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>
  <workbookPr/>
  <bookViews>
    <workbookView activeTab="13" autoFilterDateGrouping="1" firstSheet="9" minimized="0" showHorizontalScroll="1" showSheetTabs="1" showVerticalScroll="1" tabRatio="500" visibility="visible" windowHeight="14250" windowWidth="2781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Tx_intérêt_par_an/#REF!</definedName>
    <definedName name="cccc">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Tx_intérêt_par_an/#REF!</definedName>
    <definedName name="dddd">#N/A</definedName>
    <definedName name="dddddd">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Tx_intérêt_par_an/#REF!</definedName>
    <definedName localSheetId="0" name="cccc">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Tx_intérêt_par_an___0/#REF!</definedName>
    <definedName localSheetId="0" name="zzzz___12">Tx_intérêt_par_an___12/#REF!</definedName>
    <definedName localSheetId="0" name="zzzz___14">Tx_intérêt_par_an___14/#REF!</definedName>
    <definedName localSheetId="0" name="zzzz___16">Tx_intérêt_par_an___16/#REF!</definedName>
    <definedName localSheetId="0" name="zzzz___2">Tx_intérêt_par_an___2/#REF!</definedName>
    <definedName localSheetId="0" name="zzzz___23">Tx_intérêt_par_an___0/#REF!</definedName>
    <definedName localSheetId="0" name="zzzz___25">Tx_intérêt_par_an___25/#REF!</definedName>
    <definedName localSheetId="0" name="zzzz___26">Tx_intérêt_par_an___26/#REF!</definedName>
    <definedName localSheetId="0" name="zzzz___27">Tx_intérêt_par_an___27/#REF!</definedName>
    <definedName localSheetId="0" name="zzzz___3">Tx_intérêt_par_an___0/#REF!</definedName>
    <definedName localSheetId="0" name="zzzz___4">Tx_intérêt_par_an___4/#REF!</definedName>
    <definedName localSheetId="0" name="zzzz___5">Tx_intérêt_par_an___5/#REF!</definedName>
    <definedName localSheetId="0" name="zzzz___7">Tx_intérêt_par_an___7/#REF!</definedName>
    <definedName localSheetId="0" name="zzzz___9">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___________eng3</definedName>
    <definedName localSheetId="7" name="__________eng3">__________eng3</definedName>
    <definedName localSheetId="7" name="_________eng3">_________eng3</definedName>
    <definedName localSheetId="7" name="________eng3">________eng3</definedName>
    <definedName localSheetId="7" name="_______eng3">_______eng3</definedName>
    <definedName localSheetId="7" name="______eng3">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Tx_intérêt_par_an/#REF!</definedName>
    <definedName localSheetId="7" name="aaaa___0">VolFactor___5/#REF!</definedName>
    <definedName localSheetId="7" name="aaaa___12">VolFactor___25/#REF!</definedName>
    <definedName localSheetId="7" name="aaaa___14">VolFactor___16/#REF!</definedName>
    <definedName localSheetId="7" name="aaaa___16">VLastRowToPrint___7/#REF!</definedName>
    <definedName localSheetId="7" name="aaaa___2">VolFactor___4/#REF!</definedName>
    <definedName localSheetId="7" name="aaaa___23">'Data Mobile'!VolFactor___5/#REF!</definedName>
    <definedName localSheetId="7" name="aaaa___26">VolFactor___12/#REF!</definedName>
    <definedName localSheetId="7" name="aaaa___27">VolFactor___14/#REF!</definedName>
    <definedName localSheetId="7" name="aaaa___3">'Data Mobile'!VolFactor___5/#REF!</definedName>
    <definedName localSheetId="7" name="aaaa___4">VLastRowToPrint___0/#REF!</definedName>
    <definedName localSheetId="7" name="aaaa___5">VolFactor___2/#REF!</definedName>
    <definedName localSheetId="7" name="aaaa___6">VLastRowToPrint___26/#REF!</definedName>
    <definedName localSheetId="7" name="aaaa___7">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OFFSET(CompRange3Main,9,0,COUNTA(CompRange3Main)-COUNTA(#REF!),1)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bbb___3</definedName>
    <definedName localSheetId="7" name="azertyu___12">bbb___23</definedName>
    <definedName localSheetId="7" name="azertyu___16">Excel_BuiltIn_Database_0</definedName>
    <definedName localSheetId="7" name="azertyu___2">bbb___6</definedName>
    <definedName localSheetId="7" name="azertyu___25">BAZ___6</definedName>
    <definedName localSheetId="7" name="azertyu___26">'Data Mobile'!bbb___25</definedName>
    <definedName localSheetId="7" name="azertyu___27">bbb___16</definedName>
    <definedName localSheetId="7" name="azertyu___3">baz___0</definedName>
    <definedName localSheetId="7" name="azertyu___5">bbb___4</definedName>
    <definedName localSheetId="7" name="azertyu___6">B2000ssta___0</definedName>
    <definedName localSheetId="7" name="azertyu___7">bbb___9</definedName>
    <definedName localSheetId="7" name="azertyu___9">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OFFSET(CompRange1Main,9,0,COUNTA(CompRange1Main)-COUNTA(#REF!),1)</definedName>
    <definedName localSheetId="7" name="CompRange1Main">#REF!</definedName>
    <definedName localSheetId="7" name="CompRange2">OFFSET(CompRange2Main,9,0,COUNTA(CompRange2Main)-COUNTA(#REF!),1)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Database">#REF!</definedName>
    <definedName localSheetId="7" name="DATE">#REF!</definedName>
    <definedName localSheetId="7" name="DateRangeComp">OFFSET(DateRangeCompMain,9,0,COUNTA(DateRangeCompMain)-COUNTA(#REF!),1)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DRA___9</definedName>
    <definedName localSheetId="7" name="dgjhgjhgjghhg___12">DRA___6</definedName>
    <definedName localSheetId="7" name="dgjhgjhgjghhg___14">DiscretFCFOn1Off2___0</definedName>
    <definedName localSheetId="7" name="dgjhgjhgjghhg___16">DiscretFCFOn1Off2___12</definedName>
    <definedName localSheetId="7" name="dgjhgjhgjghhg___23">DiscretFCFOn1Off2___2</definedName>
    <definedName localSheetId="7" name="dgjhgjhgjghhg___25">DiscretFCFOn1Off2___5</definedName>
    <definedName localSheetId="7" name="dgjhgjhgjghhg___26">DRA___4</definedName>
    <definedName localSheetId="7" name="dgjhgjhgjghhg___27">DRA___23</definedName>
    <definedName localSheetId="7" name="dgjhgjhgjghhg___3">DiscretFCFOn1Off2___7</definedName>
    <definedName localSheetId="7" name="dgjhgjhgjghhg___4">DiscretFCFOn1Off2___27</definedName>
    <definedName localSheetId="7" name="dgjhgjhgjghhg___5">DRA___16</definedName>
    <definedName localSheetId="7" name="dgjhgjhgjghhg___6">DiscretFCFOn1Off2___14</definedName>
    <definedName localSheetId="7" name="dgjhgjhgjghhg___7">'Data Mobile'!dra___25</definedName>
    <definedName localSheetId="7" name="dgjhgjhgjghhg___9">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O___12*#REF!</definedName>
    <definedName localSheetId="7" name="DRC___14">O___25*#REF!</definedName>
    <definedName localSheetId="7" name="DRC___2">O___2*#REF!</definedName>
    <definedName localSheetId="7" name="DRC___23">O___0*#REF!</definedName>
    <definedName localSheetId="7" name="DRC___25">O___4*#REF!</definedName>
    <definedName localSheetId="7" name="DRC___26">O___26*#REF!</definedName>
    <definedName localSheetId="7" name="DRC___27">O___27*#REF!</definedName>
    <definedName localSheetId="7" name="DRC___3">O___0*#REF!</definedName>
    <definedName localSheetId="7" name="DRC___4">O___6*#REF!</definedName>
    <definedName localSheetId="7" name="DRC___5">O___5*#REF!</definedName>
    <definedName localSheetId="7" name="DRC___6">Num_premier_paiement___0*#REF!</definedName>
    <definedName localSheetId="7" name="DRC___7">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ExpandOutputs___5</definedName>
    <definedName localSheetId="7" name="efgtyhjkoi___12">ExpandOutputs___3</definedName>
    <definedName localSheetId="7" name="efgtyhjkoi___14">'Data Mobile'!expandoutputs___25</definedName>
    <definedName localSheetId="7" name="efgtyhjkoi___2">ExpandOutputs___9</definedName>
    <definedName localSheetId="7" name="efgtyhjkoi___23">ess1___0</definedName>
    <definedName localSheetId="7" name="efgtyhjkoi___25">ExpandOutputs___23</definedName>
    <definedName localSheetId="7" name="efgtyhjkoi___26">ExpandOutputs___12</definedName>
    <definedName localSheetId="7" name="efgtyhjkoi___27">ExpandOutputs___14</definedName>
    <definedName localSheetId="7" name="efgtyhjkoi___3">ExpandOutputs___4</definedName>
    <definedName localSheetId="7" name="efgtyhjkoi___4">ExpandOutputs___6</definedName>
    <definedName localSheetId="7" name="efgtyhjkoi___5">ExpandOutputs___2</definedName>
    <definedName localSheetId="7" name="efgtyhjkoi___6">ess1___5</definedName>
    <definedName localSheetId="7" name="efgtyhjkoi___7">ExpandOutputs___27</definedName>
    <definedName localSheetId="7" name="efgtyhjkoi___9">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F___7</definedName>
    <definedName localSheetId="7" name="ExpandOutputs___12">F___2</definedName>
    <definedName localSheetId="7" name="ExpandOutputs___14">F___25</definedName>
    <definedName localSheetId="7" name="ExpandOutputs___16">ExportFile___0</definedName>
    <definedName localSheetId="7" name="ExpandOutputs___2">F___14</definedName>
    <definedName localSheetId="7" name="ExpandOutputs___23">ExportFile___7</definedName>
    <definedName localSheetId="7" name="ExpandOutputs___26">F___5</definedName>
    <definedName localSheetId="7" name="ExpandOutputs___27">F___12</definedName>
    <definedName localSheetId="7" name="ExpandOutputs___3">F___4</definedName>
    <definedName localSheetId="7" name="ExpandOutputs___4">'Data Mobile'!excel_builtin_extract_0</definedName>
    <definedName localSheetId="7" name="ExpandOutputs___5">F___27</definedName>
    <definedName localSheetId="7" name="ExpandOutputs___6">ExportFile___26</definedName>
    <definedName localSheetId="7" name="ExpandOutputs___7">F___26</definedName>
    <definedName localSheetId="7" name="ExpandOutputs___9">F___16</definedName>
    <definedName localSheetId="7" name="ExpandVPeriods">#N/A</definedName>
    <definedName localSheetId="7" name="ExpandVPeriods___0">ffff___4</definedName>
    <definedName localSheetId="7" name="ExpandVPeriods___12">F_SMS_Data___0</definedName>
    <definedName localSheetId="7" name="ExpandVPeriods___14">F_SMS_Data___26</definedName>
    <definedName localSheetId="7" name="ExpandVPeriods___16">F_SMS_Data___14</definedName>
    <definedName localSheetId="7" name="ExpandVPeriods___2">F_SMS_Data___7</definedName>
    <definedName localSheetId="7" name="ExpandVPeriods___23">F_SMS_Data___16</definedName>
    <definedName localSheetId="7" name="ExpandVPeriods___25">F_SMS_Data___12</definedName>
    <definedName localSheetId="7" name="ExpandVPeriods___26">ffff___23</definedName>
    <definedName localSheetId="7" name="ExpandVPeriods___3">F_SMS_Data___5</definedName>
    <definedName localSheetId="7" name="ExpandVPeriods___4">F_SMS_Data___2</definedName>
    <definedName localSheetId="7" name="ExpandVPeriods___5">ffff___6</definedName>
    <definedName localSheetId="7" name="ExpandVPeriods___7">'Data Mobile'!ffff___16</definedName>
    <definedName localSheetId="7" name="ExpandVPeriods___9">F_SMS_Data___27</definedName>
    <definedName localSheetId="7" name="ExportFile">#N/A</definedName>
    <definedName localSheetId="7" name="ExportFile___0">fffffffff___25</definedName>
    <definedName localSheetId="7" name="ExportFile___14">ffff___7</definedName>
    <definedName localSheetId="7" name="ExportFile___16">ffff___2</definedName>
    <definedName localSheetId="7" name="ExportFile___2">ffff___0</definedName>
    <definedName localSheetId="7" name="ExportFile___23">ffff___14</definedName>
    <definedName localSheetId="7" name="ExportFile___25">ffff___27</definedName>
    <definedName localSheetId="7" name="ExportFile___26">fffffffff___16</definedName>
    <definedName localSheetId="7" name="ExportFile___27">fffffffff___6</definedName>
    <definedName localSheetId="7" name="ExportFile___3">ffff___26</definedName>
    <definedName localSheetId="7" name="ExportFile___4">ffff___12</definedName>
    <definedName localSheetId="7" name="ExportFile___5">fffffffff___23</definedName>
    <definedName localSheetId="7" name="ExportFile___6">ffff___3</definedName>
    <definedName localSheetId="7" name="ExportFile___7">fffffffff___4</definedName>
    <definedName localSheetId="7" name="ExportFile___9">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G___7</definedName>
    <definedName localSheetId="7" name="FG___12">G___2</definedName>
    <definedName localSheetId="7" name="FG___14">G___14</definedName>
    <definedName localSheetId="7" name="FG___16">G___16</definedName>
    <definedName localSheetId="7" name="FG___25">G___4</definedName>
    <definedName localSheetId="7" name="FG___26">G___5</definedName>
    <definedName localSheetId="7" name="FG___27">G___12</definedName>
    <definedName localSheetId="7" name="FG___5">G___27</definedName>
    <definedName localSheetId="7" name="FG___7">G___26</definedName>
    <definedName localSheetId="7" name="FG___9">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HardCodedEquityCost___12</definedName>
    <definedName localSheetId="7" name="gfdgfdfhfgh___12">HardCodedEquityCost___16</definedName>
    <definedName localSheetId="7" name="gfdgfdfhfgh___14">HardCodedATDebtCost___0</definedName>
    <definedName localSheetId="7" name="gfdgfdfhfgh___16">HardCodedATDebtCost___12</definedName>
    <definedName localSheetId="7" name="gfdgfdfhfgh___23">HardCodedATDebtCost___2</definedName>
    <definedName localSheetId="7" name="gfdgfdfhfgh___25">HardCodedATDebtCost___5</definedName>
    <definedName localSheetId="7" name="gfdgfdfhfgh___26">HardCodedEquityCost___14</definedName>
    <definedName localSheetId="7" name="gfdgfdfhfgh___27">HardCodedEquityCost___4</definedName>
    <definedName localSheetId="7" name="gfdgfdfhfgh___3">HardCodedATDebtCost___7</definedName>
    <definedName localSheetId="7" name="gfdgfdfhfgh___4">HardCodedATDebtCost___27</definedName>
    <definedName localSheetId="7" name="gfdgfdfhfgh___5">HardCodedEquityCost___25</definedName>
    <definedName localSheetId="7" name="gfdgfdfhfgh___6">HardCodedATDebtCost___14</definedName>
    <definedName localSheetId="7" name="gfdgfdfhfgh___7">HardCodedEquityCost___2</definedName>
    <definedName localSheetId="7" name="gfdgfdfhfgh___9">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ISPctList___2</definedName>
    <definedName localSheetId="7" name="ImportFile___14">ISPctChoice___7</definedName>
    <definedName localSheetId="7" name="ImportFile___16">ISPctChoice___2</definedName>
    <definedName localSheetId="7" name="ImportFile___2">ISPctChoice___0</definedName>
    <definedName localSheetId="7" name="ImportFile___23">ISPctChoice___14</definedName>
    <definedName localSheetId="7" name="ImportFile___25">ISPctChoice___27</definedName>
    <definedName localSheetId="7" name="ImportFile___26">ISPctList___25</definedName>
    <definedName localSheetId="7" name="ImportFile___27">ISPctList___16</definedName>
    <definedName localSheetId="7" name="ImportFile___3">ISPctChoice___26</definedName>
    <definedName localSheetId="7" name="ImportFile___4">ISPctChoice___12</definedName>
    <definedName localSheetId="7" name="ImportFile___5">ISPctList___4</definedName>
    <definedName localSheetId="7" name="ImportFile___6">ISPctChoice___25</definedName>
    <definedName localSheetId="7" name="ImportFile___7">ISPctList___14</definedName>
    <definedName localSheetId="7" name="ImportFile___9">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LastAmort___0</definedName>
    <definedName localSheetId="7" name="jhgjhgjhh___12">LastAmort___12</definedName>
    <definedName localSheetId="7" name="jhgjhgjhh___14">LastAmort___14</definedName>
    <definedName localSheetId="7" name="jhgjhgjhh___16">LAssets___0</definedName>
    <definedName localSheetId="7" name="jhgjhgjhh___2">LastAmort___2</definedName>
    <definedName localSheetId="7" name="jhgjhgjhh___23">LAssets___7</definedName>
    <definedName localSheetId="7" name="jhgjhgjhh___25">LastAmort___16</definedName>
    <definedName localSheetId="7" name="jhgjhgjhh___26">LastAmort___26</definedName>
    <definedName localSheetId="7" name="jhgjhgjhh___27">LastAmort___27</definedName>
    <definedName localSheetId="7" name="jhgjhgjhh___3">LastAmort___25</definedName>
    <definedName localSheetId="7" name="jhgjhgjhh___5">LastAmort___5</definedName>
    <definedName localSheetId="7" name="jhgjhgjhh___6">LAssets___26</definedName>
    <definedName localSheetId="7" name="jhgjhgjhh___7">LastAmort___7</definedName>
    <definedName localSheetId="7" name="jhgjhgjhh___9">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Nb_de_paiements_par_an___0*#REF!</definedName>
    <definedName localSheetId="7" name="Nbe_total_de_paiements___12">Nb_de_paiements_par_an___12*#REF!</definedName>
    <definedName localSheetId="7" name="Nbe_total_de_paiements___14">Nb_de_paiements_par_an___14*#REF!</definedName>
    <definedName localSheetId="7" name="Nbe_total_de_paiements___16">Nb_de_paiements_par_an___16*#REF!</definedName>
    <definedName localSheetId="7" name="Nbe_total_de_paiements___2">Nb_de_paiements_par_an___2*#REF!</definedName>
    <definedName localSheetId="7" name="Nbe_total_de_paiements___23">'Data Mobile'!Nb_de_paiements_par_an___0*#REF!</definedName>
    <definedName localSheetId="7" name="Nbe_total_de_paiements___25">Nb_de_paiements_par_an___25*#REF!</definedName>
    <definedName localSheetId="7" name="Nbe_total_de_paiements___26">Nb_de_paiements_par_an___26*#REF!</definedName>
    <definedName localSheetId="7" name="Nbe_total_de_paiements___27">Nb_de_paiements_par_an___27*#REF!</definedName>
    <definedName localSheetId="7" name="Nbe_total_de_paiements___3">'Data Mobile'!Nb_de_paiements_par_an___0*#REF!</definedName>
    <definedName localSheetId="7" name="Nbe_total_de_paiements___4">Nb_de_paiements_par_an___4*#REF!</definedName>
    <definedName localSheetId="7" name="Nbe_total_de_paiements___5">Nb_de_paiements_par_an___5*#REF!</definedName>
    <definedName localSheetId="7" name="Nbe_total_de_paiements___7">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Premier_paiement___16</definedName>
    <definedName localSheetId="7" name="PAM___12">PreDealReduction___5</definedName>
    <definedName localSheetId="7" name="PAM___14">PreDealReduction___27</definedName>
    <definedName localSheetId="7" name="PAM___16">PreDealReduction___14</definedName>
    <definedName localSheetId="7" name="PAM___23">PreDealReduction___25</definedName>
    <definedName localSheetId="7" name="PAM___25">PreDealReduction___2</definedName>
    <definedName localSheetId="7" name="PAM___26">PreDealReduction___0</definedName>
    <definedName localSheetId="7" name="PAM___27">PreDealReduction___26</definedName>
    <definedName localSheetId="7" name="PAM___5">PreDealReduction___7</definedName>
    <definedName localSheetId="7" name="PAM___6">PreDealReduction___4</definedName>
    <definedName localSheetId="7" name="PAM___9">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qa___26</definedName>
    <definedName localSheetId="7" name="ProImportExport.ImportFile___12">qa___14</definedName>
    <definedName localSheetId="7" name="ProImportExport.ImportFile___14">qa___9</definedName>
    <definedName localSheetId="7" name="ProImportExport.ImportFile___16">'Data Mobile'!qa___6</definedName>
    <definedName localSheetId="7" name="ProImportExport.ImportFile___2">qa___3</definedName>
    <definedName localSheetId="7" name="ProImportExport.ImportFile___25">qa___16</definedName>
    <definedName localSheetId="7" name="ProImportExport.ImportFile___26">qa___27</definedName>
    <definedName localSheetId="7" name="ProImportExport.ImportFile___27">qa___2</definedName>
    <definedName localSheetId="7" name="ProImportExport.ImportFile___3">qa___25</definedName>
    <definedName localSheetId="7" name="ProImportExport.ImportFile___4">qa___23</definedName>
    <definedName localSheetId="7" name="ProImportExport.ImportFile___5">qa___12</definedName>
    <definedName localSheetId="7" name="ProImportExport.ImportFile___6">Q___0</definedName>
    <definedName localSheetId="7" name="ProImportExport.ImportFile___7">qa___5</definedName>
    <definedName localSheetId="7" name="ProImportExport.ImportFile___9">qa___4</definedName>
    <definedName localSheetId="7" name="ProImportExport.SaveNewFile">#N/A</definedName>
    <definedName localSheetId="7" name="ProImportExport.SaveNewFile___0">qq___26</definedName>
    <definedName localSheetId="7" name="ProImportExport.SaveNewFile___12">qq___14</definedName>
    <definedName localSheetId="7" name="ProImportExport.SaveNewFile___14">qq___9</definedName>
    <definedName localSheetId="7" name="ProImportExport.SaveNewFile___16">qq___6</definedName>
    <definedName localSheetId="7" name="ProImportExport.SaveNewFile___2">qq___3</definedName>
    <definedName localSheetId="7" name="ProImportExport.SaveNewFile___25">qq___16</definedName>
    <definedName localSheetId="7" name="ProImportExport.SaveNewFile___26">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qq___23</definedName>
    <definedName localSheetId="7" name="ProImportExport.SaveNewFile___5">qq___12</definedName>
    <definedName localSheetId="7" name="ProImportExport.SaveNewFile___6">qa___0</definedName>
    <definedName localSheetId="7" name="ProImportExport.SaveNewFile___7">qq___5</definedName>
    <definedName localSheetId="7" name="ProImportExport.SaveNewFile___9">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save</definedName>
    <definedName localSheetId="7" name="SaveNewFile">#N/A</definedName>
    <definedName localSheetId="7" name="SaveNewFile___0">TAmort___2</definedName>
    <definedName localSheetId="7" name="SaveNewFile___16">sss___27</definedName>
    <definedName localSheetId="7" name="SaveNewFile___2">t.g</definedName>
    <definedName localSheetId="7" name="SaveNewFile___23">sss___12</definedName>
    <definedName localSheetId="7" name="SaveNewFile___25">sss___26</definedName>
    <definedName localSheetId="7" name="SaveNewFile___26">TAmort___25</definedName>
    <definedName localSheetId="7" name="SaveNewFile___27">TAmort___16</definedName>
    <definedName localSheetId="7" name="SaveNewFile___3">sss___0</definedName>
    <definedName localSheetId="7" name="SaveNewFile___4">sss___5</definedName>
    <definedName localSheetId="7" name="SaveNewFile___5">TAmort___4</definedName>
    <definedName localSheetId="7" name="SaveNewFile___6">sss___2</definedName>
    <definedName localSheetId="7" name="SaveNewFile___7">TAmort___14</definedName>
    <definedName localSheetId="7" name="SaveNewFile___9">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Tx_intérêt_par_an/#REF!</definedName>
    <definedName localSheetId="8" name="aaaa___0">VolFactor___5/#REF!</definedName>
    <definedName localSheetId="8" name="aaaa___12">VolFactor___25/#REF!</definedName>
    <definedName localSheetId="8" name="aaaa___14">VolFactor___16/#REF!</definedName>
    <definedName localSheetId="8" name="aaaa___16">VLastRowToPrint___7/#REF!</definedName>
    <definedName localSheetId="8" name="aaaa___2">VolFactor___4/#REF!</definedName>
    <definedName localSheetId="8" name="aaaa___23">'Parc Mobile '!VolFactor___5/#REF!</definedName>
    <definedName localSheetId="8" name="aaaa___26">VolFactor___12/#REF!</definedName>
    <definedName localSheetId="8" name="aaaa___27">VolFactor___14/#REF!</definedName>
    <definedName localSheetId="8" name="aaaa___3">'Parc Mobile '!VolFactor___5/#REF!</definedName>
    <definedName localSheetId="8" name="aaaa___4">VLastRowToPrint___0/#REF!</definedName>
    <definedName localSheetId="8" name="aaaa___5">VolFactor___2/#REF!</definedName>
    <definedName localSheetId="8" name="aaaa___6">VLastRowToPrint___26/#REF!</definedName>
    <definedName localSheetId="8" name="aaaa___7">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OFFSET(CompRange3Main,9,0,COUNTA(CompRange3Main)-COUNTA(#REF!),1)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bbb___3</definedName>
    <definedName localSheetId="8" name="azertyu___12">bbb___23</definedName>
    <definedName localSheetId="8" name="azertyu___16">Excel_BuiltIn_Database_0</definedName>
    <definedName localSheetId="8" name="azertyu___2">bbb___6</definedName>
    <definedName localSheetId="8" name="azertyu___25">BAZ___6</definedName>
    <definedName localSheetId="8" name="azertyu___26">'Parc Mobile '!bbb___25</definedName>
    <definedName localSheetId="8" name="azertyu___27">bbb___16</definedName>
    <definedName localSheetId="8" name="azertyu___3">baz___0</definedName>
    <definedName localSheetId="8" name="azertyu___5">bbb___4</definedName>
    <definedName localSheetId="8" name="azertyu___6">B2000ssta___0</definedName>
    <definedName localSheetId="8" name="azertyu___7">bbb___9</definedName>
    <definedName localSheetId="8" name="azertyu___9">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OFFSET(CompRange1Main,9,0,COUNTA(CompRange1Main)-COUNTA(#REF!),1)</definedName>
    <definedName localSheetId="8" name="CompRange1Main">#REF!</definedName>
    <definedName localSheetId="8" name="CompRange2">OFFSET(CompRange2Main,9,0,COUNTA(CompRange2Main)-COUNTA(#REF!),1)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Database">#REF!</definedName>
    <definedName localSheetId="8" name="DATE">#REF!</definedName>
    <definedName localSheetId="8" name="DateRangeComp">OFFSET(DateRangeCompMain,9,0,COUNTA(DateRangeCompMain)-COUNTA(#REF!),1)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DRA___9</definedName>
    <definedName localSheetId="8" name="dgjhgjhgjghhg___12">DRA___6</definedName>
    <definedName localSheetId="8" name="dgjhgjhgjghhg___14">DiscretFCFOn1Off2___0</definedName>
    <definedName localSheetId="8" name="dgjhgjhgjghhg___16">DiscretFCFOn1Off2___12</definedName>
    <definedName localSheetId="8" name="dgjhgjhgjghhg___23">DiscretFCFOn1Off2___2</definedName>
    <definedName localSheetId="8" name="dgjhgjhgjghhg___25">DiscretFCFOn1Off2___5</definedName>
    <definedName localSheetId="8" name="dgjhgjhgjghhg___26">DRA___4</definedName>
    <definedName localSheetId="8" name="dgjhgjhgjghhg___27">DRA___23</definedName>
    <definedName localSheetId="8" name="dgjhgjhgjghhg___3">DiscretFCFOn1Off2___7</definedName>
    <definedName localSheetId="8" name="dgjhgjhgjghhg___4">DiscretFCFOn1Off2___27</definedName>
    <definedName localSheetId="8" name="dgjhgjhgjghhg___5">DRA___16</definedName>
    <definedName localSheetId="8" name="dgjhgjhgjghhg___6">DiscretFCFOn1Off2___14</definedName>
    <definedName localSheetId="8" name="dgjhgjhgjghhg___7">'Parc Mobile '!dra___25</definedName>
    <definedName localSheetId="8" name="dgjhgjhgjghhg___9">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O___12*#REF!</definedName>
    <definedName localSheetId="8" name="DRC___14">O___25*#REF!</definedName>
    <definedName localSheetId="8" name="DRC___2">O___2*#REF!</definedName>
    <definedName localSheetId="8" name="DRC___23">O___0*#REF!</definedName>
    <definedName localSheetId="8" name="DRC___25">O___4*#REF!</definedName>
    <definedName localSheetId="8" name="DRC___26">O___26*#REF!</definedName>
    <definedName localSheetId="8" name="DRC___27">O___27*#REF!</definedName>
    <definedName localSheetId="8" name="DRC___3">O___0*#REF!</definedName>
    <definedName localSheetId="8" name="DRC___4">O___6*#REF!</definedName>
    <definedName localSheetId="8" name="DRC___5">O___5*#REF!</definedName>
    <definedName localSheetId="8" name="DRC___6">Num_premier_paiement___0*#REF!</definedName>
    <definedName localSheetId="8" name="DRC___7">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ExpandOutputs___5</definedName>
    <definedName localSheetId="8" name="efgtyhjkoi___12">ExpandOutputs___3</definedName>
    <definedName localSheetId="8" name="efgtyhjkoi___14">expandoutputs___25</definedName>
    <definedName localSheetId="8" name="efgtyhjkoi___2">ExpandOutputs___9</definedName>
    <definedName localSheetId="8" name="efgtyhjkoi___23">ess1___0</definedName>
    <definedName localSheetId="8" name="efgtyhjkoi___25">ExpandOutputs___23</definedName>
    <definedName localSheetId="8" name="efgtyhjkoi___26">ExpandOutputs___12</definedName>
    <definedName localSheetId="8" name="efgtyhjkoi___27">ExpandOutputs___14</definedName>
    <definedName localSheetId="8" name="efgtyhjkoi___3">ExpandOutputs___4</definedName>
    <definedName localSheetId="8" name="efgtyhjkoi___4">ExpandOutputs___6</definedName>
    <definedName localSheetId="8" name="efgtyhjkoi___5">ExpandOutputs___2</definedName>
    <definedName localSheetId="8" name="efgtyhjkoi___6">ess1___5</definedName>
    <definedName localSheetId="8" name="efgtyhjkoi___7">ExpandOutputs___27</definedName>
    <definedName localSheetId="8" name="efgtyhjkoi___9">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F___7</definedName>
    <definedName localSheetId="8" name="ExpandOutputs___12">F___2</definedName>
    <definedName localSheetId="8" name="ExpandOutputs___14">F___25</definedName>
    <definedName localSheetId="8" name="ExpandOutputs___16">ExportFile___0</definedName>
    <definedName localSheetId="8" name="ExpandOutputs___2">F___14</definedName>
    <definedName localSheetId="8" name="ExpandOutputs___23">ExportFile___7</definedName>
    <definedName localSheetId="8" name="ExpandOutputs___26">F___5</definedName>
    <definedName localSheetId="8" name="ExpandOutputs___27">F___12</definedName>
    <definedName localSheetId="8" name="ExpandOutputs___3">F___4</definedName>
    <definedName localSheetId="8" name="ExpandOutputs___4">'Parc Mobile '!excel_builtin_extract_0</definedName>
    <definedName localSheetId="8" name="ExpandOutputs___5">F___27</definedName>
    <definedName localSheetId="8" name="ExpandOutputs___6">ExportFile___26</definedName>
    <definedName localSheetId="8" name="ExpandOutputs___7">F___26</definedName>
    <definedName localSheetId="8" name="ExpandOutputs___9">F___16</definedName>
    <definedName localSheetId="8" name="ExpandVPeriods">Cover!ExpandVPeriods</definedName>
    <definedName localSheetId="8" name="ExpandVPeriods___0">ffff___4</definedName>
    <definedName localSheetId="8" name="ExpandVPeriods___12">F_SMS_Data___0</definedName>
    <definedName localSheetId="8" name="ExpandVPeriods___14">F_SMS_Data___26</definedName>
    <definedName localSheetId="8" name="ExpandVPeriods___16">F_SMS_Data___14</definedName>
    <definedName localSheetId="8" name="ExpandVPeriods___2">F_SMS_Data___7</definedName>
    <definedName localSheetId="8" name="ExpandVPeriods___23">F_SMS_Data___16</definedName>
    <definedName localSheetId="8" name="ExpandVPeriods___25">F_SMS_Data___12</definedName>
    <definedName localSheetId="8" name="ExpandVPeriods___26">ffff___23</definedName>
    <definedName localSheetId="8" name="ExpandVPeriods___3">F_SMS_Data___5</definedName>
    <definedName localSheetId="8" name="ExpandVPeriods___4">F_SMS_Data___2</definedName>
    <definedName localSheetId="8" name="ExpandVPeriods___5">ffff___6</definedName>
    <definedName localSheetId="8" name="ExpandVPeriods___7">'Parc Mobile '!ffff___16</definedName>
    <definedName localSheetId="8" name="ExpandVPeriods___9">F_SMS_Data___27</definedName>
    <definedName localSheetId="8" name="ExportFile">Cover!ExportFile</definedName>
    <definedName localSheetId="8" name="ExportFile___0">fffffffff___25</definedName>
    <definedName localSheetId="8" name="ExportFile___14">ffff___7</definedName>
    <definedName localSheetId="8" name="ExportFile___16">ffff___2</definedName>
    <definedName localSheetId="8" name="ExportFile___2">ffff___0</definedName>
    <definedName localSheetId="8" name="ExportFile___23">ffff___14</definedName>
    <definedName localSheetId="8" name="ExportFile___25">ffff___27</definedName>
    <definedName localSheetId="8" name="ExportFile___26">fffffffff___16</definedName>
    <definedName localSheetId="8" name="ExportFile___27">fffffffff___6</definedName>
    <definedName localSheetId="8" name="ExportFile___3">ffff___26</definedName>
    <definedName localSheetId="8" name="ExportFile___4">ffff___12</definedName>
    <definedName localSheetId="8" name="ExportFile___5">fffffffff___23</definedName>
    <definedName localSheetId="8" name="ExportFile___6">ffff___3</definedName>
    <definedName localSheetId="8" name="ExportFile___7">fffffffff___4</definedName>
    <definedName localSheetId="8" name="ExportFile___9">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G___7</definedName>
    <definedName localSheetId="8" name="FG___12">G___2</definedName>
    <definedName localSheetId="8" name="FG___14">G___14</definedName>
    <definedName localSheetId="8" name="FG___16">G___16</definedName>
    <definedName localSheetId="8" name="FG___25">G___4</definedName>
    <definedName localSheetId="8" name="FG___26">G___5</definedName>
    <definedName localSheetId="8" name="FG___27">G___12</definedName>
    <definedName localSheetId="8" name="FG___5">G___27</definedName>
    <definedName localSheetId="8" name="FG___7">G___26</definedName>
    <definedName localSheetId="8" name="FG___9">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HardCodedEquityCost___12</definedName>
    <definedName localSheetId="8" name="gfdgfdfhfgh___12">HardCodedEquityCost___16</definedName>
    <definedName localSheetId="8" name="gfdgfdfhfgh___14">HardCodedATDebtCost___0</definedName>
    <definedName localSheetId="8" name="gfdgfdfhfgh___16">HardCodedATDebtCost___12</definedName>
    <definedName localSheetId="8" name="gfdgfdfhfgh___23">HardCodedATDebtCost___2</definedName>
    <definedName localSheetId="8" name="gfdgfdfhfgh___25">HardCodedATDebtCost___5</definedName>
    <definedName localSheetId="8" name="gfdgfdfhfgh___26">HardCodedEquityCost___14</definedName>
    <definedName localSheetId="8" name="gfdgfdfhfgh___27">HardCodedEquityCost___4</definedName>
    <definedName localSheetId="8" name="gfdgfdfhfgh___3">HardCodedATDebtCost___7</definedName>
    <definedName localSheetId="8" name="gfdgfdfhfgh___4">HardCodedATDebtCost___27</definedName>
    <definedName localSheetId="8" name="gfdgfdfhfgh___5">HardCodedEquityCost___25</definedName>
    <definedName localSheetId="8" name="gfdgfdfhfgh___6">HardCodedATDebtCost___14</definedName>
    <definedName localSheetId="8" name="gfdgfdfhfgh___7">HardCodedEquityCost___2</definedName>
    <definedName localSheetId="8" name="gfdgfdfhfgh___9">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ISPctList___2</definedName>
    <definedName localSheetId="8" name="ImportFile___14">ISPctChoice___7</definedName>
    <definedName localSheetId="8" name="ImportFile___16">ISPctChoice___2</definedName>
    <definedName localSheetId="8" name="ImportFile___2">ISPctChoice___0</definedName>
    <definedName localSheetId="8" name="ImportFile___23">ISPctChoice___14</definedName>
    <definedName localSheetId="8" name="ImportFile___25">ISPctChoice___27</definedName>
    <definedName localSheetId="8" name="ImportFile___26">ISPctList___25</definedName>
    <definedName localSheetId="8" name="ImportFile___27">ISPctList___16</definedName>
    <definedName localSheetId="8" name="ImportFile___3">ISPctChoice___26</definedName>
    <definedName localSheetId="8" name="ImportFile___4">ISPctChoice___12</definedName>
    <definedName localSheetId="8" name="ImportFile___5">ISPctList___4</definedName>
    <definedName localSheetId="8" name="ImportFile___6">ISPctChoice___25</definedName>
    <definedName localSheetId="8" name="ImportFile___7">ISPctList___14</definedName>
    <definedName localSheetId="8" name="ImportFile___9">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LastAmort___0</definedName>
    <definedName localSheetId="8" name="jhgjhgjhh___12">LastAmort___12</definedName>
    <definedName localSheetId="8" name="jhgjhgjhh___14">LastAmort___14</definedName>
    <definedName localSheetId="8" name="jhgjhgjhh___16">LAssets___0</definedName>
    <definedName localSheetId="8" name="jhgjhgjhh___2">LastAmort___2</definedName>
    <definedName localSheetId="8" name="jhgjhgjhh___23">LAssets___7</definedName>
    <definedName localSheetId="8" name="jhgjhgjhh___25">LastAmort___16</definedName>
    <definedName localSheetId="8" name="jhgjhgjhh___26">LastAmort___26</definedName>
    <definedName localSheetId="8" name="jhgjhgjhh___27">LastAmort___27</definedName>
    <definedName localSheetId="8" name="jhgjhgjhh___3">LastAmort___25</definedName>
    <definedName localSheetId="8" name="jhgjhgjhh___5">LastAmort___5</definedName>
    <definedName localSheetId="8" name="jhgjhgjhh___6">LAssets___26</definedName>
    <definedName localSheetId="8" name="jhgjhgjhh___7">LastAmort___7</definedName>
    <definedName localSheetId="8" name="jhgjhgjhh___9">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Nb_de_paiements_par_an___0*#REF!</definedName>
    <definedName localSheetId="8" name="Nbe_total_de_paiements___12">Nb_de_paiements_par_an___12*#REF!</definedName>
    <definedName localSheetId="8" name="Nbe_total_de_paiements___14">Nb_de_paiements_par_an___14*#REF!</definedName>
    <definedName localSheetId="8" name="Nbe_total_de_paiements___16">Nb_de_paiements_par_an___16*#REF!</definedName>
    <definedName localSheetId="8" name="Nbe_total_de_paiements___2">Nb_de_paiements_par_an___2*#REF!</definedName>
    <definedName localSheetId="8" name="Nbe_total_de_paiements___23">'Parc Mobile '!Nb_de_paiements_par_an___0*#REF!</definedName>
    <definedName localSheetId="8" name="Nbe_total_de_paiements___25">Nb_de_paiements_par_an___25*#REF!</definedName>
    <definedName localSheetId="8" name="Nbe_total_de_paiements___26">Nb_de_paiements_par_an___26*#REF!</definedName>
    <definedName localSheetId="8" name="Nbe_total_de_paiements___27">Nb_de_paiements_par_an___27*#REF!</definedName>
    <definedName localSheetId="8" name="Nbe_total_de_paiements___3">'Parc Mobile '!Nb_de_paiements_par_an___0*#REF!</definedName>
    <definedName localSheetId="8" name="Nbe_total_de_paiements___4">Nb_de_paiements_par_an___4*#REF!</definedName>
    <definedName localSheetId="8" name="Nbe_total_de_paiements___5">Nb_de_paiements_par_an___5*#REF!</definedName>
    <definedName localSheetId="8" name="Nbe_total_de_paiements___7">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Premier_paiement___16</definedName>
    <definedName localSheetId="8" name="PAM___12">PreDealReduction___5</definedName>
    <definedName localSheetId="8" name="PAM___14">PreDealReduction___27</definedName>
    <definedName localSheetId="8" name="PAM___16">PreDealReduction___14</definedName>
    <definedName localSheetId="8" name="PAM___23">PreDealReduction___25</definedName>
    <definedName localSheetId="8" name="PAM___25">PreDealReduction___2</definedName>
    <definedName localSheetId="8" name="PAM___26">PreDealReduction___0</definedName>
    <definedName localSheetId="8" name="PAM___27">PreDealReduction___26</definedName>
    <definedName localSheetId="8" name="PAM___5">PreDealReduction___7</definedName>
    <definedName localSheetId="8" name="PAM___6">PreDealReduction___4</definedName>
    <definedName localSheetId="8" name="PAM___9">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qa___26</definedName>
    <definedName localSheetId="8" name="ProImportExport.ImportFile___12">qa___14</definedName>
    <definedName localSheetId="8" name="ProImportExport.ImportFile___14">qa___9</definedName>
    <definedName localSheetId="8" name="ProImportExport.ImportFile___16">'Parc Mobile '!qa___6</definedName>
    <definedName localSheetId="8" name="ProImportExport.ImportFile___2">qa___3</definedName>
    <definedName localSheetId="8" name="ProImportExport.ImportFile___25">qa___16</definedName>
    <definedName localSheetId="8" name="ProImportExport.ImportFile___26">qa___27</definedName>
    <definedName localSheetId="8" name="ProImportExport.ImportFile___27">qa___2</definedName>
    <definedName localSheetId="8" name="ProImportExport.ImportFile___3">qa___25</definedName>
    <definedName localSheetId="8" name="ProImportExport.ImportFile___4">qa___23</definedName>
    <definedName localSheetId="8" name="ProImportExport.ImportFile___5">qa___12</definedName>
    <definedName localSheetId="8" name="ProImportExport.ImportFile___6">Q___0</definedName>
    <definedName localSheetId="8" name="ProImportExport.ImportFile___7">qa___5</definedName>
    <definedName localSheetId="8" name="ProImportExport.ImportFile___9">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qq___14</definedName>
    <definedName localSheetId="8" name="ProImportExport.SaveNewFile___14">qq___9</definedName>
    <definedName localSheetId="8" name="ProImportExport.SaveNewFile___16">qq___6</definedName>
    <definedName localSheetId="8" name="ProImportExport.SaveNewFile___2">qq___3</definedName>
    <definedName localSheetId="8" name="ProImportExport.SaveNewFile___25">qq___16</definedName>
    <definedName localSheetId="8" name="ProImportExport.SaveNewFile___26">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qq___23</definedName>
    <definedName localSheetId="8" name="ProImportExport.SaveNewFile___5">qq___12</definedName>
    <definedName localSheetId="8" name="ProImportExport.SaveNewFile___6">qa___0</definedName>
    <definedName localSheetId="8" name="ProImportExport.SaveNewFile___7">qq___5</definedName>
    <definedName localSheetId="8" name="ProImportExport.SaveNewFile___9">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TAmort___2</definedName>
    <definedName localSheetId="8" name="SaveNewFile___16">sss___27</definedName>
    <definedName localSheetId="8" name="SaveNewFile___2">t.g</definedName>
    <definedName localSheetId="8" name="SaveNewFile___23">sss___12</definedName>
    <definedName localSheetId="8" name="SaveNewFile___25">sss___26</definedName>
    <definedName localSheetId="8" name="SaveNewFile___26">TAmort___25</definedName>
    <definedName localSheetId="8" name="SaveNewFile___27">TAmort___16</definedName>
    <definedName localSheetId="8" name="SaveNewFile___3">sss___0</definedName>
    <definedName localSheetId="8" name="SaveNewFile___4">sss___5</definedName>
    <definedName localSheetId="8" name="SaveNewFile___5">TAmort___4</definedName>
    <definedName localSheetId="8" name="SaveNewFile___6">sss___2</definedName>
    <definedName localSheetId="8" name="SaveNewFile___7">TAmort___14</definedName>
    <definedName localSheetId="8" name="SaveNewFile___9">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Tx_intérêt_par_an/#REF!</definedName>
    <definedName localSheetId="9" name="fff">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44525" fullCalcOnLoad="1"/>
</workbook>
</file>

<file path=xl/styles.xml><?xml version="1.0" encoding="utf-8"?>
<styleSheet xmlns="http://schemas.openxmlformats.org/spreadsheetml/2006/main">
  <numFmts count="53">
    <numFmt formatCode="_-* #,##0_-;\-* #,##0_-;_-* \-_-;_-@_-" numFmtId="164"/>
    <numFmt formatCode="_-* #,##0_-;\-* #,##0_-;_-* \-??_-;_-@_-" numFmtId="165"/>
    <numFmt formatCode="mm/yy" numFmtId="166"/>
    <numFmt formatCode="_-* #,##0\ _F_-;\-* #,##0\ _F_-;_-* \-??\ _F_-;_-@_-" numFmtId="167"/>
    <numFmt formatCode="_-* #,##0.00_-;\-* #,##0.00_-;_-* \-??_-;_-@_-" numFmtId="168"/>
    <numFmt formatCode="_-* #,##0.00\ _F_-;\-* #,##0.00\ _F_-;_-* \-??\ _F_-;_-@_-" numFmtId="169"/>
    <numFmt formatCode="_-* #,##0.0\ _F_-;\-* #,##0.0\ _F_-;_-* \-??\ _F_-;_-@_-" numFmtId="170"/>
    <numFmt formatCode="_-* #,##0.000\ _F_-;\-* #,##0.000\ _F_-;_-* \-??\ _F_-;_-@_-" numFmtId="171"/>
    <numFmt formatCode="mmm\-yy" numFmtId="172"/>
    <numFmt formatCode="#,##0,," numFmtId="173"/>
    <numFmt formatCode="#,##0.0%_);\(#,##0.0%\);\-_);@_)" numFmtId="174"/>
    <numFmt formatCode="#,##0.00,," numFmtId="175"/>
    <numFmt formatCode="#,##0.0,," numFmtId="176"/>
    <numFmt formatCode="_-* #,##0.0_-;\-* #,##0.0_-;_-* \-_-;_-@_-" numFmtId="177"/>
    <numFmt formatCode="_-* #,##0\ _€_-;\-* #,##0\ _€_-;_-* &quot;- &quot;_€_-;_-@_-" numFmtId="178"/>
    <numFmt formatCode="_-* #,##0\ _F_-;\-* #,##0\ _F_-;_-* &quot;-&quot;??\ _F_-;_-@_-" numFmtId="179"/>
    <numFmt formatCode="_-* #,##0.0\ _F_-;\-* #,##0.0\ _F_-;_-* &quot;-&quot;??\ _F_-;_-@_-" numFmtId="180"/>
    <numFmt formatCode="0.0%" numFmtId="181"/>
    <numFmt formatCode="_(* #,##0_);_(* \(#,##0\);_(* \-??_);_(@_)" numFmtId="182"/>
    <numFmt formatCode="_-* #,##0.000000\ _F_-;\-* #,##0.000000\ _F_-;_-* \-??\ _F_-;_-@_-" numFmtId="183"/>
    <numFmt formatCode="#,##0.0" numFmtId="184"/>
    <numFmt formatCode="_-* #,##0.0\ _C_F_A_-;\-* #,##0.0\ _C_F_A_-;_-* \-?\ _C_F_A_-;_-@_-" numFmtId="185"/>
    <numFmt formatCode="_-* #,##0_-;\-* #,##0_-;_-* &quot;-&quot;??_-;_-@_-" numFmtId="186"/>
    <numFmt formatCode="#,##0_ ;\-#,##0\ " numFmtId="187"/>
    <numFmt formatCode="[$-40C]mmm\-yy;@" numFmtId="188"/>
    <numFmt formatCode="_-* #,##0.00_-;\-* #,##0.00_-;_-* \-_-;_-@_-" numFmtId="189"/>
    <numFmt formatCode="_-* #,##0.0000000000\ _F_-;\-* #,##0.0000000000\ _F_-;_-* \-??\ _F_-;_-@_-" numFmtId="190"/>
    <numFmt formatCode="#,##0.000" numFmtId="191"/>
    <numFmt formatCode="_-* #,##0.00000\ _€_-;\-* #,##0.00000\ _€_-;_-* \-?????\ _€_-;_-@_-" numFmtId="192"/>
    <numFmt formatCode="_-* #,##0\ _€_-;\-* #,##0\ _€_-;_-* \-??\ _€_-;_-@_-" numFmtId="193"/>
    <numFmt formatCode="#,##0.0000" numFmtId="194"/>
    <numFmt formatCode="_-* #,##0.00_-;\-* #,##0.00_-;_-* &quot;-&quot;_-;_-@_-" numFmtId="195"/>
    <numFmt formatCode="_-* #,##0.0000_-;\-* #,##0.0000_-;_-* \-_-;_-@_-" numFmtId="196"/>
    <numFmt formatCode="_-* #,##0.000_-;\-* #,##0.000_-;_-* \-_-;_-@_-" numFmtId="197"/>
    <numFmt formatCode="_-* #,##0\ _€_-;\-* #,##0\ _€_-;_-* &quot;-&quot;??\ _€_-;_-@_-" numFmtId="198"/>
    <numFmt formatCode="_-* #,##0.00\ _€_-;\-* #,##0.00\ _€_-;_-* \-??\ _€_-;_-@_-" numFmtId="199"/>
    <numFmt formatCode="\+#,##0.0&quot; pts&quot;;\-#,##0.0&quot; pts&quot;" numFmtId="200"/>
    <numFmt formatCode="_-* #,##0.00000000000_-;\-* #,##0.00000000000_-;_-* \-_-;_-@_-" numFmtId="201"/>
    <numFmt formatCode="_-* #,##0.00\ _C_F_A_-;\-* #,##0.00\ _C_F_A_-;_-* \-??\ _C_F_A_-;_-@_-" numFmtId="202"/>
    <numFmt formatCode="_-* #,##0.00000_-;\-* #,##0.00000_-;_-* \-_-;_-@_-" numFmtId="203"/>
    <numFmt formatCode="#,##0.00&quot; pt&quot;;\-#,##0.00&quot; pt&quot;" numFmtId="204"/>
    <numFmt formatCode="#,##0&quot; pt&quot;;\-#,##0&quot; pt&quot;" numFmtId="205"/>
    <numFmt formatCode="_-* #,##0.0\ _C_F_A_-;\-* #,##0.0\ _C_F_A_-;_-* &quot;-&quot;?\ _C_F_A_-;_-@_-" numFmtId="206"/>
    <numFmt formatCode="#,##0.0&quot; pt&quot;;\-#,##0.0&quot; pt&quot;" numFmtId="207"/>
    <numFmt formatCode="0&quot;Pt&quot;" numFmtId="208"/>
    <numFmt formatCode="0.000" numFmtId="209"/>
    <numFmt formatCode="d\ mmm\ yy" numFmtId="210"/>
    <numFmt formatCode="_-* #,##0.0_-;\-* #,##0.0_-;_-* &quot;-&quot;_-;_-@_-" numFmtId="211"/>
    <numFmt formatCode="_-* #,##0.0000\ _F_-;\-* #,##0.0000\ _F_-;_-* \-??\ _F_-;_-@_-" numFmtId="212"/>
    <numFmt formatCode="mmmm\-yyyy" numFmtId="213"/>
    <numFmt formatCode="#,##0,;;;&quot;$K&quot;" numFmtId="214"/>
    <numFmt formatCode="000000" numFmtId="215"/>
    <numFmt formatCode="0000" numFmtId="216"/>
  </numFmts>
  <fonts count="181">
    <font>
      <name val="Arial"/>
      <charset val="1"/>
      <sz val="10"/>
    </font>
    <font>
      <name val="Calibri"/>
      <charset val="1"/>
      <b val="1"/>
      <color rgb="FF000000"/>
      <sz val="11"/>
    </font>
    <font>
      <name val="Arial"/>
      <charset val="1"/>
      <sz val="7"/>
    </font>
    <font>
      <name val="Calibri"/>
      <charset val="1"/>
      <b val="1"/>
      <sz val="11"/>
    </font>
    <font>
      <name val="Calibri"/>
      <charset val="1"/>
      <b val="1"/>
      <sz val="7"/>
    </font>
    <font>
      <name val="Calibri"/>
      <charset val="1"/>
      <b val="1"/>
      <sz val="8"/>
    </font>
    <font>
      <name val="Calibri"/>
      <charset val="1"/>
      <color rgb="FF000000"/>
      <sz val="11"/>
    </font>
    <font>
      <name val="Calibri"/>
      <charset val="1"/>
      <sz val="11"/>
    </font>
    <font>
      <name val="Arial"/>
      <charset val="1"/>
      <color rgb="FFC00000"/>
      <sz val="10"/>
    </font>
    <font>
      <name val="Arial"/>
      <charset val="1"/>
      <color rgb="FF0000FF"/>
      <sz val="9"/>
    </font>
    <font>
      <name val="Arial"/>
      <charset val="1"/>
      <b val="1"/>
      <color rgb="FFFF0000"/>
      <sz val="16"/>
    </font>
    <font>
      <name val="Arial"/>
      <charset val="1"/>
      <b val="1"/>
      <color rgb="FFFF0000"/>
      <sz val="10"/>
    </font>
    <font>
      <name val="Arial"/>
      <charset val="1"/>
      <b val="1"/>
      <sz val="10"/>
    </font>
    <font>
      <name val="Arial"/>
      <charset val="1"/>
      <b val="1"/>
      <color rgb="FFC00000"/>
      <sz val="10"/>
    </font>
    <font>
      <name val="Arial"/>
      <charset val="1"/>
      <b val="1"/>
      <color rgb="FFFF0000"/>
      <sz val="24"/>
    </font>
    <font>
      <name val="Arial"/>
      <charset val="1"/>
      <color rgb="FF000000"/>
      <sz val="11"/>
    </font>
    <font>
      <name val="Arial"/>
      <charset val="1"/>
      <sz val="11"/>
    </font>
    <font>
      <name val="Calibri"/>
      <charset val="1"/>
      <color rgb="FFFF0000"/>
      <sz val="12"/>
    </font>
    <font>
      <name val="Arial"/>
      <charset val="1"/>
      <b val="1"/>
      <sz val="11"/>
    </font>
    <font>
      <name val="Calibri"/>
      <charset val="1"/>
      <b val="1"/>
      <sz val="16"/>
      <u val="double"/>
    </font>
    <font>
      <name val="Arial"/>
      <charset val="1"/>
      <b val="1"/>
      <color rgb="FF333399"/>
      <sz val="11"/>
    </font>
    <font>
      <name val="Arial"/>
      <charset val="1"/>
      <b val="1"/>
      <color rgb="FF000000"/>
      <sz val="12"/>
    </font>
    <font>
      <name val="Arial"/>
      <charset val="1"/>
      <color rgb="FF333399"/>
      <sz val="11"/>
    </font>
    <font>
      <name val="Arial"/>
      <charset val="1"/>
      <b val="1"/>
      <color rgb="FF000000"/>
      <sz val="11"/>
    </font>
    <font>
      <name val="Arial"/>
      <charset val="1"/>
      <b val="1"/>
      <sz val="12"/>
    </font>
    <font>
      <name val="Arial"/>
      <charset val="1"/>
      <color rgb="FF000000"/>
      <sz val="12"/>
    </font>
    <font>
      <name val="Arial"/>
      <charset val="1"/>
      <color rgb="FF333399"/>
      <sz val="12"/>
    </font>
    <font>
      <name val="Arial"/>
      <charset val="1"/>
      <b val="1"/>
      <color rgb="FF000000"/>
      <sz val="12"/>
      <u val="single"/>
    </font>
    <font>
      <name val="Arial"/>
      <charset val="1"/>
      <color rgb="FF000000"/>
      <sz val="8"/>
    </font>
    <font>
      <name val="Arial"/>
      <charset val="1"/>
      <color rgb="FFFF0000"/>
      <sz val="12"/>
    </font>
    <font>
      <name val="Arial"/>
      <charset val="1"/>
      <b val="1"/>
      <color rgb="FF333399"/>
      <sz val="12"/>
    </font>
    <font>
      <name val="Arial"/>
      <charset val="1"/>
      <color rgb="FFFF0000"/>
      <sz val="10"/>
    </font>
    <font>
      <name val="Arial"/>
      <charset val="1"/>
      <i val="1"/>
      <color rgb="FFFF0000"/>
      <sz val="10"/>
    </font>
    <font>
      <name val="Arial"/>
      <charset val="1"/>
      <b val="1"/>
      <color rgb="FF003366"/>
      <sz val="10"/>
    </font>
    <font>
      <name val="Arial"/>
      <charset val="1"/>
      <b val="1"/>
      <color rgb="FF003366"/>
      <sz val="7"/>
    </font>
    <font>
      <name val="Arial"/>
      <charset val="1"/>
      <b val="1"/>
      <sz val="7"/>
    </font>
    <font>
      <name val="Arial"/>
      <charset val="1"/>
      <b val="1"/>
      <color rgb="FF0070C0"/>
      <sz val="7"/>
    </font>
    <font>
      <name val="Arial"/>
      <charset val="1"/>
      <b val="1"/>
      <color rgb="FF000000"/>
      <sz val="10"/>
    </font>
    <font>
      <name val="Arial"/>
      <charset val="1"/>
      <b val="1"/>
      <sz val="8"/>
    </font>
    <font>
      <name val="Arial"/>
      <charset val="1"/>
      <color rgb="FFFFFFFF"/>
      <sz val="10"/>
    </font>
    <font>
      <name val="Arial"/>
      <charset val="1"/>
      <b val="1"/>
      <color rgb="FFFF0000"/>
      <sz val="20"/>
    </font>
    <font>
      <name val="Calibri"/>
      <charset val="1"/>
      <sz val="14"/>
    </font>
    <font>
      <name val="Calibri"/>
      <charset val="1"/>
      <b val="1"/>
      <sz val="12"/>
    </font>
    <font>
      <name val="Calibri"/>
      <charset val="1"/>
      <b val="1"/>
      <color rgb="FFFF0000"/>
      <sz val="12"/>
    </font>
    <font>
      <name val="Calibri"/>
      <charset val="1"/>
      <sz val="12"/>
    </font>
    <font>
      <name val="Arial"/>
      <charset val="1"/>
      <b val="1"/>
      <sz val="14"/>
    </font>
    <font>
      <name val="Arial"/>
      <charset val="1"/>
      <sz val="14"/>
    </font>
    <font>
      <name val="Calibri"/>
      <charset val="1"/>
      <sz val="10"/>
    </font>
    <font>
      <name val="Calibri"/>
      <charset val="1"/>
      <b val="1"/>
      <sz val="10"/>
    </font>
    <font>
      <name val="Calibri"/>
      <charset val="1"/>
      <b val="1"/>
      <sz val="14"/>
    </font>
    <font>
      <name val="Dax-Light"/>
      <charset val="1"/>
      <color rgb="FFFF0000"/>
      <sz val="9"/>
    </font>
    <font>
      <name val="Calibri"/>
      <charset val="1"/>
      <b val="1"/>
      <sz val="18"/>
    </font>
    <font>
      <name val="Calibri"/>
      <charset val="1"/>
      <color rgb="FFFF0000"/>
      <sz val="8"/>
    </font>
    <font>
      <name val="Arial"/>
      <charset val="1"/>
      <color rgb="FF969696"/>
      <sz val="10"/>
    </font>
    <font>
      <name val="Arial"/>
      <charset val="1"/>
      <color rgb="FFD9D9D9"/>
      <sz val="10"/>
    </font>
    <font>
      <name val="Arial"/>
      <charset val="1"/>
      <b val="1"/>
      <color rgb="FF0070C0"/>
      <sz val="10"/>
    </font>
    <font>
      <name val="Arial"/>
      <charset val="1"/>
      <b val="1"/>
      <color rgb="FFFF0000"/>
      <sz val="11"/>
    </font>
    <font>
      <name val="Arial"/>
      <charset val="134"/>
      <b val="1"/>
      <sz val="10"/>
    </font>
    <font>
      <name val="Arial"/>
      <charset val="134"/>
      <sz val="10"/>
    </font>
    <font>
      <name val="Arial"/>
      <charset val="1"/>
      <b val="1"/>
      <color rgb="FFD9D9D9"/>
      <sz val="10"/>
    </font>
    <font>
      <name val="Arial"/>
      <charset val="1"/>
      <b val="1"/>
      <color rgb="FFFF0000"/>
      <sz val="14"/>
    </font>
    <font>
      <name val="Arial"/>
      <charset val="1"/>
      <b val="1"/>
      <color rgb="FFFFFFFF"/>
      <sz val="10"/>
    </font>
    <font>
      <name val="Arial"/>
      <charset val="1"/>
      <b val="1"/>
      <color rgb="FF969696"/>
      <sz val="10"/>
    </font>
    <font>
      <name val="Arial"/>
      <charset val="1"/>
      <color rgb="FF0000FF"/>
      <sz val="10"/>
    </font>
    <font>
      <name val="Arial"/>
      <charset val="1"/>
      <sz val="8"/>
    </font>
    <font>
      <name val="Arial"/>
      <charset val="1"/>
      <b val="1"/>
      <color rgb="FF003366"/>
      <sz val="18"/>
    </font>
    <font>
      <name val="Arial"/>
      <charset val="1"/>
      <b val="1"/>
      <color rgb="FFFF0000"/>
      <sz val="8"/>
    </font>
    <font>
      <name val="Arial"/>
      <charset val="1"/>
      <b val="1"/>
      <color rgb="FF0070C0"/>
      <sz val="8"/>
    </font>
    <font>
      <name val="Arial"/>
      <charset val="1"/>
      <b val="1"/>
      <color rgb="FF0066CC"/>
      <sz val="10"/>
    </font>
    <font>
      <name val="Arial"/>
      <charset val="134"/>
      <b val="1"/>
      <color indexed="30"/>
      <sz val="10"/>
    </font>
    <font>
      <name val="Arial"/>
      <charset val="134"/>
      <color rgb="FF0000FF"/>
      <sz val="10"/>
    </font>
    <font>
      <name val="Arial"/>
      <charset val="1"/>
      <color rgb="FF632523"/>
      <sz val="10"/>
    </font>
    <font>
      <name val="Arial"/>
      <charset val="1"/>
      <color rgb="FFFF0000"/>
      <sz val="8"/>
    </font>
    <font>
      <name val="Arial"/>
      <charset val="134"/>
      <color indexed="10"/>
      <sz val="10"/>
    </font>
    <font>
      <name val="Arial"/>
      <charset val="1"/>
      <sz val="9"/>
    </font>
    <font>
      <name val="Arial"/>
      <charset val="1"/>
      <color rgb="FFFFFFFF"/>
      <sz val="8"/>
    </font>
    <font>
      <name val="Arial"/>
      <charset val="1"/>
      <color rgb="FF4F81BD"/>
      <sz val="8"/>
    </font>
    <font>
      <name val="Times New Roman"/>
      <charset val="1"/>
      <b val="1"/>
      <color rgb="FFE46C0A"/>
      <sz val="11"/>
    </font>
    <font>
      <name val="Times New Roman"/>
      <charset val="1"/>
      <color rgb="FF000000"/>
      <sz val="10"/>
    </font>
    <font>
      <name val="Times New Roman"/>
      <charset val="1"/>
      <b val="1"/>
      <color rgb="FFFFFFFF"/>
      <sz val="12"/>
    </font>
    <font>
      <name val="Times New Roman"/>
      <charset val="1"/>
      <color rgb="FF000000"/>
      <sz val="11"/>
    </font>
    <font>
      <name val="Times New Roman"/>
      <charset val="1"/>
      <b val="1"/>
      <color rgb="FFE26B0A"/>
      <sz val="10"/>
    </font>
    <font>
      <name val="Arial"/>
      <charset val="1"/>
      <i val="1"/>
      <color rgb="FF1F497D"/>
      <sz val="11"/>
    </font>
    <font>
      <name val="Arial"/>
      <charset val="1"/>
      <color rgb="FF1F497D"/>
      <sz val="10"/>
    </font>
    <font>
      <name val="Arial"/>
      <charset val="1"/>
      <i val="1"/>
      <color rgb="FF1F497D"/>
      <sz val="10"/>
    </font>
    <font>
      <name val="Arial"/>
      <charset val="1"/>
      <color rgb="FF1F497D"/>
      <sz val="11"/>
    </font>
    <font>
      <name val="Times New Roman"/>
      <charset val="1"/>
      <color rgb="FF000000"/>
      <sz val="12"/>
    </font>
    <font>
      <name val="Aptos Narrow"/>
      <charset val="134"/>
      <sz val="11"/>
      <scheme val="minor"/>
    </font>
    <font>
      <name val="Arial"/>
      <charset val="134"/>
      <color rgb="FFFF0000"/>
      <sz val="9"/>
    </font>
    <font>
      <name val="Calibri"/>
      <charset val="1"/>
      <sz val="9"/>
    </font>
    <font>
      <name val="Arial"/>
      <charset val="1"/>
      <b val="1"/>
      <color rgb="FFFF0000"/>
      <sz val="9"/>
    </font>
    <font>
      <name val="Times New Roman"/>
      <charset val="1"/>
      <b val="1"/>
      <color rgb="FF4F81BD"/>
      <sz val="10"/>
    </font>
    <font>
      <name val="Arial"/>
      <charset val="1"/>
      <color rgb="FFFF0000"/>
      <sz val="9"/>
    </font>
    <font>
      <name val="Times New Roman"/>
      <charset val="1"/>
      <b val="1"/>
      <color rgb="FF0070C0"/>
      <sz val="10"/>
    </font>
    <font>
      <name val="Arial"/>
      <charset val="1"/>
      <sz val="12"/>
    </font>
    <font>
      <name val="Times New Roman"/>
      <charset val="1"/>
      <color rgb="FFFFFFFF"/>
      <sz val="10"/>
    </font>
    <font>
      <name val="Calibri"/>
      <charset val="1"/>
      <color rgb="FFFFFFFF"/>
      <sz val="11"/>
    </font>
    <font>
      <name val="Times New Roman"/>
      <charset val="1"/>
      <color rgb="FFFF0000"/>
      <sz val="10"/>
    </font>
    <font>
      <name val="Calibri"/>
      <charset val="1"/>
      <color rgb="FFFF0000"/>
      <sz val="11"/>
    </font>
    <font>
      <name val="Times New Roman"/>
      <charset val="1"/>
      <color rgb="FFFFFFFF"/>
      <sz val="12"/>
    </font>
    <font>
      <name val="Aptos Narrow"/>
      <charset val="134"/>
      <color rgb="FFFF0000"/>
      <sz val="11"/>
      <scheme val="minor"/>
    </font>
    <font>
      <name val="Times New Roman"/>
      <charset val="1"/>
      <color rgb="FFFF0000"/>
      <sz val="12"/>
    </font>
    <font>
      <name val="Aptos Narrow"/>
      <charset val="134"/>
      <color theme="0"/>
      <sz val="11"/>
      <scheme val="minor"/>
    </font>
    <font>
      <name val="Times New Roman"/>
      <charset val="1"/>
      <b val="1"/>
      <color rgb="FFD9D9D9"/>
      <sz val="10"/>
    </font>
    <font>
      <name val="Arial"/>
      <charset val="1"/>
      <color rgb="FFFFFFFF"/>
      <sz val="11"/>
    </font>
    <font>
      <name val="Arial"/>
      <charset val="1"/>
      <color rgb="FFFF0000"/>
      <sz val="11"/>
    </font>
    <font>
      <name val="Times New Roman"/>
      <charset val="1"/>
      <i val="1"/>
      <sz val="11"/>
    </font>
    <font>
      <name val="Times New Roman"/>
      <charset val="1"/>
      <sz val="11"/>
    </font>
    <font>
      <name val="Times New Roman"/>
      <charset val="134"/>
      <i val="1"/>
      <sz val="11"/>
    </font>
    <font>
      <name val="Times New Roman"/>
      <charset val="134"/>
      <sz val="11"/>
    </font>
    <font>
      <name val="Times New Roman"/>
      <charset val="1"/>
      <i val="1"/>
      <sz val="12"/>
    </font>
    <font>
      <name val="Arial"/>
      <charset val="1"/>
      <i val="1"/>
      <sz val="10"/>
    </font>
    <font>
      <name val="Arial"/>
      <charset val="1"/>
      <color rgb="FFFFFF00"/>
      <sz val="10"/>
    </font>
    <font>
      <name val="Arial"/>
      <charset val="1"/>
      <color rgb="FFA6A6A6"/>
      <sz val="10"/>
    </font>
    <font>
      <name val="Arial"/>
      <charset val="1"/>
      <b val="1"/>
      <color rgb="FF0000FF"/>
      <sz val="10"/>
    </font>
    <font>
      <name val="Arial"/>
      <charset val="134"/>
      <b val="1"/>
      <color indexed="12"/>
      <sz val="10"/>
    </font>
    <font>
      <name val="Arial"/>
      <charset val="134"/>
      <i val="1"/>
      <sz val="10"/>
    </font>
    <font>
      <name val="Arial"/>
      <charset val="1"/>
      <color rgb="FF00B0F0"/>
      <sz val="10"/>
    </font>
    <font>
      <name val="Arial"/>
      <charset val="1"/>
      <b val="1"/>
      <i val="1"/>
      <color rgb="FFFF0000"/>
      <sz val="10"/>
      <u val="single"/>
    </font>
    <font>
      <name val="Arial"/>
      <charset val="1"/>
      <b val="1"/>
      <color rgb="FF0000FF"/>
      <sz val="9"/>
    </font>
    <font>
      <name val="Arial"/>
      <charset val="1"/>
      <b val="1"/>
      <sz val="9"/>
    </font>
    <font>
      <name val="Arial"/>
      <charset val="1"/>
      <b val="1"/>
      <color rgb="FFFF0000"/>
      <sz val="18"/>
    </font>
    <font>
      <name val="Arial"/>
      <charset val="1"/>
      <b val="1"/>
      <i val="1"/>
      <sz val="10"/>
    </font>
    <font>
      <name val="Arial"/>
      <charset val="1"/>
      <b val="1"/>
      <color rgb="FF993366"/>
      <sz val="10"/>
    </font>
    <font>
      <name val="Arial"/>
      <charset val="1"/>
      <b val="1"/>
      <color rgb="FF0000FF"/>
      <sz val="8"/>
    </font>
    <font>
      <name val="Book Antiqua"/>
      <charset val="1"/>
      <color rgb="FF000000"/>
      <sz val="9"/>
    </font>
    <font>
      <name val="Arial"/>
      <charset val="134"/>
      <b val="1"/>
      <color indexed="61"/>
      <sz val="10"/>
    </font>
    <font>
      <name val="Arial"/>
      <charset val="134"/>
      <b val="1"/>
      <color rgb="FF0000FF"/>
      <sz val="9"/>
    </font>
    <font>
      <name val="Arial"/>
      <charset val="134"/>
      <b val="1"/>
      <sz val="9"/>
    </font>
    <font>
      <name val="Arial"/>
      <charset val="134"/>
      <sz val="9"/>
    </font>
    <font>
      <name val="Arial"/>
      <charset val="134"/>
      <color rgb="FFFF0000"/>
      <sz val="10"/>
    </font>
    <font>
      <name val="Arial"/>
      <charset val="134"/>
      <b val="1"/>
      <color rgb="FF0000FF"/>
      <sz val="10"/>
    </font>
    <font>
      <name val="Arial"/>
      <charset val="1"/>
      <b val="1"/>
      <color rgb="FFBFBFBF"/>
      <sz val="10"/>
    </font>
    <font>
      <name val="Book Antiqua"/>
      <charset val="1"/>
      <sz val="9"/>
    </font>
    <font>
      <name val="Book Antiqua"/>
      <charset val="1"/>
      <color rgb="FFFFFFFF"/>
      <sz val="9"/>
    </font>
    <font>
      <name val="Arial"/>
      <charset val="1"/>
      <b val="1"/>
      <color rgb="FFFFFFFF"/>
      <sz val="9"/>
    </font>
    <font>
      <name val="Arial"/>
      <charset val="134"/>
      <color theme="0"/>
      <sz val="10"/>
    </font>
    <font>
      <name val="Arial"/>
      <charset val="1"/>
      <b val="1"/>
      <color rgb="FF003366"/>
      <sz val="9"/>
    </font>
    <font>
      <name val="Arial"/>
      <charset val="1"/>
      <b val="1"/>
      <color rgb="FF984807"/>
      <sz val="10"/>
    </font>
    <font>
      <name val="Arial"/>
      <charset val="1"/>
      <color rgb="FFFFFFFF"/>
      <sz val="9"/>
    </font>
    <font>
      <name val="Arial"/>
      <charset val="1"/>
      <sz val="16"/>
    </font>
    <font>
      <name val="Arial"/>
      <charset val="1"/>
      <color rgb="FFFFFFFF"/>
      <sz val="16"/>
    </font>
    <font>
      <name val="Arial"/>
      <charset val="1"/>
      <color rgb="FFFF0000"/>
      <sz val="16"/>
    </font>
    <font>
      <name val="Arial"/>
      <charset val="1"/>
      <color rgb="FFBFBFBF"/>
      <sz val="10"/>
    </font>
    <font>
      <name val="Arial"/>
      <charset val="1"/>
      <color rgb="FF808080"/>
      <sz val="10"/>
    </font>
    <font>
      <name val="Arial"/>
      <charset val="1"/>
      <b val="1"/>
      <color rgb="FF008000"/>
      <sz val="36"/>
    </font>
    <font>
      <name val="Arial"/>
      <charset val="1"/>
      <color rgb="FF008000"/>
      <sz val="10"/>
    </font>
    <font>
      <name val="Arial"/>
      <charset val="1"/>
      <color rgb="FF339966"/>
      <sz val="24"/>
    </font>
    <font>
      <name val="Arial"/>
      <charset val="1"/>
      <b val="1"/>
      <color rgb="FF002060"/>
      <sz val="8"/>
    </font>
    <font>
      <name val="Arial"/>
      <charset val="1"/>
      <b val="1"/>
      <color rgb="FFFF0000"/>
      <sz val="28"/>
    </font>
    <font>
      <name val="Arial"/>
      <charset val="1"/>
      <b val="1"/>
      <color rgb="FF000099"/>
      <sz val="26"/>
    </font>
    <font>
      <name val="Arial"/>
      <charset val="1"/>
      <b val="1"/>
      <color rgb="FFC00000"/>
      <sz val="14"/>
    </font>
    <font>
      <name val="Arial"/>
      <charset val="1"/>
      <b val="1"/>
      <i val="1"/>
      <color rgb="FF953735"/>
      <sz val="16"/>
    </font>
    <font>
      <name val="Arial"/>
      <charset val="1"/>
      <b val="1"/>
      <color rgb="FF008000"/>
      <sz val="26"/>
    </font>
    <font>
      <name val="Arial"/>
      <charset val="1"/>
      <color rgb="FF000080"/>
      <sz val="10"/>
    </font>
    <font>
      <name val="Arial"/>
      <charset val="1"/>
      <color rgb="FFFFFFFF"/>
      <sz val="24"/>
    </font>
    <font>
      <name val="Arial"/>
      <charset val="1"/>
      <color rgb="FF000000"/>
      <sz val="10"/>
    </font>
    <font>
      <name val="Times New Roman"/>
      <charset val="1"/>
      <sz val="8"/>
    </font>
    <font>
      <name val="Aptos Narrow"/>
      <charset val="0"/>
      <b val="1"/>
      <color theme="1"/>
      <sz val="11"/>
      <scheme val="minor"/>
    </font>
    <font>
      <name val="Aptos Narrow"/>
      <charset val="0"/>
      <color theme="0"/>
      <sz val="11"/>
      <scheme val="minor"/>
    </font>
    <font>
      <name val="Antique Olive"/>
      <charset val="1"/>
      <sz val="8"/>
    </font>
    <font>
      <name val="Aptos Narrow"/>
      <charset val="134"/>
      <color theme="1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color theme="1"/>
      <sz val="11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Times New Roman"/>
      <charset val="1"/>
      <sz val="12"/>
    </font>
    <font>
      <name val="Aptos Narrow"/>
      <charset val="134"/>
      <b val="1"/>
      <color theme="3"/>
      <sz val="13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color rgb="FFFF0000"/>
      <sz val="11"/>
      <scheme val="minor"/>
    </font>
    <font>
      <name val="Aptos Narrow"/>
      <charset val="0"/>
      <color rgb="FF9C6500"/>
      <sz val="11"/>
      <scheme val="minor"/>
    </font>
    <font>
      <name val="Geneva"/>
      <charset val="1"/>
      <sz val="8"/>
    </font>
    <font>
      <name val="Aptos Narrow"/>
      <charset val="0"/>
      <color rgb="FF006100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b val="1"/>
      <color rgb="FFFA7D00"/>
      <sz val="11"/>
      <scheme val="minor"/>
    </font>
    <font>
      <name val="Tahoma"/>
      <charset val="1"/>
      <color rgb="FF000000"/>
      <sz val="9"/>
    </font>
    <font>
      <b val="1"/>
    </font>
  </fonts>
  <fills count="86">
    <fill>
      <patternFill/>
    </fill>
    <fill>
      <patternFill patternType="gray125"/>
    </fill>
    <fill>
      <patternFill patternType="solid">
        <fgColor rgb="FFBFC1BE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FFFE9A"/>
        <bgColor rgb="FFFDEADA"/>
      </patternFill>
    </fill>
    <fill>
      <patternFill patternType="solid">
        <fgColor rgb="FFC0C1BF"/>
        <bgColor rgb="FFBFC1BE"/>
      </patternFill>
    </fill>
    <fill>
      <patternFill patternType="solid">
        <fgColor rgb="FFFFFFFF"/>
        <bgColor rgb="FFF2F2F2"/>
      </patternFill>
    </fill>
    <fill>
      <patternFill patternType="solid">
        <fgColor rgb="FFFDD4B9"/>
        <bgColor rgb="FFFFCC9A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DFE2D5"/>
        <bgColor rgb="FFDFE2C6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BD00"/>
      </patternFill>
    </fill>
    <fill>
      <patternFill patternType="solid">
        <fgColor rgb="FFFDEADA"/>
        <bgColor rgb="FFFDE9D9"/>
      </patternFill>
    </fill>
    <fill>
      <patternFill patternType="solid">
        <fgColor rgb="FFC0C0C0"/>
        <bgColor rgb="FFC0C1BF"/>
      </patternFill>
    </fill>
    <fill>
      <patternFill patternType="solid">
        <fgColor rgb="FFE26B0A"/>
        <bgColor rgb="FFFF6900"/>
      </patternFill>
    </fill>
    <fill>
      <patternFill patternType="solid">
        <fgColor rgb="FFBFBFBE"/>
        <bgColor rgb="FFC0C0C0"/>
      </patternFill>
    </fill>
    <fill>
      <patternFill patternType="solid">
        <fgColor rgb="FFD8E4BF"/>
        <bgColor rgb="FFDFE2C6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FDE9D9"/>
        <bgColor rgb="FFFDEADA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D00"/>
        <bgColor rgb="FFFFFF00"/>
      </patternFill>
    </fill>
    <fill>
      <patternFill patternType="solid">
        <fgColor rgb="FF006DC6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CE6F2"/>
        <bgColor rgb="FFDCE6F1"/>
      </patternFill>
    </fill>
    <fill>
      <patternFill patternType="solid">
        <fgColor theme="0" tint="-0.149967955565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9694"/>
        <bgColor rgb="FFFF99CC"/>
      </patternFill>
    </fill>
    <fill>
      <patternFill patternType="solid">
        <fgColor rgb="FF98C636"/>
        <bgColor rgb="FF969696"/>
      </patternFill>
    </fill>
    <fill>
      <patternFill patternType="solid">
        <fgColor rgb="FFE6B9B8"/>
        <bgColor rgb="FFCCC1DA"/>
      </patternFill>
    </fill>
    <fill>
      <patternFill patternType="solid">
        <fgColor rgb="FF42879E"/>
        <bgColor rgb="FF0F9EDE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CCC1DA"/>
        <bgColor rgb="FFC0C0C0"/>
      </patternFill>
    </fill>
    <fill>
      <patternFill patternType="solid">
        <fgColor rgb="FF969696"/>
        <bgColor rgb="FF95B2DF"/>
      </patternFill>
    </fill>
    <fill>
      <patternFill patternType="solid">
        <fgColor rgb="FF95B2DF"/>
        <bgColor rgb="FF93CDDD"/>
      </patternFill>
    </fill>
    <fill>
      <patternFill patternType="solid">
        <fgColor rgb="FFFFCC9A"/>
        <bgColor rgb="FFFDD4B9"/>
      </patternFill>
    </fill>
    <fill>
      <patternFill patternType="solid">
        <fgColor rgb="FF0000FF"/>
        <bgColor rgb="FF000099"/>
      </patternFill>
    </fill>
    <fill>
      <patternFill patternType="solid">
        <fgColor rgb="FFDFE2C6"/>
        <bgColor rgb="FFD8E4BF"/>
      </patternFill>
    </fill>
    <fill>
      <patternFill patternType="solid">
        <fgColor rgb="FFCC99FF"/>
        <bgColor rgb="FFFF99CC"/>
      </patternFill>
    </fill>
    <fill>
      <patternFill patternType="solid">
        <fgColor rgb="FFCCCCFF"/>
        <bgColor rgb="FFC2D5F4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DBEEF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99CC"/>
        <bgColor rgb="FFD99694"/>
      </patternFill>
    </fill>
    <fill>
      <patternFill patternType="solid">
        <fgColor rgb="FFFFFFCC"/>
        <bgColor indexed="64"/>
      </patternFill>
    </fill>
    <fill>
      <patternFill patternType="solid">
        <fgColor rgb="FFDBEEF4"/>
        <bgColor rgb="FFDCE6F2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9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rgb="FF00017C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/>
      <top style="thin">
        <color rgb="FF000099"/>
      </top>
      <bottom/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thin">
        <color auto="1"/>
      </left>
      <right/>
      <top style="medium">
        <color rgb="FF00017C"/>
      </top>
      <bottom/>
      <diagonal/>
    </border>
    <border>
      <left/>
      <right/>
      <top style="medium">
        <color rgb="FF00017C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99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rgb="FF000099"/>
      </right>
      <top/>
      <bottom style="medium">
        <color auto="1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/>
      <right style="thin">
        <color rgb="FF000099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 style="medium">
        <color rgb="FFE26B0A"/>
      </left>
      <right/>
      <top/>
      <bottom/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 style="medium">
        <color rgb="FFFFFFFF"/>
      </right>
      <top/>
      <bottom/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/>
      <right/>
      <top/>
      <bottom style="medium">
        <color rgb="FFE26B0A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/>
      <right style="medium">
        <color rgb="FF006DC6"/>
      </right>
      <top/>
      <bottom/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/>
      <bottom/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/>
      <right/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/>
      <right style="medium">
        <color rgb="FF969696"/>
      </right>
      <top/>
      <bottom/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</borders>
  <cellStyleXfs count="17297"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169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85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8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46" fontId="6" numFmtId="0"/>
    <xf borderId="0" fillId="46" fontId="6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46" fontId="6" numFmtId="0"/>
    <xf borderId="0" fillId="46" fontId="6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46" fontId="6" numFmtId="0"/>
    <xf borderId="0" fillId="46" fontId="6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46" fontId="6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46" fontId="6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56" fontId="6" numFmtId="0"/>
    <xf borderId="0" fillId="56" fontId="6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46" fontId="6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15" fontId="6" numFmtId="0"/>
    <xf borderId="0" fillId="52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6" fontId="6" numFmtId="0"/>
    <xf borderId="0" fillId="56" fontId="6" numFmtId="0"/>
    <xf applyAlignment="1" borderId="0" fillId="0" fontId="0" numFmtId="4">
      <alignment horizontal="center" vertical="center"/>
    </xf>
    <xf borderId="0" fillId="56" fontId="6" numFmtId="0"/>
    <xf borderId="0" fillId="0" fontId="0" numFmtId="0"/>
    <xf borderId="0" fillId="0" fontId="0" numFmtId="0"/>
    <xf borderId="0" fillId="56" fontId="6" numFmtId="0"/>
    <xf borderId="0" fillId="52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2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2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2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applyAlignment="1" borderId="0" fillId="0" fontId="174" numFmtId="0">
      <alignment vertical="center"/>
    </xf>
    <xf borderId="0" fillId="56" fontId="6" numFmtId="0"/>
    <xf borderId="0" fillId="56" fontId="6" numFmtId="0"/>
    <xf borderId="0" fillId="56" fontId="6" numFmtId="0"/>
    <xf borderId="0" fillId="56" fontId="6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49" fontId="6" numFmtId="0"/>
    <xf borderId="0" fillId="56" fontId="6" numFmtId="0"/>
    <xf borderId="0" fillId="0" fontId="0" numFmtId="0"/>
    <xf borderId="0" fillId="49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56" fontId="6" numFmtId="0"/>
    <xf borderId="0" fillId="56" fontId="6" numFmtId="0"/>
    <xf borderId="0" fillId="49" fontId="6" numFmtId="0"/>
    <xf applyAlignment="1" borderId="186" fillId="82" fontId="176" numFmtId="0">
      <alignment vertical="center"/>
    </xf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49" fontId="6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2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49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applyAlignment="1" borderId="0" fillId="0" fontId="0" numFmtId="4">
      <alignment horizontal="center" vertical="center"/>
    </xf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4" fontId="6" numFmtId="0"/>
    <xf borderId="0" fillId="0" fontId="0" numFmtId="0"/>
    <xf borderId="0" fillId="0" fontId="0" numFmtId="0"/>
    <xf borderId="0" fillId="51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15" fontId="6" numFmtId="0"/>
    <xf borderId="0" fillId="15" fontId="6" numFmtId="0"/>
    <xf borderId="0" fillId="54" fontId="6" numFmtId="0"/>
    <xf borderId="0" fillId="51" fontId="6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1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1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50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6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6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1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49" fontId="6" numFmtId="0"/>
    <xf borderId="0" fillId="49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applyAlignment="1" borderId="0" fillId="0" fontId="0" numFmtId="4">
      <alignment horizontal="center" vertical="center"/>
    </xf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49" fontId="6" numFmtId="0"/>
    <xf borderId="0" fillId="0" fontId="0" numFmtId="0"/>
    <xf borderId="0" fillId="50" fontId="6" numFmtId="0"/>
    <xf borderId="0" fillId="0" fontId="0" numFmtId="0"/>
    <xf borderId="0" fillId="49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1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49" fontId="6" numFmtId="0"/>
    <xf borderId="0" fillId="50" fontId="6" numFmtId="0"/>
    <xf borderId="0" fillId="0" fontId="0" numFmtId="0"/>
    <xf borderId="0" fillId="50" fontId="6" numFmtId="0"/>
    <xf borderId="0" fillId="54" fontId="6" numFmtId="0"/>
    <xf borderId="0" fillId="50" fontId="6" numFmtId="0"/>
    <xf borderId="0" fillId="51" fontId="6" numFmtId="0"/>
    <xf borderId="0" fillId="54" fontId="6" numFmtId="0"/>
    <xf borderId="0" fillId="50" fontId="6" numFmtId="0"/>
    <xf borderId="0" fillId="54" fontId="6" numFmtId="0"/>
    <xf borderId="0" fillId="50" fontId="6" numFmtId="0"/>
    <xf borderId="0" fillId="54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46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1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5" fillId="81" fontId="175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1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0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94" numFmtId="214">
      <alignment horizontal="right"/>
    </xf>
    <xf applyAlignment="1" borderId="0" fillId="0" fontId="0" numFmtId="4">
      <alignment horizontal="center" vertical="center"/>
    </xf>
    <xf borderId="0" fillId="56" fontId="6" numFmtId="0"/>
    <xf borderId="0" fillId="56" fontId="6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applyAlignment="1" borderId="0" fillId="0" fontId="0" numFmtId="4">
      <alignment horizontal="center" vertical="center"/>
    </xf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51" fontId="6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84" fontId="163" numFmtId="0">
      <alignment vertical="center"/>
    </xf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8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6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6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4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58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4" fillId="63" fontId="168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3" fillId="0" fontId="167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80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applyAlignment="1" borderId="0" fillId="0" fontId="171" numFmtId="215">
      <alignment horizontal="left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7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applyAlignment="1" borderId="0" fillId="0" fontId="16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41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2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16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applyAlignment="1" borderId="0" fillId="79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3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5" fontId="172" numFmtId="0">
      <alignment vertical="center"/>
    </xf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83" fontId="177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3" fillId="0" fontId="165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applyAlignment="1" borderId="0" fillId="69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74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51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64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4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0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61" numFmtId="42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1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59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61" numFmtId="44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73" numFmtId="0">
      <alignment vertical="center"/>
    </xf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2" fontId="170" numFmtId="0">
      <alignment vertical="center"/>
    </xf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2" fillId="0" fontId="162" numFmtId="0">
      <alignment vertical="center"/>
    </xf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5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applyAlignment="1" borderId="0" fillId="57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4" fillId="81" fontId="178" numFmtId="0">
      <alignment vertical="center"/>
    </xf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7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28" numFmtId="174">
      <alignment horizontal="right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1" fillId="55" fontId="161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60" numFmtId="216">
      <alignment horizontal="left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58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applyAlignment="1" borderId="0" fillId="53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0" fillId="0" fontId="158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6" fontId="6" numFmtId="0"/>
    <xf borderId="0" fillId="0" fontId="157" numFmtId="0"/>
    <xf borderId="0" fillId="0" fontId="0" numFmtId="0"/>
  </cellStyleXfs>
  <cellXfs count="4064">
    <xf borderId="0" fillId="0" fontId="0" numFmtId="0" pivotButton="0" quotePrefix="0" xfId="0"/>
    <xf borderId="0" fillId="0" fontId="1" numFmtId="0" pivotButton="0" quotePrefix="0" xfId="6293"/>
    <xf borderId="0" fillId="0" fontId="2" numFmtId="164" pivotButton="0" quotePrefix="0" xfId="6293"/>
    <xf borderId="0" fillId="0" fontId="2" numFmtId="0" pivotButton="0" quotePrefix="0" xfId="6293"/>
    <xf borderId="0" fillId="0" fontId="0" numFmtId="164" pivotButton="0" quotePrefix="0" xfId="6293"/>
    <xf borderId="1" fillId="0" fontId="3" numFmtId="0" pivotButton="0" quotePrefix="0" xfId="6293"/>
    <xf borderId="2" fillId="0" fontId="3" numFmtId="0" pivotButton="0" quotePrefix="0" xfId="6293"/>
    <xf applyAlignment="1" borderId="3" fillId="2" fontId="4" numFmtId="164" pivotButton="0" quotePrefix="0" xfId="6293">
      <alignment horizontal="center" vertical="center" wrapText="1"/>
    </xf>
    <xf applyAlignment="1" borderId="4" fillId="2" fontId="4" numFmtId="164" pivotButton="0" quotePrefix="0" xfId="6293">
      <alignment horizontal="center" vertical="center" wrapText="1"/>
    </xf>
    <xf applyAlignment="1" borderId="3" fillId="0" fontId="5" numFmtId="0" pivotButton="0" quotePrefix="0" xfId="6293">
      <alignment horizontal="center" vertical="center"/>
    </xf>
    <xf applyAlignment="1" borderId="5" fillId="0" fontId="5" numFmtId="0" pivotButton="0" quotePrefix="0" xfId="6293">
      <alignment vertical="center"/>
    </xf>
    <xf applyAlignment="1" borderId="6" fillId="2" fontId="4" numFmtId="164" pivotButton="0" quotePrefix="0" xfId="6293">
      <alignment horizontal="center" vertical="center"/>
    </xf>
    <xf applyAlignment="1" borderId="7" fillId="0" fontId="5" numFmtId="0" pivotButton="0" quotePrefix="0" xfId="6293">
      <alignment horizontal="center" vertical="center"/>
    </xf>
    <xf applyAlignment="1" borderId="8" fillId="0" fontId="5" numFmtId="0" pivotButton="0" quotePrefix="0" xfId="6293">
      <alignment vertical="center"/>
    </xf>
    <xf borderId="7" fillId="0" fontId="3" numFmtId="0" pivotButton="0" quotePrefix="0" xfId="6293"/>
    <xf applyAlignment="1" borderId="7" fillId="2" fontId="4" numFmtId="164" pivotButton="0" quotePrefix="0" xfId="6293">
      <alignment horizontal="center" vertical="center"/>
    </xf>
    <xf borderId="0" fillId="0" fontId="3" numFmtId="0" pivotButton="0" quotePrefix="0" xfId="6293"/>
    <xf applyAlignment="1" borderId="9" fillId="0" fontId="4" numFmtId="164" pivotButton="0" quotePrefix="0" xfId="6293">
      <alignment horizontal="center"/>
    </xf>
    <xf applyAlignment="1" borderId="0" fillId="0" fontId="4" numFmtId="164" pivotButton="0" quotePrefix="0" xfId="6293">
      <alignment horizontal="center"/>
    </xf>
    <xf applyAlignment="1" borderId="3" fillId="2" fontId="4" numFmtId="164" pivotButton="0" quotePrefix="0" xfId="6293">
      <alignment horizontal="center" vertical="center"/>
    </xf>
    <xf applyAlignment="1" borderId="4" fillId="2" fontId="4" numFmtId="164" pivotButton="0" quotePrefix="0" xfId="6293">
      <alignment horizontal="center" vertical="center"/>
    </xf>
    <xf borderId="0" fillId="0" fontId="6" numFmtId="0" pivotButton="0" quotePrefix="0" xfId="6293"/>
    <xf borderId="0" fillId="0" fontId="6" numFmtId="164" pivotButton="0" quotePrefix="0" xfId="6293"/>
    <xf applyAlignment="1" borderId="3" fillId="2" fontId="4" numFmtId="0" pivotButton="0" quotePrefix="0" xfId="6293">
      <alignment horizontal="center" vertical="center" wrapText="1"/>
    </xf>
    <xf borderId="0" fillId="0" fontId="7" numFmtId="0" pivotButton="0" quotePrefix="0" xfId="6293"/>
    <xf applyAlignment="1" borderId="6" fillId="2" fontId="4" numFmtId="165" pivotButton="0" quotePrefix="0" xfId="6293">
      <alignment horizontal="center" vertical="center"/>
    </xf>
    <xf borderId="0" fillId="0" fontId="7" numFmtId="164" pivotButton="0" quotePrefix="0" xfId="6293"/>
    <xf applyAlignment="1" borderId="6" fillId="0" fontId="4" numFmtId="165" pivotButton="0" quotePrefix="0" xfId="6293">
      <alignment horizontal="center"/>
    </xf>
    <xf borderId="0" fillId="0" fontId="7" numFmtId="165" pivotButton="0" quotePrefix="0" xfId="6293"/>
    <xf applyAlignment="1" borderId="0" fillId="0" fontId="7" numFmtId="164" pivotButton="0" quotePrefix="0" xfId="6293">
      <alignment horizontal="center"/>
    </xf>
    <xf borderId="0" fillId="3" fontId="7" numFmtId="164" pivotButton="0" quotePrefix="0" xfId="6293"/>
    <xf borderId="0" fillId="4" fontId="0" numFmtId="164" pivotButton="0" quotePrefix="0" xfId="6293"/>
    <xf borderId="0" fillId="0" fontId="8" numFmtId="0" pivotButton="0" quotePrefix="0" xfId="6293"/>
    <xf applyAlignment="1" borderId="0" fillId="0" fontId="0" numFmtId="0" pivotButton="0" quotePrefix="0" xfId="6293">
      <alignment vertical="center"/>
    </xf>
    <xf applyAlignment="1" borderId="0" fillId="0" fontId="9" numFmtId="0" pivotButton="0" quotePrefix="0" xfId="6293">
      <alignment vertical="center"/>
    </xf>
    <xf borderId="10" fillId="0" fontId="10" numFmtId="0" pivotButton="0" quotePrefix="0" xfId="6293"/>
    <xf borderId="10" fillId="0" fontId="0" numFmtId="0" pivotButton="0" quotePrefix="0" xfId="6293"/>
    <xf applyAlignment="1" borderId="11" fillId="0" fontId="11" numFmtId="166" pivotButton="0" quotePrefix="0" xfId="6293">
      <alignment horizontal="center" vertical="center" wrapText="1"/>
    </xf>
    <xf applyAlignment="1" borderId="0" fillId="0" fontId="0" numFmtId="0" pivotButton="0" quotePrefix="0" xfId="6293">
      <alignment horizontal="left" indent="3"/>
    </xf>
    <xf applyAlignment="1" borderId="0" fillId="0" fontId="0" numFmtId="0" pivotButton="0" quotePrefix="0" xfId="6293">
      <alignment horizontal="center" vertical="center"/>
    </xf>
    <xf applyAlignment="1" borderId="11" fillId="5" fontId="12" numFmtId="0" pivotButton="0" quotePrefix="0" xfId="6293">
      <alignment vertical="center"/>
    </xf>
    <xf applyAlignment="1" borderId="12" fillId="5" fontId="13" numFmtId="0" pivotButton="0" quotePrefix="0" xfId="6293">
      <alignment vertical="center"/>
    </xf>
    <xf applyAlignment="1" borderId="0" fillId="0" fontId="12" numFmtId="0" pivotButton="0" quotePrefix="0" xfId="6293">
      <alignment vertical="center"/>
    </xf>
    <xf applyAlignment="1" borderId="13" fillId="5" fontId="12" numFmtId="3" pivotButton="0" quotePrefix="0" xfId="6293">
      <alignment horizontal="center" vertical="center"/>
    </xf>
    <xf applyAlignment="1" borderId="14" fillId="0" fontId="0" numFmtId="0" pivotButton="0" quotePrefix="0" xfId="6293">
      <alignment horizontal="center" vertical="center"/>
    </xf>
    <xf borderId="0" fillId="6" fontId="0" numFmtId="0" pivotButton="0" quotePrefix="0" xfId="6293"/>
    <xf applyAlignment="1" borderId="15" fillId="5" fontId="12" numFmtId="3" pivotButton="0" quotePrefix="0" xfId="6293">
      <alignment horizontal="center" vertical="center"/>
    </xf>
    <xf applyAlignment="1" borderId="16" fillId="6" fontId="9" numFmtId="0" pivotButton="0" quotePrefix="0" xfId="6293">
      <alignment vertical="center"/>
    </xf>
    <xf applyAlignment="1" borderId="17" fillId="6" fontId="9" numFmtId="0" pivotButton="0" quotePrefix="0" xfId="6293">
      <alignment vertical="center"/>
    </xf>
    <xf applyAlignment="1" borderId="14" fillId="0" fontId="9" numFmtId="3" pivotButton="0" quotePrefix="0" xfId="6293">
      <alignment horizontal="center" vertical="center"/>
    </xf>
    <xf applyAlignment="1" borderId="0" fillId="6" fontId="9" numFmtId="0" pivotButton="0" quotePrefix="0" xfId="6293">
      <alignment vertical="center"/>
    </xf>
    <xf applyAlignment="1" borderId="14" fillId="6" fontId="9" numFmtId="0" pivotButton="0" quotePrefix="0" xfId="6293">
      <alignment vertical="center"/>
    </xf>
    <xf applyAlignment="1" borderId="18" fillId="6" fontId="9" numFmtId="0" pivotButton="0" quotePrefix="0" xfId="6293">
      <alignment vertical="center"/>
    </xf>
    <xf applyAlignment="1" borderId="19" fillId="6" fontId="9" numFmtId="0" pivotButton="0" quotePrefix="0" xfId="6293">
      <alignment vertical="center"/>
    </xf>
    <xf applyAlignment="1" borderId="20" fillId="0" fontId="9" numFmtId="0" pivotButton="0" quotePrefix="0" xfId="6293">
      <alignment vertical="center"/>
    </xf>
    <xf applyAlignment="1" borderId="19" fillId="0" fontId="9" numFmtId="3" pivotButton="0" quotePrefix="0" xfId="6293">
      <alignment horizontal="center" vertical="center"/>
    </xf>
    <xf applyAlignment="1" borderId="21" fillId="0" fontId="11" numFmtId="166" pivotButton="0" quotePrefix="0" xfId="6293">
      <alignment horizontal="center" vertical="center" wrapText="1"/>
    </xf>
    <xf applyAlignment="1" borderId="22" fillId="0" fontId="11" numFmtId="166" pivotButton="0" quotePrefix="0" xfId="6293">
      <alignment horizontal="center" vertical="center" wrapText="1"/>
    </xf>
    <xf applyAlignment="1" borderId="23" fillId="5" fontId="12" numFmtId="3" pivotButton="0" quotePrefix="0" xfId="6293">
      <alignment horizontal="center" vertical="center"/>
    </xf>
    <xf applyAlignment="1" borderId="24" fillId="5" fontId="12" numFmtId="3" pivotButton="0" quotePrefix="0" xfId="6293">
      <alignment horizontal="center" vertical="center"/>
    </xf>
    <xf applyAlignment="1" borderId="25" fillId="0" fontId="0" numFmtId="0" pivotButton="0" quotePrefix="0" xfId="6293">
      <alignment horizontal="center" vertical="center"/>
    </xf>
    <xf applyAlignment="1" borderId="26" fillId="5" fontId="12" numFmtId="3" pivotButton="0" quotePrefix="0" xfId="6293">
      <alignment horizontal="center" vertical="center"/>
    </xf>
    <xf applyAlignment="1" borderId="27" fillId="5" fontId="12" numFmtId="3" pivotButton="0" quotePrefix="0" xfId="6293">
      <alignment horizontal="center" vertical="center"/>
    </xf>
    <xf applyAlignment="1" borderId="25" fillId="0" fontId="9" numFmtId="3" pivotButton="0" quotePrefix="0" xfId="6293">
      <alignment horizontal="center" vertical="center"/>
    </xf>
    <xf applyAlignment="1" borderId="0" fillId="0" fontId="9" numFmtId="3" pivotButton="0" quotePrefix="0" xfId="6293">
      <alignment horizontal="center" vertical="center"/>
    </xf>
    <xf applyAlignment="1" borderId="28" fillId="0" fontId="9" numFmtId="3" pivotButton="0" quotePrefix="0" xfId="6293">
      <alignment horizontal="center" vertical="center"/>
    </xf>
    <xf applyAlignment="1" borderId="20" fillId="0" fontId="9" numFmtId="3" pivotButton="0" quotePrefix="0" xfId="6293">
      <alignment horizontal="center" vertical="center"/>
    </xf>
    <xf applyAlignment="1" borderId="0" fillId="0" fontId="14" numFmtId="0" pivotButton="0" quotePrefix="0" xfId="6293">
      <alignment horizontal="center"/>
    </xf>
    <xf applyAlignment="1" borderId="29" fillId="5" fontId="12" numFmtId="3" pivotButton="0" quotePrefix="0" xfId="6293">
      <alignment horizontal="center" vertical="center"/>
    </xf>
    <xf applyAlignment="1" borderId="0" fillId="0" fontId="0" numFmtId="3" pivotButton="0" quotePrefix="0" xfId="6293">
      <alignment vertical="center"/>
    </xf>
    <xf applyAlignment="1" borderId="30" fillId="0" fontId="0" numFmtId="0" pivotButton="0" quotePrefix="0" xfId="6293">
      <alignment horizontal="center" vertical="center"/>
    </xf>
    <xf applyAlignment="1" borderId="31" fillId="5" fontId="12" numFmtId="3" pivotButton="0" quotePrefix="0" xfId="6293">
      <alignment horizontal="center" vertical="center"/>
    </xf>
    <xf applyAlignment="1" borderId="30" fillId="0" fontId="9" numFmtId="3" pivotButton="0" quotePrefix="0" xfId="6293">
      <alignment horizontal="center" vertical="center"/>
    </xf>
    <xf applyAlignment="1" borderId="32" fillId="0" fontId="9" numFmtId="3" pivotButton="0" quotePrefix="0" xfId="6293">
      <alignment horizontal="center" vertical="center"/>
    </xf>
    <xf borderId="0" fillId="0" fontId="0" numFmtId="3" pivotButton="0" quotePrefix="0" xfId="6293"/>
    <xf applyAlignment="1" borderId="0" fillId="0" fontId="9" numFmtId="3" pivotButton="0" quotePrefix="0" xfId="6293">
      <alignment vertical="center"/>
    </xf>
    <xf borderId="0" fillId="0" fontId="15" numFmtId="0" pivotButton="0" quotePrefix="0" xfId="6293"/>
    <xf applyAlignment="1" borderId="0" fillId="0" fontId="16" numFmtId="2" pivotButton="0" quotePrefix="0" xfId="6293">
      <alignment vertical="center"/>
    </xf>
    <xf borderId="0" fillId="0" fontId="6" numFmtId="167" pivotButton="0" quotePrefix="0" xfId="4181"/>
    <xf applyAlignment="1" borderId="0" fillId="0" fontId="16" numFmtId="167" pivotButton="0" quotePrefix="0" xfId="4181">
      <alignment vertical="center"/>
    </xf>
    <xf borderId="0" fillId="0" fontId="15" numFmtId="167" pivotButton="0" quotePrefix="0" xfId="4181"/>
    <xf borderId="0" fillId="0" fontId="17" numFmtId="167" pivotButton="0" quotePrefix="0" xfId="4181"/>
    <xf applyAlignment="1" borderId="0" fillId="0" fontId="18" numFmtId="167" pivotButton="0" quotePrefix="0" xfId="4181">
      <alignment vertical="center"/>
    </xf>
    <xf borderId="0" fillId="0" fontId="0" numFmtId="167" pivotButton="0" quotePrefix="0" xfId="4181"/>
    <xf borderId="0" fillId="0" fontId="19" numFmtId="0" pivotButton="0" quotePrefix="0" xfId="6293"/>
    <xf applyAlignment="1" borderId="33" fillId="7" fontId="20" numFmtId="2" pivotButton="0" quotePrefix="0" xfId="6293">
      <alignment horizontal="center" vertical="center"/>
    </xf>
    <xf applyAlignment="1" borderId="34" fillId="7" fontId="20" numFmtId="2" pivotButton="0" quotePrefix="0" xfId="6293">
      <alignment horizontal="center" vertical="center" wrapText="1"/>
    </xf>
    <xf applyAlignment="1" borderId="3" fillId="0" fontId="21" numFmtId="167" pivotButton="0" quotePrefix="0" xfId="4181">
      <alignment horizontal="center" textRotation="90" vertical="center"/>
    </xf>
    <xf borderId="1" fillId="0" fontId="6" numFmtId="167" pivotButton="0" quotePrefix="0" xfId="4181"/>
    <xf borderId="35" fillId="0" fontId="6" numFmtId="167" pivotButton="0" quotePrefix="0" xfId="4181"/>
    <xf borderId="36" fillId="0" fontId="6" numFmtId="167" pivotButton="0" quotePrefix="0" xfId="4181"/>
    <xf applyAlignment="1" borderId="9" fillId="0" fontId="15" numFmtId="167" pivotButton="0" quotePrefix="0" xfId="4181">
      <alignment horizontal="right" vertical="center"/>
    </xf>
    <xf applyAlignment="1" borderId="14" fillId="0" fontId="15" numFmtId="167" pivotButton="0" quotePrefix="0" xfId="4181">
      <alignment vertical="center"/>
    </xf>
    <xf applyAlignment="1" borderId="25" fillId="0" fontId="22" numFmtId="167" pivotButton="0" quotePrefix="0" xfId="4181">
      <alignment vertical="center"/>
    </xf>
    <xf applyAlignment="1" borderId="14" fillId="0" fontId="22" numFmtId="167" pivotButton="0" quotePrefix="0" xfId="4181">
      <alignment vertical="center"/>
    </xf>
    <xf applyAlignment="1" borderId="1" fillId="8" fontId="23" numFmtId="167" pivotButton="0" quotePrefix="0" xfId="4181">
      <alignment horizontal="left" vertical="center"/>
    </xf>
    <xf applyAlignment="1" borderId="35" fillId="8" fontId="15" numFmtId="167" pivotButton="0" quotePrefix="0" xfId="4181">
      <alignment vertical="center"/>
    </xf>
    <xf applyAlignment="1" borderId="36" fillId="8" fontId="20" numFmtId="167" pivotButton="0" quotePrefix="0" xfId="4181">
      <alignment vertical="center"/>
    </xf>
    <xf applyAlignment="1" borderId="37" fillId="8" fontId="15" numFmtId="167" pivotButton="0" quotePrefix="0" xfId="4181">
      <alignment vertical="center"/>
    </xf>
    <xf applyAlignment="1" borderId="38" fillId="8" fontId="15" numFmtId="167" pivotButton="0" quotePrefix="0" xfId="4181">
      <alignment vertical="center"/>
    </xf>
    <xf applyAlignment="1" borderId="39" fillId="8" fontId="15" numFmtId="167" pivotButton="0" quotePrefix="0" xfId="4181">
      <alignment vertical="center"/>
    </xf>
    <xf borderId="9" fillId="0" fontId="15" numFmtId="167" pivotButton="0" quotePrefix="0" xfId="4181"/>
    <xf borderId="14" fillId="0" fontId="15" numFmtId="167" pivotButton="0" quotePrefix="0" xfId="4181"/>
    <xf applyAlignment="1" borderId="9" fillId="0" fontId="23" numFmtId="167" pivotButton="0" quotePrefix="0" xfId="4181">
      <alignment vertical="center"/>
    </xf>
    <xf applyAlignment="1" borderId="14" fillId="0" fontId="23" numFmtId="167" pivotButton="0" quotePrefix="0" xfId="4181">
      <alignment vertical="center"/>
    </xf>
    <xf applyAlignment="1" borderId="25" fillId="0" fontId="20" numFmtId="167" pivotButton="0" quotePrefix="0" xfId="4181">
      <alignment vertical="center"/>
    </xf>
    <xf applyAlignment="1" borderId="9" fillId="0" fontId="15" numFmtId="167" pivotButton="0" quotePrefix="0" xfId="4181">
      <alignment horizontal="right" vertical="top"/>
    </xf>
    <xf applyAlignment="1" borderId="14" fillId="0" fontId="15" numFmtId="167" pivotButton="0" quotePrefix="0" xfId="4181">
      <alignment vertical="center" wrapText="1"/>
    </xf>
    <xf applyAlignment="1" borderId="9" fillId="0" fontId="15" numFmtId="167" pivotButton="0" quotePrefix="0" xfId="4181">
      <alignment vertical="center"/>
    </xf>
    <xf applyAlignment="1" borderId="1" fillId="9" fontId="23" numFmtId="167" pivotButton="0" quotePrefix="0" xfId="4181">
      <alignment horizontal="left" vertical="center"/>
    </xf>
    <xf applyAlignment="1" borderId="35" fillId="9" fontId="15" numFmtId="167" pivotButton="0" quotePrefix="0" xfId="4181">
      <alignment vertical="center"/>
    </xf>
    <xf applyAlignment="1" borderId="36" fillId="9" fontId="20" numFmtId="167" pivotButton="0" quotePrefix="0" xfId="4181">
      <alignment vertical="center"/>
    </xf>
    <xf applyAlignment="1" borderId="37" fillId="9" fontId="15" numFmtId="167" pivotButton="0" quotePrefix="0" xfId="4181">
      <alignment vertical="center"/>
    </xf>
    <xf applyAlignment="1" borderId="38" fillId="9" fontId="15" numFmtId="167" pivotButton="0" quotePrefix="0" xfId="4181">
      <alignment vertical="center"/>
    </xf>
    <xf applyAlignment="1" borderId="39" fillId="9" fontId="15" numFmtId="167" pivotButton="0" quotePrefix="0" xfId="4181">
      <alignment vertical="center"/>
    </xf>
    <xf applyAlignment="1" borderId="2" fillId="10" fontId="23" numFmtId="167" pivotButton="0" quotePrefix="0" xfId="4181">
      <alignment horizontal="left" vertical="center"/>
    </xf>
    <xf applyAlignment="1" borderId="35" fillId="10" fontId="15" numFmtId="167" pivotButton="0" quotePrefix="0" xfId="4181">
      <alignment vertical="center"/>
    </xf>
    <xf applyAlignment="1" borderId="36" fillId="10" fontId="20" numFmtId="167" pivotButton="0" quotePrefix="0" xfId="4181">
      <alignment vertical="center"/>
    </xf>
    <xf applyAlignment="1" borderId="8" fillId="10" fontId="15" numFmtId="167" pivotButton="0" quotePrefix="0" xfId="4181">
      <alignment vertical="center"/>
    </xf>
    <xf applyAlignment="1" borderId="38" fillId="10" fontId="15" numFmtId="167" pivotButton="0" quotePrefix="0" xfId="4181">
      <alignment horizontal="left" indent="2" vertical="center"/>
    </xf>
    <xf applyAlignment="1" borderId="39" fillId="10" fontId="15" numFmtId="167" pivotButton="0" quotePrefix="0" xfId="4181">
      <alignment vertical="center"/>
    </xf>
    <xf applyAlignment="1" borderId="3" fillId="0" fontId="24" numFmtId="167" pivotButton="0" quotePrefix="0" xfId="4181">
      <alignment horizontal="center" textRotation="90" vertical="center"/>
    </xf>
    <xf applyAlignment="1" borderId="1" fillId="0" fontId="15" numFmtId="167" pivotButton="0" quotePrefix="0" xfId="4181">
      <alignment vertical="center"/>
    </xf>
    <xf applyAlignment="1" borderId="35" fillId="0" fontId="15" numFmtId="167" pivotButton="0" quotePrefix="0" xfId="4181">
      <alignment vertical="center"/>
    </xf>
    <xf applyAlignment="1" borderId="37" fillId="0" fontId="15" numFmtId="167" pivotButton="0" quotePrefix="0" xfId="4181">
      <alignment horizontal="right" vertical="center"/>
    </xf>
    <xf applyAlignment="1" borderId="38" fillId="0" fontId="15" numFmtId="167" pivotButton="0" quotePrefix="0" xfId="4181">
      <alignment vertical="center"/>
    </xf>
    <xf applyAlignment="1" borderId="39" fillId="0" fontId="20" numFmtId="167" pivotButton="0" quotePrefix="0" xfId="4181">
      <alignment vertical="center"/>
    </xf>
    <xf applyAlignment="1" borderId="3" fillId="0" fontId="18" numFmtId="167" pivotButton="0" quotePrefix="0" xfId="4181">
      <alignment horizontal="center" textRotation="90" vertical="center"/>
    </xf>
    <xf applyAlignment="1" borderId="1" fillId="0" fontId="23" numFmtId="167" pivotButton="0" quotePrefix="0" xfId="4181">
      <alignment vertical="center"/>
    </xf>
    <xf applyAlignment="1" borderId="35" fillId="0" fontId="23" numFmtId="167" pivotButton="0" quotePrefix="0" xfId="4181">
      <alignment vertical="center"/>
    </xf>
    <xf applyAlignment="1" borderId="36" fillId="0" fontId="20" numFmtId="167" pivotButton="0" quotePrefix="0" xfId="4181">
      <alignment vertical="center"/>
    </xf>
    <xf applyAlignment="1" borderId="39" fillId="0" fontId="22" numFmtId="167" pivotButton="0" quotePrefix="0" xfId="4181">
      <alignment vertical="center"/>
    </xf>
    <xf applyAlignment="1" borderId="1" fillId="10" fontId="23" numFmtId="167" pivotButton="0" quotePrefix="0" xfId="4181">
      <alignment horizontal="left" vertical="center"/>
    </xf>
    <xf applyAlignment="1" borderId="37" fillId="10" fontId="15" numFmtId="167" pivotButton="0" quotePrefix="0" xfId="4181">
      <alignment vertical="center"/>
    </xf>
    <xf applyAlignment="1" borderId="38" fillId="10" fontId="15" numFmtId="167" pivotButton="0" quotePrefix="0" xfId="4181">
      <alignment vertical="center"/>
    </xf>
    <xf applyAlignment="1" borderId="35" fillId="0" fontId="25" numFmtId="167" pivotButton="0" quotePrefix="0" xfId="4181">
      <alignment vertical="center"/>
    </xf>
    <xf applyAlignment="1" borderId="36" fillId="0" fontId="25" numFmtId="167" pivotButton="0" quotePrefix="0" xfId="4181">
      <alignment vertical="center"/>
    </xf>
    <xf applyAlignment="1" borderId="9" fillId="0" fontId="15" numFmtId="167" pivotButton="0" quotePrefix="0" xfId="4181">
      <alignment horizontal="center" vertical="center"/>
    </xf>
    <xf applyAlignment="1" borderId="14" fillId="0" fontId="25" numFmtId="167" pivotButton="0" quotePrefix="0" xfId="4181">
      <alignment vertical="center"/>
    </xf>
    <xf applyAlignment="1" borderId="25" fillId="0" fontId="26" numFmtId="167" pivotButton="0" quotePrefix="0" xfId="4181">
      <alignment vertical="center"/>
    </xf>
    <xf applyAlignment="1" borderId="14" fillId="0" fontId="27" numFmtId="167" pivotButton="0" quotePrefix="0" xfId="4181">
      <alignment vertical="center"/>
    </xf>
    <xf applyAlignment="1" borderId="37" fillId="0" fontId="15" numFmtId="167" pivotButton="0" quotePrefix="0" xfId="4181">
      <alignment vertical="center"/>
    </xf>
    <xf applyAlignment="1" borderId="38" fillId="0" fontId="25" numFmtId="167" pivotButton="0" quotePrefix="0" xfId="4181">
      <alignment vertical="center"/>
    </xf>
    <xf borderId="0" fillId="0" fontId="15" numFmtId="168" pivotButton="0" quotePrefix="0" xfId="6293"/>
    <xf borderId="0" fillId="0" fontId="15" numFmtId="169" pivotButton="0" quotePrefix="0" xfId="4181"/>
    <xf applyAlignment="1" borderId="40" fillId="7" fontId="20" numFmtId="2" pivotButton="0" quotePrefix="0" xfId="6293">
      <alignment horizontal="center" vertical="center" wrapText="1"/>
    </xf>
    <xf applyAlignment="1" borderId="40" fillId="7" fontId="20" numFmtId="0" pivotButton="0" quotePrefix="0" xfId="6293">
      <alignment horizontal="center" vertical="center"/>
    </xf>
    <xf applyAlignment="1" borderId="41" fillId="7" fontId="20" numFmtId="2" pivotButton="0" quotePrefix="0" xfId="6293">
      <alignment horizontal="center" vertical="center" wrapText="1"/>
    </xf>
    <xf applyAlignment="1" borderId="42" fillId="7" fontId="20" numFmtId="2" pivotButton="0" quotePrefix="0" xfId="6293">
      <alignment horizontal="center" vertical="center" wrapText="1"/>
    </xf>
    <xf applyAlignment="1" borderId="42" fillId="7" fontId="20" numFmtId="2" pivotButton="0" quotePrefix="0" xfId="6293">
      <alignment horizontal="center" vertical="center"/>
    </xf>
    <xf borderId="25" fillId="0" fontId="6" numFmtId="167" pivotButton="0" quotePrefix="0" xfId="4181"/>
    <xf applyAlignment="1" borderId="39" fillId="8" fontId="20" numFmtId="167" pivotButton="0" quotePrefix="0" xfId="4181">
      <alignment vertical="center"/>
    </xf>
    <xf borderId="25" fillId="0" fontId="15" numFmtId="167" pivotButton="0" quotePrefix="0" xfId="4181"/>
    <xf applyAlignment="1" borderId="39" fillId="9" fontId="20" numFmtId="167" pivotButton="0" quotePrefix="0" xfId="4181">
      <alignment vertical="center"/>
    </xf>
    <xf applyAlignment="1" borderId="36" fillId="10" fontId="20" numFmtId="170" pivotButton="0" quotePrefix="0" xfId="4181">
      <alignment vertical="center"/>
    </xf>
    <xf applyAlignment="1" borderId="39" fillId="10" fontId="20" numFmtId="170" pivotButton="0" quotePrefix="0" xfId="4181">
      <alignment vertical="center"/>
    </xf>
    <xf borderId="0" fillId="0" fontId="7" numFmtId="167" pivotButton="0" quotePrefix="0" xfId="4181"/>
    <xf applyAlignment="1" borderId="36" fillId="0" fontId="22" numFmtId="167" pivotButton="0" quotePrefix="0" xfId="4181">
      <alignment vertical="center"/>
    </xf>
    <xf applyAlignment="1" borderId="39" fillId="0" fontId="26" numFmtId="167" pivotButton="0" quotePrefix="0" xfId="4181">
      <alignment vertical="center"/>
    </xf>
    <xf applyAlignment="1" borderId="39" fillId="10" fontId="20" numFmtId="167" pivotButton="0" quotePrefix="0" xfId="4181">
      <alignment vertical="center"/>
    </xf>
    <xf applyAlignment="1" borderId="36" fillId="0" fontId="26" numFmtId="167" pivotButton="0" quotePrefix="0" xfId="4181">
      <alignment vertical="center"/>
    </xf>
    <xf applyAlignment="1" borderId="0" fillId="6" fontId="28" numFmtId="0" pivotButton="0" quotePrefix="0" xfId="6293">
      <alignment horizontal="center" vertical="center"/>
    </xf>
    <xf borderId="0" fillId="6" fontId="15" numFmtId="167" pivotButton="0" quotePrefix="0" xfId="6293"/>
    <xf applyAlignment="1" borderId="25" fillId="0" fontId="29" numFmtId="167" pivotButton="0" quotePrefix="0" xfId="4181">
      <alignment vertical="center"/>
    </xf>
    <xf borderId="0" fillId="6" fontId="15" numFmtId="0" pivotButton="0" quotePrefix="0" xfId="6293"/>
    <xf applyAlignment="1" borderId="0" fillId="6" fontId="16" numFmtId="2" pivotButton="0" quotePrefix="0" xfId="6293">
      <alignment vertical="center"/>
    </xf>
    <xf borderId="0" fillId="6" fontId="6" numFmtId="167" pivotButton="0" quotePrefix="0" xfId="4181"/>
    <xf applyAlignment="1" borderId="0" fillId="6" fontId="16" numFmtId="167" pivotButton="0" quotePrefix="0" xfId="4181">
      <alignment vertical="center"/>
    </xf>
    <xf applyAlignment="1" borderId="2" fillId="0" fontId="15" numFmtId="167" pivotButton="0" quotePrefix="0" xfId="4181">
      <alignment horizontal="center" vertical="center"/>
    </xf>
    <xf applyAlignment="1" borderId="0" fillId="0" fontId="15" numFmtId="167" pivotButton="0" quotePrefix="0" xfId="4181">
      <alignment horizontal="center" vertical="center"/>
    </xf>
    <xf applyAlignment="1" borderId="8" fillId="11" fontId="15" numFmtId="167" pivotButton="0" quotePrefix="0" xfId="4181">
      <alignment horizontal="center" vertical="center"/>
    </xf>
    <xf applyAlignment="1" borderId="38" fillId="11" fontId="30" numFmtId="167" pivotButton="0" quotePrefix="0" xfId="4181">
      <alignment vertical="center"/>
    </xf>
    <xf applyAlignment="1" borderId="0" fillId="0" fontId="30" numFmtId="167" pivotButton="0" quotePrefix="0" xfId="4181">
      <alignment vertical="center"/>
    </xf>
    <xf applyAlignment="1" borderId="35" fillId="0" fontId="26" numFmtId="167" pivotButton="0" quotePrefix="0" xfId="4181">
      <alignment vertical="center"/>
    </xf>
    <xf applyAlignment="1" borderId="14" fillId="0" fontId="26" numFmtId="167" pivotButton="0" quotePrefix="0" xfId="4181">
      <alignment vertical="center"/>
    </xf>
    <xf applyAlignment="1" borderId="39" fillId="11" fontId="30" numFmtId="167" pivotButton="0" quotePrefix="0" xfId="4181">
      <alignment vertical="center"/>
    </xf>
    <xf applyAlignment="1" borderId="36" fillId="12" fontId="26" numFmtId="167" pivotButton="0" quotePrefix="0" xfId="4181">
      <alignment vertical="center"/>
    </xf>
    <xf applyAlignment="1" borderId="25" fillId="12" fontId="26" numFmtId="167" pivotButton="0" quotePrefix="0" xfId="4181">
      <alignment vertical="center"/>
    </xf>
    <xf borderId="0" fillId="13" fontId="0" numFmtId="167" pivotButton="0" quotePrefix="0" xfId="6293"/>
    <xf borderId="0" fillId="14" fontId="0" numFmtId="167" pivotButton="0" quotePrefix="0" xfId="4181"/>
    <xf borderId="0" fillId="13" fontId="0" numFmtId="0" pivotButton="0" quotePrefix="0" xfId="6293"/>
    <xf borderId="0" fillId="0" fontId="0" numFmtId="167" pivotButton="0" quotePrefix="0" xfId="6293"/>
    <xf borderId="0" fillId="6" fontId="15" numFmtId="167" pivotButton="0" quotePrefix="0" xfId="4181"/>
    <xf applyAlignment="1" borderId="0" fillId="15" fontId="31" numFmtId="0" pivotButton="0" quotePrefix="0" xfId="6293">
      <alignment horizontal="right"/>
    </xf>
    <xf borderId="0" fillId="15" fontId="0" numFmtId="164" pivotButton="0" quotePrefix="0" xfId="6293"/>
    <xf applyAlignment="1" borderId="0" fillId="0" fontId="31" numFmtId="0" pivotButton="0" quotePrefix="0" xfId="6293">
      <alignment horizontal="right"/>
    </xf>
    <xf borderId="0" fillId="0" fontId="32" numFmtId="170" pivotButton="0" quotePrefix="0" xfId="4181"/>
    <xf borderId="0" fillId="0" fontId="0" numFmtId="171" pivotButton="0" quotePrefix="0" xfId="4181"/>
    <xf applyAlignment="1" borderId="0" fillId="0" fontId="33" numFmtId="0" pivotButton="0" quotePrefix="0" xfId="6293">
      <alignment horizontal="center"/>
    </xf>
    <xf applyAlignment="1" borderId="0" fillId="0" fontId="0" numFmtId="0" pivotButton="0" quotePrefix="0" xfId="6293">
      <alignment horizontal="center"/>
    </xf>
    <xf applyAlignment="1" borderId="0" fillId="0" fontId="0" numFmtId="9" pivotButton="0" quotePrefix="0" xfId="16971">
      <alignment horizontal="center"/>
    </xf>
    <xf borderId="0" fillId="0" fontId="0" numFmtId="9" pivotButton="0" quotePrefix="0" xfId="16971"/>
    <xf applyAlignment="1" borderId="2" fillId="0" fontId="0" numFmtId="0" pivotButton="0" quotePrefix="0" xfId="6293">
      <alignment horizontal="center"/>
    </xf>
    <xf applyAlignment="1" borderId="0" fillId="0" fontId="34" numFmtId="0" pivotButton="0" quotePrefix="0" xfId="6293">
      <alignment horizontal="center"/>
    </xf>
    <xf applyAlignment="1" borderId="43" fillId="0" fontId="11" numFmtId="172" pivotButton="0" quotePrefix="0" xfId="6293">
      <alignment horizontal="center" vertical="center"/>
    </xf>
    <xf applyAlignment="1" borderId="0" fillId="0" fontId="11" numFmtId="0" pivotButton="0" quotePrefix="0" xfId="6293">
      <alignment horizontal="center" vertical="center" wrapText="1"/>
    </xf>
    <xf applyAlignment="1" borderId="0" fillId="0" fontId="35" numFmtId="0" pivotButton="0" quotePrefix="0" xfId="6293">
      <alignment vertical="center"/>
    </xf>
    <xf applyAlignment="1" borderId="44" fillId="0" fontId="11" numFmtId="167" pivotButton="0" quotePrefix="0" xfId="4181">
      <alignment horizontal="center" vertical="center" wrapText="1"/>
    </xf>
    <xf borderId="45" fillId="16" fontId="12" numFmtId="0" pivotButton="0" quotePrefix="0" xfId="6293"/>
    <xf applyAlignment="1" borderId="46" fillId="0" fontId="36" numFmtId="0" pivotButton="0" quotePrefix="0" xfId="6293">
      <alignment horizontal="center" vertical="center"/>
    </xf>
    <xf applyAlignment="1" borderId="21" fillId="16" fontId="12" numFmtId="173" pivotButton="0" quotePrefix="0" xfId="6293">
      <alignment horizontal="center" vertical="center"/>
    </xf>
    <xf borderId="47" fillId="0" fontId="0" numFmtId="0" pivotButton="0" quotePrefix="0" xfId="6293"/>
    <xf applyAlignment="1" borderId="48" fillId="0" fontId="0" numFmtId="167" pivotButton="0" quotePrefix="0" xfId="4181">
      <alignment horizontal="center" vertical="center"/>
    </xf>
    <xf borderId="49" fillId="0" fontId="0" numFmtId="0" pivotButton="0" quotePrefix="0" xfId="6293"/>
    <xf applyAlignment="1" borderId="9" fillId="0" fontId="0" numFmtId="173" pivotButton="0" quotePrefix="0" xfId="6293">
      <alignment horizontal="center" vertical="center"/>
    </xf>
    <xf applyAlignment="1" borderId="9" fillId="0" fontId="0" numFmtId="167" pivotButton="0" quotePrefix="0" xfId="4181">
      <alignment horizontal="center" vertical="center"/>
    </xf>
    <xf borderId="49" fillId="0" fontId="12" numFmtId="0" pivotButton="0" quotePrefix="0" xfId="6293"/>
    <xf applyAlignment="1" borderId="9" fillId="0" fontId="12" numFmtId="173" pivotButton="0" quotePrefix="0" xfId="6293">
      <alignment horizontal="center" vertical="center"/>
    </xf>
    <xf applyAlignment="1" borderId="49" fillId="0" fontId="0" numFmtId="0" pivotButton="0" quotePrefix="0" xfId="6293">
      <alignment wrapText="1"/>
    </xf>
    <xf applyAlignment="1" borderId="49" fillId="0" fontId="0" numFmtId="0" pivotButton="0" quotePrefix="0" xfId="6293">
      <alignment horizontal="left" wrapText="1"/>
    </xf>
    <xf borderId="49" fillId="6" fontId="0" numFmtId="0" pivotButton="0" quotePrefix="0" xfId="6293"/>
    <xf borderId="50" fillId="0" fontId="0" numFmtId="0" pivotButton="0" quotePrefix="0" xfId="6293"/>
    <xf applyAlignment="1" borderId="51" fillId="0" fontId="0" numFmtId="167" pivotButton="0" quotePrefix="0" xfId="4181">
      <alignment horizontal="center" vertical="center"/>
    </xf>
    <xf applyAlignment="1" borderId="45" fillId="16" fontId="12" numFmtId="0" pivotButton="0" quotePrefix="0" xfId="6293">
      <alignment vertical="center"/>
    </xf>
    <xf applyAlignment="1" borderId="52" fillId="16" fontId="12" numFmtId="173" pivotButton="0" quotePrefix="0" xfId="6293">
      <alignment horizontal="center" vertical="center"/>
    </xf>
    <xf applyAlignment="1" borderId="48" fillId="0" fontId="0" numFmtId="173" pivotButton="0" quotePrefix="0" xfId="4181">
      <alignment horizontal="center" vertical="center"/>
    </xf>
    <xf applyAlignment="1" borderId="51" fillId="0" fontId="0" numFmtId="173" pivotButton="0" quotePrefix="0" xfId="6293">
      <alignment horizontal="center" vertical="center"/>
    </xf>
    <xf applyAlignment="1" borderId="53" fillId="16" fontId="12" numFmtId="173" pivotButton="0" quotePrefix="0" xfId="6293">
      <alignment horizontal="center" vertical="center"/>
    </xf>
    <xf applyAlignment="1" borderId="0" fillId="0" fontId="0" numFmtId="167" pivotButton="0" quotePrefix="0" xfId="4181">
      <alignment horizontal="center"/>
    </xf>
    <xf borderId="0" fillId="0" fontId="2" numFmtId="167" pivotButton="0" quotePrefix="0" xfId="4181"/>
    <xf applyAlignment="1" borderId="0" fillId="0" fontId="0" numFmtId="173" pivotButton="0" quotePrefix="0" xfId="6293">
      <alignment horizontal="right"/>
    </xf>
    <xf borderId="0" fillId="0" fontId="2" numFmtId="3" pivotButton="0" quotePrefix="0" xfId="6293"/>
    <xf applyAlignment="1" borderId="0" fillId="0" fontId="0" numFmtId="0" pivotButton="0" quotePrefix="0" xfId="6293">
      <alignment horizontal="right"/>
    </xf>
    <xf applyAlignment="1" borderId="2" fillId="0" fontId="11" numFmtId="164" pivotButton="0" quotePrefix="0" xfId="6293">
      <alignment horizontal="center"/>
    </xf>
    <xf applyAlignment="1" borderId="21" fillId="0" fontId="11" numFmtId="167" pivotButton="0" quotePrefix="0" xfId="4181">
      <alignment horizontal="center" vertical="center" wrapText="1"/>
    </xf>
    <xf applyAlignment="1" borderId="21" fillId="0" fontId="11" numFmtId="9" pivotButton="0" quotePrefix="0" xfId="16971">
      <alignment horizontal="center" vertical="center" wrapText="1"/>
    </xf>
    <xf applyAlignment="1" borderId="21" fillId="16" fontId="37" numFmtId="173" pivotButton="0" quotePrefix="0" xfId="4181">
      <alignment horizontal="center" vertical="center"/>
    </xf>
    <xf applyAlignment="1" borderId="21" fillId="16" fontId="12" numFmtId="174" pivotButton="0" quotePrefix="0" xfId="16971">
      <alignment horizontal="center" vertical="center"/>
    </xf>
    <xf applyAlignment="1" borderId="54" fillId="0" fontId="0" numFmtId="173" pivotButton="0" quotePrefix="0" xfId="6293">
      <alignment horizontal="center" vertical="center"/>
    </xf>
    <xf applyAlignment="1" borderId="54" fillId="0" fontId="0" numFmtId="174" pivotButton="0" quotePrefix="0" xfId="16971">
      <alignment horizontal="center" vertical="center"/>
    </xf>
    <xf applyAlignment="1" borderId="0" fillId="0" fontId="0" numFmtId="173" pivotButton="0" quotePrefix="0" xfId="6293">
      <alignment horizontal="center" vertical="center"/>
    </xf>
    <xf applyAlignment="1" borderId="0" fillId="0" fontId="0" numFmtId="174" pivotButton="0" quotePrefix="0" xfId="16971">
      <alignment horizontal="center" vertical="center"/>
    </xf>
    <xf applyAlignment="1" borderId="0" fillId="0" fontId="12" numFmtId="173" pivotButton="0" quotePrefix="0" xfId="6293">
      <alignment horizontal="center" vertical="center"/>
    </xf>
    <xf applyAlignment="1" borderId="0" fillId="0" fontId="0" numFmtId="173" pivotButton="0" quotePrefix="0" xfId="4181">
      <alignment horizontal="center" vertical="center"/>
    </xf>
    <xf applyAlignment="1" borderId="43" fillId="0" fontId="0" numFmtId="173" pivotButton="0" quotePrefix="0" xfId="6293">
      <alignment horizontal="center" vertical="center"/>
    </xf>
    <xf applyAlignment="1" borderId="43" fillId="0" fontId="0" numFmtId="174" pivotButton="0" quotePrefix="0" xfId="16971">
      <alignment horizontal="center" vertical="center"/>
    </xf>
    <xf applyAlignment="1" borderId="21" fillId="16" fontId="12" numFmtId="173" pivotButton="0" quotePrefix="0" xfId="4181">
      <alignment horizontal="center" vertical="center"/>
    </xf>
    <xf applyAlignment="1" borderId="0" fillId="0" fontId="12" numFmtId="174" pivotButton="0" quotePrefix="0" xfId="16971">
      <alignment horizontal="center" vertical="center"/>
    </xf>
    <xf applyAlignment="1" borderId="55" fillId="16" fontId="12" numFmtId="173" pivotButton="0" quotePrefix="0" xfId="6293">
      <alignment horizontal="center" vertical="center"/>
    </xf>
    <xf applyAlignment="1" borderId="56" fillId="16" fontId="12" numFmtId="174" pivotButton="0" quotePrefix="0" xfId="16971">
      <alignment horizontal="center" vertical="center"/>
    </xf>
    <xf applyAlignment="1" borderId="10" fillId="0" fontId="0" numFmtId="173" pivotButton="0" quotePrefix="0" xfId="6293">
      <alignment horizontal="center"/>
    </xf>
    <xf borderId="57" fillId="0" fontId="0" numFmtId="0" pivotButton="0" quotePrefix="0" xfId="6293"/>
    <xf applyAlignment="1" borderId="25" fillId="0" fontId="33" numFmtId="0" pivotButton="0" quotePrefix="0" xfId="6293">
      <alignment horizontal="center"/>
    </xf>
    <xf applyAlignment="1" borderId="58" fillId="0" fontId="11" numFmtId="9" pivotButton="0" quotePrefix="0" xfId="16971">
      <alignment horizontal="center" vertical="center" wrapText="1"/>
    </xf>
    <xf borderId="25" fillId="0" fontId="0" numFmtId="0" pivotButton="0" quotePrefix="0" xfId="6293"/>
    <xf applyAlignment="1" borderId="30" fillId="0" fontId="12" numFmtId="0" pivotButton="0" quotePrefix="0" xfId="6293">
      <alignment horizontal="center"/>
    </xf>
    <xf borderId="30" fillId="0" fontId="0" numFmtId="0" pivotButton="0" quotePrefix="0" xfId="6293"/>
    <xf borderId="30" fillId="0" fontId="12" numFmtId="0" pivotButton="0" quotePrefix="0" xfId="6293"/>
    <xf applyAlignment="1" borderId="30" fillId="0" fontId="12" numFmtId="0" pivotButton="0" quotePrefix="0" xfId="6293">
      <alignment horizontal="center" vertical="center"/>
    </xf>
    <xf applyAlignment="1" borderId="32" fillId="0" fontId="12" numFmtId="0" pivotButton="0" quotePrefix="0" xfId="6293">
      <alignment horizontal="center"/>
    </xf>
    <xf applyAlignment="1" borderId="0" fillId="0" fontId="0" numFmtId="174" pivotButton="0" quotePrefix="0" xfId="16971">
      <alignment horizontal="center"/>
    </xf>
    <xf applyAlignment="1" borderId="0" fillId="0" fontId="0" numFmtId="4" pivotButton="0" quotePrefix="0" xfId="6293">
      <alignment horizontal="center"/>
    </xf>
    <xf applyAlignment="1" borderId="43" fillId="0" fontId="11" numFmtId="0" pivotButton="0" quotePrefix="0" xfId="6293">
      <alignment horizontal="center" vertical="center"/>
    </xf>
    <xf applyAlignment="1" borderId="58" fillId="0" fontId="11" numFmtId="164" pivotButton="0" quotePrefix="0" xfId="6293">
      <alignment horizontal="center" vertical="center" wrapText="1"/>
    </xf>
    <xf applyAlignment="1" borderId="43" fillId="0" fontId="11" numFmtId="166" pivotButton="0" quotePrefix="0" xfId="6293">
      <alignment horizontal="center" vertical="center"/>
    </xf>
    <xf applyAlignment="1" borderId="59" fillId="0" fontId="11" numFmtId="172" pivotButton="0" quotePrefix="0" xfId="6293">
      <alignment horizontal="center" vertical="center"/>
    </xf>
    <xf applyAlignment="1" borderId="60" fillId="0" fontId="0" numFmtId="0" pivotButton="0" quotePrefix="0" xfId="6293">
      <alignment horizontal="center"/>
    </xf>
    <xf applyAlignment="1" borderId="51" fillId="0" fontId="11" numFmtId="166" pivotButton="0" quotePrefix="0" xfId="6293">
      <alignment horizontal="center" vertical="center"/>
    </xf>
    <xf applyAlignment="1" borderId="61" fillId="0" fontId="11" numFmtId="172" pivotButton="0" quotePrefix="0" xfId="6293">
      <alignment horizontal="center" vertical="center"/>
    </xf>
    <xf applyAlignment="1" borderId="9" fillId="0" fontId="0" numFmtId="0" pivotButton="0" quotePrefix="0" xfId="6293">
      <alignment horizontal="center"/>
    </xf>
    <xf applyAlignment="1" borderId="52" fillId="16" fontId="12" numFmtId="174" pivotButton="0" quotePrefix="0" xfId="16971">
      <alignment horizontal="center" vertical="center"/>
    </xf>
    <xf applyAlignment="1" borderId="48" fillId="0" fontId="0" numFmtId="174" pivotButton="0" quotePrefix="0" xfId="16971">
      <alignment horizontal="center" vertical="center"/>
    </xf>
    <xf applyAlignment="1" borderId="9" fillId="0" fontId="0" numFmtId="174" pivotButton="0" quotePrefix="0" xfId="16971">
      <alignment horizontal="center" vertical="center"/>
    </xf>
    <xf applyAlignment="1" borderId="51" fillId="0" fontId="0" numFmtId="174" pivotButton="0" quotePrefix="0" xfId="16971">
      <alignment horizontal="center" vertical="center"/>
    </xf>
    <xf applyAlignment="1" borderId="9" fillId="0" fontId="12" numFmtId="174" pivotButton="0" quotePrefix="0" xfId="16971">
      <alignment horizontal="center" vertical="center"/>
    </xf>
    <xf applyAlignment="1" borderId="0" fillId="0" fontId="0" numFmtId="173" pivotButton="0" quotePrefix="0" xfId="6293">
      <alignment horizontal="center"/>
    </xf>
    <xf applyAlignment="1" borderId="57" fillId="0" fontId="0" numFmtId="0" pivotButton="0" quotePrefix="0" xfId="6293">
      <alignment horizontal="center"/>
    </xf>
    <xf applyAlignment="1" borderId="40" fillId="0" fontId="0" numFmtId="0" pivotButton="0" quotePrefix="0" xfId="6293">
      <alignment horizontal="center"/>
    </xf>
    <xf applyAlignment="1" borderId="62" fillId="0" fontId="11" numFmtId="166" pivotButton="0" quotePrefix="0" xfId="6293">
      <alignment horizontal="center" vertical="center"/>
    </xf>
    <xf applyAlignment="1" borderId="62" fillId="0" fontId="11" numFmtId="172" pivotButton="0" quotePrefix="0" xfId="6293">
      <alignment horizontal="center" vertical="center"/>
    </xf>
    <xf applyAlignment="1" borderId="25" fillId="0" fontId="0" numFmtId="0" pivotButton="0" quotePrefix="0" xfId="6293">
      <alignment horizontal="center"/>
    </xf>
    <xf applyAlignment="1" borderId="58" fillId="16" fontId="12" numFmtId="174" pivotButton="0" quotePrefix="0" xfId="16971">
      <alignment horizontal="center" vertical="center"/>
    </xf>
    <xf applyAlignment="1" borderId="63" fillId="16" fontId="12" numFmtId="173" pivotButton="0" quotePrefix="0" xfId="6293">
      <alignment horizontal="center" vertical="center"/>
    </xf>
    <xf applyAlignment="1" borderId="64" fillId="16" fontId="12" numFmtId="173" pivotButton="0" quotePrefix="0" xfId="6293">
      <alignment horizontal="center" vertical="center"/>
    </xf>
    <xf applyAlignment="1" borderId="65" fillId="0" fontId="0" numFmtId="174" pivotButton="0" quotePrefix="0" xfId="16971">
      <alignment horizontal="center" vertical="center"/>
    </xf>
    <xf applyAlignment="1" borderId="25" fillId="0" fontId="0" numFmtId="174" pivotButton="0" quotePrefix="0" xfId="16971">
      <alignment horizontal="center" vertical="center"/>
    </xf>
    <xf applyAlignment="1" borderId="62" fillId="0" fontId="0" numFmtId="174" pivotButton="0" quotePrefix="0" xfId="16971">
      <alignment horizontal="center" vertical="center"/>
    </xf>
    <xf applyAlignment="1" borderId="25" fillId="0" fontId="12" numFmtId="174" pivotButton="0" quotePrefix="0" xfId="16971">
      <alignment horizontal="center" vertical="center"/>
    </xf>
    <xf applyAlignment="1" borderId="26" fillId="16" fontId="12" numFmtId="174" pivotButton="0" quotePrefix="0" xfId="16971">
      <alignment horizontal="center" vertical="center"/>
    </xf>
    <xf applyAlignment="1" borderId="64" fillId="16" fontId="37" numFmtId="173" pivotButton="0" quotePrefix="0" xfId="4181">
      <alignment horizontal="center" vertical="center"/>
    </xf>
    <xf applyAlignment="1" borderId="0" fillId="0" fontId="0" numFmtId="175" pivotButton="0" quotePrefix="0" xfId="6293">
      <alignment horizontal="center" vertical="center"/>
    </xf>
    <xf applyAlignment="1" borderId="35" fillId="0" fontId="0" numFmtId="0" pivotButton="0" quotePrefix="0" xfId="6293">
      <alignment horizontal="center"/>
    </xf>
    <xf applyAlignment="1" borderId="66" fillId="16" fontId="12" numFmtId="174" pivotButton="0" quotePrefix="0" xfId="16971">
      <alignment horizontal="center" vertical="center"/>
    </xf>
    <xf applyAlignment="1" borderId="67" fillId="0" fontId="0" numFmtId="174" pivotButton="0" quotePrefix="0" xfId="16971">
      <alignment horizontal="center" vertical="center"/>
    </xf>
    <xf applyAlignment="1" borderId="68" fillId="0" fontId="0" numFmtId="174" pivotButton="0" quotePrefix="0" xfId="16971">
      <alignment horizontal="center" vertical="center"/>
    </xf>
    <xf applyAlignment="1" borderId="59" fillId="0" fontId="0" numFmtId="174" pivotButton="0" quotePrefix="0" xfId="16971">
      <alignment horizontal="center" vertical="center"/>
    </xf>
    <xf applyAlignment="1" borderId="69" fillId="16" fontId="12" numFmtId="174" pivotButton="0" quotePrefix="0" xfId="16971">
      <alignment horizontal="center" vertical="center"/>
    </xf>
    <xf applyAlignment="1" borderId="68" fillId="0" fontId="12" numFmtId="174" pivotButton="0" quotePrefix="0" xfId="16971">
      <alignment horizontal="center" vertical="center"/>
    </xf>
    <xf applyAlignment="1" borderId="69" fillId="16" fontId="38" numFmtId="174" pivotButton="0" quotePrefix="0" xfId="16971">
      <alignment horizontal="center" vertical="center"/>
    </xf>
    <xf applyAlignment="1" borderId="65" fillId="16" fontId="12" numFmtId="174" pivotButton="0" quotePrefix="0" xfId="16971">
      <alignment horizontal="center" vertical="center"/>
    </xf>
    <xf applyAlignment="1" borderId="25" fillId="0" fontId="0" numFmtId="174" pivotButton="0" quotePrefix="0" xfId="16971">
      <alignment horizontal="center"/>
    </xf>
    <xf applyAlignment="1" borderId="28" fillId="0" fontId="0" numFmtId="167" pivotButton="0" quotePrefix="0" xfId="4181">
      <alignment horizontal="center"/>
    </xf>
    <xf applyAlignment="1" borderId="35" fillId="0" fontId="0" numFmtId="9" pivotButton="0" quotePrefix="0" xfId="16971">
      <alignment horizontal="center"/>
    </xf>
    <xf applyAlignment="1" borderId="40" fillId="0" fontId="0" numFmtId="164" pivotButton="0" quotePrefix="0" xfId="6293">
      <alignment horizontal="center"/>
    </xf>
    <xf applyAlignment="1" borderId="2" fillId="0" fontId="0" numFmtId="164" pivotButton="0" quotePrefix="0" xfId="6293">
      <alignment horizontal="center"/>
    </xf>
    <xf applyAlignment="1" borderId="9" fillId="0" fontId="12" numFmtId="176" pivotButton="0" quotePrefix="0" xfId="6293">
      <alignment horizontal="center" vertical="center"/>
    </xf>
    <xf applyAlignment="1" borderId="0" fillId="0" fontId="0" numFmtId="9" pivotButton="0" quotePrefix="0" xfId="16971">
      <alignment horizontal="right"/>
    </xf>
    <xf applyAlignment="1" borderId="10" fillId="0" fontId="31" numFmtId="173" pivotButton="0" quotePrefix="0" xfId="6293">
      <alignment horizontal="center"/>
    </xf>
    <xf applyAlignment="1" borderId="57" fillId="0" fontId="0" numFmtId="164" pivotButton="0" quotePrefix="0" xfId="6293">
      <alignment horizontal="center"/>
    </xf>
    <xf applyAlignment="1" borderId="35" fillId="0" fontId="0" numFmtId="164" pivotButton="0" quotePrefix="0" xfId="6293">
      <alignment horizontal="center"/>
    </xf>
    <xf applyAlignment="1" borderId="53" fillId="16" fontId="12" numFmtId="176" pivotButton="0" quotePrefix="0" xfId="6293">
      <alignment horizontal="center" vertical="center"/>
    </xf>
    <xf applyAlignment="1" borderId="10" fillId="0" fontId="39" numFmtId="173" pivotButton="0" quotePrefix="0" xfId="6293">
      <alignment horizontal="center"/>
    </xf>
    <xf applyAlignment="1" borderId="0" fillId="0" fontId="39" numFmtId="173" pivotButton="0" quotePrefix="0" xfId="6293">
      <alignment horizontal="center"/>
    </xf>
    <xf applyAlignment="1" borderId="10" fillId="0" fontId="31" numFmtId="164" pivotButton="0" quotePrefix="0" xfId="6293">
      <alignment horizontal="center"/>
    </xf>
    <xf applyAlignment="1" borderId="70" fillId="0" fontId="0" numFmtId="0" pivotButton="0" quotePrefix="0" xfId="6293">
      <alignment horizontal="center"/>
    </xf>
    <xf applyAlignment="1" borderId="28" fillId="0" fontId="11" numFmtId="0" pivotButton="0" quotePrefix="0" xfId="6293">
      <alignment horizontal="center" vertical="center"/>
    </xf>
    <xf applyAlignment="1" borderId="62" fillId="0" fontId="11" numFmtId="0" pivotButton="0" quotePrefix="0" xfId="6293">
      <alignment horizontal="center" vertical="center"/>
    </xf>
    <xf applyAlignment="1" borderId="25" fillId="0" fontId="11" numFmtId="9" pivotButton="0" quotePrefix="0" xfId="16971">
      <alignment horizontal="center" vertical="center" wrapText="1"/>
    </xf>
    <xf applyAlignment="1" borderId="25" fillId="16" fontId="12" numFmtId="174" pivotButton="0" quotePrefix="0" xfId="16971">
      <alignment horizontal="center" vertical="center"/>
    </xf>
    <xf applyAlignment="1" borderId="28" fillId="16" fontId="12" numFmtId="174" pivotButton="0" quotePrefix="0" xfId="16971">
      <alignment horizontal="center" vertical="center"/>
    </xf>
    <xf applyAlignment="1" borderId="0" fillId="14" fontId="31" numFmtId="167" pivotButton="0" quotePrefix="0" xfId="4181">
      <alignment horizontal="right"/>
    </xf>
    <xf applyAlignment="1" borderId="0" fillId="0" fontId="0" numFmtId="167" pivotButton="0" quotePrefix="0" xfId="4181">
      <alignment horizontal="right"/>
    </xf>
    <xf applyAlignment="1" borderId="0" fillId="0" fontId="0" numFmtId="177" pivotButton="0" quotePrefix="0" xfId="6293">
      <alignment horizontal="right"/>
    </xf>
    <xf applyAlignment="1" borderId="0" fillId="0" fontId="31" numFmtId="177" pivotButton="0" quotePrefix="0" xfId="6293">
      <alignment horizontal="right"/>
    </xf>
    <xf applyAlignment="1" borderId="0" fillId="0" fontId="0" numFmtId="164" pivotButton="0" quotePrefix="0" xfId="6293">
      <alignment horizontal="right"/>
    </xf>
    <xf applyAlignment="1" borderId="0" fillId="0" fontId="11" numFmtId="177" pivotButton="0" quotePrefix="0" xfId="6293">
      <alignment horizontal="right"/>
    </xf>
    <xf applyAlignment="1" borderId="10" fillId="0" fontId="39" numFmtId="0" pivotButton="0" quotePrefix="0" xfId="6293">
      <alignment horizontal="center"/>
    </xf>
    <xf applyAlignment="1" borderId="71" fillId="0" fontId="0" numFmtId="0" pivotButton="0" quotePrefix="0" xfId="6293">
      <alignment horizontal="center"/>
    </xf>
    <xf applyAlignment="1" borderId="72" fillId="16" fontId="12" numFmtId="173" pivotButton="0" quotePrefix="0" xfId="4181">
      <alignment horizontal="center" vertical="center"/>
    </xf>
    <xf borderId="0" fillId="0" fontId="40" numFmtId="167" pivotButton="0" quotePrefix="0" xfId="4181"/>
    <xf applyAlignment="1" borderId="0" fillId="0" fontId="0" numFmtId="173" pivotButton="0" quotePrefix="0" xfId="6293">
      <alignment horizontal="left"/>
    </xf>
    <xf borderId="0" fillId="0" fontId="40" numFmtId="0" pivotButton="0" quotePrefix="0" xfId="6293"/>
    <xf applyAlignment="1" borderId="0" fillId="0" fontId="14" numFmtId="173" pivotButton="0" quotePrefix="0" xfId="6293">
      <alignment horizontal="center"/>
    </xf>
    <xf applyAlignment="1" borderId="0" fillId="0" fontId="11" numFmtId="167" pivotButton="0" quotePrefix="0" xfId="4181">
      <alignment horizontal="right"/>
    </xf>
    <xf applyAlignment="1" borderId="0" fillId="0" fontId="0" numFmtId="164" pivotButton="0" quotePrefix="0" xfId="6293">
      <alignment horizontal="center"/>
    </xf>
    <xf applyAlignment="1" borderId="10" fillId="0" fontId="39" numFmtId="164" pivotButton="0" quotePrefix="0" xfId="6293">
      <alignment horizontal="center"/>
    </xf>
    <xf borderId="0" fillId="0" fontId="39" numFmtId="0" pivotButton="0" quotePrefix="0" xfId="6293"/>
    <xf borderId="0" fillId="0" fontId="39" numFmtId="164" pivotButton="0" quotePrefix="0" xfId="6293"/>
    <xf applyAlignment="1" borderId="73" fillId="0" fontId="0" numFmtId="9" pivotButton="0" quotePrefix="0" xfId="16971">
      <alignment horizontal="center"/>
    </xf>
    <xf borderId="74" fillId="0" fontId="0" numFmtId="0" pivotButton="0" quotePrefix="0" xfId="6293"/>
    <xf applyAlignment="1" borderId="25" fillId="0" fontId="0" numFmtId="173" pivotButton="0" quotePrefix="0" xfId="6293">
      <alignment horizontal="center" vertical="center"/>
    </xf>
    <xf applyAlignment="1" borderId="43" fillId="0" fontId="11" numFmtId="167" pivotButton="0" quotePrefix="0" xfId="4181">
      <alignment horizontal="center" vertical="center" wrapText="1"/>
    </xf>
    <xf applyAlignment="1" borderId="9" fillId="0" fontId="0" numFmtId="164" pivotButton="0" quotePrefix="0" xfId="6293">
      <alignment horizontal="center"/>
    </xf>
    <xf applyAlignment="1" borderId="12" fillId="16" fontId="12" numFmtId="174" pivotButton="0" quotePrefix="0" xfId="16971">
      <alignment horizontal="center" vertical="center"/>
    </xf>
    <xf applyAlignment="1" borderId="75" fillId="0" fontId="0" numFmtId="174" pivotButton="0" quotePrefix="0" xfId="16971">
      <alignment horizontal="center" vertical="center"/>
    </xf>
    <xf applyAlignment="1" borderId="76" fillId="0" fontId="0" numFmtId="174" pivotButton="0" quotePrefix="0" xfId="16971">
      <alignment horizontal="center" vertical="center"/>
    </xf>
    <xf applyAlignment="1" borderId="76" fillId="0" fontId="12" numFmtId="174" pivotButton="0" quotePrefix="0" xfId="16971">
      <alignment horizontal="center" vertical="center"/>
    </xf>
    <xf applyAlignment="1" borderId="77" fillId="0" fontId="0" numFmtId="174" pivotButton="0" quotePrefix="0" xfId="16971">
      <alignment horizontal="center" vertical="center"/>
    </xf>
    <xf borderId="0" fillId="0" fontId="0" numFmtId="173" pivotButton="0" quotePrefix="0" xfId="6293"/>
    <xf applyAlignment="1" borderId="30" fillId="0" fontId="0" numFmtId="164" pivotButton="0" quotePrefix="0" xfId="6293">
      <alignment horizontal="center"/>
    </xf>
    <xf applyAlignment="1" borderId="0" fillId="0" fontId="14" numFmtId="9" pivotButton="0" quotePrefix="0" xfId="16971">
      <alignment horizontal="center"/>
    </xf>
    <xf applyAlignment="1" borderId="0" fillId="0" fontId="14" numFmtId="164" pivotButton="0" quotePrefix="0" xfId="6293">
      <alignment horizontal="center"/>
    </xf>
    <xf applyAlignment="1" borderId="0" fillId="0" fontId="0" numFmtId="164" pivotButton="0" quotePrefix="0" xfId="6293">
      <alignment horizontal="center" vertical="center"/>
    </xf>
    <xf borderId="0" fillId="0" fontId="39" numFmtId="167" pivotButton="0" quotePrefix="0" xfId="4181"/>
    <xf borderId="46" fillId="0" fontId="0" numFmtId="0" pivotButton="0" quotePrefix="0" xfId="6293"/>
    <xf applyAlignment="1" borderId="0" fillId="0" fontId="14" numFmtId="167" pivotButton="0" quotePrefix="0" xfId="4181">
      <alignment horizontal="center"/>
    </xf>
    <xf applyAlignment="1" borderId="0" fillId="0" fontId="0" numFmtId="167" pivotButton="0" quotePrefix="0" xfId="4181">
      <alignment horizontal="center" vertical="center"/>
    </xf>
    <xf borderId="0" fillId="0" fontId="39" numFmtId="9" pivotButton="0" quotePrefix="0" xfId="16971"/>
    <xf borderId="46" fillId="0" fontId="0" numFmtId="9" pivotButton="0" quotePrefix="0" xfId="16971"/>
    <xf borderId="78" fillId="0" fontId="0" numFmtId="0" pivotButton="0" quotePrefix="0" xfId="6293"/>
    <xf applyAlignment="1" borderId="43" fillId="0" fontId="11" numFmtId="9" pivotButton="0" quotePrefix="0" xfId="16971">
      <alignment horizontal="center" vertical="center" wrapText="1"/>
    </xf>
    <xf applyAlignment="1" borderId="72" fillId="16" fontId="12" numFmtId="174" pivotButton="0" quotePrefix="0" xfId="16971">
      <alignment horizontal="center" vertical="center"/>
    </xf>
    <xf applyAlignment="1" borderId="79" fillId="16" fontId="12" numFmtId="174" pivotButton="0" quotePrefix="0" xfId="16971">
      <alignment horizontal="center" vertical="center"/>
    </xf>
    <xf applyAlignment="1" borderId="0" fillId="0" fontId="0" numFmtId="9" pivotButton="0" quotePrefix="0" xfId="16971">
      <alignment horizontal="center" vertical="center"/>
    </xf>
    <xf applyAlignment="1" borderId="0" fillId="0" fontId="11" numFmtId="164" pivotButton="0" quotePrefix="0" xfId="6293">
      <alignment horizontal="right" vertical="center" wrapText="1"/>
    </xf>
    <xf applyAlignment="1" borderId="0" fillId="3" fontId="11" numFmtId="167" pivotButton="0" quotePrefix="0" xfId="4181">
      <alignment horizontal="center" vertical="center"/>
    </xf>
    <xf applyAlignment="1" borderId="0" fillId="0" fontId="11" numFmtId="164" pivotButton="0" quotePrefix="0" xfId="6293">
      <alignment horizontal="center" vertical="center"/>
    </xf>
    <xf applyAlignment="1" borderId="0" fillId="0" fontId="11" numFmtId="174" pivotButton="0" quotePrefix="0" xfId="16971">
      <alignment horizontal="center" vertical="center"/>
    </xf>
    <xf applyAlignment="1" borderId="0" fillId="0" fontId="11" numFmtId="0" pivotButton="0" quotePrefix="0" xfId="6293">
      <alignment horizontal="center" vertical="center"/>
    </xf>
    <xf applyAlignment="1" borderId="0" fillId="0" fontId="11" numFmtId="0" pivotButton="0" quotePrefix="0" xfId="6293">
      <alignment vertical="center"/>
    </xf>
    <xf applyAlignment="1" borderId="21" fillId="16" fontId="12" numFmtId="167" pivotButton="0" quotePrefix="0" xfId="4181">
      <alignment horizontal="center" vertical="center"/>
    </xf>
    <xf applyAlignment="1" borderId="21" fillId="5" fontId="12" numFmtId="167" pivotButton="0" quotePrefix="0" xfId="4181">
      <alignment horizontal="center" vertical="center"/>
    </xf>
    <xf applyAlignment="1" borderId="0" fillId="0" fontId="41" numFmtId="0" pivotButton="0" quotePrefix="0" xfId="6293">
      <alignment vertical="center"/>
    </xf>
    <xf applyAlignment="1" borderId="0" fillId="0" fontId="42" numFmtId="0" pivotButton="0" quotePrefix="0" xfId="6293">
      <alignment vertical="center"/>
    </xf>
    <xf applyAlignment="1" borderId="0" fillId="0" fontId="43" numFmtId="0" pivotButton="0" quotePrefix="0" xfId="6293">
      <alignment vertical="center"/>
    </xf>
    <xf applyAlignment="1" borderId="0" fillId="17" fontId="44" numFmtId="0" pivotButton="0" quotePrefix="0" xfId="6293">
      <alignment vertical="center"/>
    </xf>
    <xf applyAlignment="1" borderId="0" fillId="0" fontId="7" numFmtId="0" pivotButton="0" quotePrefix="0" xfId="6293">
      <alignment vertical="center" wrapText="1"/>
    </xf>
    <xf applyAlignment="1" borderId="0" fillId="0" fontId="7" numFmtId="0" pivotButton="0" quotePrefix="0" xfId="6293">
      <alignment vertical="center"/>
    </xf>
    <xf applyAlignment="1" borderId="0" fillId="0" fontId="3" numFmtId="0" pivotButton="0" quotePrefix="0" xfId="6293">
      <alignment vertical="center" wrapText="1"/>
    </xf>
    <xf applyAlignment="1" borderId="0" fillId="0" fontId="7" numFmtId="167" pivotButton="0" quotePrefix="0" xfId="4181">
      <alignment vertical="center"/>
    </xf>
    <xf applyAlignment="1" borderId="0" fillId="0" fontId="44" numFmtId="0" pivotButton="0" quotePrefix="0" xfId="6293">
      <alignment vertical="center"/>
    </xf>
    <xf applyAlignment="1" borderId="80" fillId="0" fontId="45" numFmtId="0" pivotButton="0" quotePrefix="0" xfId="6293">
      <alignment vertical="center" wrapText="1"/>
    </xf>
    <xf applyAlignment="1" borderId="80" fillId="0" fontId="46" numFmtId="0" pivotButton="0" quotePrefix="0" xfId="6293">
      <alignment vertical="center"/>
    </xf>
    <xf applyAlignment="1" borderId="80" fillId="0" fontId="46" numFmtId="167" pivotButton="0" quotePrefix="0" xfId="4181">
      <alignment vertical="center"/>
    </xf>
    <xf applyAlignment="1" borderId="0" fillId="0" fontId="47" numFmtId="0" pivotButton="0" quotePrefix="0" xfId="6293">
      <alignment vertical="center" wrapText="1"/>
    </xf>
    <xf applyAlignment="1" borderId="0" fillId="0" fontId="47" numFmtId="0" pivotButton="0" quotePrefix="0" xfId="6293">
      <alignment vertical="center"/>
    </xf>
    <xf applyAlignment="1" borderId="0" fillId="0" fontId="47" numFmtId="0" pivotButton="0" quotePrefix="0" xfId="6293">
      <alignment horizontal="center" vertical="center"/>
    </xf>
    <xf applyAlignment="1" borderId="0" fillId="0" fontId="48" numFmtId="0" pivotButton="0" quotePrefix="0" xfId="6293">
      <alignment vertical="center" wrapText="1"/>
    </xf>
    <xf applyAlignment="1" borderId="81" fillId="18" fontId="49" numFmtId="0" pivotButton="0" quotePrefix="0" xfId="6293">
      <alignment horizontal="center" vertical="center" wrapText="1"/>
    </xf>
    <xf applyAlignment="1" borderId="0" fillId="0" fontId="41" numFmtId="0" pivotButton="0" quotePrefix="0" xfId="6293">
      <alignment vertical="center" wrapText="1"/>
    </xf>
    <xf applyAlignment="1" borderId="0" fillId="0" fontId="41" numFmtId="0" pivotButton="0" quotePrefix="0" xfId="6293">
      <alignment horizontal="center" vertical="center"/>
    </xf>
    <xf applyAlignment="1" borderId="0" fillId="0" fontId="49" numFmtId="0" pivotButton="0" quotePrefix="0" xfId="6293">
      <alignment vertical="center" wrapText="1"/>
    </xf>
    <xf applyAlignment="1" borderId="82" fillId="0" fontId="50" numFmtId="0" pivotButton="0" quotePrefix="0" xfId="6293">
      <alignment vertical="center" wrapText="1"/>
    </xf>
    <xf applyAlignment="1" borderId="82" fillId="0" fontId="50" numFmtId="0" pivotButton="0" quotePrefix="0" xfId="6293">
      <alignment vertical="center"/>
    </xf>
    <xf applyAlignment="1" borderId="82" fillId="0" fontId="50" numFmtId="58" pivotButton="0" quotePrefix="0" xfId="6293">
      <alignment horizontal="center" vertical="center"/>
    </xf>
    <xf applyAlignment="1" borderId="81" fillId="19" fontId="49" numFmtId="0" pivotButton="0" quotePrefix="0" xfId="6293">
      <alignment horizontal="center" vertical="center" wrapText="1"/>
    </xf>
    <xf applyAlignment="1" borderId="81" fillId="19" fontId="41" numFmtId="0" pivotButton="0" quotePrefix="0" xfId="6293">
      <alignment vertical="center"/>
    </xf>
    <xf applyAlignment="1" borderId="81" fillId="19" fontId="41" numFmtId="0" pivotButton="0" quotePrefix="0" xfId="6293">
      <alignment horizontal="center" vertical="center"/>
    </xf>
    <xf applyAlignment="1" borderId="81" fillId="19" fontId="49" numFmtId="0" pivotButton="0" quotePrefix="0" xfId="6293">
      <alignment vertical="center" wrapText="1"/>
    </xf>
    <xf applyAlignment="1" borderId="0" fillId="19" fontId="48" numFmtId="0" pivotButton="0" quotePrefix="0" xfId="6293">
      <alignment horizontal="center" vertical="center" wrapText="1"/>
    </xf>
    <xf applyAlignment="1" borderId="0" fillId="19" fontId="47" numFmtId="0" pivotButton="0" quotePrefix="0" xfId="6293">
      <alignment vertical="center"/>
    </xf>
    <xf applyAlignment="1" borderId="0" fillId="19" fontId="47" numFmtId="0" pivotButton="0" quotePrefix="0" xfId="6293">
      <alignment horizontal="center" vertical="center"/>
    </xf>
    <xf applyAlignment="1" borderId="0" fillId="19" fontId="48" numFmtId="0" pivotButton="0" quotePrefix="0" xfId="6293">
      <alignment vertical="center" wrapText="1"/>
    </xf>
    <xf applyAlignment="1" borderId="0" fillId="0" fontId="47" numFmtId="167" pivotButton="0" quotePrefix="0" xfId="4181">
      <alignment vertical="center"/>
    </xf>
    <xf applyAlignment="1" borderId="81" fillId="18" fontId="51" numFmtId="0" pivotButton="0" quotePrefix="0" xfId="6293">
      <alignment horizontal="center" vertical="center" wrapText="1"/>
    </xf>
    <xf applyAlignment="1" borderId="81" fillId="0" fontId="49" numFmtId="167" pivotButton="0" quotePrefix="0" xfId="4181">
      <alignment horizontal="center" vertical="center"/>
    </xf>
    <xf applyAlignment="1" borderId="81" fillId="0" fontId="49" numFmtId="167" pivotButton="0" quotePrefix="0" xfId="4181">
      <alignment vertical="center"/>
    </xf>
    <xf applyAlignment="1" borderId="0" fillId="0" fontId="41" numFmtId="167" pivotButton="0" quotePrefix="0" xfId="4181">
      <alignment vertical="center"/>
    </xf>
    <xf applyAlignment="1" borderId="82" fillId="0" fontId="50" numFmtId="167" pivotButton="0" quotePrefix="0" xfId="4181">
      <alignment vertical="center"/>
    </xf>
    <xf applyAlignment="1" borderId="81" fillId="19" fontId="49" numFmtId="167" pivotButton="0" quotePrefix="0" xfId="4181">
      <alignment vertical="center"/>
    </xf>
    <xf applyAlignment="1" borderId="0" fillId="19" fontId="48" numFmtId="167" pivotButton="0" quotePrefix="0" xfId="4181">
      <alignment vertical="center"/>
    </xf>
    <xf applyAlignment="1" borderId="81" fillId="0" fontId="49" numFmtId="0" pivotButton="0" quotePrefix="0" xfId="6293">
      <alignment horizontal="center" vertical="center"/>
    </xf>
    <xf applyAlignment="1" borderId="81" fillId="14" fontId="49" numFmtId="167" pivotButton="0" quotePrefix="0" xfId="4181">
      <alignment vertical="center"/>
    </xf>
    <xf applyAlignment="1" borderId="0" fillId="14" fontId="41" numFmtId="167" pivotButton="0" quotePrefix="0" xfId="4181">
      <alignment vertical="center"/>
    </xf>
    <xf applyAlignment="1" borderId="81" fillId="14" fontId="49" numFmtId="167" pivotButton="0" quotePrefix="0" xfId="4181">
      <alignment horizontal="center" vertical="center"/>
    </xf>
    <xf applyAlignment="1" borderId="82" fillId="14" fontId="50" numFmtId="167" pivotButton="0" quotePrefix="0" xfId="4181">
      <alignment vertical="center"/>
    </xf>
    <xf applyAlignment="1" borderId="0" fillId="0" fontId="48" numFmtId="167" pivotButton="0" quotePrefix="0" xfId="4181">
      <alignment vertical="center"/>
    </xf>
    <xf applyAlignment="1" borderId="0" fillId="0" fontId="49" numFmtId="0" pivotButton="0" quotePrefix="0" xfId="6293">
      <alignment vertical="center"/>
    </xf>
    <xf applyAlignment="1" borderId="81" fillId="18" fontId="49" numFmtId="0" pivotButton="0" quotePrefix="0" xfId="6293">
      <alignment horizontal="center" vertical="center"/>
    </xf>
    <xf applyAlignment="1" borderId="82" fillId="0" fontId="41" numFmtId="167" pivotButton="0" quotePrefix="0" xfId="6293">
      <alignment vertical="center"/>
    </xf>
    <xf applyAlignment="1" borderId="82" fillId="0" fontId="52" numFmtId="0" pivotButton="0" quotePrefix="0" xfId="6293">
      <alignment vertical="center"/>
    </xf>
    <xf applyAlignment="1" borderId="81" fillId="19" fontId="5" numFmtId="167" pivotButton="0" quotePrefix="0" xfId="4181">
      <alignment vertical="center"/>
    </xf>
    <xf applyAlignment="1" borderId="0" fillId="19" fontId="49" numFmtId="167" pivotButton="0" quotePrefix="0" xfId="4181">
      <alignment vertical="center"/>
    </xf>
    <xf applyAlignment="1" borderId="0" fillId="0" fontId="42" numFmtId="164" pivotButton="0" quotePrefix="0" xfId="6293">
      <alignment vertical="center"/>
    </xf>
    <xf applyAlignment="1" borderId="0" fillId="0" fontId="42" numFmtId="178" pivotButton="0" quotePrefix="0" xfId="6293">
      <alignment vertical="center"/>
    </xf>
    <xf applyAlignment="1" borderId="0" fillId="0" fontId="41" numFmtId="167" pivotButton="0" quotePrefix="0" xfId="6293">
      <alignment vertical="center"/>
    </xf>
    <xf applyAlignment="1" borderId="0" fillId="0" fontId="41" numFmtId="164" pivotButton="0" quotePrefix="0" xfId="6293">
      <alignment vertical="center"/>
    </xf>
    <xf borderId="0" fillId="0" fontId="12" numFmtId="167" pivotButton="0" quotePrefix="0" xfId="4181"/>
    <xf borderId="0" fillId="0" fontId="31" numFmtId="0" pivotButton="0" quotePrefix="0" xfId="6293"/>
    <xf borderId="0" fillId="0" fontId="31" numFmtId="164" pivotButton="0" quotePrefix="0" xfId="6293"/>
    <xf borderId="0" fillId="0" fontId="53" numFmtId="0" pivotButton="0" quotePrefix="0" xfId="6293"/>
    <xf borderId="0" fillId="0" fontId="54" numFmtId="167" pivotButton="0" quotePrefix="0" xfId="6293"/>
    <xf borderId="2" fillId="0" fontId="0" numFmtId="167" pivotButton="0" quotePrefix="0" xfId="6293"/>
    <xf applyAlignment="1" borderId="11" fillId="5" fontId="12" numFmtId="173" pivotButton="0" quotePrefix="0" xfId="6293">
      <alignment horizontal="left" vertical="center"/>
    </xf>
    <xf applyAlignment="1" borderId="12" fillId="5" fontId="12" numFmtId="173" pivotButton="0" quotePrefix="0" xfId="6293">
      <alignment horizontal="left" vertical="center"/>
    </xf>
    <xf applyAlignment="1" borderId="46" fillId="0" fontId="55" numFmtId="0" pivotButton="0" quotePrefix="0" xfId="6293">
      <alignment horizontal="center" vertical="center"/>
    </xf>
    <xf applyAlignment="1" borderId="11" fillId="5" fontId="12" numFmtId="0" pivotButton="0" quotePrefix="0" xfId="6293">
      <alignment horizontal="center" vertical="center"/>
    </xf>
    <xf applyAlignment="1" borderId="12" fillId="5" fontId="12" numFmtId="0" pivotButton="0" quotePrefix="0" xfId="6293">
      <alignment horizontal="left" vertical="center"/>
    </xf>
    <xf applyAlignment="1" borderId="83" fillId="6" fontId="12" numFmtId="0" pivotButton="0" quotePrefix="0" xfId="6293">
      <alignment horizontal="center" vertical="center"/>
    </xf>
    <xf applyAlignment="1" borderId="75" fillId="6" fontId="0" numFmtId="0" pivotButton="0" quotePrefix="0" xfId="6293">
      <alignment horizontal="left" vertical="center"/>
    </xf>
    <xf applyAlignment="1" borderId="54" fillId="0" fontId="0" numFmtId="167" pivotButton="0" quotePrefix="0" xfId="4181">
      <alignment horizontal="center" vertical="center"/>
    </xf>
    <xf applyAlignment="1" borderId="16" fillId="6" fontId="12" numFmtId="0" pivotButton="0" quotePrefix="0" xfId="6293">
      <alignment horizontal="center" vertical="center"/>
    </xf>
    <xf applyAlignment="1" borderId="76" fillId="0" fontId="0" numFmtId="0" pivotButton="0" quotePrefix="0" xfId="6293">
      <alignment horizontal="left" vertical="center"/>
    </xf>
    <xf applyAlignment="1" borderId="16" fillId="0" fontId="0" numFmtId="0" pivotButton="0" quotePrefix="0" xfId="6293">
      <alignment horizontal="center" vertical="center"/>
    </xf>
    <xf applyAlignment="1" borderId="76" fillId="6" fontId="0" numFmtId="0" pivotButton="0" quotePrefix="0" xfId="6293">
      <alignment horizontal="left" vertical="center"/>
    </xf>
    <xf borderId="18" fillId="0" fontId="0" numFmtId="0" pivotButton="0" quotePrefix="0" xfId="6293"/>
    <xf applyAlignment="1" borderId="77" fillId="0" fontId="0" numFmtId="0" pivotButton="0" quotePrefix="0" xfId="6293">
      <alignment horizontal="left"/>
    </xf>
    <xf applyAlignment="1" borderId="43" fillId="0" fontId="0" numFmtId="167" pivotButton="0" quotePrefix="0" xfId="4181">
      <alignment horizontal="center" vertical="center"/>
    </xf>
    <xf borderId="83" fillId="0" fontId="0" numFmtId="0" pivotButton="0" quotePrefix="0" xfId="6293"/>
    <xf borderId="75" fillId="0" fontId="0" numFmtId="0" pivotButton="0" quotePrefix="0" xfId="6293"/>
    <xf borderId="76" fillId="0" fontId="0" numFmtId="0" pivotButton="0" quotePrefix="0" xfId="6293"/>
    <xf borderId="77" fillId="0" fontId="0" numFmtId="0" pivotButton="0" quotePrefix="0" xfId="6293"/>
    <xf applyAlignment="1" borderId="0" fillId="6" fontId="0" numFmtId="173" pivotButton="0" quotePrefix="0" xfId="6293">
      <alignment horizontal="center" vertical="center"/>
    </xf>
    <xf borderId="16" fillId="0" fontId="0" numFmtId="0" pivotButton="0" quotePrefix="0" xfId="6293"/>
    <xf applyAlignment="1" borderId="0" fillId="0" fontId="0" numFmtId="170" pivotButton="0" quotePrefix="0" xfId="4181">
      <alignment horizontal="center" vertical="center"/>
    </xf>
    <xf borderId="2" fillId="0" fontId="56" numFmtId="167" pivotButton="0" quotePrefix="0" xfId="6293"/>
    <xf borderId="2" fillId="0" fontId="56" numFmtId="0" pivotButton="0" quotePrefix="0" xfId="6293"/>
    <xf borderId="2" fillId="0" fontId="0" numFmtId="9" pivotButton="0" quotePrefix="0" xfId="16971"/>
    <xf applyAlignment="1" borderId="21" fillId="20" fontId="57" numFmtId="9" pivotButton="0" quotePrefix="0" xfId="16971">
      <alignment horizontal="center" vertical="center"/>
    </xf>
    <xf applyAlignment="1" borderId="54" fillId="0" fontId="0" numFmtId="9" pivotButton="0" quotePrefix="0" xfId="16971">
      <alignment horizontal="center" vertical="center"/>
    </xf>
    <xf applyAlignment="1" borderId="43" fillId="6" fontId="0" numFmtId="167" pivotButton="0" quotePrefix="0" xfId="4181">
      <alignment horizontal="center" vertical="center"/>
    </xf>
    <xf applyAlignment="1" borderId="43" fillId="0" fontId="0" numFmtId="9" pivotButton="0" quotePrefix="0" xfId="16971">
      <alignment horizontal="center" vertical="center"/>
    </xf>
    <xf applyAlignment="1" borderId="0" fillId="6" fontId="0" numFmtId="167" pivotButton="0" quotePrefix="0" xfId="4181">
      <alignment horizontal="center" vertical="center"/>
    </xf>
    <xf borderId="2" fillId="0" fontId="0" numFmtId="164" pivotButton="0" quotePrefix="0" xfId="6293"/>
    <xf applyAlignment="1" borderId="25" fillId="0" fontId="12" numFmtId="173" pivotButton="0" quotePrefix="0" xfId="6293">
      <alignment horizontal="center" vertical="center"/>
    </xf>
    <xf applyAlignment="1" borderId="25" fillId="6" fontId="12" numFmtId="173" pivotButton="0" quotePrefix="0" xfId="6293">
      <alignment horizontal="center" vertical="center"/>
    </xf>
    <xf applyAlignment="1" borderId="28" fillId="0" fontId="0" numFmtId="173" pivotButton="0" quotePrefix="0" xfId="6293">
      <alignment horizontal="center" vertical="center"/>
    </xf>
    <xf borderId="57" fillId="0" fontId="0" numFmtId="164" pivotButton="0" quotePrefix="0" xfId="6293"/>
    <xf borderId="25" fillId="0" fontId="0" numFmtId="164" pivotButton="0" quotePrefix="0" xfId="6293"/>
    <xf applyAlignment="1" borderId="58" fillId="5" fontId="12" numFmtId="164" pivotButton="0" quotePrefix="0" xfId="6293">
      <alignment horizontal="center" vertical="center"/>
    </xf>
    <xf applyAlignment="1" borderId="25" fillId="0" fontId="0" numFmtId="164" pivotButton="0" quotePrefix="0" xfId="6293">
      <alignment horizontal="center" vertical="center"/>
    </xf>
    <xf applyAlignment="1" borderId="65" fillId="0" fontId="0" numFmtId="164" pivotButton="0" quotePrefix="0" xfId="6293">
      <alignment horizontal="center" vertical="center"/>
    </xf>
    <xf applyAlignment="1" borderId="62" fillId="0" fontId="0" numFmtId="164" pivotButton="0" quotePrefix="0" xfId="6293">
      <alignment horizontal="center" vertical="center"/>
    </xf>
    <xf applyAlignment="1" borderId="28" fillId="0" fontId="0" numFmtId="164" pivotButton="0" quotePrefix="0" xfId="6293">
      <alignment horizontal="center" vertical="center"/>
    </xf>
    <xf borderId="40" fillId="0" fontId="0" numFmtId="164" pivotButton="0" quotePrefix="0" xfId="6293"/>
    <xf applyAlignment="1" borderId="25" fillId="0" fontId="11" numFmtId="0" pivotButton="0" quotePrefix="0" xfId="6293">
      <alignment horizontal="center" vertical="center"/>
    </xf>
    <xf applyAlignment="1" borderId="21" fillId="20" fontId="57" numFmtId="179" pivotButton="0" quotePrefix="0" xfId="4181">
      <alignment horizontal="center" vertical="center"/>
    </xf>
    <xf applyAlignment="1" borderId="0" fillId="0" fontId="0" numFmtId="179" pivotButton="0" quotePrefix="0" xfId="4181">
      <alignment horizontal="center" vertical="center"/>
    </xf>
    <xf applyAlignment="1" borderId="54" fillId="0" fontId="0" numFmtId="179" pivotButton="0" quotePrefix="0" xfId="4181">
      <alignment horizontal="center" vertical="center"/>
    </xf>
    <xf applyAlignment="1" borderId="43" fillId="0" fontId="0" numFmtId="179" pivotButton="0" quotePrefix="0" xfId="4181">
      <alignment horizontal="center" vertical="center"/>
    </xf>
    <xf applyAlignment="1" borderId="0" fillId="0" fontId="0" numFmtId="173" pivotButton="0" quotePrefix="0" xfId="0">
      <alignment horizontal="center" vertical="center"/>
    </xf>
    <xf applyAlignment="1" borderId="0" fillId="0" fontId="58" numFmtId="173" pivotButton="0" quotePrefix="0" xfId="10429">
      <alignment horizontal="center" vertical="center"/>
    </xf>
    <xf applyAlignment="1" borderId="0" fillId="0" fontId="0" numFmtId="180" pivotButton="0" quotePrefix="0" xfId="4181">
      <alignment horizontal="center" vertical="center"/>
    </xf>
    <xf borderId="35" fillId="0" fontId="0" numFmtId="9" pivotButton="0" quotePrefix="0" xfId="16971"/>
    <xf borderId="35" fillId="0" fontId="0" numFmtId="164" pivotButton="0" quotePrefix="0" xfId="6293"/>
    <xf applyAlignment="1" borderId="21" fillId="5" fontId="12" numFmtId="9" pivotButton="0" quotePrefix="0" xfId="16971">
      <alignment horizontal="center" vertical="center"/>
    </xf>
    <xf applyAlignment="1" borderId="21" fillId="5" fontId="12" numFmtId="164" pivotButton="0" quotePrefix="0" xfId="6293">
      <alignment horizontal="center" vertical="center"/>
    </xf>
    <xf applyAlignment="1" borderId="54" fillId="0" fontId="0" numFmtId="164" pivotButton="0" quotePrefix="0" xfId="6293">
      <alignment horizontal="center" vertical="center"/>
    </xf>
    <xf applyAlignment="1" borderId="43" fillId="0" fontId="0" numFmtId="164" pivotButton="0" quotePrefix="0" xfId="6293">
      <alignment horizontal="center" vertical="center"/>
    </xf>
    <xf applyAlignment="1" borderId="0" fillId="6" fontId="12" numFmtId="167" pivotButton="0" quotePrefix="0" xfId="4181">
      <alignment horizontal="center" vertical="center"/>
    </xf>
    <xf borderId="25" fillId="0" fontId="0" numFmtId="9" pivotButton="0" quotePrefix="0" xfId="16971"/>
    <xf applyAlignment="1" borderId="58" fillId="5" fontId="12" numFmtId="9" pivotButton="0" quotePrefix="0" xfId="16971">
      <alignment horizontal="center" vertical="center"/>
    </xf>
    <xf applyAlignment="1" borderId="25" fillId="0" fontId="0" numFmtId="9" pivotButton="0" quotePrefix="0" xfId="16971">
      <alignment horizontal="center" vertical="center"/>
    </xf>
    <xf applyAlignment="1" borderId="65" fillId="0" fontId="0" numFmtId="9" pivotButton="0" quotePrefix="0" xfId="16971">
      <alignment horizontal="center" vertical="center"/>
    </xf>
    <xf applyAlignment="1" borderId="25" fillId="0" fontId="0" numFmtId="181" pivotButton="0" quotePrefix="0" xfId="16971">
      <alignment horizontal="center" vertical="center"/>
    </xf>
    <xf applyAlignment="1" borderId="62" fillId="0" fontId="0" numFmtId="181" pivotButton="0" quotePrefix="0" xfId="16971">
      <alignment horizontal="center" vertical="center"/>
    </xf>
    <xf applyAlignment="1" borderId="62" fillId="0" fontId="0" numFmtId="9" pivotButton="0" quotePrefix="0" xfId="16971">
      <alignment horizontal="center" vertical="center"/>
    </xf>
    <xf applyAlignment="1" borderId="28" fillId="0" fontId="0" numFmtId="9" pivotButton="0" quotePrefix="0" xfId="16971">
      <alignment horizontal="center" vertical="center"/>
    </xf>
    <xf borderId="57" fillId="0" fontId="0" numFmtId="9" pivotButton="0" quotePrefix="0" xfId="16971"/>
    <xf borderId="40" fillId="0" fontId="0" numFmtId="9" pivotButton="0" quotePrefix="0" xfId="16971"/>
    <xf borderId="0" fillId="0" fontId="0" numFmtId="164" pivotButton="0" quotePrefix="0" xfId="16971"/>
    <xf borderId="40" fillId="0" fontId="0" numFmtId="167" pivotButton="0" quotePrefix="0" xfId="6293"/>
    <xf borderId="2" fillId="0" fontId="0" numFmtId="0" pivotButton="0" quotePrefix="0" xfId="6293"/>
    <xf borderId="10" fillId="0" fontId="0" numFmtId="182" pivotButton="0" quotePrefix="0" xfId="4181"/>
    <xf borderId="0" fillId="0" fontId="0" numFmtId="167" pivotButton="0" quotePrefix="0" xfId="16971"/>
    <xf borderId="0" fillId="0" fontId="39" numFmtId="167" pivotButton="0" quotePrefix="0" xfId="16971"/>
    <xf borderId="0" fillId="0" fontId="31" numFmtId="9" pivotButton="0" quotePrefix="0" xfId="16971"/>
    <xf borderId="0" fillId="0" fontId="39" numFmtId="169" pivotButton="0" quotePrefix="0" xfId="4181"/>
    <xf borderId="10" fillId="0" fontId="59" numFmtId="177" pivotButton="0" quotePrefix="0" xfId="6293"/>
    <xf applyAlignment="1" borderId="25" fillId="5" fontId="12" numFmtId="9" pivotButton="0" quotePrefix="0" xfId="16971">
      <alignment horizontal="center" vertical="center"/>
    </xf>
    <xf applyAlignment="1" borderId="54" fillId="6" fontId="0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/>
    </xf>
    <xf borderId="0" fillId="0" fontId="31" numFmtId="167" pivotButton="0" quotePrefix="0" xfId="4181"/>
    <xf borderId="0" fillId="0" fontId="0" numFmtId="183" pivotButton="0" quotePrefix="0" xfId="4181"/>
    <xf borderId="0" fillId="0" fontId="54" numFmtId="167" pivotButton="0" quotePrefix="0" xfId="4181"/>
    <xf borderId="10" fillId="0" fontId="39" numFmtId="167" pivotButton="0" quotePrefix="0" xfId="4181"/>
    <xf applyAlignment="1" borderId="0" fillId="0" fontId="40" numFmtId="167" pivotButton="0" quotePrefix="0" xfId="4181">
      <alignment horizontal="center"/>
    </xf>
    <xf borderId="10" fillId="0" fontId="39" numFmtId="9" pivotButton="0" quotePrefix="0" xfId="16971"/>
    <xf borderId="1" fillId="0" fontId="56" numFmtId="167" pivotButton="0" quotePrefix="0" xfId="4181"/>
    <xf applyAlignment="1" borderId="30" fillId="0" fontId="11" numFmtId="0" pivotButton="0" quotePrefix="0" xfId="6293">
      <alignment horizontal="center" vertical="center"/>
    </xf>
    <xf applyAlignment="1" borderId="84" fillId="0" fontId="11" numFmtId="0" pivotButton="0" quotePrefix="0" xfId="6293">
      <alignment horizontal="center" vertical="center"/>
    </xf>
    <xf applyAlignment="1" borderId="30" fillId="0" fontId="0" numFmtId="173" pivotButton="0" quotePrefix="0" xfId="6293">
      <alignment horizontal="center" vertical="center"/>
    </xf>
    <xf borderId="9" fillId="0" fontId="0" numFmtId="0" pivotButton="0" quotePrefix="0" xfId="6293"/>
    <xf applyAlignment="1" borderId="72" fillId="18" fontId="0" numFmtId="9" pivotButton="0" quotePrefix="0" xfId="16971">
      <alignment horizontal="center" vertical="center"/>
    </xf>
    <xf applyAlignment="1" borderId="30" fillId="0" fontId="12" numFmtId="173" pivotButton="0" quotePrefix="0" xfId="6293">
      <alignment horizontal="center" vertical="center"/>
    </xf>
    <xf applyAlignment="1" borderId="52" fillId="5" fontId="12" numFmtId="167" pivotButton="0" quotePrefix="0" xfId="4181">
      <alignment horizontal="center" vertical="center"/>
    </xf>
    <xf applyAlignment="1" borderId="30" fillId="6" fontId="12" numFmtId="173" pivotButton="0" quotePrefix="0" xfId="6293">
      <alignment horizontal="center" vertical="center"/>
    </xf>
    <xf applyAlignment="1" borderId="51" fillId="6" fontId="0" numFmtId="167" pivotButton="0" quotePrefix="0" xfId="4181">
      <alignment horizontal="center" vertical="center"/>
    </xf>
    <xf applyAlignment="1" borderId="9" fillId="6" fontId="0" numFmtId="167" pivotButton="0" quotePrefix="0" xfId="4181">
      <alignment horizontal="center" vertical="center"/>
    </xf>
    <xf applyAlignment="1" borderId="20" fillId="0" fontId="0" numFmtId="9" pivotButton="0" quotePrefix="0" xfId="16971">
      <alignment horizontal="center" vertical="center"/>
    </xf>
    <xf applyAlignment="1" borderId="32" fillId="0" fontId="0" numFmtId="173" pivotButton="0" quotePrefix="0" xfId="6293">
      <alignment horizontal="center" vertical="center"/>
    </xf>
    <xf applyAlignment="1" borderId="37" fillId="6" fontId="0" numFmtId="167" pivotButton="0" quotePrefix="0" xfId="4181">
      <alignment horizontal="center" vertical="center"/>
    </xf>
    <xf applyAlignment="1" borderId="0" fillId="0" fontId="31" numFmtId="167" pivotButton="0" quotePrefix="0" xfId="4181">
      <alignment horizontal="center"/>
    </xf>
    <xf borderId="0" fillId="0" fontId="61" numFmtId="167" pivotButton="0" quotePrefix="0" xfId="4181"/>
    <xf borderId="2" fillId="0" fontId="56" numFmtId="167" pivotButton="0" quotePrefix="0" xfId="4181"/>
    <xf borderId="2" fillId="0" fontId="0" numFmtId="167" pivotButton="0" quotePrefix="0" xfId="4181"/>
    <xf applyAlignment="1" borderId="8" fillId="6" fontId="0" numFmtId="167" pivotButton="0" quotePrefix="0" xfId="4181">
      <alignment horizontal="center" vertical="center"/>
    </xf>
    <xf applyAlignment="1" borderId="0" fillId="0" fontId="11" numFmtId="167" pivotButton="0" quotePrefix="0" xfId="4181">
      <alignment horizontal="center"/>
    </xf>
    <xf borderId="0" fillId="0" fontId="11" numFmtId="167" pivotButton="0" quotePrefix="0" xfId="4181"/>
    <xf borderId="0" fillId="0" fontId="11" numFmtId="0" pivotButton="0" quotePrefix="0" xfId="6293"/>
    <xf borderId="85" fillId="0" fontId="0" numFmtId="0" pivotButton="0" quotePrefix="0" xfId="6293"/>
    <xf borderId="68" fillId="0" fontId="0" numFmtId="0" pivotButton="0" quotePrefix="0" xfId="6293"/>
    <xf applyAlignment="1" borderId="21" fillId="5" fontId="12" numFmtId="181" pivotButton="0" quotePrefix="0" xfId="16971">
      <alignment horizontal="center" vertical="center"/>
    </xf>
    <xf applyAlignment="1" borderId="8" fillId="0" fontId="0" numFmtId="9" pivotButton="0" quotePrefix="0" xfId="16971">
      <alignment horizontal="center" vertical="center"/>
    </xf>
    <xf applyAlignment="1" borderId="0" fillId="0" fontId="31" numFmtId="0" pivotButton="0" quotePrefix="0" xfId="6293">
      <alignment vertical="center"/>
    </xf>
    <xf applyAlignment="1" borderId="0" fillId="0" fontId="11" numFmtId="164" pivotButton="0" quotePrefix="0" xfId="6293">
      <alignment horizontal="center"/>
    </xf>
    <xf applyAlignment="1" borderId="0" fillId="0" fontId="11" numFmtId="0" pivotButton="0" quotePrefix="0" xfId="6293">
      <alignment horizontal="center"/>
    </xf>
    <xf applyAlignment="1" borderId="21" fillId="5" fontId="11" numFmtId="167" pivotButton="0" quotePrefix="0" xfId="4181">
      <alignment horizontal="center" vertical="center"/>
    </xf>
    <xf borderId="0" fillId="0" fontId="31" numFmtId="167" pivotButton="0" quotePrefix="0" xfId="6293"/>
    <xf applyAlignment="1" borderId="0" fillId="0" fontId="31" numFmtId="167" pivotButton="0" quotePrefix="0" xfId="4181">
      <alignment horizontal="center" vertical="center"/>
    </xf>
    <xf applyAlignment="1" borderId="54" fillId="0" fontId="31" numFmtId="167" pivotButton="0" quotePrefix="0" xfId="4181">
      <alignment horizontal="center" vertical="center"/>
    </xf>
    <xf borderId="0" fillId="6" fontId="31" numFmtId="0" pivotButton="0" quotePrefix="0" xfId="6293"/>
    <xf applyAlignment="1" borderId="43" fillId="0" fontId="31" numFmtId="167" pivotButton="0" quotePrefix="0" xfId="4181">
      <alignment horizontal="center" vertical="center"/>
    </xf>
    <xf applyAlignment="1" borderId="0" fillId="0" fontId="31" numFmtId="173" pivotButton="0" quotePrefix="0" xfId="6293">
      <alignment horizontal="center" vertical="center"/>
    </xf>
    <xf applyAlignment="1" borderId="0" fillId="6" fontId="31" numFmtId="173" pivotButton="0" quotePrefix="0" xfId="6293">
      <alignment horizontal="center" vertical="center"/>
    </xf>
    <xf applyAlignment="1" borderId="0" fillId="0" fontId="31" numFmtId="170" pivotButton="0" quotePrefix="0" xfId="4181">
      <alignment horizontal="center" vertical="center"/>
    </xf>
    <xf applyAlignment="1" borderId="0" fillId="0" fontId="62" numFmtId="0" pivotButton="0" quotePrefix="0" xfId="6293">
      <alignment horizontal="center"/>
    </xf>
    <xf applyAlignment="1" borderId="0" fillId="0" fontId="53" numFmtId="0" pivotButton="0" quotePrefix="0" xfId="6293">
      <alignment vertical="center"/>
    </xf>
    <xf borderId="0" fillId="6" fontId="53" numFmtId="0" pivotButton="0" quotePrefix="0" xfId="6293"/>
    <xf borderId="0" fillId="0" fontId="63" numFmtId="0" pivotButton="0" quotePrefix="0" xfId="6293"/>
    <xf borderId="0" fillId="0" fontId="64" numFmtId="9" pivotButton="0" quotePrefix="0" xfId="16971"/>
    <xf borderId="10" fillId="0" fontId="65" numFmtId="0" pivotButton="0" quotePrefix="0" xfId="6293"/>
    <xf borderId="0" fillId="0" fontId="64" numFmtId="167" pivotButton="0" quotePrefix="0" xfId="4181"/>
    <xf borderId="0" fillId="0" fontId="64" numFmtId="0" pivotButton="0" quotePrefix="0" xfId="6293"/>
    <xf applyAlignment="1" borderId="0" fillId="0" fontId="66" numFmtId="0" pivotButton="0" quotePrefix="0" xfId="6293">
      <alignment horizontal="center" vertical="center"/>
    </xf>
    <xf applyAlignment="1" borderId="0" fillId="0" fontId="66" numFmtId="9" pivotButton="0" quotePrefix="0" xfId="16971">
      <alignment horizontal="center" vertical="center" wrapText="1"/>
    </xf>
    <xf borderId="11" fillId="5" fontId="12" numFmtId="0" pivotButton="0" quotePrefix="0" xfId="6293"/>
    <xf borderId="12" fillId="5" fontId="12" numFmtId="0" pivotButton="0" quotePrefix="0" xfId="6293"/>
    <xf applyAlignment="1" borderId="46" fillId="0" fontId="67" numFmtId="0" pivotButton="0" quotePrefix="0" xfId="6293">
      <alignment horizontal="center" vertical="center"/>
    </xf>
    <xf applyAlignment="1" borderId="11" fillId="5" fontId="12" numFmtId="3" pivotButton="0" quotePrefix="0" xfId="6293">
      <alignment horizontal="center" vertical="center"/>
    </xf>
    <xf applyAlignment="1" borderId="83" fillId="0" fontId="0" numFmtId="3" pivotButton="0" quotePrefix="0" xfId="6293">
      <alignment horizontal="center" vertical="center"/>
    </xf>
    <xf applyAlignment="1" borderId="16" fillId="0" fontId="0" numFmtId="3" pivotButton="0" quotePrefix="0" xfId="6293">
      <alignment horizontal="center" vertical="center"/>
    </xf>
    <xf applyAlignment="1" borderId="18" fillId="0" fontId="12" numFmtId="3" pivotButton="0" quotePrefix="0" xfId="6293">
      <alignment horizontal="center" vertical="center"/>
    </xf>
    <xf applyAlignment="1" borderId="11" fillId="5" fontId="12" numFmtId="184" pivotButton="0" quotePrefix="0" xfId="6293">
      <alignment horizontal="center" vertical="center"/>
    </xf>
    <xf applyAlignment="1" borderId="83" fillId="0" fontId="68" numFmtId="3" pivotButton="0" quotePrefix="0" xfId="6293">
      <alignment horizontal="center" vertical="center"/>
    </xf>
    <xf applyAlignment="1" borderId="76" fillId="0" fontId="0" numFmtId="0" pivotButton="0" quotePrefix="0" xfId="6293">
      <alignment horizontal="left" indent="1"/>
    </xf>
    <xf applyAlignment="1" borderId="16" fillId="0" fontId="0" numFmtId="184" pivotButton="0" quotePrefix="0" xfId="6293">
      <alignment horizontal="center" vertical="center"/>
    </xf>
    <xf applyAlignment="1" borderId="16" fillId="0" fontId="68" numFmtId="3" pivotButton="0" quotePrefix="0" xfId="6293">
      <alignment horizontal="center" vertical="center"/>
    </xf>
    <xf applyAlignment="1" borderId="18" fillId="0" fontId="0" numFmtId="3" pivotButton="0" quotePrefix="0" xfId="6293">
      <alignment horizontal="center" vertical="center"/>
    </xf>
    <xf applyAlignment="1" borderId="11" fillId="5" fontId="12" numFmtId="4" pivotButton="0" quotePrefix="0" xfId="6293">
      <alignment horizontal="center" vertical="center"/>
    </xf>
    <xf applyAlignment="1" borderId="83" fillId="0" fontId="68" numFmtId="184" pivotButton="0" quotePrefix="0" xfId="6293">
      <alignment horizontal="center" vertical="center"/>
    </xf>
    <xf applyAlignment="1" borderId="16" fillId="0" fontId="0" numFmtId="170" pivotButton="0" quotePrefix="0" xfId="6293">
      <alignment horizontal="center" vertical="center"/>
    </xf>
    <xf borderId="16" fillId="0" fontId="63" numFmtId="0" pivotButton="0" quotePrefix="0" xfId="6293"/>
    <xf applyAlignment="1" borderId="76" fillId="0" fontId="0" numFmtId="0" pivotButton="0" quotePrefix="0" xfId="6293">
      <alignment horizontal="left"/>
    </xf>
    <xf applyAlignment="1" borderId="16" fillId="0" fontId="63" numFmtId="3" pivotButton="0" quotePrefix="0" xfId="6293">
      <alignment horizontal="center" vertical="center"/>
    </xf>
    <xf applyAlignment="1" borderId="77" fillId="0" fontId="0" numFmtId="0" pivotButton="0" quotePrefix="0" xfId="6293">
      <alignment horizontal="left" indent="1"/>
    </xf>
    <xf applyAlignment="1" borderId="86" fillId="0" fontId="0" numFmtId="184" pivotButton="0" quotePrefix="0" xfId="6293">
      <alignment horizontal="center" vertical="center"/>
    </xf>
    <xf applyAlignment="1" borderId="21" fillId="5" fontId="12" numFmtId="3" pivotButton="0" quotePrefix="0" xfId="6293">
      <alignment horizontal="center" vertical="center"/>
    </xf>
    <xf applyAlignment="1" borderId="12" fillId="20" fontId="57" numFmtId="9" pivotButton="0" quotePrefix="0" xfId="16971">
      <alignment horizontal="center" vertical="center"/>
    </xf>
    <xf applyAlignment="1" borderId="54" fillId="0" fontId="0" numFmtId="3" pivotButton="0" quotePrefix="0" xfId="6293">
      <alignment horizontal="center" vertical="center"/>
    </xf>
    <xf applyAlignment="1" borderId="75" fillId="0" fontId="0" numFmtId="9" pivotButton="0" quotePrefix="0" xfId="16971">
      <alignment horizontal="center" vertical="center"/>
    </xf>
    <xf applyAlignment="1" borderId="0" fillId="0" fontId="0" numFmtId="3" pivotButton="0" quotePrefix="0" xfId="6293">
      <alignment horizontal="center" vertical="center"/>
    </xf>
    <xf applyAlignment="1" borderId="76" fillId="0" fontId="0" numFmtId="9" pivotButton="0" quotePrefix="0" xfId="16971">
      <alignment horizontal="center" vertical="center"/>
    </xf>
    <xf applyAlignment="1" borderId="43" fillId="0" fontId="12" numFmtId="3" pivotButton="0" quotePrefix="0" xfId="6293">
      <alignment horizontal="center" vertical="center"/>
    </xf>
    <xf applyAlignment="1" borderId="77" fillId="0" fontId="57" numFmtId="9" pivotButton="0" quotePrefix="0" xfId="16971">
      <alignment horizontal="center" vertical="center"/>
    </xf>
    <xf applyAlignment="1" borderId="54" fillId="0" fontId="68" numFmtId="3" pivotButton="0" quotePrefix="0" xfId="6293">
      <alignment horizontal="center" vertical="center"/>
    </xf>
    <xf applyAlignment="1" borderId="75" fillId="0" fontId="69" numFmtId="9" pivotButton="0" quotePrefix="0" xfId="16971">
      <alignment horizontal="center" vertical="center"/>
    </xf>
    <xf applyAlignment="1" borderId="0" fillId="0" fontId="68" numFmtId="3" pivotButton="0" quotePrefix="0" xfId="6293">
      <alignment horizontal="center" vertical="center"/>
    </xf>
    <xf applyAlignment="1" borderId="76" fillId="0" fontId="69" numFmtId="9" pivotButton="0" quotePrefix="0" xfId="16971">
      <alignment horizontal="center" vertical="center"/>
    </xf>
    <xf applyAlignment="1" borderId="43" fillId="0" fontId="0" numFmtId="3" pivotButton="0" quotePrefix="0" xfId="6293">
      <alignment horizontal="center" vertical="center"/>
    </xf>
    <xf applyAlignment="1" borderId="77" fillId="0" fontId="0" numFmtId="9" pivotButton="0" quotePrefix="0" xfId="16971">
      <alignment horizontal="center" vertical="center"/>
    </xf>
    <xf applyAlignment="1" borderId="0" fillId="0" fontId="63" numFmtId="3" pivotButton="0" quotePrefix="0" xfId="6293">
      <alignment horizontal="center" vertical="center"/>
    </xf>
    <xf applyAlignment="1" borderId="76" fillId="0" fontId="70" numFmtId="9" pivotButton="0" quotePrefix="0" xfId="16971">
      <alignment horizontal="center" vertical="center"/>
    </xf>
    <xf applyAlignment="1" borderId="43" fillId="0" fontId="0" numFmtId="184" pivotButton="0" quotePrefix="0" xfId="6293">
      <alignment horizontal="center" vertical="center"/>
    </xf>
    <xf borderId="10" fillId="0" fontId="0" numFmtId="167" pivotButton="0" quotePrefix="0" xfId="4181"/>
    <xf applyAlignment="1" borderId="0" fillId="5" fontId="37" numFmtId="164" pivotButton="0" quotePrefix="0" xfId="6293">
      <alignment horizontal="center" vertical="center"/>
    </xf>
    <xf applyAlignment="1" borderId="0" fillId="0" fontId="12" numFmtId="164" pivotButton="0" quotePrefix="0" xfId="6293">
      <alignment horizontal="center" vertical="center"/>
    </xf>
    <xf applyAlignment="1" borderId="0" fillId="5" fontId="12" numFmtId="164" pivotButton="0" quotePrefix="0" xfId="6293">
      <alignment horizontal="center" vertical="center"/>
    </xf>
    <xf applyAlignment="1" borderId="0" fillId="0" fontId="68" numFmtId="164" pivotButton="0" quotePrefix="0" xfId="6293">
      <alignment horizontal="center" vertical="center"/>
    </xf>
    <xf applyAlignment="1" borderId="0" fillId="0" fontId="63" numFmtId="164" pivotButton="0" quotePrefix="0" xfId="6293">
      <alignment horizontal="center" vertical="center"/>
    </xf>
    <xf applyAlignment="1" borderId="58" fillId="5" fontId="37" numFmtId="181" pivotButton="0" quotePrefix="0" xfId="16971">
      <alignment horizontal="center" vertical="center"/>
    </xf>
    <xf applyAlignment="1" borderId="65" fillId="0" fontId="0" numFmtId="181" pivotButton="0" quotePrefix="0" xfId="16971">
      <alignment horizontal="center" vertical="center"/>
    </xf>
    <xf applyAlignment="1" borderId="62" fillId="0" fontId="12" numFmtId="181" pivotButton="0" quotePrefix="0" xfId="16971">
      <alignment horizontal="center" vertical="center"/>
    </xf>
    <xf applyAlignment="1" borderId="58" fillId="5" fontId="12" numFmtId="181" pivotButton="0" quotePrefix="0" xfId="16971">
      <alignment horizontal="center" vertical="center"/>
    </xf>
    <xf applyAlignment="1" borderId="65" fillId="0" fontId="68" numFmtId="181" pivotButton="0" quotePrefix="0" xfId="16971">
      <alignment horizontal="center" vertical="center"/>
    </xf>
    <xf applyAlignment="1" borderId="25" fillId="0" fontId="68" numFmtId="181" pivotButton="0" quotePrefix="0" xfId="16971">
      <alignment horizontal="center" vertical="center"/>
    </xf>
    <xf applyAlignment="1" borderId="25" fillId="0" fontId="63" numFmtId="181" pivotButton="0" quotePrefix="0" xfId="16971">
      <alignment horizontal="center" vertical="center"/>
    </xf>
    <xf applyAlignment="1" borderId="28" fillId="0" fontId="0" numFmtId="181" pivotButton="0" quotePrefix="0" xfId="16971">
      <alignment horizontal="center" vertical="center"/>
    </xf>
    <xf borderId="10" fillId="0" fontId="0" numFmtId="9" pivotButton="0" quotePrefix="0" xfId="16971"/>
    <xf borderId="40" fillId="0" fontId="0" numFmtId="0" pivotButton="0" quotePrefix="0" xfId="6293"/>
    <xf applyAlignment="1" borderId="87" fillId="0" fontId="11" numFmtId="172" pivotButton="0" quotePrefix="0" xfId="6293">
      <alignment horizontal="center" vertical="center"/>
    </xf>
    <xf borderId="30" fillId="0" fontId="0" numFmtId="164" pivotButton="0" quotePrefix="0" xfId="6293"/>
    <xf applyAlignment="1" borderId="58" fillId="5" fontId="37" numFmtId="9" pivotButton="0" quotePrefix="0" xfId="16971">
      <alignment horizontal="center" vertical="center"/>
    </xf>
    <xf applyAlignment="1" borderId="11" fillId="20" fontId="57" numFmtId="3" pivotButton="0" quotePrefix="0" xfId="0">
      <alignment horizontal="center" vertical="center"/>
    </xf>
    <xf applyAlignment="1" borderId="21" fillId="20" fontId="57" numFmtId="3" pivotButton="0" quotePrefix="0" xfId="0">
      <alignment horizontal="center" vertical="center"/>
    </xf>
    <xf applyAlignment="1" borderId="83" fillId="0" fontId="0" numFmtId="3" pivotButton="0" quotePrefix="0" xfId="0">
      <alignment horizontal="center" vertical="center"/>
    </xf>
    <xf applyAlignment="1" borderId="54" fillId="0" fontId="0" numFmtId="3" pivotButton="0" quotePrefix="0" xfId="0">
      <alignment horizontal="center" vertical="center"/>
    </xf>
    <xf applyAlignment="1" borderId="16" fillId="0" fontId="0" numFmtId="3" pivotButton="0" quotePrefix="0" xfId="0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62" fillId="0" fontId="12" numFmtId="9" pivotButton="0" quotePrefix="0" xfId="16971">
      <alignment horizontal="center" vertical="center"/>
    </xf>
    <xf applyAlignment="1" borderId="18" fillId="0" fontId="57" numFmtId="3" pivotButton="0" quotePrefix="0" xfId="0">
      <alignment horizontal="center" vertical="center"/>
    </xf>
    <xf applyAlignment="1" borderId="43" fillId="0" fontId="57" numFmtId="3" pivotButton="0" quotePrefix="0" xfId="0">
      <alignment horizontal="center" vertical="center"/>
    </xf>
    <xf applyAlignment="1" borderId="11" fillId="20" fontId="57" numFmtId="184" pivotButton="0" quotePrefix="0" xfId="0">
      <alignment horizontal="center" vertical="center"/>
    </xf>
    <xf applyAlignment="1" borderId="65" fillId="0" fontId="68" numFmtId="9" pivotButton="0" quotePrefix="0" xfId="16971">
      <alignment horizontal="center" vertical="center"/>
    </xf>
    <xf applyAlignment="1" borderId="83" fillId="0" fontId="69" numFmtId="3" pivotButton="0" quotePrefix="0" xfId="0">
      <alignment horizontal="center" vertical="center"/>
    </xf>
    <xf applyAlignment="1" borderId="54" fillId="0" fontId="69" numFmtId="3" pivotButton="0" quotePrefix="0" xfId="0">
      <alignment horizontal="center" vertical="center"/>
    </xf>
    <xf applyAlignment="1" borderId="16" fillId="0" fontId="0" numFmtId="184" pivotButton="0" quotePrefix="0" xfId="0">
      <alignment horizontal="center" vertical="center"/>
    </xf>
    <xf applyAlignment="1" borderId="25" fillId="0" fontId="68" numFmtId="9" pivotButton="0" quotePrefix="0" xfId="16971">
      <alignment horizontal="center" vertical="center"/>
    </xf>
    <xf applyAlignment="1" borderId="16" fillId="0" fontId="69" numFmtId="3" pivotButton="0" quotePrefix="0" xfId="0">
      <alignment horizontal="center" vertical="center"/>
    </xf>
    <xf applyAlignment="1" borderId="0" fillId="0" fontId="69" numFmtId="3" pivotButton="0" quotePrefix="0" xfId="0">
      <alignment horizontal="center" vertical="center"/>
    </xf>
    <xf applyAlignment="1" borderId="18" fillId="0" fontId="0" numFmtId="3" pivotButton="0" quotePrefix="0" xfId="0">
      <alignment horizontal="center" vertical="center"/>
    </xf>
    <xf applyAlignment="1" borderId="43" fillId="0" fontId="0" numFmtId="3" pivotButton="0" quotePrefix="0" xfId="0">
      <alignment horizontal="center" vertical="center"/>
    </xf>
    <xf applyAlignment="1" borderId="11" fillId="20" fontId="57" numFmtId="4" pivotButton="0" quotePrefix="0" xfId="0">
      <alignment horizontal="center" vertical="center"/>
    </xf>
    <xf applyAlignment="1" borderId="83" fillId="0" fontId="69" numFmtId="184" pivotButton="0" quotePrefix="0" xfId="0">
      <alignment horizontal="center" vertical="center"/>
    </xf>
    <xf applyAlignment="1" borderId="16" fillId="0" fontId="0" numFmtId="180" pivotButton="0" quotePrefix="0" xfId="0">
      <alignment horizontal="center" vertical="center"/>
    </xf>
    <xf applyAlignment="1" borderId="25" fillId="0" fontId="63" numFmtId="9" pivotButton="0" quotePrefix="0" xfId="16971">
      <alignment horizontal="center" vertical="center"/>
    </xf>
    <xf applyAlignment="1" borderId="16" fillId="0" fontId="70" numFmtId="3" pivotButton="0" quotePrefix="0" xfId="0">
      <alignment horizontal="center" vertical="center"/>
    </xf>
    <xf applyAlignment="1" borderId="0" fillId="0" fontId="70" numFmtId="3" pivotButton="0" quotePrefix="0" xfId="0">
      <alignment horizontal="center" vertical="center"/>
    </xf>
    <xf applyAlignment="1" borderId="86" fillId="0" fontId="0" numFmtId="184" pivotButton="0" quotePrefix="0" xfId="0">
      <alignment horizontal="center" vertical="center"/>
    </xf>
    <xf applyAlignment="1" borderId="43" fillId="0" fontId="0" numFmtId="184" pivotButton="0" quotePrefix="0" xfId="0">
      <alignment horizontal="center" vertical="center"/>
    </xf>
    <xf borderId="35" fillId="0" fontId="0" numFmtId="0" pivotButton="0" quotePrefix="0" xfId="6293"/>
    <xf applyAlignment="1" borderId="12" fillId="5" fontId="37" numFmtId="9" pivotButton="0" quotePrefix="0" xfId="16971">
      <alignment horizontal="center" vertical="center"/>
    </xf>
    <xf applyAlignment="1" borderId="77" fillId="0" fontId="12" numFmtId="9" pivotButton="0" quotePrefix="0" xfId="16971">
      <alignment horizontal="center" vertical="center"/>
    </xf>
    <xf applyAlignment="1" borderId="12" fillId="5" fontId="12" numFmtId="9" pivotButton="0" quotePrefix="0" xfId="16971">
      <alignment horizontal="center" vertical="center"/>
    </xf>
    <xf applyAlignment="1" borderId="75" fillId="0" fontId="68" numFmtId="9" pivotButton="0" quotePrefix="0" xfId="16971">
      <alignment horizontal="center" vertical="center"/>
    </xf>
    <xf applyAlignment="1" borderId="76" fillId="0" fontId="68" numFmtId="9" pivotButton="0" quotePrefix="0" xfId="16971">
      <alignment horizontal="center" vertical="center"/>
    </xf>
    <xf applyAlignment="1" borderId="76" fillId="0" fontId="63" numFmtId="9" pivotButton="0" quotePrefix="0" xfId="16971">
      <alignment horizontal="center" vertical="center"/>
    </xf>
    <xf borderId="14" fillId="0" fontId="0" numFmtId="9" pivotButton="0" quotePrefix="0" xfId="16971"/>
    <xf applyAlignment="1" borderId="58" fillId="5" fontId="37" numFmtId="164" pivotButton="0" quotePrefix="0" xfId="6293">
      <alignment horizontal="center" vertical="center"/>
    </xf>
    <xf applyAlignment="1" borderId="62" fillId="0" fontId="12" numFmtId="164" pivotButton="0" quotePrefix="0" xfId="6293">
      <alignment horizontal="center" vertical="center"/>
    </xf>
    <xf applyAlignment="1" borderId="65" fillId="0" fontId="68" numFmtId="164" pivotButton="0" quotePrefix="0" xfId="6293">
      <alignment horizontal="center" vertical="center"/>
    </xf>
    <xf applyAlignment="1" borderId="25" fillId="0" fontId="68" numFmtId="164" pivotButton="0" quotePrefix="0" xfId="6293">
      <alignment horizontal="center" vertical="center"/>
    </xf>
    <xf applyAlignment="1" borderId="76" fillId="0" fontId="0" numFmtId="185" pivotButton="0" quotePrefix="0" xfId="16971">
      <alignment horizontal="center" vertical="center"/>
    </xf>
    <xf applyAlignment="1" borderId="25" fillId="0" fontId="63" numFmtId="164" pivotButton="0" quotePrefix="0" xfId="6293">
      <alignment horizontal="center" vertical="center"/>
    </xf>
    <xf applyAlignment="1" borderId="28" fillId="0" fontId="11" numFmtId="172" pivotButton="0" quotePrefix="0" xfId="6293">
      <alignment horizontal="center" vertical="center"/>
    </xf>
    <xf applyAlignment="1" borderId="25" fillId="0" fontId="11" numFmtId="164" pivotButton="0" quotePrefix="0" xfId="6293">
      <alignment horizontal="center" vertical="center"/>
    </xf>
    <xf applyAlignment="1" borderId="21" fillId="5" fontId="12" numFmtId="184" pivotButton="0" quotePrefix="0" xfId="6293">
      <alignment horizontal="center" vertical="center"/>
    </xf>
    <xf borderId="10" fillId="0" fontId="71" numFmtId="167" pivotButton="0" quotePrefix="0" xfId="4181"/>
    <xf applyAlignment="1" borderId="25" fillId="5" fontId="37" numFmtId="9" pivotButton="0" quotePrefix="0" xfId="16971">
      <alignment horizontal="center" vertical="center"/>
    </xf>
    <xf applyAlignment="1" borderId="25" fillId="0" fontId="12" numFmtId="9" pivotButton="0" quotePrefix="0" xfId="16971">
      <alignment horizontal="center" vertical="center"/>
    </xf>
    <xf applyAlignment="1" borderId="0" fillId="0" fontId="0" numFmtId="184" pivotButton="0" quotePrefix="0" xfId="6293">
      <alignment horizontal="center" vertical="center"/>
    </xf>
    <xf applyAlignment="1" borderId="54" fillId="0" fontId="68" numFmtId="184" pivotButton="0" quotePrefix="0" xfId="6293">
      <alignment horizontal="center" vertical="center"/>
    </xf>
    <xf applyAlignment="1" borderId="0" fillId="0" fontId="0" numFmtId="167" pivotButton="0" quotePrefix="0" xfId="6293">
      <alignment horizontal="center" vertical="center"/>
    </xf>
    <xf borderId="10" fillId="0" fontId="39" numFmtId="0" pivotButton="0" quotePrefix="0" xfId="6293"/>
    <xf applyAlignment="1" borderId="20" fillId="0" fontId="11" numFmtId="0" pivotButton="0" quotePrefix="0" xfId="6293">
      <alignment horizontal="center" vertical="center"/>
    </xf>
    <xf applyAlignment="1" borderId="88" fillId="5" fontId="37" numFmtId="9" pivotButton="0" quotePrefix="0" xfId="16971">
      <alignment horizontal="center" vertical="center"/>
    </xf>
    <xf applyAlignment="1" borderId="0" fillId="0" fontId="12" numFmtId="0" pivotButton="0" quotePrefix="0" xfId="6293">
      <alignment horizontal="center" vertical="center"/>
    </xf>
    <xf applyAlignment="1" borderId="14" fillId="0" fontId="0" numFmtId="9" pivotButton="0" quotePrefix="0" xfId="16971">
      <alignment horizontal="center" vertical="center"/>
    </xf>
    <xf applyAlignment="1" borderId="88" fillId="18" fontId="0" numFmtId="9" pivotButton="0" quotePrefix="0" xfId="16971">
      <alignment horizontal="center" vertical="center"/>
    </xf>
    <xf applyAlignment="1" borderId="89" fillId="18" fontId="0" numFmtId="9" pivotButton="0" quotePrefix="0" xfId="16971">
      <alignment horizontal="center" vertical="center"/>
    </xf>
    <xf applyAlignment="1" borderId="15" fillId="18" fontId="0" numFmtId="9" pivotButton="0" quotePrefix="0" xfId="16971">
      <alignment horizontal="center" vertical="center"/>
    </xf>
    <xf applyAlignment="1" borderId="0" fillId="0" fontId="63" numFmtId="0" pivotButton="0" quotePrefix="0" xfId="6293">
      <alignment horizontal="center" vertical="center"/>
    </xf>
    <xf applyAlignment="1" borderId="19" fillId="0" fontId="0" numFmtId="9" pivotButton="0" quotePrefix="0" xfId="16971">
      <alignment horizontal="center" vertical="center"/>
    </xf>
    <xf applyAlignment="1" borderId="43" fillId="0" fontId="12" numFmtId="9" pivotButton="0" quotePrefix="0" xfId="16971">
      <alignment horizontal="center" vertical="center"/>
    </xf>
    <xf applyAlignment="1" borderId="54" fillId="0" fontId="68" numFmtId="9" pivotButton="0" quotePrefix="0" xfId="16971">
      <alignment horizontal="center" vertical="center"/>
    </xf>
    <xf applyAlignment="1" borderId="0" fillId="0" fontId="68" numFmtId="9" pivotButton="0" quotePrefix="0" xfId="16971">
      <alignment horizontal="center" vertical="center"/>
    </xf>
    <xf applyAlignment="1" borderId="0" fillId="0" fontId="63" numFmtId="9" pivotButton="0" quotePrefix="0" xfId="16971">
      <alignment horizontal="center" vertical="center"/>
    </xf>
    <xf applyAlignment="1" borderId="16" fillId="0" fontId="11" numFmtId="0" pivotButton="0" quotePrefix="0" xfId="6293">
      <alignment vertical="center"/>
    </xf>
    <xf borderId="16" fillId="0" fontId="31" numFmtId="0" pivotButton="0" quotePrefix="0" xfId="6293"/>
    <xf applyAlignment="1" borderId="0" fillId="0" fontId="66" numFmtId="0" pivotButton="0" quotePrefix="0" xfId="6293">
      <alignment vertical="center"/>
    </xf>
    <xf applyAlignment="1" borderId="0" fillId="0" fontId="64" numFmtId="0" pivotButton="0" quotePrefix="0" xfId="6293">
      <alignment horizontal="center" vertical="center"/>
    </xf>
    <xf applyAlignment="1" borderId="0" fillId="0" fontId="38" numFmtId="0" pivotButton="0" quotePrefix="0" xfId="6293">
      <alignment horizontal="center" vertical="center"/>
    </xf>
    <xf applyAlignment="1" borderId="0" fillId="0" fontId="64" numFmtId="9" pivotButton="0" quotePrefix="0" xfId="16971">
      <alignment horizontal="center" vertical="center"/>
    </xf>
    <xf applyAlignment="1" borderId="5" fillId="0" fontId="64" numFmtId="0" pivotButton="0" quotePrefix="0" xfId="6293">
      <alignment horizontal="center" vertical="center"/>
    </xf>
    <xf applyAlignment="1" borderId="0" fillId="0" fontId="64" numFmtId="3" pivotButton="0" quotePrefix="0" xfId="16971">
      <alignment horizontal="center" vertical="center"/>
    </xf>
    <xf applyAlignment="1" borderId="0" fillId="0" fontId="64" numFmtId="0" pivotButton="0" quotePrefix="0" xfId="6293">
      <alignment horizontal="center"/>
    </xf>
    <xf applyAlignment="1" borderId="0" fillId="0" fontId="64" numFmtId="9" pivotButton="0" quotePrefix="0" xfId="16971">
      <alignment horizontal="center"/>
    </xf>
    <xf applyAlignment="1" borderId="0" fillId="0" fontId="64" numFmtId="167" pivotButton="0" quotePrefix="0" xfId="4181">
      <alignment horizontal="center"/>
    </xf>
    <xf applyAlignment="1" borderId="0" fillId="0" fontId="64" numFmtId="164" pivotButton="0" quotePrefix="0" xfId="6293">
      <alignment horizontal="center"/>
    </xf>
    <xf borderId="10" fillId="0" fontId="11" numFmtId="0" pivotButton="0" quotePrefix="0" xfId="6293"/>
    <xf applyAlignment="1" borderId="10" fillId="0" fontId="0" numFmtId="169" pivotButton="0" quotePrefix="0" xfId="6293">
      <alignment horizontal="center"/>
    </xf>
    <xf applyAlignment="1" borderId="74" fillId="0" fontId="11" numFmtId="0" pivotButton="0" quotePrefix="0" xfId="6293">
      <alignment horizontal="center" vertical="center"/>
    </xf>
    <xf applyAlignment="1" borderId="46" fillId="0" fontId="11" numFmtId="0" pivotButton="0" quotePrefix="0" xfId="6293">
      <alignment horizontal="center" vertical="center"/>
    </xf>
    <xf applyAlignment="1" borderId="24" fillId="0" fontId="11" numFmtId="172" pivotButton="0" quotePrefix="0" xfId="6293">
      <alignment horizontal="center"/>
    </xf>
    <xf applyAlignment="1" borderId="90" fillId="0" fontId="11" numFmtId="0" pivotButton="0" quotePrefix="0" xfId="6293">
      <alignment vertical="center"/>
    </xf>
    <xf applyAlignment="1" borderId="4" fillId="0" fontId="11" numFmtId="0" pivotButton="0" quotePrefix="0" xfId="6293">
      <alignment vertical="center"/>
    </xf>
    <xf applyAlignment="1" borderId="0" fillId="0" fontId="0" numFmtId="9" pivotButton="0" quotePrefix="0" xfId="16971">
      <alignment horizontal="center" wrapText="1"/>
    </xf>
    <xf applyAlignment="1" borderId="74" fillId="5" fontId="12" numFmtId="0" pivotButton="0" quotePrefix="0" xfId="6293">
      <alignment vertical="center"/>
    </xf>
    <xf applyAlignment="1" borderId="78" fillId="5" fontId="12" numFmtId="0" pivotButton="0" quotePrefix="0" xfId="6293">
      <alignment vertical="center"/>
    </xf>
    <xf applyAlignment="1" borderId="91" fillId="18" fontId="12" numFmtId="167" pivotButton="0" quotePrefix="0" xfId="4181">
      <alignment horizontal="center" vertical="center"/>
    </xf>
    <xf applyAlignment="1" borderId="32" fillId="5" fontId="12" numFmtId="0" pivotButton="0" quotePrefix="0" xfId="6293">
      <alignment vertical="center"/>
    </xf>
    <xf applyAlignment="1" borderId="19" fillId="5" fontId="12" numFmtId="0" pivotButton="0" quotePrefix="0" xfId="6293">
      <alignment vertical="center"/>
    </xf>
    <xf applyAlignment="1" borderId="9" fillId="18" fontId="12" numFmtId="167" pivotButton="0" quotePrefix="0" xfId="4181">
      <alignment horizontal="center" vertical="center"/>
    </xf>
    <xf applyAlignment="1" borderId="30" fillId="0" fontId="12" numFmtId="0" pivotButton="0" quotePrefix="0" xfId="6293">
      <alignment vertical="center"/>
    </xf>
    <xf applyAlignment="1" borderId="76" fillId="0" fontId="12" numFmtId="0" pivotButton="0" quotePrefix="0" xfId="6293">
      <alignment vertical="center"/>
    </xf>
    <xf applyAlignment="1" borderId="9" fillId="0" fontId="12" numFmtId="167" pivotButton="0" quotePrefix="0" xfId="4181">
      <alignment horizontal="center" vertical="center"/>
    </xf>
    <xf applyAlignment="1" borderId="30" fillId="0" fontId="0" numFmtId="0" pivotButton="0" quotePrefix="0" xfId="6293">
      <alignment vertical="center"/>
    </xf>
    <xf applyAlignment="1" borderId="76" fillId="0" fontId="0" numFmtId="0" pivotButton="0" quotePrefix="0" xfId="6293">
      <alignment horizontal="left" indent="3" vertical="center"/>
    </xf>
    <xf applyAlignment="1" borderId="32" fillId="0" fontId="12" numFmtId="0" pivotButton="0" quotePrefix="0" xfId="6293">
      <alignment vertical="center"/>
    </xf>
    <xf applyAlignment="1" borderId="20" fillId="0" fontId="12" numFmtId="0" pivotButton="0" quotePrefix="0" xfId="6293">
      <alignment vertical="center"/>
    </xf>
    <xf applyAlignment="1" borderId="0" fillId="0" fontId="0" numFmtId="0" pivotButton="0" quotePrefix="0" xfId="6293">
      <alignment horizontal="left" vertical="center"/>
    </xf>
    <xf applyAlignment="1" borderId="90" fillId="0" fontId="12" numFmtId="0" pivotButton="0" quotePrefix="0" xfId="6293">
      <alignment horizontal="center" vertical="center"/>
    </xf>
    <xf applyAlignment="1" borderId="83" fillId="0" fontId="11" numFmtId="0" pivotButton="0" quotePrefix="0" xfId="6293">
      <alignment horizontal="center" vertical="center"/>
    </xf>
    <xf applyAlignment="1" borderId="75" fillId="0" fontId="12" numFmtId="0" pivotButton="0" quotePrefix="0" xfId="6293">
      <alignment horizontal="left" vertical="center"/>
    </xf>
    <xf applyAlignment="1" borderId="76" fillId="0" fontId="0" numFmtId="0" pivotButton="0" quotePrefix="0" xfId="6293">
      <alignment horizontal="left" indent="1" vertical="center"/>
    </xf>
    <xf applyAlignment="1" borderId="9" fillId="0" fontId="0" numFmtId="167" pivotButton="0" quotePrefix="0" xfId="6293">
      <alignment horizontal="center" vertical="center"/>
    </xf>
    <xf applyAlignment="1" borderId="16" fillId="0" fontId="0" numFmtId="9" pivotButton="0" quotePrefix="0" xfId="16971">
      <alignment horizontal="center" vertical="center"/>
    </xf>
    <xf applyAlignment="1" borderId="76" fillId="0" fontId="0" numFmtId="9" pivotButton="0" quotePrefix="0" xfId="16971">
      <alignment horizontal="left" indent="1" vertical="center"/>
    </xf>
    <xf applyAlignment="1" borderId="9" fillId="0" fontId="0" numFmtId="9" pivotButton="0" quotePrefix="0" xfId="16971">
      <alignment horizontal="center" vertical="center"/>
    </xf>
    <xf applyAlignment="1" borderId="16" fillId="0" fontId="12" numFmtId="0" pivotButton="0" quotePrefix="0" xfId="6293">
      <alignment horizontal="center" vertical="center"/>
    </xf>
    <xf applyAlignment="1" borderId="76" fillId="0" fontId="12" numFmtId="0" pivotButton="0" quotePrefix="0" xfId="6293">
      <alignment horizontal="left" vertical="center"/>
    </xf>
    <xf applyAlignment="1" borderId="9" fillId="0" fontId="12" numFmtId="167" pivotButton="0" quotePrefix="0" xfId="6293">
      <alignment horizontal="center" vertical="center"/>
    </xf>
    <xf applyAlignment="1" borderId="76" fillId="0" fontId="0" numFmtId="0" pivotButton="0" quotePrefix="0" xfId="6293">
      <alignment horizontal="left" indent="2" vertical="center"/>
    </xf>
    <xf applyAlignment="1" borderId="90" fillId="0" fontId="0" numFmtId="0" pivotButton="0" quotePrefix="0" xfId="6293">
      <alignment horizontal="center" vertical="center"/>
    </xf>
    <xf applyAlignment="1" borderId="5" fillId="0" fontId="0" numFmtId="0" pivotButton="0" quotePrefix="0" xfId="6293">
      <alignment horizontal="left" vertical="center"/>
    </xf>
    <xf applyAlignment="1" borderId="5" fillId="0" fontId="55" numFmtId="0" pivotButton="0" quotePrefix="0" xfId="6293">
      <alignment horizontal="center" vertical="center"/>
    </xf>
    <xf applyAlignment="1" borderId="90" fillId="0" fontId="31" numFmtId="167" pivotButton="0" quotePrefix="0" xfId="4181">
      <alignment horizontal="center" vertical="center"/>
    </xf>
    <xf applyAlignment="1" borderId="37" fillId="5" fontId="12" numFmtId="0" pivotButton="0" quotePrefix="0" xfId="6293">
      <alignment horizontal="center" vertical="center"/>
    </xf>
    <xf applyAlignment="1" borderId="92" fillId="5" fontId="12" numFmtId="0" pivotButton="0" quotePrefix="0" xfId="6293">
      <alignment horizontal="left" vertical="center"/>
    </xf>
    <xf applyAlignment="1" borderId="8" fillId="0" fontId="55" numFmtId="0" pivotButton="0" quotePrefix="0" xfId="6293">
      <alignment horizontal="center" vertical="center"/>
    </xf>
    <xf applyAlignment="1" borderId="37" fillId="18" fontId="12" numFmtId="167" pivotButton="0" quotePrefix="0" xfId="4181">
      <alignment horizontal="center" vertical="center"/>
    </xf>
    <xf applyAlignment="1" borderId="0" fillId="0" fontId="55" numFmtId="0" pivotButton="0" quotePrefix="0" xfId="6293">
      <alignment horizontal="center" vertical="center"/>
    </xf>
    <xf applyAlignment="1" borderId="9" fillId="0" fontId="12" numFmtId="3" pivotButton="0" quotePrefix="0" xfId="6293">
      <alignment horizontal="center" vertical="center"/>
    </xf>
    <xf applyAlignment="1" borderId="30" fillId="0" fontId="31" numFmtId="0" pivotButton="0" quotePrefix="0" xfId="6293">
      <alignment horizontal="center" vertical="center"/>
    </xf>
    <xf applyAlignment="1" borderId="16" fillId="0" fontId="31" numFmtId="3" pivotButton="0" quotePrefix="0" xfId="16971">
      <alignment horizontal="center" vertical="center"/>
    </xf>
    <xf applyAlignment="1" borderId="76" fillId="14" fontId="0" numFmtId="3" pivotButton="0" quotePrefix="0" xfId="16971">
      <alignment horizontal="left" indent="1" vertical="center"/>
    </xf>
    <xf applyAlignment="1" borderId="30" fillId="0" fontId="31" numFmtId="9" pivotButton="0" quotePrefix="0" xfId="16971">
      <alignment horizontal="center" vertical="center"/>
    </xf>
    <xf applyAlignment="1" borderId="87" fillId="0" fontId="31" numFmtId="0" pivotButton="0" quotePrefix="0" xfId="6293">
      <alignment horizontal="center" vertical="center"/>
    </xf>
    <xf applyAlignment="1" borderId="77" fillId="0" fontId="0" numFmtId="0" pivotButton="0" quotePrefix="0" xfId="6293">
      <alignment horizontal="left" indent="1" vertical="center"/>
    </xf>
    <xf applyAlignment="1" borderId="0" fillId="0" fontId="31" numFmtId="0" pivotButton="0" quotePrefix="0" xfId="6293">
      <alignment horizontal="left" vertical="center"/>
    </xf>
    <xf applyAlignment="1" borderId="44" fillId="5" fontId="12" numFmtId="0" pivotButton="0" quotePrefix="0" xfId="6293">
      <alignment horizontal="center" vertical="center"/>
    </xf>
    <xf applyAlignment="1" borderId="90" fillId="18" fontId="12" numFmtId="167" pivotButton="0" quotePrefix="0" xfId="4181">
      <alignment horizontal="center" vertical="center"/>
    </xf>
    <xf applyAlignment="1" borderId="93" fillId="0" fontId="11" numFmtId="0" pivotButton="0" quotePrefix="0" xfId="6293">
      <alignment horizontal="center" vertical="center"/>
    </xf>
    <xf applyAlignment="1" borderId="30" fillId="0" fontId="31" numFmtId="3" pivotButton="0" quotePrefix="0" xfId="16971">
      <alignment horizontal="center" vertical="center"/>
    </xf>
    <xf applyAlignment="1" borderId="76" fillId="0" fontId="0" numFmtId="3" pivotButton="0" quotePrefix="0" xfId="16971">
      <alignment horizontal="left" indent="1" vertical="center"/>
    </xf>
    <xf applyAlignment="1" borderId="9" fillId="0" fontId="0" numFmtId="3" pivotButton="0" quotePrefix="0" xfId="6293">
      <alignment horizontal="center" vertical="center"/>
    </xf>
    <xf applyAlignment="1" borderId="32" fillId="0" fontId="31" numFmtId="0" pivotButton="0" quotePrefix="0" xfId="6293">
      <alignment horizontal="center" vertical="center"/>
    </xf>
    <xf applyAlignment="1" borderId="94" fillId="0" fontId="0" numFmtId="0" pivotButton="0" quotePrefix="0" xfId="6293">
      <alignment horizontal="left" indent="1" vertical="center"/>
    </xf>
    <xf applyAlignment="1" borderId="37" fillId="0" fontId="0" numFmtId="167" pivotButton="0" quotePrefix="0" xfId="4181">
      <alignment horizontal="center" vertical="center"/>
    </xf>
    <xf applyAlignment="1" borderId="0" fillId="0" fontId="72" numFmtId="0" pivotButton="0" quotePrefix="0" xfId="6293">
      <alignment horizontal="center" vertical="center"/>
    </xf>
    <xf applyAlignment="1" borderId="0" fillId="0" fontId="72" numFmtId="9" pivotButton="0" quotePrefix="0" xfId="16971">
      <alignment horizontal="center" vertical="center"/>
    </xf>
    <xf applyAlignment="1" borderId="46" fillId="18" fontId="12" numFmtId="167" pivotButton="0" quotePrefix="0" xfId="4181">
      <alignment horizontal="center" vertical="center"/>
    </xf>
    <xf applyAlignment="1" borderId="46" fillId="18" fontId="12" numFmtId="3" pivotButton="0" quotePrefix="0" xfId="6293">
      <alignment horizontal="center" vertical="center"/>
    </xf>
    <xf applyAlignment="1" borderId="95" fillId="18" fontId="12" numFmtId="9" pivotButton="0" quotePrefix="0" xfId="16971">
      <alignment horizontal="center" vertical="center"/>
    </xf>
    <xf applyAlignment="1" borderId="0" fillId="0" fontId="12" numFmtId="167" pivotButton="0" quotePrefix="0" xfId="4181">
      <alignment horizontal="center" vertical="center"/>
    </xf>
    <xf applyAlignment="1" borderId="0" fillId="0" fontId="12" numFmtId="3" pivotButton="0" quotePrefix="0" xfId="6293">
      <alignment horizontal="center" vertical="center"/>
    </xf>
    <xf applyAlignment="1" borderId="68" fillId="0" fontId="12" numFmtId="9" pivotButton="0" quotePrefix="0" xfId="16971">
      <alignment horizontal="center" vertical="center"/>
    </xf>
    <xf applyAlignment="1" borderId="68" fillId="0" fontId="0" numFmtId="9" pivotButton="0" quotePrefix="0" xfId="16971">
      <alignment horizontal="center" vertical="center"/>
    </xf>
    <xf applyAlignment="1" borderId="5" fillId="0" fontId="12" numFmtId="0" pivotButton="0" quotePrefix="0" xfId="6293">
      <alignment horizontal="center" vertical="center"/>
    </xf>
    <xf applyAlignment="1" borderId="4" fillId="0" fontId="12" numFmtId="9" pivotButton="0" quotePrefix="0" xfId="16971">
      <alignment horizontal="center" vertical="center"/>
    </xf>
    <xf applyAlignment="1" borderId="0" fillId="0" fontId="12" numFmtId="167" pivotButton="0" quotePrefix="0" xfId="6293">
      <alignment horizontal="center" vertical="center"/>
    </xf>
    <xf applyAlignment="1" borderId="5" fillId="0" fontId="31" numFmtId="167" pivotButton="0" quotePrefix="0" xfId="4181">
      <alignment horizontal="center" vertical="center"/>
    </xf>
    <xf applyAlignment="1" borderId="5" fillId="0" fontId="31" numFmtId="3" pivotButton="0" quotePrefix="0" xfId="6293">
      <alignment horizontal="center" vertical="center"/>
    </xf>
    <xf applyAlignment="1" borderId="4" fillId="0" fontId="31" numFmtId="9" pivotButton="0" quotePrefix="0" xfId="16971">
      <alignment horizontal="center" vertical="center"/>
    </xf>
    <xf applyAlignment="1" borderId="8" fillId="18" fontId="12" numFmtId="167" pivotButton="0" quotePrefix="0" xfId="4181">
      <alignment horizontal="center" vertical="center"/>
    </xf>
    <xf applyAlignment="1" borderId="8" fillId="18" fontId="12" numFmtId="3" pivotButton="0" quotePrefix="0" xfId="6293">
      <alignment horizontal="center" vertical="center"/>
    </xf>
    <xf applyAlignment="1" borderId="96" fillId="18" fontId="12" numFmtId="9" pivotButton="0" quotePrefix="0" xfId="16971">
      <alignment horizontal="center" vertical="center"/>
    </xf>
    <xf applyAlignment="1" borderId="68" fillId="0" fontId="0" numFmtId="167" pivotButton="0" quotePrefix="0" xfId="16971">
      <alignment horizontal="center" vertical="center"/>
    </xf>
    <xf applyAlignment="1" borderId="0" fillId="0" fontId="31" numFmtId="3" pivotButton="0" quotePrefix="0" xfId="16971">
      <alignment horizontal="center" vertical="center"/>
    </xf>
    <xf applyAlignment="1" borderId="0" fillId="0" fontId="0" numFmtId="3" pivotButton="0" quotePrefix="0" xfId="16971">
      <alignment horizontal="center" vertical="center"/>
    </xf>
    <xf applyAlignment="1" borderId="5" fillId="18" fontId="12" numFmtId="167" pivotButton="0" quotePrefix="0" xfId="4181">
      <alignment horizontal="center" vertical="center"/>
    </xf>
    <xf applyAlignment="1" borderId="5" fillId="18" fontId="12" numFmtId="3" pivotButton="0" quotePrefix="0" xfId="6293">
      <alignment horizontal="center" vertical="center"/>
    </xf>
    <xf applyAlignment="1" borderId="4" fillId="18" fontId="12" numFmtId="9" pivotButton="0" quotePrefix="0" xfId="16971">
      <alignment horizontal="center" vertical="center"/>
    </xf>
    <xf applyAlignment="1" borderId="8" fillId="0" fontId="0" numFmtId="167" pivotButton="0" quotePrefix="0" xfId="4181">
      <alignment horizontal="center" vertical="center"/>
    </xf>
    <xf applyAlignment="1" borderId="96" fillId="0" fontId="0" numFmtId="9" pivotButton="0" quotePrefix="0" xfId="16971">
      <alignment horizontal="center" vertical="center"/>
    </xf>
    <xf applyAlignment="1" borderId="10" fillId="0" fontId="0" numFmtId="9" pivotButton="0" quotePrefix="0" xfId="16971">
      <alignment horizontal="center"/>
    </xf>
    <xf applyAlignment="1" borderId="24" fillId="0" fontId="11" numFmtId="166" pivotButton="0" quotePrefix="0" xfId="6293">
      <alignment horizontal="center"/>
    </xf>
    <xf applyAlignment="1" borderId="46" fillId="18" fontId="12" numFmtId="10" pivotButton="0" quotePrefix="0" xfId="16971">
      <alignment horizontal="center" vertical="center"/>
    </xf>
    <xf applyAlignment="1" borderId="20" fillId="0" fontId="12" numFmtId="9" pivotButton="0" quotePrefix="0" xfId="16971">
      <alignment horizontal="center" vertical="center"/>
    </xf>
    <xf applyAlignment="1" borderId="20" fillId="0" fontId="12" numFmtId="3" pivotButton="0" quotePrefix="0" xfId="6293">
      <alignment horizontal="center" vertical="center"/>
    </xf>
    <xf applyAlignment="1" borderId="0" fillId="0" fontId="12" numFmtId="9" pivotButton="0" quotePrefix="0" xfId="16971">
      <alignment horizontal="center" vertical="center"/>
    </xf>
    <xf applyAlignment="1" borderId="46" fillId="0" fontId="12" numFmtId="9" pivotButton="0" quotePrefix="0" xfId="16971">
      <alignment horizontal="center" vertical="center"/>
    </xf>
    <xf applyAlignment="1" borderId="46" fillId="0" fontId="12" numFmtId="167" pivotButton="0" quotePrefix="0" xfId="4181">
      <alignment horizontal="center" vertical="center"/>
    </xf>
    <xf applyAlignment="1" borderId="5" fillId="0" fontId="12" numFmtId="9" pivotButton="0" quotePrefix="0" xfId="16971">
      <alignment horizontal="center" vertical="center"/>
    </xf>
    <xf applyAlignment="1" borderId="8" fillId="18" fontId="12" numFmtId="9" pivotButton="0" quotePrefix="0" xfId="16971">
      <alignment horizontal="center" vertical="center"/>
    </xf>
    <xf applyAlignment="1" borderId="20" fillId="0" fontId="0" numFmtId="167" pivotButton="0" quotePrefix="0" xfId="4181">
      <alignment horizontal="center" vertical="center"/>
    </xf>
    <xf applyAlignment="1" borderId="0" fillId="0" fontId="31" numFmtId="9" pivotButton="0" quotePrefix="0" xfId="16971">
      <alignment horizontal="center" vertical="center"/>
    </xf>
    <xf applyAlignment="1" borderId="54" fillId="18" fontId="12" numFmtId="9" pivotButton="0" quotePrefix="0" xfId="16971">
      <alignment horizontal="center" vertical="center"/>
    </xf>
    <xf applyAlignment="1" borderId="32" fillId="0" fontId="0" numFmtId="167" pivotButton="0" quotePrefix="0" xfId="4181">
      <alignment horizontal="center" vertical="center"/>
    </xf>
    <xf applyAlignment="1" borderId="23" fillId="0" fontId="11" numFmtId="166" pivotButton="0" quotePrefix="0" xfId="6293">
      <alignment horizontal="center"/>
    </xf>
    <xf applyAlignment="1" borderId="25" fillId="0" fontId="0" numFmtId="9" pivotButton="0" quotePrefix="0" xfId="16971">
      <alignment horizontal="center" wrapText="1"/>
    </xf>
    <xf applyAlignment="1" borderId="0" fillId="0" fontId="0" numFmtId="164" pivotButton="0" quotePrefix="0" xfId="6293">
      <alignment horizontal="center" wrapText="1"/>
    </xf>
    <xf applyAlignment="1" borderId="46" fillId="18" fontId="12" numFmtId="9" pivotButton="0" quotePrefix="0" xfId="16971">
      <alignment horizontal="center" vertical="center"/>
    </xf>
    <xf applyAlignment="1" borderId="78" fillId="18" fontId="12" numFmtId="10" pivotButton="0" quotePrefix="0" xfId="16971">
      <alignment horizontal="center" vertical="center"/>
    </xf>
    <xf applyAlignment="1" borderId="28" fillId="0" fontId="12" numFmtId="9" pivotButton="0" quotePrefix="0" xfId="16971">
      <alignment horizontal="center" vertical="center"/>
    </xf>
    <xf applyAlignment="1" borderId="20" fillId="0" fontId="12" numFmtId="167" pivotButton="0" quotePrefix="0" xfId="4181">
      <alignment horizontal="center" vertical="center"/>
    </xf>
    <xf applyAlignment="1" borderId="57" fillId="0" fontId="12" numFmtId="9" pivotButton="0" quotePrefix="0" xfId="16971">
      <alignment horizontal="center" vertical="center"/>
    </xf>
    <xf applyAlignment="1" borderId="34" fillId="0" fontId="12" numFmtId="9" pivotButton="0" quotePrefix="0" xfId="16971">
      <alignment horizontal="center" vertical="center"/>
    </xf>
    <xf applyAlignment="1" borderId="30" fillId="0" fontId="12" numFmtId="9" pivotButton="0" quotePrefix="0" xfId="16971">
      <alignment horizontal="center" vertical="center"/>
    </xf>
    <xf applyAlignment="1" borderId="30" fillId="0" fontId="0" numFmtId="9" pivotButton="0" quotePrefix="0" xfId="16971">
      <alignment horizontal="center" vertical="center"/>
    </xf>
    <xf applyAlignment="1" borderId="32" fillId="0" fontId="0" numFmtId="9" pivotButton="0" quotePrefix="0" xfId="16971">
      <alignment horizontal="center" vertical="center"/>
    </xf>
    <xf applyAlignment="1" borderId="25" fillId="0" fontId="31" numFmtId="9" pivotButton="0" quotePrefix="0" xfId="16971">
      <alignment horizontal="center" vertical="center"/>
    </xf>
    <xf applyAlignment="1" borderId="65" fillId="18" fontId="12" numFmtId="9" pivotButton="0" quotePrefix="0" xfId="16971">
      <alignment horizontal="center" vertical="center"/>
    </xf>
    <xf applyAlignment="1" borderId="46" fillId="0" fontId="12" numFmtId="3" pivotButton="0" quotePrefix="0" xfId="6293">
      <alignment horizontal="center" vertical="center"/>
    </xf>
    <xf applyAlignment="1" borderId="5" fillId="0" fontId="0" numFmtId="0" pivotButton="0" quotePrefix="0" xfId="6293">
      <alignment horizontal="center" vertical="center"/>
    </xf>
    <xf applyAlignment="1" borderId="96" fillId="18" fontId="12" numFmtId="167" pivotButton="0" quotePrefix="0" xfId="4181">
      <alignment horizontal="center" vertical="center"/>
    </xf>
    <xf applyAlignment="1" borderId="46" fillId="0" fontId="11" numFmtId="172" pivotButton="0" quotePrefix="0" xfId="6293">
      <alignment horizontal="center"/>
    </xf>
    <xf applyAlignment="1" borderId="30" fillId="0" fontId="0" numFmtId="9" pivotButton="0" quotePrefix="0" xfId="16971">
      <alignment horizontal="center" wrapText="1"/>
    </xf>
    <xf applyAlignment="1" borderId="91" fillId="21" fontId="57" numFmtId="179" pivotButton="0" quotePrefix="0" xfId="4181">
      <alignment horizontal="center" vertical="center"/>
    </xf>
    <xf applyAlignment="1" borderId="54" fillId="20" fontId="57" numFmtId="3" pivotButton="0" quotePrefix="0" xfId="0">
      <alignment horizontal="center" vertical="center"/>
    </xf>
    <xf applyAlignment="1" borderId="9" fillId="21" fontId="57" numFmtId="179" pivotButton="0" quotePrefix="0" xfId="4181">
      <alignment horizontal="center" vertical="center"/>
    </xf>
    <xf applyAlignment="1" borderId="0" fillId="0" fontId="57" numFmtId="179" pivotButton="0" quotePrefix="0" xfId="4181">
      <alignment horizontal="center" vertical="center"/>
    </xf>
    <xf applyAlignment="1" borderId="9" fillId="0" fontId="57" numFmtId="179" pivotButton="0" quotePrefix="0" xfId="4181">
      <alignment horizontal="center" vertical="center"/>
    </xf>
    <xf applyAlignment="1" borderId="9" fillId="0" fontId="0" numFmtId="179" pivotButton="0" quotePrefix="0" xfId="4181">
      <alignment horizontal="center" vertical="center"/>
    </xf>
    <xf applyAlignment="1" borderId="5" fillId="0" fontId="57" numFmtId="0" pivotButton="0" quotePrefix="0" xfId="0">
      <alignment horizontal="center" vertical="center"/>
    </xf>
    <xf applyAlignment="1" borderId="9" fillId="0" fontId="0" numFmtId="179" pivotButton="0" quotePrefix="0" xfId="0">
      <alignment horizontal="center" vertical="center"/>
    </xf>
    <xf applyAlignment="1" borderId="0" fillId="0" fontId="0" numFmtId="179" pivotButton="0" quotePrefix="0" xfId="0">
      <alignment horizontal="center" vertical="center"/>
    </xf>
    <xf applyAlignment="1" borderId="9" fillId="0" fontId="57" numFmtId="179" pivotButton="0" quotePrefix="0" xfId="0">
      <alignment horizontal="center" vertical="center"/>
    </xf>
    <xf applyAlignment="1" borderId="0" fillId="0" fontId="57" numFmtId="179" pivotButton="0" quotePrefix="0" xfId="0">
      <alignment horizontal="center" vertical="center"/>
    </xf>
    <xf applyAlignment="1" borderId="90" fillId="0" fontId="73" numFmtId="179" pivotButton="0" quotePrefix="0" xfId="4181">
      <alignment horizontal="center" vertical="center"/>
    </xf>
    <xf applyAlignment="1" borderId="5" fillId="0" fontId="73" numFmtId="179" pivotButton="0" quotePrefix="0" xfId="4181">
      <alignment horizontal="center" vertical="center"/>
    </xf>
    <xf applyAlignment="1" borderId="5" fillId="21" fontId="57" numFmtId="3" pivotButton="0" quotePrefix="0" xfId="0">
      <alignment horizontal="center" vertical="center"/>
    </xf>
    <xf applyAlignment="1" borderId="9" fillId="0" fontId="57" numFmtId="3" pivotButton="0" quotePrefix="0" xfId="0">
      <alignment horizontal="center" vertical="center"/>
    </xf>
    <xf applyAlignment="1" borderId="0" fillId="0" fontId="73" numFmtId="3" pivotButton="0" quotePrefix="0" xfId="16971">
      <alignment horizontal="center" vertical="center"/>
    </xf>
    <xf borderId="0" fillId="0" fontId="0" numFmtId="186" pivotButton="0" quotePrefix="0" xfId="4181"/>
    <xf applyAlignment="1" borderId="5" fillId="21" fontId="57" numFmtId="179" pivotButton="0" quotePrefix="0" xfId="4181">
      <alignment horizontal="center" vertical="center"/>
    </xf>
    <xf applyAlignment="1" borderId="0" fillId="0" fontId="57" numFmtId="3" pivotButton="0" quotePrefix="0" xfId="0">
      <alignment horizontal="center" vertical="center"/>
    </xf>
    <xf applyAlignment="1" borderId="9" fillId="0" fontId="0" numFmtId="3" pivotButton="0" quotePrefix="0" xfId="0">
      <alignment horizontal="center" vertical="center"/>
    </xf>
    <xf applyAlignment="1" borderId="8" fillId="0" fontId="0" numFmtId="179" pivotButton="0" quotePrefix="0" xfId="4181">
      <alignment horizontal="center" vertical="center"/>
    </xf>
    <xf applyAlignment="1" borderId="0" fillId="0" fontId="74" numFmtId="181" pivotButton="0" quotePrefix="0" xfId="16971">
      <alignment horizontal="center"/>
    </xf>
    <xf applyAlignment="1" borderId="10" fillId="0" fontId="0" numFmtId="181" pivotButton="0" quotePrefix="0" xfId="16971">
      <alignment horizontal="center"/>
    </xf>
    <xf applyAlignment="1" borderId="14" fillId="0" fontId="0" numFmtId="9" pivotButton="0" quotePrefix="0" xfId="16971">
      <alignment horizontal="center" wrapText="1"/>
    </xf>
    <xf applyAlignment="1" borderId="54" fillId="20" fontId="57" numFmtId="9" pivotButton="0" quotePrefix="0" xfId="16971">
      <alignment horizontal="center" vertical="center"/>
    </xf>
    <xf applyAlignment="1" borderId="68" fillId="0" fontId="57" numFmtId="9" pivotButton="0" quotePrefix="0" xfId="16971">
      <alignment horizontal="center" vertical="center"/>
    </xf>
    <xf applyAlignment="1" borderId="4" fillId="0" fontId="57" numFmtId="9" pivotButton="0" quotePrefix="0" xfId="16971">
      <alignment horizontal="center" vertical="center"/>
    </xf>
    <xf applyAlignment="1" borderId="5" fillId="0" fontId="73" numFmtId="3" pivotButton="0" quotePrefix="0" xfId="0">
      <alignment horizontal="center" vertical="center"/>
    </xf>
    <xf applyAlignment="1" borderId="4" fillId="0" fontId="73" numFmtId="9" pivotButton="0" quotePrefix="0" xfId="16971">
      <alignment horizontal="center" vertical="center"/>
    </xf>
    <xf applyAlignment="1" borderId="5" fillId="21" fontId="57" numFmtId="9" pivotButton="0" quotePrefix="0" xfId="0">
      <alignment horizontal="center" vertical="center"/>
    </xf>
    <xf applyAlignment="1" borderId="4" fillId="21" fontId="57" numFmtId="9" pivotButton="0" quotePrefix="0" xfId="16971">
      <alignment horizontal="center" vertical="center"/>
    </xf>
    <xf applyAlignment="1" borderId="97" fillId="0" fontId="0" numFmtId="9" pivotButton="0" quotePrefix="0" xfId="16971">
      <alignment horizontal="center"/>
    </xf>
    <xf applyAlignment="1" borderId="46" fillId="0" fontId="11" numFmtId="0" pivotButton="0" quotePrefix="0" xfId="6293">
      <alignment horizontal="center"/>
    </xf>
    <xf applyAlignment="1" borderId="0" fillId="18" fontId="12" numFmtId="10" pivotButton="0" quotePrefix="0" xfId="16971">
      <alignment horizontal="center" vertical="center"/>
    </xf>
    <xf applyAlignment="1" borderId="5" fillId="18" fontId="12" numFmtId="9" pivotButton="0" quotePrefix="0" xfId="16971">
      <alignment horizontal="center" vertical="center"/>
    </xf>
    <xf applyAlignment="1" borderId="0" fillId="0" fontId="16" numFmtId="9" pivotButton="0" quotePrefix="0" xfId="16971">
      <alignment horizontal="center"/>
    </xf>
    <xf applyAlignment="1" borderId="0" fillId="0" fontId="64" numFmtId="167" pivotButton="0" quotePrefix="0" xfId="16971">
      <alignment horizontal="center"/>
    </xf>
    <xf applyAlignment="1" borderId="2" fillId="0" fontId="0" numFmtId="9" pivotButton="0" quotePrefix="0" xfId="16971">
      <alignment horizontal="center"/>
    </xf>
    <xf applyAlignment="1" borderId="5" fillId="0" fontId="12" numFmtId="167" pivotButton="0" quotePrefix="0" xfId="6293">
      <alignment horizontal="center" vertical="center"/>
    </xf>
    <xf applyAlignment="1" borderId="57" fillId="0" fontId="0" numFmtId="9" pivotButton="0" quotePrefix="0" xfId="16971">
      <alignment horizontal="center"/>
    </xf>
    <xf applyAlignment="1" borderId="98" fillId="0" fontId="0" numFmtId="9" pivotButton="0" quotePrefix="0" xfId="16971">
      <alignment horizontal="center"/>
    </xf>
    <xf applyAlignment="1" borderId="34" fillId="18" fontId="12" numFmtId="9" pivotButton="0" quotePrefix="0" xfId="16971">
      <alignment horizontal="center" vertical="center"/>
    </xf>
    <xf applyAlignment="1" borderId="0" fillId="0" fontId="75" numFmtId="164" pivotButton="0" quotePrefix="0" xfId="16971">
      <alignment horizontal="center"/>
    </xf>
    <xf applyAlignment="1" borderId="0" fillId="0" fontId="39" numFmtId="164" pivotButton="0" quotePrefix="0" xfId="16971">
      <alignment horizontal="center"/>
    </xf>
    <xf applyAlignment="1" borderId="99" fillId="0" fontId="0" numFmtId="9" pivotButton="0" quotePrefix="0" xfId="16971">
      <alignment horizontal="center"/>
    </xf>
    <xf applyAlignment="1" borderId="25" fillId="0" fontId="0" numFmtId="164" pivotButton="0" quotePrefix="0" xfId="6293">
      <alignment horizontal="center" wrapText="1"/>
    </xf>
    <xf applyAlignment="1" borderId="65" fillId="18" fontId="12" numFmtId="164" pivotButton="0" quotePrefix="0" xfId="6293">
      <alignment horizontal="center" vertical="center"/>
    </xf>
    <xf applyAlignment="1" borderId="28" fillId="0" fontId="12" numFmtId="164" pivotButton="0" quotePrefix="0" xfId="6293">
      <alignment horizontal="center" vertical="center"/>
    </xf>
    <xf applyAlignment="1" borderId="25" fillId="0" fontId="12" numFmtId="164" pivotButton="0" quotePrefix="0" xfId="6293">
      <alignment horizontal="center" vertical="center"/>
    </xf>
    <xf applyAlignment="1" borderId="57" fillId="0" fontId="12" numFmtId="164" pivotButton="0" quotePrefix="0" xfId="6293">
      <alignment horizontal="center" vertical="center"/>
    </xf>
    <xf applyAlignment="1" borderId="34" fillId="0" fontId="12" numFmtId="164" pivotButton="0" quotePrefix="0" xfId="6293">
      <alignment horizontal="center" vertical="center"/>
    </xf>
    <xf borderId="0" fillId="0" fontId="0" numFmtId="165" pivotButton="0" quotePrefix="0" xfId="4181"/>
    <xf applyAlignment="1" borderId="34" fillId="18" fontId="12" numFmtId="164" pivotButton="0" quotePrefix="0" xfId="6293">
      <alignment horizontal="center" vertical="center"/>
    </xf>
    <xf borderId="0" fillId="0" fontId="64" numFmtId="3" pivotButton="0" quotePrefix="0" xfId="6293"/>
    <xf applyAlignment="1" borderId="0" fillId="0" fontId="75" numFmtId="9" pivotButton="0" quotePrefix="0" xfId="16971">
      <alignment horizontal="center"/>
    </xf>
    <xf applyAlignment="1" borderId="0" fillId="0" fontId="39" numFmtId="9" pivotButton="0" quotePrefix="0" xfId="16971">
      <alignment horizontal="center"/>
    </xf>
    <xf applyAlignment="1" borderId="0" fillId="0" fontId="31" numFmtId="9" pivotButton="0" quotePrefix="0" xfId="16971">
      <alignment horizontal="center"/>
    </xf>
    <xf applyAlignment="1" borderId="0" fillId="0" fontId="31" numFmtId="164" pivotButton="0" quotePrefix="0" xfId="6293">
      <alignment horizontal="center"/>
    </xf>
    <xf applyAlignment="1" borderId="0" fillId="0" fontId="76" numFmtId="9" pivotButton="0" quotePrefix="0" xfId="16971">
      <alignment horizontal="center"/>
    </xf>
    <xf applyAlignment="1" borderId="25" fillId="0" fontId="11" numFmtId="9" pivotButton="0" quotePrefix="0" xfId="16971">
      <alignment horizontal="center"/>
    </xf>
    <xf applyAlignment="1" borderId="25" fillId="18" fontId="12" numFmtId="9" pivotButton="0" quotePrefix="0" xfId="16971">
      <alignment horizontal="center" vertical="center"/>
    </xf>
    <xf borderId="10" fillId="0" fontId="39" numFmtId="164" pivotButton="0" quotePrefix="0" xfId="6293"/>
    <xf applyAlignment="1" borderId="0" fillId="0" fontId="75" numFmtId="167" pivotButton="0" quotePrefix="0" xfId="16971">
      <alignment horizontal="center"/>
    </xf>
    <xf applyAlignment="1" borderId="0" fillId="0" fontId="75" numFmtId="164" pivotButton="0" quotePrefix="0" xfId="6293">
      <alignment horizontal="center"/>
    </xf>
    <xf applyAlignment="1" borderId="10" fillId="0" fontId="39" numFmtId="169" pivotButton="0" quotePrefix="0" xfId="6293">
      <alignment horizontal="center"/>
    </xf>
    <xf applyAlignment="1" borderId="57" fillId="0" fontId="11" numFmtId="166" pivotButton="0" quotePrefix="0" xfId="6293">
      <alignment horizontal="center"/>
    </xf>
    <xf applyAlignment="1" borderId="24" fillId="0" fontId="11" numFmtId="0" pivotButton="0" quotePrefix="0" xfId="6293">
      <alignment horizontal="center" vertical="center"/>
    </xf>
    <xf applyAlignment="1" borderId="0" fillId="0" fontId="0" numFmtId="167" pivotButton="0" quotePrefix="0" xfId="4181">
      <alignment horizontal="center" wrapText="1"/>
    </xf>
    <xf applyAlignment="1" borderId="25" fillId="5" fontId="12" numFmtId="10" pivotButton="0" quotePrefix="0" xfId="16971">
      <alignment horizontal="center" vertical="center"/>
    </xf>
    <xf applyAlignment="1" borderId="54" fillId="5" fontId="12" numFmtId="167" pivotButton="0" quotePrefix="0" xfId="4181">
      <alignment horizontal="center" vertical="center"/>
    </xf>
    <xf applyAlignment="1" borderId="28" fillId="5" fontId="12" numFmtId="9" pivotButton="0" quotePrefix="0" xfId="16971">
      <alignment horizontal="center" vertical="center"/>
    </xf>
    <xf applyAlignment="1" borderId="20" fillId="5" fontId="12" numFmtId="167" pivotButton="0" quotePrefix="0" xfId="4181">
      <alignment horizontal="center" vertical="center"/>
    </xf>
    <xf applyAlignment="1" borderId="90" fillId="6" fontId="0" numFmtId="167" pivotButton="0" quotePrefix="0" xfId="4181">
      <alignment horizontal="center" vertical="center"/>
    </xf>
    <xf applyAlignment="1" borderId="0" fillId="6" fontId="0" numFmtId="167" pivotButton="0" quotePrefix="0" xfId="6293">
      <alignment horizontal="center" vertical="center"/>
    </xf>
    <xf applyAlignment="1" borderId="0" fillId="6" fontId="0" numFmtId="9" pivotButton="0" quotePrefix="0" xfId="16971">
      <alignment horizontal="center" vertical="center"/>
    </xf>
    <xf applyAlignment="1" borderId="0" fillId="6" fontId="12" numFmtId="167" pivotButton="0" quotePrefix="0" xfId="6293">
      <alignment horizontal="center" vertical="center"/>
    </xf>
    <xf applyAlignment="1" borderId="34" fillId="5" fontId="12" numFmtId="9" pivotButton="0" quotePrefix="0" xfId="16971">
      <alignment horizontal="center" vertical="center"/>
    </xf>
    <xf applyAlignment="1" borderId="5" fillId="5" fontId="12" numFmtId="167" pivotButton="0" quotePrefix="0" xfId="4181">
      <alignment horizontal="center" vertical="center"/>
    </xf>
    <xf applyAlignment="1" borderId="0" fillId="0" fontId="64" numFmtId="167" pivotButton="0" quotePrefix="0" xfId="4181">
      <alignment horizontal="center" vertical="center"/>
    </xf>
    <xf applyAlignment="1" borderId="0" fillId="0" fontId="0" numFmtId="0" pivotButton="0" quotePrefix="0" xfId="6293">
      <alignment horizontal="center" wrapText="1"/>
    </xf>
    <xf applyAlignment="1" borderId="54" fillId="5" fontId="12" numFmtId="3" pivotButton="0" quotePrefix="0" xfId="6293">
      <alignment horizontal="center" vertical="center"/>
    </xf>
    <xf applyAlignment="1" borderId="20" fillId="5" fontId="12" numFmtId="3" pivotButton="0" quotePrefix="0" xfId="6293">
      <alignment horizontal="center" vertical="center"/>
    </xf>
    <xf applyAlignment="1" borderId="0" fillId="6" fontId="12" numFmtId="3" pivotButton="0" quotePrefix="0" xfId="6293">
      <alignment horizontal="center" vertical="center"/>
    </xf>
    <xf applyAlignment="1" borderId="0" fillId="6" fontId="0" numFmtId="3" pivotButton="0" quotePrefix="0" xfId="6293">
      <alignment horizontal="center" vertical="center"/>
    </xf>
    <xf applyAlignment="1" borderId="0" fillId="6" fontId="12" numFmtId="164" pivotButton="0" quotePrefix="0" xfId="6293">
      <alignment horizontal="center" vertical="center"/>
    </xf>
    <xf applyAlignment="1" borderId="0" fillId="5" fontId="12" numFmtId="3" pivotButton="0" quotePrefix="0" xfId="6293">
      <alignment horizontal="center" vertical="center"/>
    </xf>
    <xf applyAlignment="1" borderId="20" fillId="0" fontId="0" numFmtId="164" pivotButton="0" quotePrefix="0" xfId="6293">
      <alignment horizontal="center" vertical="center"/>
    </xf>
    <xf applyAlignment="1" borderId="20" fillId="0" fontId="0" numFmtId="3" pivotButton="0" quotePrefix="0" xfId="6293">
      <alignment horizontal="center" vertical="center"/>
    </xf>
    <xf applyAlignment="1" borderId="5" fillId="5" fontId="12" numFmtId="3" pivotButton="0" quotePrefix="0" xfId="6293">
      <alignment horizontal="center" vertical="center"/>
    </xf>
    <xf applyAlignment="1" borderId="0" fillId="0" fontId="66" numFmtId="187" pivotButton="0" quotePrefix="0" xfId="6293">
      <alignment horizontal="center" vertical="center"/>
    </xf>
    <xf applyAlignment="1" borderId="0" fillId="0" fontId="66" numFmtId="3" pivotButton="0" quotePrefix="0" xfId="6293">
      <alignment horizontal="center"/>
    </xf>
    <xf applyAlignment="1" borderId="0" fillId="0" fontId="66" numFmtId="0" pivotButton="0" quotePrefix="0" xfId="6293">
      <alignment horizontal="center"/>
    </xf>
    <xf applyAlignment="1" borderId="0" fillId="0" fontId="75" numFmtId="0" pivotButton="0" quotePrefix="0" xfId="6293">
      <alignment horizontal="center"/>
    </xf>
    <xf applyAlignment="1" borderId="0" fillId="0" fontId="39" numFmtId="0" pivotButton="0" quotePrefix="0" xfId="6293">
      <alignment horizontal="center"/>
    </xf>
    <xf applyAlignment="1" borderId="23" fillId="0" fontId="11" numFmtId="0" pivotButton="0" quotePrefix="0" xfId="6293">
      <alignment horizontal="center" vertical="center"/>
    </xf>
    <xf applyAlignment="1" borderId="30" fillId="0" fontId="0" numFmtId="0" pivotButton="0" quotePrefix="0" xfId="6293">
      <alignment horizontal="center"/>
    </xf>
    <xf applyAlignment="1" borderId="30" fillId="0" fontId="0" numFmtId="164" pivotButton="0" quotePrefix="0" xfId="6293">
      <alignment horizontal="center" wrapText="1"/>
    </xf>
    <xf applyAlignment="1" borderId="54" fillId="5" fontId="12" numFmtId="9" pivotButton="0" quotePrefix="0" xfId="16971">
      <alignment horizontal="center" vertical="center"/>
    </xf>
    <xf applyAlignment="1" borderId="93" fillId="5" fontId="12" numFmtId="167" pivotButton="0" quotePrefix="0" xfId="4181">
      <alignment horizontal="center" vertical="center"/>
    </xf>
    <xf applyAlignment="1" borderId="20" fillId="5" fontId="12" numFmtId="9" pivotButton="0" quotePrefix="0" xfId="16971">
      <alignment horizontal="center" vertical="center"/>
    </xf>
    <xf applyAlignment="1" borderId="32" fillId="0" fontId="12" numFmtId="0" pivotButton="0" quotePrefix="0" xfId="6293">
      <alignment horizontal="center" vertical="center"/>
    </xf>
    <xf applyAlignment="1" borderId="32" fillId="5" fontId="12" numFmtId="167" pivotButton="0" quotePrefix="0" xfId="4181">
      <alignment horizontal="center" vertical="center"/>
    </xf>
    <xf applyAlignment="1" borderId="30" fillId="0" fontId="12" numFmtId="167" pivotButton="0" quotePrefix="0" xfId="4181">
      <alignment horizontal="center" vertical="center"/>
    </xf>
    <xf applyAlignment="1" borderId="4" fillId="0" fontId="12" numFmtId="0" pivotButton="0" quotePrefix="0" xfId="6293">
      <alignment horizontal="center" vertical="center"/>
    </xf>
    <xf applyAlignment="1" borderId="100" fillId="6" fontId="0" numFmtId="167" pivotButton="0" quotePrefix="0" xfId="4181">
      <alignment horizontal="center" vertical="center"/>
    </xf>
    <xf applyAlignment="1" borderId="30" fillId="6" fontId="12" numFmtId="167" pivotButton="0" quotePrefix="0" xfId="4181">
      <alignment horizontal="center" vertical="center"/>
    </xf>
    <xf applyAlignment="1" borderId="30" fillId="6" fontId="0" numFmtId="167" pivotButton="0" quotePrefix="0" xfId="6293">
      <alignment horizontal="center" vertical="center"/>
    </xf>
    <xf applyAlignment="1" borderId="30" fillId="6" fontId="0" numFmtId="9" pivotButton="0" quotePrefix="0" xfId="16971">
      <alignment horizontal="center" vertical="center"/>
    </xf>
    <xf applyAlignment="1" borderId="30" fillId="6" fontId="12" numFmtId="167" pivotButton="0" quotePrefix="0" xfId="6293">
      <alignment horizontal="center" vertical="center"/>
    </xf>
    <xf applyAlignment="1" borderId="100" fillId="0" fontId="12" numFmtId="0" pivotButton="0" quotePrefix="0" xfId="6293">
      <alignment horizontal="center" vertical="center"/>
    </xf>
    <xf applyAlignment="1" borderId="101" fillId="18" fontId="12" numFmtId="167" pivotButton="0" quotePrefix="0" xfId="4181">
      <alignment horizontal="center" vertical="center"/>
    </xf>
    <xf applyAlignment="1" borderId="74" fillId="0" fontId="12" numFmtId="167" pivotButton="0" quotePrefix="0" xfId="4181">
      <alignment horizontal="center" vertical="center"/>
    </xf>
    <xf applyAlignment="1" borderId="30" fillId="0" fontId="0" numFmtId="3" pivotButton="0" quotePrefix="0" xfId="6293">
      <alignment horizontal="center" vertical="center"/>
    </xf>
    <xf applyAlignment="1" borderId="30" fillId="0" fontId="0" numFmtId="187" pivotButton="0" quotePrefix="0" xfId="6293">
      <alignment horizontal="center" vertical="center"/>
    </xf>
    <xf applyAlignment="1" borderId="30" fillId="0" fontId="12" numFmtId="187" pivotButton="0" quotePrefix="0" xfId="6293">
      <alignment horizontal="center" vertical="center"/>
    </xf>
    <xf applyAlignment="1" borderId="100" fillId="0" fontId="31" numFmtId="167" pivotButton="0" quotePrefix="0" xfId="4181">
      <alignment horizontal="center" vertical="center"/>
    </xf>
    <xf applyAlignment="1" borderId="100" fillId="5" fontId="12" numFmtId="167" pivotButton="0" quotePrefix="0" xfId="4181">
      <alignment horizontal="center" vertical="center"/>
    </xf>
    <xf applyAlignment="1" borderId="30" fillId="0" fontId="0" numFmtId="3" pivotButton="0" quotePrefix="0" xfId="16971">
      <alignment horizontal="center" vertical="center"/>
    </xf>
    <xf applyAlignment="1" borderId="32" fillId="0" fontId="0" numFmtId="0" pivotButton="0" quotePrefix="0" xfId="6293">
      <alignment horizontal="center" vertical="center"/>
    </xf>
    <xf applyAlignment="1" borderId="0" fillId="0" fontId="64" numFmtId="187" pivotButton="0" quotePrefix="0" xfId="6293">
      <alignment horizontal="center" vertical="center"/>
    </xf>
    <xf applyAlignment="1" borderId="0" fillId="0" fontId="64" numFmtId="164" pivotButton="0" quotePrefix="0" xfId="6293">
      <alignment horizontal="center" vertical="center"/>
    </xf>
    <xf applyAlignment="1" borderId="0" fillId="0" fontId="75" numFmtId="167" pivotButton="0" quotePrefix="0" xfId="4181">
      <alignment horizontal="center"/>
    </xf>
    <xf applyAlignment="1" borderId="14" fillId="0" fontId="0" numFmtId="0" pivotButton="0" quotePrefix="0" xfId="6293">
      <alignment horizontal="center" wrapText="1"/>
    </xf>
    <xf applyAlignment="1" borderId="46" fillId="5" fontId="12" numFmtId="9" pivotButton="0" quotePrefix="0" xfId="16971">
      <alignment horizontal="center" vertical="center"/>
    </xf>
    <xf applyAlignment="1" borderId="78" fillId="5" fontId="12" numFmtId="9" pivotButton="0" quotePrefix="0" xfId="16971">
      <alignment horizontal="center" vertical="center"/>
    </xf>
    <xf applyAlignment="1" borderId="19" fillId="5" fontId="12" numFmtId="9" pivotButton="0" quotePrefix="0" xfId="16971">
      <alignment horizontal="center" vertical="center"/>
    </xf>
    <xf applyAlignment="1" borderId="14" fillId="0" fontId="12" numFmtId="9" pivotButton="0" quotePrefix="0" xfId="16971">
      <alignment horizontal="center" vertical="center"/>
    </xf>
    <xf applyAlignment="1" borderId="19" fillId="0" fontId="12" numFmtId="9" pivotButton="0" quotePrefix="0" xfId="16971">
      <alignment horizontal="center" vertical="center"/>
    </xf>
    <xf applyAlignment="1" borderId="78" fillId="0" fontId="12" numFmtId="9" pivotButton="0" quotePrefix="0" xfId="16971">
      <alignment horizontal="center" vertical="center"/>
    </xf>
    <xf applyAlignment="1" borderId="102" fillId="0" fontId="12" numFmtId="0" pivotButton="0" quotePrefix="0" xfId="6293">
      <alignment horizontal="center" vertical="center"/>
    </xf>
    <xf applyAlignment="1" borderId="0" fillId="5" fontId="12" numFmtId="9" pivotButton="0" quotePrefix="0" xfId="16971">
      <alignment horizontal="center" vertical="center"/>
    </xf>
    <xf applyAlignment="1" borderId="14" fillId="5" fontId="12" numFmtId="9" pivotButton="0" quotePrefix="0" xfId="16971">
      <alignment horizontal="center" vertical="center"/>
    </xf>
    <xf applyAlignment="1" borderId="14" fillId="0" fontId="0" numFmtId="3" pivotButton="0" quotePrefix="0" xfId="16971">
      <alignment horizontal="center" vertical="center"/>
    </xf>
    <xf applyAlignment="1" borderId="25" fillId="0" fontId="66" numFmtId="0" pivotButton="0" quotePrefix="0" xfId="6293">
      <alignment horizontal="center" vertical="center"/>
    </xf>
    <xf applyAlignment="1" borderId="25" fillId="0" fontId="66" numFmtId="0" pivotButton="0" quotePrefix="0" xfId="6293">
      <alignment vertical="center"/>
    </xf>
    <xf borderId="25" fillId="0" fontId="64" numFmtId="0" pivotButton="0" quotePrefix="0" xfId="6293"/>
    <xf applyAlignment="1" borderId="25" fillId="0" fontId="64" numFmtId="0" pivotButton="0" quotePrefix="0" xfId="6293">
      <alignment horizontal="center" vertical="center"/>
    </xf>
    <xf applyAlignment="1" borderId="25" fillId="0" fontId="38" numFmtId="0" pivotButton="0" quotePrefix="0" xfId="6293">
      <alignment horizontal="center" vertical="center"/>
    </xf>
    <xf applyAlignment="1" borderId="0" fillId="0" fontId="38" numFmtId="164" pivotButton="0" quotePrefix="0" xfId="6293">
      <alignment horizontal="center" vertical="center"/>
    </xf>
    <xf applyAlignment="1" borderId="25" fillId="0" fontId="64" numFmtId="9" pivotButton="0" quotePrefix="0" xfId="16971">
      <alignment horizontal="center" vertical="center"/>
    </xf>
    <xf applyAlignment="1" borderId="34" fillId="0" fontId="38" numFmtId="0" pivotButton="0" quotePrefix="0" xfId="6293">
      <alignment horizontal="center" vertical="center"/>
    </xf>
    <xf applyAlignment="1" borderId="5" fillId="0" fontId="38" numFmtId="164" pivotButton="0" quotePrefix="0" xfId="6293">
      <alignment horizontal="center" vertical="center"/>
    </xf>
    <xf applyAlignment="1" borderId="5" fillId="0" fontId="64" numFmtId="164" pivotButton="0" quotePrefix="0" xfId="6293">
      <alignment horizontal="center" vertical="center"/>
    </xf>
    <xf applyAlignment="1" borderId="5" fillId="0" fontId="38" numFmtId="0" pivotButton="0" quotePrefix="0" xfId="6293">
      <alignment horizontal="center" vertical="center"/>
    </xf>
    <xf applyAlignment="1" borderId="25" fillId="0" fontId="72" numFmtId="3" pivotButton="0" quotePrefix="0" xfId="16971">
      <alignment horizontal="center" vertical="center"/>
    </xf>
    <xf applyAlignment="1" borderId="0" fillId="0" fontId="38" numFmtId="9" pivotButton="0" quotePrefix="0" xfId="16971">
      <alignment horizontal="center" vertical="center"/>
    </xf>
    <xf applyAlignment="1" borderId="25" fillId="0" fontId="64" numFmtId="3" pivotButton="0" quotePrefix="0" xfId="16971">
      <alignment horizontal="center" vertical="center"/>
    </xf>
    <xf borderId="0" fillId="0" fontId="64" numFmtId="164" pivotButton="0" quotePrefix="0" xfId="6293"/>
    <xf borderId="0" fillId="0" fontId="16" numFmtId="0" pivotButton="0" quotePrefix="0" xfId="6293"/>
    <xf borderId="0" fillId="0" fontId="0" numFmtId="181" pivotButton="0" quotePrefix="0" xfId="16971"/>
    <xf applyAlignment="1" borderId="0" fillId="0" fontId="0" numFmtId="177" pivotButton="0" quotePrefix="0" xfId="6293">
      <alignment horizontal="center"/>
    </xf>
    <xf applyAlignment="1" borderId="0" fillId="0" fontId="0" numFmtId="181" pivotButton="0" quotePrefix="0" xfId="16971">
      <alignment horizontal="center"/>
    </xf>
    <xf borderId="0" fillId="6" fontId="77" numFmtId="188" pivotButton="0" quotePrefix="0" xfId="6293"/>
    <xf borderId="0" fillId="6" fontId="78" numFmtId="0" pivotButton="0" quotePrefix="0" xfId="6293"/>
    <xf applyAlignment="1" borderId="103" fillId="17" fontId="79" numFmtId="172" pivotButton="0" quotePrefix="0" xfId="6293">
      <alignment horizontal="center" vertical="center"/>
    </xf>
    <xf borderId="0" fillId="6" fontId="80" numFmtId="0" pivotButton="0" quotePrefix="0" xfId="6293"/>
    <xf applyAlignment="1" borderId="104" fillId="22" fontId="81" numFmtId="0" pivotButton="0" quotePrefix="0" xfId="6293">
      <alignment horizontal="center" vertical="center" wrapText="1"/>
    </xf>
    <xf applyAlignment="1" borderId="0" fillId="22" fontId="82" numFmtId="0" pivotButton="0" quotePrefix="0" xfId="6293">
      <alignment horizontal="right" vertical="center"/>
    </xf>
    <xf applyAlignment="1" borderId="0" fillId="22" fontId="83" numFmtId="0" pivotButton="0" quotePrefix="0" xfId="6293">
      <alignment vertical="center"/>
    </xf>
    <xf applyAlignment="1" borderId="105" fillId="6" fontId="78" numFmtId="3" pivotButton="0" quotePrefix="0" xfId="6293">
      <alignment vertical="center" wrapText="1"/>
    </xf>
    <xf applyAlignment="1" borderId="3" fillId="22" fontId="83" numFmtId="0" pivotButton="0" quotePrefix="0" xfId="6293">
      <alignment vertical="center"/>
    </xf>
    <xf applyAlignment="1" borderId="106" fillId="0" fontId="7" numFmtId="3" pivotButton="0" quotePrefix="0" xfId="6293">
      <alignment horizontal="center" vertical="center"/>
    </xf>
    <xf applyAlignment="1" borderId="107" fillId="22" fontId="84" numFmtId="0" pivotButton="0" quotePrefix="0" xfId="6293">
      <alignment horizontal="left" indent="1" vertical="center"/>
    </xf>
    <xf applyAlignment="1" borderId="108" fillId="0" fontId="7" numFmtId="3" pivotButton="0" quotePrefix="0" xfId="6293">
      <alignment horizontal="center" vertical="center"/>
    </xf>
    <xf applyAlignment="1" borderId="9" fillId="22" fontId="82" numFmtId="0" pivotButton="0" quotePrefix="0" xfId="6293">
      <alignment horizontal="left" indent="1" vertical="center"/>
    </xf>
    <xf applyAlignment="1" borderId="68" fillId="22" fontId="84" numFmtId="0" pivotButton="0" quotePrefix="0" xfId="6293">
      <alignment horizontal="left" indent="1" vertical="center"/>
    </xf>
    <xf applyAlignment="1" borderId="109" fillId="0" fontId="7" numFmtId="3" pivotButton="0" quotePrefix="0" xfId="6293">
      <alignment horizontal="center" vertical="center"/>
    </xf>
    <xf applyAlignment="1" borderId="7" fillId="22" fontId="84" numFmtId="0" pivotButton="0" quotePrefix="0" xfId="6293">
      <alignment horizontal="left" indent="1" vertical="center"/>
    </xf>
    <xf applyAlignment="1" borderId="110" fillId="0" fontId="7" numFmtId="3" pivotButton="0" quotePrefix="0" xfId="6293">
      <alignment horizontal="center" vertical="center"/>
    </xf>
    <xf applyAlignment="1" borderId="0" fillId="6" fontId="85" numFmtId="0" pivotButton="0" quotePrefix="0" xfId="6293">
      <alignment vertical="center"/>
    </xf>
    <xf applyAlignment="1" borderId="0" fillId="6" fontId="83" numFmtId="0" pivotButton="0" quotePrefix="0" xfId="6293">
      <alignment vertical="center"/>
    </xf>
    <xf applyAlignment="1" borderId="0" fillId="6" fontId="86" numFmtId="0" pivotButton="0" quotePrefix="0" xfId="6293">
      <alignment vertical="center"/>
    </xf>
    <xf applyAlignment="1" borderId="0" fillId="0" fontId="7" numFmtId="3" pivotButton="0" quotePrefix="0" xfId="6293">
      <alignment horizontal="center" vertical="center"/>
    </xf>
    <xf applyAlignment="1" borderId="106" fillId="0" fontId="7" numFmtId="189" pivotButton="0" quotePrefix="0" xfId="6293">
      <alignment horizontal="center" vertical="center"/>
    </xf>
    <xf applyAlignment="1" borderId="108" fillId="0" fontId="7" numFmtId="189" pivotButton="0" quotePrefix="0" xfId="6293">
      <alignment horizontal="center" vertical="center"/>
    </xf>
    <xf applyAlignment="1" borderId="109" fillId="0" fontId="7" numFmtId="189" pivotButton="0" quotePrefix="0" xfId="6293">
      <alignment horizontal="center" vertical="center"/>
    </xf>
    <xf applyAlignment="1" borderId="110" fillId="0" fontId="7" numFmtId="189" pivotButton="0" quotePrefix="0" xfId="6293">
      <alignment horizontal="center" vertical="center"/>
    </xf>
    <xf borderId="0" fillId="0" fontId="0" numFmtId="190" pivotButton="0" quotePrefix="0" xfId="6293"/>
    <xf applyAlignment="1" borderId="108" fillId="0" fontId="7" numFmtId="191" pivotButton="0" quotePrefix="0" xfId="6293">
      <alignment horizontal="center" vertical="center"/>
    </xf>
    <xf applyAlignment="1" borderId="109" fillId="0" fontId="7" numFmtId="191" pivotButton="0" quotePrefix="0" xfId="6293">
      <alignment horizontal="center" vertical="center"/>
    </xf>
    <xf applyAlignment="1" borderId="110" fillId="0" fontId="7" numFmtId="191" pivotButton="0" quotePrefix="0" xfId="6293">
      <alignment horizontal="center" vertical="center"/>
    </xf>
    <xf borderId="0" fillId="0" fontId="39" numFmtId="192" pivotButton="0" quotePrefix="0" xfId="6293"/>
    <xf applyAlignment="1" borderId="111" fillId="22" fontId="81" numFmtId="0" pivotButton="0" quotePrefix="0" xfId="6293">
      <alignment horizontal="center" vertical="center" wrapText="1"/>
    </xf>
    <xf applyAlignment="1" borderId="111" fillId="22" fontId="81" numFmtId="181" pivotButton="0" quotePrefix="0" xfId="16971">
      <alignment horizontal="center" vertical="center" wrapText="1"/>
    </xf>
    <xf applyAlignment="1" borderId="104" fillId="22" fontId="81" numFmtId="0" pivotButton="0" quotePrefix="0" xfId="16971">
      <alignment horizontal="center" vertical="center" wrapText="1"/>
    </xf>
    <xf applyAlignment="1" borderId="112" fillId="6" fontId="78" numFmtId="0" pivotButton="0" quotePrefix="0" xfId="6293">
      <alignment vertical="center" wrapText="1"/>
    </xf>
    <xf applyAlignment="1" borderId="112" fillId="6" fontId="78" numFmtId="0" pivotButton="0" quotePrefix="0" xfId="6293">
      <alignment horizontal="center" vertical="center" wrapText="1"/>
    </xf>
    <xf applyAlignment="1" borderId="113" fillId="6" fontId="78" numFmtId="181" pivotButton="0" quotePrefix="0" xfId="16971">
      <alignment vertical="center" wrapText="1"/>
    </xf>
    <xf applyAlignment="1" borderId="110" fillId="0" fontId="7" numFmtId="193" pivotButton="0" quotePrefix="0" xfId="6293">
      <alignment horizontal="center" vertical="center"/>
    </xf>
    <xf applyAlignment="1" borderId="114" fillId="0" fontId="7" numFmtId="3" pivotButton="0" quotePrefix="0" xfId="6293">
      <alignment horizontal="center" vertical="center"/>
    </xf>
    <xf applyAlignment="1" borderId="115" fillId="23" fontId="7" numFmtId="3" pivotButton="0" quotePrefix="0" xfId="6293">
      <alignment horizontal="center" vertical="center"/>
    </xf>
    <xf applyAlignment="1" borderId="116" fillId="23" fontId="7" numFmtId="181" pivotButton="0" quotePrefix="0" xfId="16971">
      <alignment horizontal="center" vertical="center"/>
    </xf>
    <xf applyAlignment="1" borderId="117" fillId="23" fontId="7" numFmtId="3" pivotButton="0" quotePrefix="0" xfId="6293">
      <alignment horizontal="center" vertical="center"/>
    </xf>
    <xf applyAlignment="1" borderId="118" fillId="23" fontId="7" numFmtId="181" pivotButton="0" quotePrefix="0" xfId="16971">
      <alignment horizontal="center" vertical="center"/>
    </xf>
    <xf applyAlignment="1" borderId="0" fillId="23" fontId="7" numFmtId="3" pivotButton="0" quotePrefix="0" xfId="6293">
      <alignment horizontal="center" vertical="center"/>
    </xf>
    <xf applyAlignment="1" borderId="119" fillId="23" fontId="7" numFmtId="181" pivotButton="0" quotePrefix="0" xfId="16971">
      <alignment horizontal="center" vertical="center"/>
    </xf>
    <xf applyAlignment="1" borderId="120" fillId="23" fontId="7" numFmtId="3" pivotButton="0" quotePrefix="0" xfId="6293">
      <alignment horizontal="center" vertical="center"/>
    </xf>
    <xf applyAlignment="1" borderId="121" fillId="23" fontId="7" numFmtId="181" pivotButton="0" quotePrefix="0" xfId="16971">
      <alignment horizontal="center" vertical="center"/>
    </xf>
    <xf applyAlignment="1" borderId="0" fillId="6" fontId="7" numFmtId="3" pivotButton="0" quotePrefix="0" xfId="6293">
      <alignment horizontal="center" vertical="center"/>
    </xf>
    <xf applyAlignment="1" borderId="0" fillId="6" fontId="7" numFmtId="181" pivotButton="0" quotePrefix="0" xfId="16971">
      <alignment horizontal="center" vertical="center"/>
    </xf>
    <xf applyAlignment="1" borderId="115" fillId="23" fontId="7" numFmtId="4" pivotButton="0" quotePrefix="0" xfId="6293">
      <alignment horizontal="center" vertical="center"/>
    </xf>
    <xf applyAlignment="1" borderId="117" fillId="23" fontId="7" numFmtId="184" pivotButton="0" quotePrefix="0" xfId="6293">
      <alignment horizontal="center" vertical="center"/>
    </xf>
    <xf applyAlignment="1" borderId="0" fillId="23" fontId="7" numFmtId="184" pivotButton="0" quotePrefix="0" xfId="6293">
      <alignment horizontal="center" vertical="center"/>
    </xf>
    <xf applyAlignment="1" borderId="120" fillId="23" fontId="7" numFmtId="184" pivotButton="0" quotePrefix="0" xfId="6293">
      <alignment horizontal="center" vertical="center"/>
    </xf>
    <xf borderId="0" fillId="0" fontId="31" numFmtId="177" pivotButton="0" quotePrefix="0" xfId="6293"/>
    <xf applyAlignment="1" borderId="117" fillId="23" fontId="7" numFmtId="164" pivotButton="0" quotePrefix="0" xfId="6293">
      <alignment horizontal="center" vertical="center"/>
    </xf>
    <xf applyAlignment="1" borderId="0" fillId="23" fontId="7" numFmtId="164" pivotButton="0" quotePrefix="0" xfId="6293">
      <alignment horizontal="center" vertical="center"/>
    </xf>
    <xf applyAlignment="1" borderId="120" fillId="23" fontId="7" numFmtId="164" pivotButton="0" quotePrefix="0" xfId="6293">
      <alignment horizontal="center" vertical="center"/>
    </xf>
    <xf applyAlignment="1" borderId="122" fillId="0" fontId="7" numFmtId="3" pivotButton="0" quotePrefix="0" xfId="6293">
      <alignment horizontal="center" vertical="center"/>
    </xf>
    <xf borderId="0" fillId="0" fontId="0" numFmtId="185" pivotButton="0" quotePrefix="0" xfId="6293"/>
    <xf applyAlignment="1" borderId="122" fillId="0" fontId="7" numFmtId="191" pivotButton="0" quotePrefix="0" xfId="6293">
      <alignment horizontal="center" vertical="center"/>
    </xf>
    <xf applyAlignment="1" borderId="117" fillId="23" fontId="7" numFmtId="4" pivotButton="0" quotePrefix="0" xfId="6293">
      <alignment horizontal="center" vertical="center"/>
    </xf>
    <xf applyAlignment="1" borderId="0" fillId="23" fontId="7" numFmtId="4" pivotButton="0" quotePrefix="0" xfId="6293">
      <alignment horizontal="center" vertical="center"/>
    </xf>
    <xf applyAlignment="1" borderId="120" fillId="23" fontId="7" numFmtId="4" pivotButton="0" quotePrefix="0" xfId="6293">
      <alignment horizontal="center" vertical="center"/>
    </xf>
    <xf applyAlignment="1" borderId="0" fillId="17" fontId="79" numFmtId="0" pivotButton="0" quotePrefix="0" xfId="6293">
      <alignment horizontal="center" vertical="center"/>
    </xf>
    <xf applyAlignment="1" borderId="111" fillId="22" fontId="81" numFmtId="0" pivotButton="0" quotePrefix="0" xfId="16971">
      <alignment horizontal="center" vertical="center" wrapText="1"/>
    </xf>
    <xf applyAlignment="1" borderId="0" fillId="6" fontId="78" numFmtId="181" pivotButton="0" quotePrefix="0" xfId="16971">
      <alignment vertical="center" wrapText="1"/>
    </xf>
    <xf applyAlignment="1" borderId="106" fillId="6" fontId="7" numFmtId="3" pivotButton="0" quotePrefix="0" xfId="6293">
      <alignment horizontal="center" vertical="center"/>
    </xf>
    <xf applyAlignment="1" borderId="110" fillId="6" fontId="7" numFmtId="193" pivotButton="0" quotePrefix="0" xfId="6293">
      <alignment horizontal="center" vertical="center"/>
    </xf>
    <xf applyAlignment="1" borderId="114" fillId="6" fontId="7" numFmtId="3" pivotButton="0" quotePrefix="0" xfId="6293">
      <alignment horizontal="center" vertical="center"/>
    </xf>
    <xf applyAlignment="1" borderId="108" fillId="6" fontId="7" numFmtId="3" pivotButton="0" quotePrefix="0" xfId="6293">
      <alignment horizontal="center" vertical="center"/>
    </xf>
    <xf applyAlignment="1" borderId="109" fillId="6" fontId="7" numFmtId="3" pivotButton="0" quotePrefix="0" xfId="6293">
      <alignment horizontal="center" vertical="center"/>
    </xf>
    <xf applyAlignment="1" borderId="110" fillId="6" fontId="7" numFmtId="3" pivotButton="0" quotePrefix="0" xfId="6293">
      <alignment horizontal="center" vertical="center"/>
    </xf>
    <xf applyAlignment="1" borderId="106" fillId="6" fontId="7" numFmtId="194" pivotButton="0" quotePrefix="0" xfId="6293">
      <alignment horizontal="center" vertical="center"/>
    </xf>
    <xf applyAlignment="1" borderId="108" fillId="6" fontId="7" numFmtId="194" pivotButton="0" quotePrefix="0" xfId="6293">
      <alignment horizontal="center" vertical="center"/>
    </xf>
    <xf applyAlignment="1" borderId="109" fillId="6" fontId="7" numFmtId="194" pivotButton="0" quotePrefix="0" xfId="6293">
      <alignment horizontal="center" vertical="center"/>
    </xf>
    <xf applyAlignment="1" borderId="110" fillId="6" fontId="7" numFmtId="194" pivotButton="0" quotePrefix="0" xfId="6293">
      <alignment horizontal="center" vertical="center"/>
    </xf>
    <xf applyAlignment="1" borderId="122" fillId="6" fontId="7" numFmtId="3" pivotButton="0" quotePrefix="0" xfId="6293">
      <alignment horizontal="center" vertical="center"/>
    </xf>
    <xf applyAlignment="1" borderId="108" fillId="6" fontId="7" numFmtId="191" pivotButton="0" quotePrefix="0" xfId="6293">
      <alignment horizontal="center" vertical="center"/>
    </xf>
    <xf applyAlignment="1" borderId="122" fillId="6" fontId="7" numFmtId="191" pivotButton="0" quotePrefix="0" xfId="6293">
      <alignment horizontal="center" vertical="center"/>
    </xf>
    <xf applyAlignment="1" borderId="109" fillId="6" fontId="7" numFmtId="191" pivotButton="0" quotePrefix="0" xfId="6293">
      <alignment horizontal="center" vertical="center"/>
    </xf>
    <xf applyAlignment="1" borderId="110" fillId="6" fontId="7" numFmtId="191" pivotButton="0" quotePrefix="0" xfId="6293">
      <alignment horizontal="center" vertical="center"/>
    </xf>
    <xf applyAlignment="1" borderId="111" fillId="22" fontId="81" numFmtId="177" pivotButton="0" quotePrefix="0" xfId="6293">
      <alignment horizontal="center" vertical="center" wrapText="1"/>
    </xf>
    <xf applyAlignment="1" borderId="104" fillId="22" fontId="81" numFmtId="177" pivotButton="0" quotePrefix="0" xfId="6293">
      <alignment horizontal="center" vertical="center" wrapText="1"/>
    </xf>
    <xf applyAlignment="1" borderId="112" fillId="6" fontId="78" numFmtId="177" pivotButton="0" quotePrefix="0" xfId="6293">
      <alignment horizontal="center" vertical="center" wrapText="1"/>
    </xf>
    <xf applyAlignment="1" borderId="114" fillId="24" fontId="7" numFmtId="177" pivotButton="0" quotePrefix="0" xfId="6293">
      <alignment horizontal="center" vertical="center"/>
    </xf>
    <xf applyAlignment="1" borderId="114" fillId="24" fontId="7" numFmtId="9" pivotButton="0" quotePrefix="0" xfId="16971">
      <alignment horizontal="center" vertical="center"/>
    </xf>
    <xf applyAlignment="1" borderId="114" fillId="24" fontId="7" numFmtId="181" pivotButton="0" quotePrefix="0" xfId="16971">
      <alignment horizontal="center" vertical="center"/>
    </xf>
    <xf applyAlignment="1" borderId="123" fillId="24" fontId="7" numFmtId="177" pivotButton="0" quotePrefix="0" xfId="6293">
      <alignment horizontal="center" vertical="center"/>
    </xf>
    <xf applyAlignment="1" borderId="123" fillId="24" fontId="7" numFmtId="9" pivotButton="0" quotePrefix="0" xfId="16971">
      <alignment horizontal="center" vertical="center"/>
    </xf>
    <xf applyAlignment="1" borderId="124" fillId="24" fontId="7" numFmtId="9" pivotButton="0" quotePrefix="0" xfId="16971">
      <alignment horizontal="center" vertical="center"/>
    </xf>
    <xf applyAlignment="1" borderId="125" fillId="24" fontId="7" numFmtId="177" pivotButton="0" quotePrefix="0" xfId="6293">
      <alignment horizontal="center" vertical="center"/>
    </xf>
    <xf applyAlignment="1" borderId="125" fillId="24" fontId="7" numFmtId="9" pivotButton="0" quotePrefix="0" xfId="16971">
      <alignment horizontal="center" vertical="center"/>
    </xf>
    <xf applyAlignment="1" borderId="0" fillId="24" fontId="7" numFmtId="9" pivotButton="0" quotePrefix="0" xfId="16971">
      <alignment horizontal="center" vertical="center"/>
    </xf>
    <xf applyAlignment="1" borderId="126" fillId="24" fontId="7" numFmtId="177" pivotButton="0" quotePrefix="0" xfId="6293">
      <alignment horizontal="center" vertical="center"/>
    </xf>
    <xf applyAlignment="1" borderId="126" fillId="24" fontId="7" numFmtId="9" pivotButton="0" quotePrefix="0" xfId="16971">
      <alignment horizontal="center" vertical="center"/>
    </xf>
    <xf applyAlignment="1" borderId="0" fillId="6" fontId="7" numFmtId="177" pivotButton="0" quotePrefix="0" xfId="6293">
      <alignment horizontal="center" vertical="center"/>
    </xf>
    <xf applyAlignment="1" borderId="0" fillId="6" fontId="7" numFmtId="9" pivotButton="0" quotePrefix="0" xfId="16971">
      <alignment horizontal="center" vertical="center"/>
    </xf>
    <xf applyAlignment="1" borderId="122" fillId="24" fontId="7" numFmtId="177" pivotButton="0" quotePrefix="0" xfId="6293">
      <alignment horizontal="center" vertical="center"/>
    </xf>
    <xf applyAlignment="1" borderId="122" fillId="24" fontId="7" numFmtId="9" pivotButton="0" quotePrefix="0" xfId="16971">
      <alignment horizontal="center" vertical="center"/>
    </xf>
    <xf applyAlignment="1" borderId="122" fillId="24" fontId="7" numFmtId="181" pivotButton="0" quotePrefix="0" xfId="16971">
      <alignment horizontal="center" vertical="center"/>
    </xf>
    <xf applyAlignment="1" borderId="0" fillId="0" fontId="0" numFmtId="177" pivotButton="0" quotePrefix="0" xfId="6293">
      <alignment horizontal="center" vertical="center"/>
    </xf>
    <xf applyAlignment="1" borderId="0" fillId="0" fontId="0" numFmtId="190" pivotButton="0" quotePrefix="0" xfId="16971">
      <alignment horizontal="center"/>
    </xf>
    <xf borderId="0" fillId="0" fontId="0" numFmtId="190" pivotButton="0" quotePrefix="0" xfId="16971"/>
    <xf applyAlignment="1" borderId="124" fillId="24" fontId="7" numFmtId="181" pivotButton="0" quotePrefix="0" xfId="16971">
      <alignment horizontal="center" vertical="center"/>
    </xf>
    <xf applyAlignment="1" borderId="108" fillId="0" fontId="87" numFmtId="3" pivotButton="0" quotePrefix="0" xfId="0">
      <alignment horizontal="center" vertical="center"/>
    </xf>
    <xf applyAlignment="1" borderId="109" fillId="0" fontId="87" numFmtId="3" pivotButton="0" quotePrefix="0" xfId="0">
      <alignment horizontal="center" vertical="center"/>
    </xf>
    <xf applyAlignment="1" borderId="110" fillId="0" fontId="87" numFmtId="3" pivotButton="0" quotePrefix="0" xfId="0">
      <alignment horizontal="center" vertical="center"/>
    </xf>
    <xf applyAlignment="1" borderId="0" fillId="0" fontId="87" numFmtId="3" pivotButton="0" quotePrefix="0" xfId="0">
      <alignment horizontal="center" vertical="center"/>
    </xf>
    <xf applyAlignment="1" borderId="108" fillId="0" fontId="87" numFmtId="4" pivotButton="0" quotePrefix="0" xfId="0">
      <alignment horizontal="center" vertical="center"/>
    </xf>
    <xf applyAlignment="1" borderId="108" fillId="0" fontId="87" numFmtId="195" pivotButton="0" quotePrefix="0" xfId="12284">
      <alignment horizontal="center" vertical="center"/>
    </xf>
    <xf applyAlignment="1" borderId="109" fillId="0" fontId="87" numFmtId="195" pivotButton="0" quotePrefix="0" xfId="12284">
      <alignment horizontal="center" vertical="center"/>
    </xf>
    <xf applyAlignment="1" borderId="110" fillId="0" fontId="87" numFmtId="195" pivotButton="0" quotePrefix="0" xfId="12284">
      <alignment horizontal="center" vertical="center"/>
    </xf>
    <xf borderId="0" fillId="0" fontId="88" numFmtId="41" pivotButton="0" quotePrefix="0" xfId="12284"/>
    <xf applyAlignment="1" borderId="106" fillId="0" fontId="87" numFmtId="3" pivotButton="0" quotePrefix="0" xfId="0">
      <alignment horizontal="center" vertical="center"/>
    </xf>
    <xf applyAlignment="1" borderId="108" fillId="0" fontId="87" numFmtId="191" pivotButton="0" quotePrefix="0" xfId="0">
      <alignment horizontal="center" vertical="center"/>
    </xf>
    <xf applyAlignment="1" borderId="109" fillId="0" fontId="87" numFmtId="191" pivotButton="0" quotePrefix="0" xfId="0">
      <alignment horizontal="center" vertical="center"/>
    </xf>
    <xf applyAlignment="1" borderId="110" fillId="0" fontId="87" numFmtId="191" pivotButton="0" quotePrefix="0" xfId="0">
      <alignment horizontal="center" vertical="center"/>
    </xf>
    <xf applyAlignment="1" borderId="0" fillId="0" fontId="0" numFmtId="193" pivotButton="0" quotePrefix="0" xfId="6293">
      <alignment horizontal="center"/>
    </xf>
    <xf applyAlignment="1" borderId="113" fillId="6" fontId="78" numFmtId="181" pivotButton="0" quotePrefix="0" xfId="16971">
      <alignment horizontal="center" vertical="center" wrapText="1"/>
    </xf>
    <xf applyAlignment="1" borderId="114" fillId="25" fontId="87" numFmtId="41" pivotButton="0" quotePrefix="0" xfId="12284">
      <alignment horizontal="center" vertical="center"/>
    </xf>
    <xf applyAlignment="1" borderId="126" fillId="25" fontId="87" numFmtId="181" pivotButton="0" quotePrefix="0" xfId="16971">
      <alignment horizontal="center" vertical="center"/>
    </xf>
    <xf applyAlignment="1" borderId="123" fillId="25" fontId="87" numFmtId="41" pivotButton="0" quotePrefix="0" xfId="12284">
      <alignment horizontal="center" vertical="center"/>
    </xf>
    <xf applyAlignment="1" borderId="123" fillId="25" fontId="87" numFmtId="174" pivotButton="0" quotePrefix="0" xfId="16971">
      <alignment horizontal="center" vertical="center"/>
    </xf>
    <xf applyAlignment="1" borderId="125" fillId="25" fontId="87" numFmtId="41" pivotButton="0" quotePrefix="0" xfId="12284">
      <alignment horizontal="center" vertical="center"/>
    </xf>
    <xf applyAlignment="1" borderId="125" fillId="25" fontId="87" numFmtId="174" pivotButton="0" quotePrefix="0" xfId="16971">
      <alignment horizontal="center" vertical="center"/>
    </xf>
    <xf applyAlignment="1" borderId="126" fillId="25" fontId="87" numFmtId="41" pivotButton="0" quotePrefix="0" xfId="12284">
      <alignment horizontal="center" vertical="center"/>
    </xf>
    <xf applyAlignment="1" borderId="126" fillId="25" fontId="87" numFmtId="174" pivotButton="0" quotePrefix="0" xfId="16971">
      <alignment horizontal="center" vertical="center"/>
    </xf>
    <xf applyAlignment="1" borderId="0" fillId="26" fontId="87" numFmtId="41" pivotButton="0" quotePrefix="0" xfId="12284">
      <alignment horizontal="center" vertical="center"/>
    </xf>
    <xf applyAlignment="1" borderId="0" fillId="26" fontId="87" numFmtId="181" pivotButton="0" quotePrefix="0" xfId="16971">
      <alignment horizontal="center" vertical="center"/>
    </xf>
    <xf applyAlignment="1" borderId="122" fillId="25" fontId="87" numFmtId="195" pivotButton="0" quotePrefix="0" xfId="12284">
      <alignment horizontal="center" vertical="center"/>
    </xf>
    <xf applyAlignment="1" borderId="127" fillId="25" fontId="87" numFmtId="195" pivotButton="0" quotePrefix="0" xfId="12284">
      <alignment horizontal="center" vertical="center"/>
    </xf>
    <xf applyAlignment="1" borderId="127" fillId="25" fontId="87" numFmtId="181" pivotButton="0" quotePrefix="0" xfId="16971">
      <alignment horizontal="center" vertical="center"/>
    </xf>
    <xf applyAlignment="1" borderId="123" fillId="25" fontId="87" numFmtId="195" pivotButton="0" quotePrefix="0" xfId="12284">
      <alignment horizontal="center" vertical="center"/>
    </xf>
    <xf applyAlignment="1" borderId="125" fillId="25" fontId="87" numFmtId="195" pivotButton="0" quotePrefix="0" xfId="12284">
      <alignment horizontal="center" vertical="center"/>
    </xf>
    <xf applyAlignment="1" borderId="126" fillId="25" fontId="87" numFmtId="195" pivotButton="0" quotePrefix="0" xfId="12284">
      <alignment horizontal="center" vertical="center"/>
    </xf>
    <xf applyAlignment="1" borderId="0" fillId="0" fontId="0" numFmtId="41" pivotButton="0" quotePrefix="0" xfId="12284">
      <alignment horizontal="center"/>
    </xf>
    <xf borderId="0" fillId="0" fontId="0" numFmtId="41" pivotButton="0" quotePrefix="0" xfId="12284"/>
    <xf applyAlignment="1" borderId="122" fillId="25" fontId="87" numFmtId="41" pivotButton="0" quotePrefix="0" xfId="12284">
      <alignment horizontal="center" vertical="center"/>
    </xf>
    <xf applyAlignment="1" borderId="127" fillId="25" fontId="87" numFmtId="41" pivotButton="0" quotePrefix="0" xfId="12284">
      <alignment horizontal="center" vertical="center"/>
    </xf>
    <xf applyAlignment="1" borderId="0" fillId="0" fontId="0" numFmtId="195" pivotButton="0" quotePrefix="0" xfId="12284">
      <alignment horizontal="center"/>
    </xf>
    <xf borderId="0" fillId="0" fontId="0" numFmtId="195" pivotButton="0" quotePrefix="0" xfId="12284"/>
    <xf applyAlignment="1" borderId="106" fillId="6" fontId="89" numFmtId="3" pivotButton="0" quotePrefix="0" xfId="6293">
      <alignment horizontal="center" vertical="center"/>
    </xf>
    <xf applyAlignment="1" borderId="114" fillId="6" fontId="89" numFmtId="3" pivotButton="0" quotePrefix="0" xfId="6293">
      <alignment horizontal="center" vertical="center"/>
    </xf>
    <xf applyAlignment="1" borderId="108" fillId="6" fontId="89" numFmtId="3" pivotButton="0" quotePrefix="0" xfId="6293">
      <alignment horizontal="center" vertical="center"/>
    </xf>
    <xf applyAlignment="1" borderId="109" fillId="6" fontId="89" numFmtId="3" pivotButton="0" quotePrefix="0" xfId="6293">
      <alignment horizontal="center" vertical="center"/>
    </xf>
    <xf applyAlignment="1" borderId="110" fillId="6" fontId="89" numFmtId="3" pivotButton="0" quotePrefix="0" xfId="6293">
      <alignment horizontal="center" vertical="center"/>
    </xf>
    <xf applyAlignment="1" borderId="0" fillId="6" fontId="89" numFmtId="10" pivotButton="0" quotePrefix="0" xfId="16971">
      <alignment horizontal="center" vertical="center"/>
    </xf>
    <xf applyAlignment="1" borderId="0" fillId="6" fontId="89" numFmtId="3" pivotButton="0" quotePrefix="0" xfId="6293">
      <alignment horizontal="center" vertical="center"/>
    </xf>
    <xf applyAlignment="1" borderId="106" fillId="6" fontId="89" numFmtId="194" pivotButton="0" quotePrefix="0" xfId="6293">
      <alignment horizontal="center" vertical="center"/>
    </xf>
    <xf applyAlignment="1" borderId="108" fillId="6" fontId="89" numFmtId="194" pivotButton="0" quotePrefix="0" xfId="6293">
      <alignment horizontal="center" vertical="center"/>
    </xf>
    <xf applyAlignment="1" borderId="109" fillId="6" fontId="89" numFmtId="194" pivotButton="0" quotePrefix="0" xfId="6293">
      <alignment horizontal="center" vertical="center"/>
    </xf>
    <xf applyAlignment="1" borderId="110" fillId="6" fontId="89" numFmtId="194" pivotButton="0" quotePrefix="0" xfId="6293">
      <alignment horizontal="center" vertical="center"/>
    </xf>
    <xf borderId="0" fillId="0" fontId="74" numFmtId="3" pivotButton="0" quotePrefix="0" xfId="6293"/>
    <xf borderId="0" fillId="0" fontId="74" numFmtId="164" pivotButton="0" quotePrefix="0" xfId="6293"/>
    <xf applyAlignment="1" borderId="106" fillId="6" fontId="89" numFmtId="164" pivotButton="0" quotePrefix="0" xfId="6293">
      <alignment horizontal="center" vertical="center"/>
    </xf>
    <xf borderId="0" fillId="0" fontId="74" numFmtId="181" pivotButton="0" quotePrefix="0" xfId="16971"/>
    <xf applyAlignment="1" borderId="122" fillId="6" fontId="89" numFmtId="3" pivotButton="0" quotePrefix="0" xfId="6293">
      <alignment horizontal="center" vertical="center"/>
    </xf>
    <xf borderId="0" fillId="0" fontId="74" numFmtId="0" pivotButton="0" quotePrefix="0" xfId="6293"/>
    <xf applyAlignment="1" borderId="108" fillId="6" fontId="89" numFmtId="191" pivotButton="0" quotePrefix="0" xfId="6293">
      <alignment horizontal="center" vertical="center"/>
    </xf>
    <xf applyAlignment="1" borderId="122" fillId="6" fontId="89" numFmtId="191" pivotButton="0" quotePrefix="0" xfId="6293">
      <alignment horizontal="center" vertical="center"/>
    </xf>
    <xf applyAlignment="1" borderId="109" fillId="6" fontId="89" numFmtId="191" pivotButton="0" quotePrefix="0" xfId="6293">
      <alignment horizontal="center" vertical="center"/>
    </xf>
    <xf applyAlignment="1" borderId="110" fillId="6" fontId="89" numFmtId="191" pivotButton="0" quotePrefix="0" xfId="6293">
      <alignment horizontal="center" vertical="center"/>
    </xf>
    <xf applyAlignment="1" borderId="111" fillId="22" fontId="81" numFmtId="0" pivotButton="0" quotePrefix="0" xfId="6293">
      <alignment horizontal="center" wrapText="1"/>
    </xf>
    <xf applyAlignment="1" borderId="104" fillId="22" fontId="81" numFmtId="0" pivotButton="0" quotePrefix="0" xfId="6293">
      <alignment horizontal="center" wrapText="1"/>
    </xf>
    <xf applyAlignment="1" borderId="112" fillId="6" fontId="78" numFmtId="0" pivotButton="0" quotePrefix="0" xfId="6293">
      <alignment horizontal="center" wrapText="1"/>
    </xf>
    <xf applyAlignment="1" borderId="114" fillId="24" fontId="89" numFmtId="164" pivotButton="0" quotePrefix="0" xfId="6293">
      <alignment horizontal="center" vertical="center"/>
    </xf>
    <xf applyAlignment="1" borderId="126" fillId="24" fontId="89" numFmtId="181" pivotButton="0" quotePrefix="0" xfId="16971">
      <alignment horizontal="center" vertical="center"/>
    </xf>
    <xf applyAlignment="1" borderId="124" fillId="6" fontId="89" numFmtId="3" pivotButton="0" quotePrefix="0" xfId="6293">
      <alignment horizontal="center" vertical="center"/>
    </xf>
    <xf applyAlignment="1" borderId="123" fillId="24" fontId="89" numFmtId="164" pivotButton="0" quotePrefix="0" xfId="6293">
      <alignment horizontal="center" vertical="center"/>
    </xf>
    <xf applyAlignment="1" borderId="123" fillId="24" fontId="89" numFmtId="9" pivotButton="0" quotePrefix="0" xfId="16971">
      <alignment horizontal="center" vertical="center"/>
    </xf>
    <xf applyAlignment="1" borderId="125" fillId="24" fontId="89" numFmtId="164" pivotButton="0" quotePrefix="0" xfId="6293">
      <alignment horizontal="center" vertical="center"/>
    </xf>
    <xf applyAlignment="1" borderId="125" fillId="24" fontId="89" numFmtId="9" pivotButton="0" quotePrefix="0" xfId="16971">
      <alignment horizontal="center" vertical="center"/>
    </xf>
    <xf applyAlignment="1" borderId="126" fillId="24" fontId="89" numFmtId="164" pivotButton="0" quotePrefix="0" xfId="6293">
      <alignment horizontal="center" vertical="center"/>
    </xf>
    <xf applyAlignment="1" borderId="126" fillId="24" fontId="89" numFmtId="9" pivotButton="0" quotePrefix="0" xfId="16971">
      <alignment horizontal="center" vertical="center"/>
    </xf>
    <xf applyAlignment="1" borderId="0" fillId="6" fontId="89" numFmtId="164" pivotButton="0" quotePrefix="0" xfId="6293">
      <alignment horizontal="center" vertical="center"/>
    </xf>
    <xf applyAlignment="1" borderId="0" fillId="6" fontId="89" numFmtId="181" pivotButton="0" quotePrefix="0" xfId="16971">
      <alignment horizontal="center" vertical="center"/>
    </xf>
    <xf applyAlignment="1" borderId="122" fillId="24" fontId="89" numFmtId="189" pivotButton="0" quotePrefix="0" xfId="6293">
      <alignment horizontal="center" vertical="center"/>
    </xf>
    <xf applyAlignment="1" borderId="127" fillId="24" fontId="89" numFmtId="189" pivotButton="0" quotePrefix="0" xfId="6293">
      <alignment horizontal="center" vertical="center"/>
    </xf>
    <xf applyAlignment="1" borderId="127" fillId="24" fontId="89" numFmtId="181" pivotButton="0" quotePrefix="0" xfId="16971">
      <alignment horizontal="center" vertical="center"/>
    </xf>
    <xf applyAlignment="1" borderId="124" fillId="6" fontId="89" numFmtId="194" pivotButton="0" quotePrefix="0" xfId="6293">
      <alignment horizontal="center" vertical="center"/>
    </xf>
    <xf applyAlignment="1" borderId="123" fillId="24" fontId="89" numFmtId="189" pivotButton="0" quotePrefix="0" xfId="6293">
      <alignment horizontal="center" vertical="center"/>
    </xf>
    <xf applyAlignment="1" borderId="0" fillId="6" fontId="89" numFmtId="194" pivotButton="0" quotePrefix="0" xfId="6293">
      <alignment horizontal="center" vertical="center"/>
    </xf>
    <xf applyAlignment="1" borderId="125" fillId="24" fontId="89" numFmtId="189" pivotButton="0" quotePrefix="0" xfId="6293">
      <alignment horizontal="center" vertical="center"/>
    </xf>
    <xf applyAlignment="1" borderId="114" fillId="6" fontId="89" numFmtId="194" pivotButton="0" quotePrefix="0" xfId="6293">
      <alignment horizontal="center" vertical="center"/>
    </xf>
    <xf applyAlignment="1" borderId="126" fillId="24" fontId="89" numFmtId="189" pivotButton="0" quotePrefix="0" xfId="6293">
      <alignment horizontal="center" vertical="center"/>
    </xf>
    <xf applyAlignment="1" borderId="0" fillId="0" fontId="74" numFmtId="164" pivotButton="0" quotePrefix="0" xfId="6293">
      <alignment horizontal="center"/>
    </xf>
    <xf applyAlignment="1" borderId="122" fillId="24" fontId="89" numFmtId="164" pivotButton="0" quotePrefix="0" xfId="6293">
      <alignment horizontal="center" vertical="center"/>
    </xf>
    <xf applyAlignment="1" borderId="127" fillId="24" fontId="89" numFmtId="164" pivotButton="0" quotePrefix="0" xfId="6293">
      <alignment horizontal="center" vertical="center"/>
    </xf>
    <xf applyAlignment="1" borderId="0" fillId="0" fontId="74" numFmtId="189" pivotButton="0" quotePrefix="0" xfId="6293">
      <alignment horizontal="center"/>
    </xf>
    <xf borderId="0" fillId="0" fontId="74" numFmtId="189" pivotButton="0" quotePrefix="0" xfId="6293"/>
    <xf applyAlignment="1" borderId="0" fillId="0" fontId="0" numFmtId="196" pivotButton="0" quotePrefix="0" xfId="6293">
      <alignment horizontal="center" vertical="center"/>
    </xf>
    <xf applyAlignment="1" borderId="103" fillId="0" fontId="79" numFmtId="166" pivotButton="0" quotePrefix="0" xfId="6293">
      <alignment vertical="center"/>
    </xf>
    <xf applyAlignment="1" borderId="111" fillId="0" fontId="81" numFmtId="181" pivotButton="0" quotePrefix="0" xfId="16971">
      <alignment horizontal="center" vertical="center" wrapText="1"/>
    </xf>
    <xf applyAlignment="1" borderId="104" fillId="0" fontId="81" numFmtId="0" pivotButton="0" quotePrefix="0" xfId="16971">
      <alignment horizontal="center" vertical="center" wrapText="1"/>
    </xf>
    <xf applyAlignment="1" borderId="0" fillId="0" fontId="78" numFmtId="181" pivotButton="0" quotePrefix="0" xfId="16971">
      <alignment vertical="center" wrapText="1"/>
    </xf>
    <xf applyAlignment="1" borderId="105" fillId="6" fontId="78" numFmtId="164" pivotButton="0" quotePrefix="0" xfId="6293">
      <alignment horizontal="center" vertical="center" wrapText="1"/>
    </xf>
    <xf applyAlignment="1" borderId="112" fillId="6" fontId="78" numFmtId="164" pivotButton="0" quotePrefix="0" xfId="6293">
      <alignment horizontal="center" vertical="center" wrapText="1"/>
    </xf>
    <xf applyAlignment="1" borderId="114" fillId="0" fontId="89" numFmtId="181" pivotButton="0" quotePrefix="0" xfId="16971">
      <alignment horizontal="center" vertical="center"/>
    </xf>
    <xf applyAlignment="1" borderId="124" fillId="0" fontId="89" numFmtId="9" pivotButton="0" quotePrefix="0" xfId="16971">
      <alignment horizontal="center" vertical="center"/>
    </xf>
    <xf applyAlignment="1" borderId="0" fillId="0" fontId="89" numFmtId="9" pivotButton="0" quotePrefix="0" xfId="16971">
      <alignment horizontal="center" vertical="center"/>
    </xf>
    <xf applyAlignment="1" borderId="114" fillId="0" fontId="89" numFmtId="9" pivotButton="0" quotePrefix="0" xfId="16971">
      <alignment horizontal="center" vertical="center"/>
    </xf>
    <xf applyAlignment="1" borderId="0" fillId="0" fontId="89" numFmtId="181" pivotButton="0" quotePrefix="0" xfId="16971">
      <alignment horizontal="center" vertical="center"/>
    </xf>
    <xf applyAlignment="1" borderId="122" fillId="0" fontId="89" numFmtId="181" pivotButton="0" quotePrefix="0" xfId="16971">
      <alignment horizontal="center" vertical="center"/>
    </xf>
    <xf borderId="0" fillId="0" fontId="74" numFmtId="190" pivotButton="0" quotePrefix="0" xfId="16971"/>
    <xf applyAlignment="1" borderId="124" fillId="0" fontId="89" numFmtId="181" pivotButton="0" quotePrefix="0" xfId="16971">
      <alignment horizontal="center" vertical="center"/>
    </xf>
    <xf applyAlignment="1" borderId="0" fillId="0" fontId="39" numFmtId="164" pivotButton="0" quotePrefix="0" xfId="6293">
      <alignment horizontal="center" vertical="center"/>
    </xf>
    <xf borderId="0" fillId="27" fontId="0" numFmtId="181" pivotButton="0" quotePrefix="0" xfId="16971"/>
    <xf applyAlignment="1" borderId="0" fillId="17" fontId="79" numFmtId="172" pivotButton="0" quotePrefix="0" xfId="6293">
      <alignment horizontal="center" vertical="center"/>
    </xf>
    <xf borderId="0" fillId="27" fontId="0" numFmtId="9" pivotButton="0" quotePrefix="0" xfId="16971"/>
    <xf applyAlignment="1" borderId="112" fillId="6" fontId="78" numFmtId="3" pivotButton="0" quotePrefix="0" xfId="6293">
      <alignment vertical="center" wrapText="1"/>
    </xf>
    <xf applyAlignment="1" borderId="112" fillId="6" fontId="78" numFmtId="193" pivotButton="0" quotePrefix="0" xfId="6293">
      <alignment vertical="center" wrapText="1"/>
    </xf>
    <xf borderId="0" fillId="27" fontId="0" numFmtId="164" pivotButton="0" quotePrefix="0" xfId="6293"/>
    <xf applyAlignment="1" borderId="114" fillId="24" fontId="89" numFmtId="181" pivotButton="0" quotePrefix="0" xfId="16971">
      <alignment horizontal="center" vertical="center"/>
    </xf>
    <xf applyAlignment="1" borderId="124" fillId="24" fontId="89" numFmtId="9" pivotButton="0" quotePrefix="0" xfId="16971">
      <alignment horizontal="center" vertical="center"/>
    </xf>
    <xf applyAlignment="1" borderId="0" fillId="24" fontId="89" numFmtId="9" pivotButton="0" quotePrefix="0" xfId="16971">
      <alignment horizontal="center" vertical="center"/>
    </xf>
    <xf applyAlignment="1" borderId="114" fillId="24" fontId="89" numFmtId="9" pivotButton="0" quotePrefix="0" xfId="16971">
      <alignment horizontal="center" vertical="center"/>
    </xf>
    <xf applyAlignment="1" borderId="122" fillId="24" fontId="89" numFmtId="181" pivotButton="0" quotePrefix="0" xfId="16971">
      <alignment horizontal="center" vertical="center"/>
    </xf>
    <xf applyAlignment="1" borderId="124" fillId="24" fontId="89" numFmtId="181" pivotButton="0" quotePrefix="0" xfId="16971">
      <alignment horizontal="center" vertical="center"/>
    </xf>
    <xf borderId="0" fillId="6" fontId="90" numFmtId="170" pivotButton="0" quotePrefix="0" xfId="4181"/>
    <xf applyAlignment="1" borderId="103" fillId="28" fontId="79" numFmtId="0" pivotButton="0" quotePrefix="0" xfId="6293">
      <alignment horizontal="center" vertical="center"/>
    </xf>
    <xf applyAlignment="1" borderId="128" fillId="22" fontId="91" numFmtId="0" pivotButton="0" quotePrefix="0" xfId="6293">
      <alignment horizontal="center" vertical="center" wrapText="1"/>
    </xf>
    <xf applyAlignment="1" borderId="129" fillId="22" fontId="91" numFmtId="0" pivotButton="0" quotePrefix="0" xfId="6293">
      <alignment horizontal="center" vertical="center" wrapText="1"/>
    </xf>
    <xf applyAlignment="1" borderId="130" fillId="6" fontId="7" numFmtId="4" pivotButton="0" quotePrefix="0" xfId="6293">
      <alignment horizontal="center" vertical="center"/>
    </xf>
    <xf applyAlignment="1" borderId="131" fillId="0" fontId="89" numFmtId="3" pivotButton="0" quotePrefix="0" xfId="6293">
      <alignment horizontal="center" vertical="center"/>
    </xf>
    <xf applyAlignment="1" borderId="132" fillId="0" fontId="89" numFmtId="3" pivotButton="0" quotePrefix="0" xfId="6293">
      <alignment horizontal="center" vertical="center"/>
    </xf>
    <xf applyAlignment="1" borderId="133" fillId="0" fontId="89" numFmtId="3" pivotButton="0" quotePrefix="0" xfId="6293">
      <alignment horizontal="center" vertical="center"/>
    </xf>
    <xf applyAlignment="1" borderId="130" fillId="0" fontId="89" numFmtId="3" pivotButton="0" quotePrefix="0" xfId="6293">
      <alignment horizontal="center" vertical="center"/>
    </xf>
    <xf applyAlignment="1" borderId="122" fillId="0" fontId="89" numFmtId="9" pivotButton="0" quotePrefix="0" xfId="16971">
      <alignment horizontal="center" vertical="center"/>
    </xf>
    <xf applyAlignment="1" borderId="131" fillId="6" fontId="89" numFmtId="4" pivotButton="0" quotePrefix="0" xfId="6293">
      <alignment horizontal="center" vertical="center"/>
    </xf>
    <xf applyAlignment="1" borderId="133" fillId="6" fontId="89" numFmtId="4" pivotButton="0" quotePrefix="0" xfId="6293">
      <alignment horizontal="center" vertical="center"/>
    </xf>
    <xf applyAlignment="1" borderId="130" fillId="6" fontId="89" numFmtId="4" pivotButton="0" quotePrefix="0" xfId="6293">
      <alignment horizontal="center" vertical="center"/>
    </xf>
    <xf borderId="0" fillId="0" fontId="74" numFmtId="9" pivotButton="0" quotePrefix="0" xfId="16971"/>
    <xf borderId="0" fillId="0" fontId="92" numFmtId="164" pivotButton="0" quotePrefix="0" xfId="6293"/>
    <xf applyAlignment="1" borderId="131" fillId="6" fontId="89" numFmtId="164" pivotButton="0" quotePrefix="0" xfId="6293">
      <alignment horizontal="center" vertical="center"/>
    </xf>
    <xf applyAlignment="1" borderId="133" fillId="6" fontId="89" numFmtId="164" pivotButton="0" quotePrefix="0" xfId="6293">
      <alignment horizontal="center" vertical="center"/>
    </xf>
    <xf applyAlignment="1" borderId="130" fillId="6" fontId="89" numFmtId="164" pivotButton="0" quotePrefix="0" xfId="6293">
      <alignment horizontal="center" vertical="center"/>
    </xf>
    <xf borderId="0" fillId="6" fontId="74" numFmtId="167" pivotButton="0" quotePrefix="0" xfId="6293"/>
    <xf applyAlignment="1" borderId="131" fillId="6" fontId="89" numFmtId="3" pivotButton="0" quotePrefix="0" xfId="6293">
      <alignment horizontal="center" vertical="center"/>
    </xf>
    <xf applyAlignment="1" borderId="132" fillId="6" fontId="89" numFmtId="3" pivotButton="0" quotePrefix="0" xfId="6293">
      <alignment horizontal="center" vertical="center"/>
    </xf>
    <xf applyAlignment="1" borderId="133" fillId="6" fontId="89" numFmtId="3" pivotButton="0" quotePrefix="0" xfId="6293">
      <alignment horizontal="center" vertical="center"/>
    </xf>
    <xf applyAlignment="1" borderId="130" fillId="6" fontId="89" numFmtId="3" pivotButton="0" quotePrefix="0" xfId="6293">
      <alignment horizontal="center" vertical="center"/>
    </xf>
    <xf applyAlignment="1" borderId="131" fillId="6" fontId="89" numFmtId="191" pivotButton="0" quotePrefix="0" xfId="6293">
      <alignment horizontal="center" vertical="center"/>
    </xf>
    <xf applyAlignment="1" borderId="132" fillId="6" fontId="89" numFmtId="191" pivotButton="0" quotePrefix="0" xfId="6293">
      <alignment horizontal="center" vertical="center"/>
    </xf>
    <xf applyAlignment="1" borderId="133" fillId="6" fontId="89" numFmtId="191" pivotButton="0" quotePrefix="0" xfId="6293">
      <alignment horizontal="center" vertical="center"/>
    </xf>
    <xf applyAlignment="1" borderId="130" fillId="6" fontId="89" numFmtId="191" pivotButton="0" quotePrefix="0" xfId="6293">
      <alignment horizontal="center" vertical="center"/>
    </xf>
    <xf borderId="0" fillId="6" fontId="0" numFmtId="164" pivotButton="0" quotePrefix="0" xfId="6293"/>
    <xf borderId="0" fillId="6" fontId="0" numFmtId="197" pivotButton="0" quotePrefix="0" xfId="6293"/>
    <xf applyAlignment="1" borderId="134" fillId="22" fontId="91" numFmtId="0" pivotButton="0" quotePrefix="0" xfId="6293">
      <alignment horizontal="center" vertical="center" wrapText="1"/>
    </xf>
    <xf applyAlignment="1" borderId="111" fillId="22" fontId="93" numFmtId="0" pivotButton="0" quotePrefix="0" xfId="6293">
      <alignment horizontal="center" vertical="center" wrapText="1"/>
    </xf>
    <xf applyAlignment="1" borderId="135" fillId="22" fontId="91" numFmtId="0" pivotButton="0" quotePrefix="0" xfId="6293">
      <alignment horizontal="center" vertical="center" wrapText="1"/>
    </xf>
    <xf applyAlignment="1" borderId="136" fillId="22" fontId="93" numFmtId="0" pivotButton="0" quotePrefix="0" xfId="6293">
      <alignment horizontal="center" vertical="center" wrapText="1"/>
    </xf>
    <xf applyAlignment="1" borderId="0" fillId="6" fontId="78" numFmtId="0" pivotButton="0" quotePrefix="0" xfId="6293">
      <alignment vertical="center" wrapText="1"/>
    </xf>
    <xf applyAlignment="1" borderId="115" fillId="23" fontId="89" numFmtId="3" pivotButton="0" quotePrefix="0" xfId="6293">
      <alignment horizontal="center" vertical="center"/>
    </xf>
    <xf applyAlignment="1" borderId="117" fillId="23" fontId="89" numFmtId="3" pivotButton="0" quotePrefix="0" xfId="6293">
      <alignment horizontal="center" vertical="center"/>
    </xf>
    <xf applyAlignment="1" borderId="0" fillId="23" fontId="89" numFmtId="3" pivotButton="0" quotePrefix="0" xfId="6293">
      <alignment horizontal="center" vertical="center"/>
    </xf>
    <xf applyAlignment="1" borderId="120" fillId="23" fontId="89" numFmtId="3" pivotButton="0" quotePrefix="0" xfId="6293">
      <alignment horizontal="center" vertical="center"/>
    </xf>
    <xf applyAlignment="1" borderId="115" fillId="23" fontId="89" numFmtId="4" pivotButton="0" quotePrefix="0" xfId="6293">
      <alignment horizontal="center" vertical="center"/>
    </xf>
    <xf applyAlignment="1" borderId="117" fillId="23" fontId="89" numFmtId="184" pivotButton="0" quotePrefix="0" xfId="6293">
      <alignment horizontal="center" vertical="center"/>
    </xf>
    <xf applyAlignment="1" borderId="0" fillId="23" fontId="89" numFmtId="184" pivotButton="0" quotePrefix="0" xfId="6293">
      <alignment horizontal="center" vertical="center"/>
    </xf>
    <xf applyAlignment="1" borderId="120" fillId="23" fontId="89" numFmtId="184" pivotButton="0" quotePrefix="0" xfId="6293">
      <alignment horizontal="center" vertical="center"/>
    </xf>
    <xf applyAlignment="1" borderId="117" fillId="23" fontId="89" numFmtId="164" pivotButton="0" quotePrefix="0" xfId="6293">
      <alignment horizontal="center" vertical="center"/>
    </xf>
    <xf applyAlignment="1" borderId="0" fillId="23" fontId="89" numFmtId="164" pivotButton="0" quotePrefix="0" xfId="6293">
      <alignment horizontal="center" vertical="center"/>
    </xf>
    <xf applyAlignment="1" borderId="120" fillId="23" fontId="89" numFmtId="164" pivotButton="0" quotePrefix="0" xfId="6293">
      <alignment horizontal="center" vertical="center"/>
    </xf>
    <xf applyAlignment="1" borderId="132" fillId="6" fontId="89" numFmtId="4" pivotButton="0" quotePrefix="0" xfId="6293">
      <alignment horizontal="center" vertical="center"/>
    </xf>
    <xf applyAlignment="1" borderId="117" fillId="23" fontId="89" numFmtId="4" pivotButton="0" quotePrefix="0" xfId="6293">
      <alignment horizontal="center" vertical="center"/>
    </xf>
    <xf applyAlignment="1" borderId="0" fillId="23" fontId="89" numFmtId="4" pivotButton="0" quotePrefix="0" xfId="6293">
      <alignment horizontal="center" vertical="center"/>
    </xf>
    <xf applyAlignment="1" borderId="120" fillId="23" fontId="89" numFmtId="4" pivotButton="0" quotePrefix="0" xfId="6293">
      <alignment horizontal="center" vertical="center"/>
    </xf>
    <xf applyAlignment="1" borderId="0" fillId="28" fontId="79" numFmtId="0" pivotButton="0" quotePrefix="0" xfId="6293">
      <alignment horizontal="center" vertical="center"/>
    </xf>
    <xf applyAlignment="1" borderId="111" fillId="22" fontId="93" numFmtId="181" pivotButton="0" quotePrefix="0" xfId="16971">
      <alignment horizontal="center" vertical="center" wrapText="1"/>
    </xf>
    <xf applyAlignment="1" borderId="111" fillId="6" fontId="93" numFmtId="0" pivotButton="0" quotePrefix="0" xfId="6293">
      <alignment horizontal="center" vertical="center" wrapText="1"/>
    </xf>
    <xf applyAlignment="1" borderId="136" fillId="22" fontId="93" numFmtId="0" pivotButton="0" quotePrefix="0" xfId="16971">
      <alignment horizontal="center" vertical="center" wrapText="1"/>
    </xf>
    <xf applyAlignment="1" borderId="136" fillId="0" fontId="93" numFmtId="0" pivotButton="0" quotePrefix="0" xfId="6293">
      <alignment horizontal="center" vertical="center" wrapText="1"/>
    </xf>
    <xf applyAlignment="1" borderId="116" fillId="23" fontId="89" numFmtId="181" pivotButton="0" quotePrefix="0" xfId="16971">
      <alignment horizontal="center" vertical="center"/>
    </xf>
    <xf applyAlignment="1" borderId="118" fillId="23" fontId="89" numFmtId="181" pivotButton="0" quotePrefix="0" xfId="16971">
      <alignment horizontal="center" vertical="center"/>
    </xf>
    <xf applyAlignment="1" borderId="119" fillId="23" fontId="89" numFmtId="181" pivotButton="0" quotePrefix="0" xfId="16971">
      <alignment horizontal="center" vertical="center"/>
    </xf>
    <xf applyAlignment="1" borderId="121" fillId="23" fontId="89" numFmtId="181" pivotButton="0" quotePrefix="0" xfId="16971">
      <alignment horizontal="center" vertical="center"/>
    </xf>
    <xf applyAlignment="1" borderId="0" fillId="0" fontId="89" numFmtId="3" pivotButton="0" quotePrefix="0" xfId="6293">
      <alignment horizontal="center" vertical="center"/>
    </xf>
    <xf applyAlignment="1" borderId="131" fillId="0" fontId="89" numFmtId="4" pivotButton="0" quotePrefix="0" xfId="6293">
      <alignment horizontal="center" vertical="center"/>
    </xf>
    <xf applyAlignment="1" borderId="133" fillId="0" fontId="89" numFmtId="4" pivotButton="0" quotePrefix="0" xfId="6293">
      <alignment horizontal="center" vertical="center"/>
    </xf>
    <xf applyAlignment="1" borderId="130" fillId="0" fontId="89" numFmtId="191" pivotButton="0" quotePrefix="0" xfId="6293">
      <alignment horizontal="center" vertical="center"/>
    </xf>
    <xf applyAlignment="1" borderId="0" fillId="0" fontId="89" numFmtId="184" pivotButton="0" quotePrefix="0" xfId="6293">
      <alignment horizontal="center" vertical="center"/>
    </xf>
    <xf borderId="0" fillId="0" fontId="92" numFmtId="177" pivotButton="0" quotePrefix="0" xfId="6293"/>
    <xf applyAlignment="1" borderId="115" fillId="23" fontId="89" numFmtId="164" pivotButton="0" quotePrefix="0" xfId="6293">
      <alignment horizontal="center" vertical="center"/>
    </xf>
    <xf applyAlignment="1" borderId="133" fillId="0" fontId="89" numFmtId="164" pivotButton="0" quotePrefix="0" xfId="6293">
      <alignment horizontal="center" vertical="center"/>
    </xf>
    <xf applyAlignment="1" borderId="130" fillId="0" fontId="89" numFmtId="164" pivotButton="0" quotePrefix="0" xfId="6293">
      <alignment horizontal="center" vertical="center"/>
    </xf>
    <xf borderId="0" fillId="0" fontId="74" numFmtId="167" pivotButton="0" quotePrefix="0" xfId="6293"/>
    <xf applyAlignment="1" borderId="131" fillId="0" fontId="89" numFmtId="191" pivotButton="0" quotePrefix="0" xfId="6293">
      <alignment horizontal="center" vertical="center"/>
    </xf>
    <xf applyAlignment="1" borderId="132" fillId="0" fontId="89" numFmtId="4" pivotButton="0" quotePrefix="0" xfId="6293">
      <alignment horizontal="center" vertical="center"/>
    </xf>
    <xf applyAlignment="1" borderId="136" fillId="6" fontId="93" numFmtId="0" pivotButton="0" quotePrefix="0" xfId="6293">
      <alignment horizontal="center" vertical="center" wrapText="1"/>
    </xf>
    <xf applyAlignment="1" borderId="137" fillId="6" fontId="89" numFmtId="164" pivotButton="0" quotePrefix="0" xfId="6293">
      <alignment horizontal="center" vertical="center"/>
    </xf>
    <xf applyAlignment="1" borderId="132" fillId="6" fontId="89" numFmtId="164" pivotButton="0" quotePrefix="0" xfId="6293">
      <alignment horizontal="center" vertical="center"/>
    </xf>
    <xf applyAlignment="1" borderId="138" fillId="6" fontId="89" numFmtId="164" pivotButton="0" quotePrefix="0" xfId="6293">
      <alignment horizontal="center" vertical="center"/>
    </xf>
    <xf applyAlignment="1" borderId="139" fillId="6" fontId="89" numFmtId="164" pivotButton="0" quotePrefix="0" xfId="6293">
      <alignment horizontal="center" vertical="center"/>
    </xf>
    <xf applyAlignment="1" borderId="140" fillId="6" fontId="89" numFmtId="164" pivotButton="0" quotePrefix="0" xfId="6293">
      <alignment horizontal="center" vertical="center"/>
    </xf>
    <xf applyAlignment="1" borderId="131" fillId="0" fontId="89" numFmtId="184" pivotButton="0" quotePrefix="0" xfId="6293">
      <alignment horizontal="center" vertical="center"/>
    </xf>
    <xf applyAlignment="1" borderId="132" fillId="0" fontId="89" numFmtId="184" pivotButton="0" quotePrefix="0" xfId="6293">
      <alignment horizontal="center" vertical="center"/>
    </xf>
    <xf applyAlignment="1" borderId="133" fillId="0" fontId="89" numFmtId="184" pivotButton="0" quotePrefix="0" xfId="6293">
      <alignment horizontal="center" vertical="center"/>
    </xf>
    <xf applyAlignment="1" borderId="130" fillId="0" fontId="89" numFmtId="184" pivotButton="0" quotePrefix="0" xfId="6293">
      <alignment horizontal="center" vertical="center"/>
    </xf>
    <xf borderId="0" fillId="6" fontId="74" numFmtId="164" pivotButton="0" quotePrefix="0" xfId="6293"/>
    <xf applyAlignment="1" borderId="0" fillId="6" fontId="74" numFmtId="164" pivotButton="0" quotePrefix="0" xfId="6293">
      <alignment horizontal="center"/>
    </xf>
    <xf applyAlignment="1" borderId="137" fillId="6" fontId="89" numFmtId="189" pivotButton="0" quotePrefix="0" xfId="6293">
      <alignment horizontal="center" vertical="center"/>
    </xf>
    <xf applyAlignment="1" borderId="138" fillId="6" fontId="89" numFmtId="189" pivotButton="0" quotePrefix="0" xfId="6293">
      <alignment horizontal="center" vertical="center"/>
    </xf>
    <xf applyAlignment="1" borderId="139" fillId="6" fontId="89" numFmtId="189" pivotButton="0" quotePrefix="0" xfId="6293">
      <alignment horizontal="center" vertical="center"/>
    </xf>
    <xf applyAlignment="1" borderId="140" fillId="6" fontId="89" numFmtId="189" pivotButton="0" quotePrefix="0" xfId="6293">
      <alignment horizontal="center" vertical="center"/>
    </xf>
    <xf applyAlignment="1" borderId="137" fillId="6" fontId="89" numFmtId="9" pivotButton="0" quotePrefix="0" xfId="16971">
      <alignment horizontal="center" vertical="center"/>
    </xf>
    <xf applyAlignment="1" borderId="137" fillId="6" fontId="7" numFmtId="9" pivotButton="0" quotePrefix="0" xfId="16971">
      <alignment horizontal="center" vertical="center"/>
    </xf>
    <xf applyAlignment="1" borderId="138" fillId="6" fontId="89" numFmtId="9" pivotButton="0" quotePrefix="0" xfId="16971">
      <alignment horizontal="center" vertical="center"/>
    </xf>
    <xf applyAlignment="1" borderId="138" fillId="6" fontId="7" numFmtId="9" pivotButton="0" quotePrefix="0" xfId="16971">
      <alignment horizontal="center" vertical="center"/>
    </xf>
    <xf applyAlignment="1" borderId="139" fillId="6" fontId="89" numFmtId="9" pivotButton="0" quotePrefix="0" xfId="16971">
      <alignment horizontal="center" vertical="center"/>
    </xf>
    <xf applyAlignment="1" borderId="139" fillId="6" fontId="7" numFmtId="9" pivotButton="0" quotePrefix="0" xfId="16971">
      <alignment horizontal="center" vertical="center"/>
    </xf>
    <xf applyAlignment="1" borderId="140" fillId="6" fontId="89" numFmtId="9" pivotButton="0" quotePrefix="0" xfId="16971">
      <alignment horizontal="center" vertical="center"/>
    </xf>
    <xf applyAlignment="1" borderId="140" fillId="6" fontId="7" numFmtId="9" pivotButton="0" quotePrefix="0" xfId="16971">
      <alignment horizontal="center" vertical="center"/>
    </xf>
    <xf applyAlignment="1" borderId="0" fillId="6" fontId="89" numFmtId="9" pivotButton="0" quotePrefix="0" xfId="16971">
      <alignment horizontal="center" vertical="center"/>
    </xf>
    <xf borderId="0" fillId="6" fontId="74" numFmtId="0" pivotButton="0" quotePrefix="0" xfId="6293"/>
    <xf borderId="0" fillId="6" fontId="39" numFmtId="164" pivotButton="0" quotePrefix="0" xfId="6293"/>
    <xf borderId="0" fillId="0" fontId="0" numFmtId="181" pivotButton="0" quotePrefix="0" xfId="6293"/>
    <xf borderId="0" fillId="6" fontId="94" numFmtId="0" pivotButton="0" quotePrefix="0" xfId="6293"/>
    <xf applyAlignment="1" borderId="0" fillId="6" fontId="0" numFmtId="0" pivotButton="0" quotePrefix="0" xfId="6293">
      <alignment horizontal="center"/>
    </xf>
    <xf applyAlignment="1" borderId="0" fillId="6" fontId="0" numFmtId="164" pivotButton="0" quotePrefix="0" xfId="6293">
      <alignment horizontal="center"/>
    </xf>
    <xf applyAlignment="1" borderId="141" fillId="22" fontId="81" numFmtId="0" pivotButton="0" quotePrefix="0" xfId="6293">
      <alignment horizontal="center" vertical="center" wrapText="1"/>
    </xf>
    <xf borderId="0" fillId="0" fontId="78" numFmtId="0" pivotButton="0" quotePrefix="0" xfId="6293"/>
    <xf applyAlignment="1" borderId="0" fillId="6" fontId="7" numFmtId="3" pivotButton="0" quotePrefix="0" xfId="6293">
      <alignment horizontal="center"/>
    </xf>
    <xf applyAlignment="1" borderId="9" fillId="6" fontId="83" numFmtId="0" pivotButton="0" quotePrefix="0" xfId="6293">
      <alignment vertical="center"/>
    </xf>
    <xf applyAlignment="1" borderId="68" fillId="6" fontId="83" numFmtId="0" pivotButton="0" quotePrefix="0" xfId="6293">
      <alignment vertical="center"/>
    </xf>
    <xf applyAlignment="1" borderId="37" fillId="6" fontId="83" numFmtId="0" pivotButton="0" quotePrefix="0" xfId="6293">
      <alignment vertical="center"/>
    </xf>
    <xf applyAlignment="1" borderId="96" fillId="6" fontId="83" numFmtId="0" pivotButton="0" quotePrefix="0" xfId="6293">
      <alignment vertical="center"/>
    </xf>
    <xf borderId="0" fillId="6" fontId="95" numFmtId="164" pivotButton="0" quotePrefix="0" xfId="6293"/>
    <xf applyAlignment="1" borderId="0" fillId="6" fontId="96" numFmtId="164" pivotButton="0" quotePrefix="0" xfId="6293">
      <alignment horizontal="center"/>
    </xf>
    <xf applyAlignment="1" borderId="1" fillId="6" fontId="83" numFmtId="0" pivotButton="0" quotePrefix="0" xfId="6293">
      <alignment vertical="center"/>
    </xf>
    <xf applyAlignment="1" borderId="85" fillId="6" fontId="83" numFmtId="0" pivotButton="0" quotePrefix="0" xfId="6293">
      <alignment vertical="center"/>
    </xf>
    <xf borderId="0" fillId="0" fontId="97" numFmtId="0" pivotButton="0" quotePrefix="0" xfId="6293"/>
    <xf applyAlignment="1" borderId="0" fillId="6" fontId="98" numFmtId="193" pivotButton="0" quotePrefix="0" xfId="6293">
      <alignment horizontal="center"/>
    </xf>
    <xf borderId="0" fillId="6" fontId="97" numFmtId="0" pivotButton="0" quotePrefix="0" xfId="6293"/>
    <xf applyAlignment="1" borderId="68" fillId="6" fontId="83" numFmtId="0" pivotButton="0" quotePrefix="0" xfId="6293">
      <alignment horizontal="left" indent="3" vertical="center"/>
    </xf>
    <xf applyAlignment="1" borderId="90" fillId="6" fontId="83" numFmtId="0" pivotButton="0" quotePrefix="0" xfId="6293">
      <alignment vertical="center"/>
    </xf>
    <xf applyAlignment="1" borderId="4" fillId="6" fontId="83" numFmtId="0" pivotButton="0" quotePrefix="0" xfId="6293">
      <alignment vertical="center"/>
    </xf>
    <xf applyAlignment="1" borderId="8" fillId="6" fontId="83" numFmtId="0" pivotButton="0" quotePrefix="0" xfId="6293">
      <alignment vertical="center"/>
    </xf>
    <xf applyAlignment="1" borderId="96" fillId="6" fontId="83" numFmtId="0" pivotButton="0" quotePrefix="0" xfId="6293">
      <alignment horizontal="left" indent="3" vertical="center"/>
    </xf>
    <xf borderId="0" fillId="0" fontId="0" numFmtId="1" pivotButton="0" quotePrefix="0" xfId="6293"/>
    <xf applyAlignment="1" borderId="111" fillId="22" fontId="81" numFmtId="181" pivotButton="0" quotePrefix="0" xfId="6293">
      <alignment horizontal="center" vertical="center" wrapText="1"/>
    </xf>
    <xf applyAlignment="1" borderId="0" fillId="6" fontId="78" numFmtId="181" pivotButton="0" quotePrefix="0" xfId="6293">
      <alignment vertical="center" wrapText="1"/>
    </xf>
    <xf applyAlignment="1" borderId="122" fillId="24" fontId="7" numFmtId="3" pivotButton="0" quotePrefix="0" xfId="6293">
      <alignment horizontal="center" vertical="center"/>
    </xf>
    <xf applyAlignment="1" borderId="127" fillId="24" fontId="7" numFmtId="181" pivotButton="0" quotePrefix="0" xfId="6293">
      <alignment horizontal="center" vertical="center"/>
    </xf>
    <xf applyAlignment="1" borderId="0" fillId="6" fontId="7" numFmtId="181" pivotButton="0" quotePrefix="0" xfId="6293">
      <alignment horizontal="center" vertical="center"/>
    </xf>
    <xf applyAlignment="1" borderId="0" fillId="6" fontId="7" numFmtId="181" pivotButton="0" quotePrefix="0" xfId="6293">
      <alignment horizontal="center"/>
    </xf>
    <xf applyAlignment="1" borderId="127" fillId="6" fontId="7" numFmtId="181" pivotButton="0" quotePrefix="0" xfId="6293">
      <alignment horizontal="center" vertical="center"/>
    </xf>
    <xf applyAlignment="1" borderId="0" fillId="24" fontId="7" numFmtId="3" pivotButton="0" quotePrefix="0" xfId="6293">
      <alignment horizontal="center" vertical="center"/>
    </xf>
    <xf applyAlignment="1" borderId="125" fillId="24" fontId="7" numFmtId="181" pivotButton="0" quotePrefix="0" xfId="6293">
      <alignment horizontal="center" vertical="center"/>
    </xf>
    <xf applyAlignment="1" borderId="114" fillId="24" fontId="7" numFmtId="3" pivotButton="0" quotePrefix="0" xfId="6293">
      <alignment horizontal="center" vertical="center"/>
    </xf>
    <xf applyAlignment="1" borderId="126" fillId="24" fontId="7" numFmtId="181" pivotButton="0" quotePrefix="0" xfId="6293">
      <alignment horizontal="center" vertical="center"/>
    </xf>
    <xf applyAlignment="1" borderId="124" fillId="6" fontId="7" numFmtId="3" pivotButton="0" quotePrefix="0" xfId="6293">
      <alignment horizontal="center" vertical="center"/>
    </xf>
    <xf applyAlignment="1" borderId="124" fillId="24" fontId="7" numFmtId="3" pivotButton="0" quotePrefix="0" xfId="6293">
      <alignment horizontal="center" vertical="center"/>
    </xf>
    <xf applyAlignment="1" borderId="123" fillId="24" fontId="7" numFmtId="181" pivotButton="0" quotePrefix="0" xfId="6293">
      <alignment horizontal="center" vertical="center"/>
    </xf>
    <xf applyAlignment="1" borderId="0" fillId="6" fontId="98" numFmtId="3" pivotButton="0" quotePrefix="0" xfId="6293">
      <alignment horizontal="center"/>
    </xf>
    <xf applyAlignment="1" borderId="0" fillId="6" fontId="98" numFmtId="181" pivotButton="0" quotePrefix="0" xfId="6293">
      <alignment horizontal="center"/>
    </xf>
    <xf applyAlignment="1" borderId="122" fillId="6" fontId="7" numFmtId="3" pivotButton="0" quotePrefix="0" xfId="6293">
      <alignment horizontal="center"/>
    </xf>
    <xf applyAlignment="1" borderId="114" fillId="6" fontId="7" numFmtId="3" pivotButton="0" quotePrefix="0" xfId="6293">
      <alignment horizontal="center"/>
    </xf>
    <xf borderId="0" fillId="6" fontId="78" numFmtId="10" pivotButton="0" quotePrefix="0" xfId="16971"/>
    <xf borderId="0" fillId="6" fontId="0" numFmtId="181" pivotButton="0" quotePrefix="0" xfId="6293"/>
    <xf borderId="0" fillId="6" fontId="78" numFmtId="181" pivotButton="0" quotePrefix="0" xfId="16971"/>
    <xf borderId="0" fillId="6" fontId="78" numFmtId="3" pivotButton="0" quotePrefix="0" xfId="6293"/>
    <xf borderId="0" fillId="6" fontId="78" numFmtId="174" pivotButton="0" quotePrefix="0" xfId="16971"/>
    <xf borderId="0" fillId="6" fontId="97" numFmtId="164" pivotButton="0" quotePrefix="0" xfId="6293"/>
    <xf borderId="0" fillId="6" fontId="78" numFmtId="164" pivotButton="0" quotePrefix="0" xfId="6293"/>
    <xf applyAlignment="1" borderId="0" fillId="0" fontId="7" numFmtId="3" pivotButton="0" quotePrefix="0" xfId="6293">
      <alignment horizontal="center"/>
    </xf>
    <xf applyAlignment="1" borderId="122" fillId="0" fontId="7" numFmtId="3" pivotButton="0" quotePrefix="0" xfId="6293">
      <alignment horizontal="center"/>
    </xf>
    <xf applyAlignment="1" borderId="114" fillId="0" fontId="7" numFmtId="3" pivotButton="0" quotePrefix="0" xfId="6293">
      <alignment horizontal="center"/>
    </xf>
    <xf borderId="0" fillId="6" fontId="86" numFmtId="0" pivotButton="0" quotePrefix="0" xfId="6293"/>
    <xf borderId="0" fillId="6" fontId="86" numFmtId="3" pivotButton="0" quotePrefix="0" xfId="6293"/>
    <xf applyAlignment="1" borderId="106" fillId="29" fontId="87" numFmtId="3" pivotButton="0" quotePrefix="0" xfId="0">
      <alignment horizontal="center" vertical="center"/>
    </xf>
    <xf applyAlignment="1" borderId="0" fillId="29" fontId="87" numFmtId="3" pivotButton="0" quotePrefix="0" xfId="0">
      <alignment horizontal="center" vertical="center"/>
    </xf>
    <xf applyAlignment="1" borderId="0" fillId="29" fontId="87" numFmtId="3" pivotButton="0" quotePrefix="0" xfId="0">
      <alignment horizontal="center"/>
    </xf>
    <xf applyAlignment="1" borderId="109" fillId="29" fontId="87" numFmtId="3" pivotButton="0" quotePrefix="0" xfId="0">
      <alignment horizontal="center" vertical="center"/>
    </xf>
    <xf applyAlignment="1" borderId="110" fillId="29" fontId="87" numFmtId="3" pivotButton="0" quotePrefix="0" xfId="0">
      <alignment horizontal="center" vertical="center"/>
    </xf>
    <xf borderId="0" fillId="6" fontId="99" numFmtId="164" pivotButton="0" quotePrefix="0" xfId="6293"/>
    <xf applyAlignment="1" borderId="0" fillId="29" fontId="100" numFmtId="41" pivotButton="0" quotePrefix="0" xfId="12284">
      <alignment horizontal="center"/>
    </xf>
    <xf borderId="0" fillId="6" fontId="86" numFmtId="174" pivotButton="0" quotePrefix="0" xfId="16971"/>
    <xf applyAlignment="1" borderId="108" fillId="29" fontId="87" numFmtId="3" pivotButton="0" quotePrefix="0" xfId="0">
      <alignment horizontal="center" vertical="center"/>
    </xf>
    <xf applyAlignment="1" borderId="109" fillId="30" fontId="87" numFmtId="3" pivotButton="0" quotePrefix="0" xfId="0">
      <alignment horizontal="center" vertical="center"/>
    </xf>
    <xf borderId="0" fillId="6" fontId="101" numFmtId="0" pivotButton="0" quotePrefix="0" xfId="6293"/>
    <xf applyAlignment="1" borderId="0" fillId="29" fontId="100" numFmtId="198" pivotButton="0" quotePrefix="0" xfId="2828">
      <alignment horizontal="center"/>
    </xf>
    <xf borderId="0" fillId="6" fontId="86" numFmtId="10" pivotButton="0" quotePrefix="0" xfId="16971"/>
    <xf applyAlignment="1" borderId="122" fillId="25" fontId="87" numFmtId="3" pivotButton="0" quotePrefix="0" xfId="0">
      <alignment horizontal="center" vertical="center"/>
    </xf>
    <xf applyAlignment="1" borderId="127" fillId="25" fontId="87" numFmtId="181" pivotButton="0" quotePrefix="0" xfId="475">
      <alignment horizontal="center" vertical="center"/>
    </xf>
    <xf applyAlignment="1" borderId="0" fillId="26" fontId="87" numFmtId="3" pivotButton="0" quotePrefix="0" xfId="0">
      <alignment horizontal="center" vertical="center"/>
    </xf>
    <xf applyAlignment="1" borderId="0" fillId="26" fontId="87" numFmtId="181" pivotButton="0" quotePrefix="0" xfId="475">
      <alignment horizontal="center" vertical="center"/>
    </xf>
    <xf applyAlignment="1" borderId="0" fillId="29" fontId="87" numFmtId="181" pivotButton="0" quotePrefix="0" xfId="475">
      <alignment horizontal="center"/>
    </xf>
    <xf applyAlignment="1" borderId="122" fillId="29" fontId="87" numFmtId="3" pivotButton="0" quotePrefix="0" xfId="0">
      <alignment horizontal="center" vertical="center"/>
    </xf>
    <xf applyAlignment="1" borderId="127" fillId="29" fontId="87" numFmtId="181" pivotButton="0" quotePrefix="0" xfId="475">
      <alignment horizontal="center" vertical="center"/>
    </xf>
    <xf applyAlignment="1" borderId="0" fillId="25" fontId="87" numFmtId="3" pivotButton="0" quotePrefix="0" xfId="0">
      <alignment horizontal="center" vertical="center"/>
    </xf>
    <xf applyAlignment="1" borderId="125" fillId="25" fontId="87" numFmtId="181" pivotButton="0" quotePrefix="0" xfId="475">
      <alignment horizontal="center" vertical="center"/>
    </xf>
    <xf applyAlignment="1" borderId="114" fillId="25" fontId="87" numFmtId="3" pivotButton="0" quotePrefix="0" xfId="0">
      <alignment horizontal="center" vertical="center"/>
    </xf>
    <xf applyAlignment="1" borderId="126" fillId="25" fontId="87" numFmtId="181" pivotButton="0" quotePrefix="0" xfId="475">
      <alignment horizontal="center" vertical="center"/>
    </xf>
    <xf applyAlignment="1" borderId="0" fillId="29" fontId="102" numFmtId="41" pivotButton="0" quotePrefix="0" xfId="12284">
      <alignment horizontal="center"/>
    </xf>
    <xf applyAlignment="1" borderId="124" fillId="25" fontId="87" numFmtId="3" pivotButton="0" quotePrefix="0" xfId="0">
      <alignment horizontal="center" vertical="center"/>
    </xf>
    <xf applyAlignment="1" borderId="123" fillId="25" fontId="87" numFmtId="181" pivotButton="0" quotePrefix="0" xfId="475">
      <alignment horizontal="center" vertical="center"/>
    </xf>
    <xf applyAlignment="1" borderId="0" fillId="30" fontId="87" numFmtId="3" pivotButton="0" quotePrefix="0" xfId="0">
      <alignment horizontal="center" vertical="center"/>
    </xf>
    <xf applyAlignment="1" borderId="125" fillId="30" fontId="87" numFmtId="181" pivotButton="0" quotePrefix="0" xfId="475">
      <alignment horizontal="center" vertical="center"/>
    </xf>
    <xf applyAlignment="1" borderId="0" fillId="29" fontId="100" numFmtId="3" pivotButton="0" quotePrefix="0" xfId="0">
      <alignment horizontal="center"/>
    </xf>
    <xf applyAlignment="1" borderId="0" fillId="29" fontId="100" numFmtId="181" pivotButton="0" quotePrefix="0" xfId="475">
      <alignment horizontal="center"/>
    </xf>
    <xf borderId="0" fillId="0" fontId="0" numFmtId="174" pivotButton="0" quotePrefix="0" xfId="16971"/>
    <xf borderId="0" fillId="0" fontId="0" numFmtId="10" pivotButton="0" quotePrefix="0" xfId="16971"/>
    <xf applyAlignment="1" borderId="122" fillId="24" fontId="7" numFmtId="164" pivotButton="0" quotePrefix="0" xfId="6293">
      <alignment horizontal="center" vertical="center"/>
    </xf>
    <xf borderId="0" fillId="6" fontId="0" numFmtId="3" pivotButton="0" quotePrefix="0" xfId="6293"/>
    <xf applyAlignment="1" borderId="0" fillId="6" fontId="86" numFmtId="3" pivotButton="0" quotePrefix="0" xfId="6293">
      <alignment vertical="center"/>
    </xf>
    <xf applyAlignment="1" borderId="0" fillId="6" fontId="80" numFmtId="174" pivotButton="0" quotePrefix="0" xfId="16971">
      <alignment horizontal="center"/>
    </xf>
    <xf borderId="0" fillId="6" fontId="97" numFmtId="3" pivotButton="0" quotePrefix="0" xfId="6293"/>
    <xf borderId="0" fillId="6" fontId="78" numFmtId="3" pivotButton="0" quotePrefix="0" xfId="16971"/>
    <xf applyAlignment="1" borderId="0" fillId="0" fontId="96" numFmtId="164" pivotButton="0" quotePrefix="0" xfId="6293">
      <alignment horizontal="center"/>
    </xf>
    <xf applyAlignment="1" borderId="0" fillId="0" fontId="98" numFmtId="193" pivotButton="0" quotePrefix="0" xfId="6293">
      <alignment horizontal="center"/>
    </xf>
    <xf borderId="0" fillId="0" fontId="54" numFmtId="3" pivotButton="0" quotePrefix="0" xfId="6293"/>
    <xf borderId="0" fillId="0" fontId="54" numFmtId="164" pivotButton="0" quotePrefix="0" xfId="6293"/>
    <xf borderId="0" fillId="6" fontId="54" numFmtId="164" pivotButton="0" quotePrefix="0" xfId="6293"/>
    <xf applyAlignment="1" borderId="111" fillId="22" fontId="81" numFmtId="164" pivotButton="0" quotePrefix="0" xfId="6293">
      <alignment vertical="center" wrapText="1"/>
    </xf>
    <xf applyAlignment="1" borderId="111" fillId="22" fontId="81" numFmtId="164" pivotButton="0" quotePrefix="0" xfId="6293">
      <alignment horizontal="center" vertical="center" wrapText="1"/>
    </xf>
    <xf borderId="0" fillId="6" fontId="78" numFmtId="1" pivotButton="0" quotePrefix="0" xfId="6293"/>
    <xf applyAlignment="1" borderId="0" fillId="6" fontId="78" numFmtId="0" pivotButton="0" quotePrefix="0" xfId="6293">
      <alignment horizontal="center" vertical="center" wrapText="1"/>
    </xf>
    <xf applyAlignment="1" borderId="0" fillId="6" fontId="78" numFmtId="164" pivotButton="0" quotePrefix="0" xfId="6293">
      <alignment horizontal="center" vertical="center" wrapText="1"/>
    </xf>
    <xf applyAlignment="1" borderId="0" fillId="6" fontId="78" numFmtId="164" pivotButton="0" quotePrefix="0" xfId="6293">
      <alignment vertical="center" wrapText="1"/>
    </xf>
    <xf borderId="0" fillId="6" fontId="80" numFmtId="3" pivotButton="0" quotePrefix="0" xfId="6293"/>
    <xf applyAlignment="1" borderId="68" fillId="0" fontId="39" numFmtId="164" pivotButton="0" quotePrefix="0" xfId="6293">
      <alignment vertical="center"/>
    </xf>
    <xf borderId="0" fillId="0" fontId="54" numFmtId="0" pivotButton="0" quotePrefix="0" xfId="6293"/>
    <xf borderId="0" fillId="0" fontId="54" numFmtId="181" pivotButton="0" quotePrefix="0" xfId="6293"/>
    <xf applyAlignment="1" borderId="141" fillId="22" fontId="81" numFmtId="164" pivotButton="0" quotePrefix="0" xfId="6293">
      <alignment horizontal="center" vertical="center" wrapText="1"/>
    </xf>
    <xf borderId="0" fillId="6" fontId="103" numFmtId="0" pivotButton="0" quotePrefix="0" xfId="6293"/>
    <xf borderId="0" fillId="6" fontId="54" numFmtId="0" pivotButton="0" quotePrefix="0" xfId="6293"/>
    <xf applyAlignment="1" borderId="103" fillId="17" fontId="79" numFmtId="166" pivotButton="0" quotePrefix="0" xfId="6293">
      <alignment horizontal="center" vertical="center"/>
    </xf>
    <xf borderId="0" fillId="0" fontId="0" numFmtId="199" pivotButton="0" quotePrefix="0" xfId="6293"/>
    <xf borderId="0" fillId="6" fontId="0" numFmtId="169" pivotButton="0" quotePrefix="0" xfId="4181"/>
    <xf borderId="0" fillId="0" fontId="16" numFmtId="164" pivotButton="0" quotePrefix="0" xfId="6293"/>
    <xf applyAlignment="1" borderId="131" fillId="6" fontId="7" numFmtId="3" pivotButton="0" quotePrefix="0" xfId="6293">
      <alignment horizontal="center" vertical="center"/>
    </xf>
    <xf applyAlignment="1" borderId="131" fillId="0" fontId="7" numFmtId="3" pivotButton="0" quotePrefix="0" xfId="6293">
      <alignment horizontal="center" vertical="center"/>
    </xf>
    <xf applyAlignment="1" borderId="133" fillId="0" fontId="7" numFmtId="3" pivotButton="0" quotePrefix="0" xfId="6293">
      <alignment horizontal="center" vertical="center"/>
    </xf>
    <xf applyAlignment="1" borderId="130" fillId="0" fontId="7" numFmtId="3" pivotButton="0" quotePrefix="0" xfId="6293">
      <alignment horizontal="center" vertical="center"/>
    </xf>
    <xf borderId="0" fillId="0" fontId="104" numFmtId="164" pivotButton="0" quotePrefix="0" xfId="6293"/>
    <xf applyAlignment="1" borderId="133" fillId="6" fontId="7" numFmtId="3" pivotButton="0" quotePrefix="0" xfId="6293">
      <alignment horizontal="center" vertical="center"/>
    </xf>
    <xf applyAlignment="1" borderId="130" fillId="6" fontId="7" numFmtId="3" pivotButton="0" quotePrefix="0" xfId="6293">
      <alignment horizontal="center" vertical="center"/>
    </xf>
    <xf borderId="0" fillId="0" fontId="105" numFmtId="164" pivotButton="0" quotePrefix="0" xfId="6293"/>
    <xf applyAlignment="1" borderId="0" fillId="6" fontId="98" numFmtId="164" pivotButton="0" quotePrefix="0" xfId="6293">
      <alignment horizontal="center"/>
    </xf>
    <xf applyAlignment="1" borderId="115" fillId="6" fontId="7" numFmtId="3" pivotButton="0" quotePrefix="0" xfId="6293">
      <alignment horizontal="center" vertical="center"/>
    </xf>
    <xf applyAlignment="1" borderId="111" fillId="22" fontId="93" numFmtId="181" pivotButton="0" quotePrefix="0" xfId="6293">
      <alignment horizontal="center" vertical="center" wrapText="1"/>
    </xf>
    <xf applyAlignment="1" borderId="116" fillId="23" fontId="7" numFmtId="181" pivotButton="0" quotePrefix="0" xfId="6293">
      <alignment horizontal="center" vertical="center"/>
    </xf>
    <xf applyAlignment="1" borderId="116" fillId="6" fontId="7" numFmtId="181" pivotButton="0" quotePrefix="0" xfId="6293">
      <alignment horizontal="center" vertical="center"/>
    </xf>
    <xf applyAlignment="1" borderId="119" fillId="23" fontId="7" numFmtId="181" pivotButton="0" quotePrefix="0" xfId="6293">
      <alignment horizontal="center" vertical="center"/>
    </xf>
    <xf applyAlignment="1" borderId="121" fillId="23" fontId="7" numFmtId="181" pivotButton="0" quotePrefix="0" xfId="6293">
      <alignment horizontal="center" vertical="center"/>
    </xf>
    <xf applyAlignment="1" borderId="118" fillId="23" fontId="7" numFmtId="181" pivotButton="0" quotePrefix="0" xfId="6293">
      <alignment horizontal="center" vertical="center"/>
    </xf>
    <xf applyAlignment="1" borderId="115" fillId="23" fontId="7" numFmtId="174" pivotButton="0" quotePrefix="0" xfId="16971">
      <alignment horizontal="center" vertical="center"/>
    </xf>
    <xf applyAlignment="1" borderId="0" fillId="6" fontId="7" numFmtId="174" pivotButton="0" quotePrefix="0" xfId="16971">
      <alignment horizontal="center" vertical="center"/>
    </xf>
    <xf applyAlignment="1" borderId="0" fillId="6" fontId="7" numFmtId="174" pivotButton="0" quotePrefix="0" xfId="16971">
      <alignment horizontal="center"/>
    </xf>
    <xf applyAlignment="1" borderId="115" fillId="6" fontId="7" numFmtId="174" pivotButton="0" quotePrefix="0" xfId="16971">
      <alignment horizontal="center" vertical="center"/>
    </xf>
    <xf applyAlignment="1" borderId="0" fillId="23" fontId="7" numFmtId="174" pivotButton="0" quotePrefix="0" xfId="16971">
      <alignment horizontal="center" vertical="center"/>
    </xf>
    <xf applyAlignment="1" borderId="120" fillId="23" fontId="7" numFmtId="174" pivotButton="0" quotePrefix="0" xfId="16971">
      <alignment horizontal="center" vertical="center"/>
    </xf>
    <xf applyAlignment="1" borderId="0" fillId="6" fontId="96" numFmtId="174" pivotButton="0" quotePrefix="0" xfId="16971">
      <alignment horizontal="center"/>
    </xf>
    <xf applyAlignment="1" borderId="117" fillId="23" fontId="7" numFmtId="174" pivotButton="0" quotePrefix="0" xfId="16971">
      <alignment horizontal="center" vertical="center"/>
    </xf>
    <xf applyAlignment="1" borderId="0" fillId="6" fontId="98" numFmtId="174" pivotButton="0" quotePrefix="0" xfId="16971">
      <alignment horizontal="center"/>
    </xf>
    <xf applyAlignment="1" borderId="110" fillId="6" fontId="106" numFmtId="181" pivotButton="0" quotePrefix="0" xfId="6293">
      <alignment horizontal="center" vertical="center"/>
    </xf>
    <xf borderId="0" fillId="0" fontId="0" numFmtId="193" pivotButton="0" quotePrefix="0" xfId="6293"/>
    <xf applyAlignment="1" borderId="0" fillId="0" fontId="7" numFmtId="181" pivotButton="0" quotePrefix="0" xfId="6293">
      <alignment horizontal="center"/>
    </xf>
    <xf applyAlignment="1" borderId="114" fillId="6" fontId="106" numFmtId="181" pivotButton="0" quotePrefix="0" xfId="6293">
      <alignment horizontal="center"/>
    </xf>
    <xf applyAlignment="1" borderId="114" fillId="24" fontId="107" numFmtId="200" pivotButton="0" quotePrefix="0" xfId="6293">
      <alignment horizontal="center" vertical="center"/>
    </xf>
    <xf applyAlignment="1" borderId="126" fillId="24" fontId="107" numFmtId="200" pivotButton="0" quotePrefix="0" xfId="6293">
      <alignment horizontal="center" vertical="center"/>
    </xf>
    <xf applyAlignment="1" borderId="114" fillId="6" fontId="106" numFmtId="181" pivotButton="0" quotePrefix="0" xfId="6293">
      <alignment horizontal="center" vertical="center"/>
    </xf>
    <xf applyAlignment="1" borderId="114" fillId="0" fontId="106" numFmtId="181" pivotButton="0" quotePrefix="0" xfId="6293">
      <alignment horizontal="center"/>
    </xf>
    <xf applyAlignment="1" borderId="110" fillId="29" fontId="108" numFmtId="181" pivotButton="0" quotePrefix="0" xfId="0">
      <alignment horizontal="center" vertical="center"/>
    </xf>
    <xf applyAlignment="1" borderId="0" fillId="0" fontId="87" numFmtId="3" pivotButton="0" quotePrefix="0" xfId="0">
      <alignment horizontal="center"/>
    </xf>
    <xf applyAlignment="1" borderId="0" fillId="0" fontId="87" numFmtId="181" pivotButton="0" quotePrefix="0" xfId="475">
      <alignment horizontal="center"/>
    </xf>
    <xf applyAlignment="1" borderId="114" fillId="25" fontId="109" numFmtId="200" pivotButton="0" quotePrefix="0" xfId="0">
      <alignment horizontal="center" vertical="center"/>
    </xf>
    <xf applyAlignment="1" borderId="126" fillId="25" fontId="109" numFmtId="200" pivotButton="0" quotePrefix="0" xfId="475">
      <alignment horizontal="center" vertical="center"/>
    </xf>
    <xf borderId="0" fillId="0" fontId="94" numFmtId="194" pivotButton="0" quotePrefix="0" xfId="6293"/>
    <xf applyAlignment="1" borderId="114" fillId="6" fontId="110" numFmtId="181" pivotButton="0" quotePrefix="0" xfId="6293">
      <alignment horizontal="center" vertical="center"/>
    </xf>
    <xf applyAlignment="1" borderId="115" fillId="6" fontId="7" numFmtId="3" pivotButton="0" quotePrefix="0" xfId="6293">
      <alignment horizontal="center"/>
    </xf>
    <xf applyAlignment="1" borderId="131" fillId="6" fontId="7" numFmtId="174" pivotButton="0" quotePrefix="0" xfId="16971">
      <alignment horizontal="center" vertical="center"/>
    </xf>
    <xf applyAlignment="1" borderId="115" fillId="0" fontId="7" numFmtId="3" pivotButton="0" quotePrefix="0" xfId="6293">
      <alignment horizontal="center" vertical="center"/>
    </xf>
    <xf applyAlignment="1" borderId="115" fillId="23" fontId="7" numFmtId="200" pivotButton="0" quotePrefix="0" xfId="6293">
      <alignment horizontal="center" vertical="center"/>
    </xf>
    <xf applyAlignment="1" borderId="116" fillId="0" fontId="7" numFmtId="181" pivotButton="0" quotePrefix="0" xfId="6293">
      <alignment horizontal="center" vertical="center"/>
    </xf>
    <xf applyAlignment="1" borderId="116" fillId="23" fontId="7" numFmtId="200" pivotButton="0" quotePrefix="0" xfId="6293">
      <alignment horizontal="center" vertical="center"/>
    </xf>
    <xf applyAlignment="1" borderId="115" fillId="6" fontId="7" numFmtId="174" pivotButton="0" quotePrefix="0" xfId="16971">
      <alignment horizontal="center"/>
    </xf>
    <xf applyAlignment="1" borderId="115" fillId="0" fontId="7" numFmtId="174" pivotButton="0" quotePrefix="0" xfId="16971">
      <alignment horizontal="center" vertical="center"/>
    </xf>
    <xf borderId="0" fillId="0" fontId="12" numFmtId="0" pivotButton="0" quotePrefix="0" xfId="6293"/>
    <xf borderId="0" fillId="19" fontId="0" numFmtId="0" pivotButton="0" quotePrefix="0" xfId="6293"/>
    <xf borderId="0" fillId="19" fontId="12" numFmtId="0" pivotButton="0" quotePrefix="0" xfId="6293"/>
    <xf borderId="0" fillId="0" fontId="0" numFmtId="169" pivotButton="0" quotePrefix="0" xfId="4181"/>
    <xf borderId="0" fillId="0" fontId="56" numFmtId="167" pivotButton="0" quotePrefix="0" xfId="4181"/>
    <xf applyAlignment="1" borderId="43" fillId="0" fontId="11" numFmtId="172" pivotButton="0" quotePrefix="0" xfId="6293">
      <alignment horizontal="center"/>
    </xf>
    <xf applyAlignment="1" borderId="45" fillId="5" fontId="37" numFmtId="0" pivotButton="0" quotePrefix="0" xfId="6293">
      <alignment horizontal="left"/>
    </xf>
    <xf applyAlignment="1" borderId="21" fillId="5" fontId="37" numFmtId="167" pivotButton="0" quotePrefix="0" xfId="4181">
      <alignment horizontal="center" vertical="center"/>
    </xf>
    <xf applyAlignment="1" borderId="0" fillId="0" fontId="37" numFmtId="0" pivotButton="0" quotePrefix="0" xfId="6293">
      <alignment horizontal="left"/>
    </xf>
    <xf applyAlignment="1" borderId="0" fillId="0" fontId="37" numFmtId="167" pivotButton="0" quotePrefix="0" xfId="4181">
      <alignment horizontal="center" vertical="center"/>
    </xf>
    <xf borderId="45" fillId="0" fontId="12" numFmtId="0" pivotButton="0" quotePrefix="0" xfId="6293"/>
    <xf applyAlignment="1" borderId="21" fillId="0" fontId="12" numFmtId="167" pivotButton="0" quotePrefix="0" xfId="4181">
      <alignment horizontal="center" vertical="center"/>
    </xf>
    <xf borderId="49" fillId="31" fontId="0" numFmtId="0" pivotButton="0" quotePrefix="0" xfId="6293"/>
    <xf applyAlignment="1" borderId="43" fillId="0" fontId="0" numFmtId="189" pivotButton="0" quotePrefix="0" xfId="6293">
      <alignment horizontal="center" vertical="center"/>
    </xf>
    <xf applyAlignment="1" borderId="21" fillId="0" fontId="12" numFmtId="170" pivotButton="0" quotePrefix="0" xfId="4181">
      <alignment horizontal="center" vertical="center"/>
    </xf>
    <xf applyAlignment="1" borderId="0" fillId="0" fontId="0" numFmtId="169" pivotButton="0" quotePrefix="0" xfId="4181">
      <alignment horizontal="center" vertical="center"/>
    </xf>
    <xf borderId="49" fillId="19" fontId="0" numFmtId="0" pivotButton="0" quotePrefix="0" xfId="6293"/>
    <xf applyAlignment="1" borderId="0" fillId="19" fontId="16" numFmtId="167" pivotButton="0" quotePrefix="0" xfId="4181">
      <alignment horizontal="center" vertical="center"/>
    </xf>
    <xf borderId="47" fillId="19" fontId="12" numFmtId="0" pivotButton="0" quotePrefix="0" xfId="6293"/>
    <xf applyAlignment="1" borderId="54" fillId="19" fontId="18" numFmtId="171" pivotButton="0" quotePrefix="0" xfId="4181">
      <alignment horizontal="center" vertical="center"/>
    </xf>
    <xf applyAlignment="1" borderId="0" fillId="19" fontId="0" numFmtId="189" pivotButton="0" quotePrefix="0" xfId="6293">
      <alignment horizontal="center" vertical="center"/>
    </xf>
    <xf applyAlignment="1" borderId="0" fillId="19" fontId="0" numFmtId="171" pivotButton="0" quotePrefix="0" xfId="4181">
      <alignment horizontal="center" vertical="center"/>
    </xf>
    <xf borderId="49" fillId="19" fontId="12" numFmtId="0" pivotButton="0" quotePrefix="0" xfId="6293"/>
    <xf applyAlignment="1" borderId="0" fillId="19" fontId="12" numFmtId="171" pivotButton="0" quotePrefix="0" xfId="4181">
      <alignment horizontal="center" vertical="center"/>
    </xf>
    <xf applyAlignment="1" borderId="0" fillId="19" fontId="0" numFmtId="167" pivotButton="0" quotePrefix="0" xfId="4181">
      <alignment horizontal="center" vertical="center"/>
    </xf>
    <xf applyAlignment="1" borderId="0" fillId="19" fontId="0" numFmtId="170" pivotButton="0" quotePrefix="0" xfId="4181">
      <alignment horizontal="center" vertical="center"/>
    </xf>
    <xf applyAlignment="1" borderId="0" fillId="19" fontId="0" numFmtId="169" pivotButton="0" quotePrefix="0" xfId="4181">
      <alignment horizontal="center" vertical="center"/>
    </xf>
    <xf applyAlignment="1" borderId="21" fillId="5" fontId="37" numFmtId="170" pivotButton="0" quotePrefix="0" xfId="4181">
      <alignment horizontal="center" vertical="center"/>
    </xf>
    <xf applyAlignment="1" borderId="54" fillId="0" fontId="0" numFmtId="169" pivotButton="0" quotePrefix="0" xfId="4181">
      <alignment horizontal="center" vertical="center"/>
    </xf>
    <xf applyAlignment="1" borderId="21" fillId="0" fontId="18" numFmtId="169" pivotButton="0" quotePrefix="0" xfId="4181">
      <alignment horizontal="center" vertical="center"/>
    </xf>
    <xf borderId="2" fillId="0" fontId="0" numFmtId="170" pivotButton="0" quotePrefix="0" xfId="6293"/>
    <xf borderId="0" fillId="0" fontId="0" numFmtId="170" pivotButton="0" quotePrefix="0" xfId="6293"/>
    <xf borderId="0" fillId="0" fontId="0" numFmtId="170" pivotButton="0" quotePrefix="0" xfId="4181"/>
    <xf applyAlignment="1" borderId="21" fillId="0" fontId="18" numFmtId="170" pivotButton="0" quotePrefix="0" xfId="4181">
      <alignment horizontal="center" vertical="center"/>
    </xf>
    <xf applyAlignment="1" borderId="21" fillId="0" fontId="18" numFmtId="167" pivotButton="0" quotePrefix="0" xfId="4181">
      <alignment horizontal="center" vertical="center"/>
    </xf>
    <xf applyAlignment="1" borderId="12" fillId="0" fontId="12" numFmtId="9" pivotButton="0" quotePrefix="0" xfId="16971">
      <alignment horizontal="center" vertical="center"/>
    </xf>
    <xf applyAlignment="1" borderId="54" fillId="0" fontId="0" numFmtId="170" pivotButton="0" quotePrefix="0" xfId="4181">
      <alignment horizontal="center" vertical="center"/>
    </xf>
    <xf applyAlignment="1" borderId="43" fillId="0" fontId="0" numFmtId="170" pivotButton="0" quotePrefix="0" xfId="4181">
      <alignment horizontal="center" vertical="center"/>
    </xf>
    <xf applyAlignment="1" borderId="0" fillId="19" fontId="16" numFmtId="170" pivotButton="0" quotePrefix="0" xfId="4181">
      <alignment horizontal="center" vertical="center"/>
    </xf>
    <xf applyAlignment="1" borderId="76" fillId="19" fontId="0" numFmtId="9" pivotButton="0" quotePrefix="0" xfId="16971">
      <alignment horizontal="center" vertical="center"/>
    </xf>
    <xf applyAlignment="1" borderId="54" fillId="19" fontId="18" numFmtId="164" pivotButton="0" quotePrefix="0" xfId="6293">
      <alignment horizontal="center" vertical="center"/>
    </xf>
    <xf applyAlignment="1" borderId="54" fillId="19" fontId="18" numFmtId="170" pivotButton="0" quotePrefix="0" xfId="4181">
      <alignment horizontal="center" vertical="center"/>
    </xf>
    <xf applyAlignment="1" borderId="75" fillId="19" fontId="12" numFmtId="9" pivotButton="0" quotePrefix="0" xfId="16971">
      <alignment horizontal="center" vertical="center"/>
    </xf>
    <xf applyAlignment="1" borderId="0" fillId="19" fontId="18" numFmtId="170" pivotButton="0" quotePrefix="0" xfId="4181">
      <alignment horizontal="center" vertical="center"/>
    </xf>
    <xf applyAlignment="1" borderId="76" fillId="19" fontId="12" numFmtId="9" pivotButton="0" quotePrefix="0" xfId="16971">
      <alignment horizontal="center" vertical="center"/>
    </xf>
    <xf applyAlignment="1" borderId="54" fillId="0" fontId="16" numFmtId="170" pivotButton="0" quotePrefix="0" xfId="4181">
      <alignment horizontal="center" vertical="center"/>
    </xf>
    <xf applyAlignment="1" borderId="0" fillId="0" fontId="16" numFmtId="170" pivotButton="0" quotePrefix="0" xfId="4181">
      <alignment horizontal="center" vertical="center"/>
    </xf>
    <xf applyAlignment="1" borderId="43" fillId="0" fontId="16" numFmtId="170" pivotButton="0" quotePrefix="0" xfId="4181">
      <alignment horizontal="center" vertical="center"/>
    </xf>
    <xf applyAlignment="1" borderId="0" fillId="19" fontId="0" numFmtId="0" pivotButton="0" quotePrefix="0" xfId="6293">
      <alignment horizontal="center" vertical="center"/>
    </xf>
    <xf applyAlignment="1" borderId="0" fillId="19" fontId="12" numFmtId="0" pivotButton="0" quotePrefix="0" xfId="6293">
      <alignment horizontal="center" vertical="center"/>
    </xf>
    <xf borderId="30" fillId="0" fontId="0" numFmtId="9" pivotButton="0" quotePrefix="0" xfId="16971"/>
    <xf applyAlignment="1" borderId="43" fillId="0" fontId="11" numFmtId="0" pivotButton="0" quotePrefix="0" xfId="6293">
      <alignment horizontal="center"/>
    </xf>
    <xf applyAlignment="1" borderId="87" fillId="0" fontId="11" numFmtId="172" pivotButton="0" quotePrefix="0" xfId="6293">
      <alignment horizontal="center"/>
    </xf>
    <xf applyAlignment="1" borderId="21" fillId="5" fontId="37" numFmtId="9" pivotButton="0" quotePrefix="0" xfId="16971">
      <alignment horizontal="center" vertical="center"/>
    </xf>
    <xf applyAlignment="1" borderId="21" fillId="0" fontId="12" numFmtId="9" pivotButton="0" quotePrefix="0" xfId="16971">
      <alignment horizontal="center" vertical="center"/>
    </xf>
    <xf applyAlignment="1" borderId="0" fillId="19" fontId="0" numFmtId="9" pivotButton="0" quotePrefix="0" xfId="16971">
      <alignment horizontal="center" vertical="center"/>
    </xf>
    <xf applyAlignment="1" borderId="54" fillId="19" fontId="12" numFmtId="9" pivotButton="0" quotePrefix="0" xfId="16971">
      <alignment horizontal="center" vertical="center"/>
    </xf>
    <xf applyAlignment="1" borderId="0" fillId="19" fontId="12" numFmtId="9" pivotButton="0" quotePrefix="0" xfId="16971">
      <alignment horizontal="center" vertical="center"/>
    </xf>
    <xf applyAlignment="1" borderId="58" fillId="0" fontId="12" numFmtId="9" pivotButton="0" quotePrefix="0" xfId="16971">
      <alignment horizontal="center" vertical="center"/>
    </xf>
    <xf applyAlignment="1" borderId="25" fillId="19" fontId="0" numFmtId="9" pivotButton="0" quotePrefix="0" xfId="16971">
      <alignment horizontal="center" vertical="center"/>
    </xf>
    <xf applyAlignment="1" borderId="65" fillId="19" fontId="12" numFmtId="9" pivotButton="0" quotePrefix="0" xfId="16971">
      <alignment horizontal="center" vertical="center"/>
    </xf>
    <xf applyAlignment="1" borderId="25" fillId="19" fontId="12" numFmtId="9" pivotButton="0" quotePrefix="0" xfId="16971">
      <alignment horizontal="center" vertical="center"/>
    </xf>
    <xf applyAlignment="1" borderId="0" fillId="19" fontId="12" numFmtId="170" pivotButton="0" quotePrefix="0" xfId="4181">
      <alignment horizontal="center" vertical="center"/>
    </xf>
    <xf applyAlignment="1" borderId="62" fillId="0" fontId="11" numFmtId="166" pivotButton="0" quotePrefix="0" xfId="6293">
      <alignment horizontal="center"/>
    </xf>
    <xf applyAlignment="1" borderId="25" fillId="0" fontId="11" numFmtId="166" pivotButton="0" quotePrefix="0" xfId="6293">
      <alignment horizontal="center"/>
    </xf>
    <xf applyAlignment="1" borderId="25" fillId="5" fontId="37" numFmtId="164" pivotButton="0" quotePrefix="0" xfId="6293">
      <alignment horizontal="center" vertical="center"/>
    </xf>
    <xf applyAlignment="1" borderId="76" fillId="0" fontId="0" numFmtId="164" pivotButton="0" quotePrefix="0" xfId="16971">
      <alignment horizontal="center" vertical="center"/>
    </xf>
    <xf applyAlignment="1" borderId="25" fillId="19" fontId="0" numFmtId="164" pivotButton="0" quotePrefix="0" xfId="6293">
      <alignment horizontal="center" vertical="center"/>
    </xf>
    <xf applyAlignment="1" borderId="25" fillId="19" fontId="12" numFmtId="164" pivotButton="0" quotePrefix="0" xfId="6293">
      <alignment horizontal="center" vertical="center"/>
    </xf>
    <xf applyAlignment="1" borderId="25" fillId="5" fontId="12" numFmtId="164" pivotButton="0" quotePrefix="0" xfId="6293">
      <alignment horizontal="center" vertical="center"/>
    </xf>
    <xf applyAlignment="1" borderId="62" fillId="0" fontId="11" numFmtId="0" pivotButton="0" quotePrefix="0" xfId="6293">
      <alignment horizontal="center"/>
    </xf>
    <xf applyAlignment="1" borderId="62" fillId="0" fontId="11" numFmtId="172" pivotButton="0" quotePrefix="0" xfId="6293">
      <alignment horizontal="center"/>
    </xf>
    <xf borderId="40" fillId="0" fontId="0" numFmtId="167" pivotButton="0" quotePrefix="0" xfId="4181"/>
    <xf borderId="30" fillId="0" fontId="0" numFmtId="167" pivotButton="0" quotePrefix="0" xfId="4181"/>
    <xf applyAlignment="1" borderId="62" fillId="0" fontId="11" numFmtId="9" pivotButton="0" quotePrefix="0" xfId="16971">
      <alignment horizontal="center"/>
    </xf>
    <xf borderId="14" fillId="0" fontId="0" numFmtId="0" pivotButton="0" quotePrefix="0" xfId="6293"/>
    <xf applyAlignment="1" borderId="21" fillId="5" fontId="37" numFmtId="181" pivotButton="0" quotePrefix="0" xfId="16971">
      <alignment horizontal="center" vertical="center"/>
    </xf>
    <xf applyAlignment="1" borderId="44" fillId="5" fontId="37" numFmtId="167" pivotButton="0" quotePrefix="0" xfId="4181">
      <alignment horizontal="center" vertical="center"/>
    </xf>
    <xf applyAlignment="1" borderId="30" fillId="0" fontId="0" numFmtId="167" pivotButton="0" quotePrefix="0" xfId="4181">
      <alignment horizontal="center" vertical="center"/>
    </xf>
    <xf applyAlignment="1" borderId="44" fillId="0" fontId="18" numFmtId="167" pivotButton="0" quotePrefix="0" xfId="4181">
      <alignment horizontal="center" vertical="center"/>
    </xf>
    <xf applyAlignment="1" borderId="93" fillId="0" fontId="0" numFmtId="167" pivotButton="0" quotePrefix="0" xfId="4181">
      <alignment horizontal="center" vertical="center"/>
    </xf>
    <xf applyAlignment="1" borderId="87" fillId="0" fontId="0" numFmtId="170" pivotButton="0" quotePrefix="0" xfId="4181">
      <alignment horizontal="center" vertical="center"/>
    </xf>
    <xf applyAlignment="1" borderId="30" fillId="19" fontId="0" numFmtId="167" pivotButton="0" quotePrefix="0" xfId="4181">
      <alignment horizontal="center" vertical="center"/>
    </xf>
    <xf applyAlignment="1" borderId="93" fillId="19" fontId="18" numFmtId="167" pivotButton="0" quotePrefix="0" xfId="4181">
      <alignment horizontal="center" vertical="center"/>
    </xf>
    <xf applyAlignment="1" borderId="30" fillId="19" fontId="12" numFmtId="167" pivotButton="0" quotePrefix="0" xfId="4181">
      <alignment horizontal="center" vertical="center"/>
    </xf>
    <xf applyAlignment="1" borderId="87" fillId="0" fontId="0" numFmtId="167" pivotButton="0" quotePrefix="0" xfId="4181">
      <alignment horizontal="center" vertical="center"/>
    </xf>
    <xf applyAlignment="1" borderId="0" fillId="19" fontId="12" numFmtId="167" pivotButton="0" quotePrefix="0" xfId="4181">
      <alignment horizontal="center" vertical="center"/>
    </xf>
    <xf borderId="107" fillId="0" fontId="0" numFmtId="0" pivotButton="0" quotePrefix="0" xfId="6293"/>
    <xf borderId="6" fillId="0" fontId="0" numFmtId="0" pivotButton="0" quotePrefix="0" xfId="6293"/>
    <xf applyAlignment="1" borderId="6" fillId="0" fontId="11" numFmtId="0" pivotButton="0" quotePrefix="0" xfId="6293">
      <alignment horizontal="center" vertical="center"/>
    </xf>
    <xf applyAlignment="1" borderId="6" fillId="0" fontId="11" numFmtId="0" pivotButton="0" quotePrefix="0" xfId="6293">
      <alignment vertical="center"/>
    </xf>
    <xf applyAlignment="1" borderId="142" fillId="5" fontId="37" numFmtId="167" pivotButton="0" quotePrefix="0" xfId="4181">
      <alignment horizontal="center" vertical="center"/>
    </xf>
    <xf applyAlignment="1" borderId="6" fillId="0" fontId="0" numFmtId="167" pivotButton="0" quotePrefix="0" xfId="4181">
      <alignment horizontal="center" vertical="center"/>
    </xf>
    <xf applyAlignment="1" borderId="142" fillId="0" fontId="12" numFmtId="167" pivotButton="0" quotePrefix="0" xfId="4181">
      <alignment horizontal="center" vertical="center"/>
    </xf>
    <xf applyAlignment="1" borderId="143" fillId="0" fontId="0" numFmtId="167" pivotButton="0" quotePrefix="0" xfId="4181">
      <alignment horizontal="center" vertical="center"/>
    </xf>
    <xf applyAlignment="1" borderId="6" fillId="0" fontId="0" numFmtId="170" pivotButton="0" quotePrefix="0" xfId="4181">
      <alignment horizontal="center" vertical="center"/>
    </xf>
    <xf applyAlignment="1" borderId="84" fillId="0" fontId="0" numFmtId="167" pivotButton="0" quotePrefix="0" xfId="4181">
      <alignment horizontal="center" vertical="center"/>
    </xf>
    <xf applyAlignment="1" borderId="142" fillId="0" fontId="12" numFmtId="170" pivotButton="0" quotePrefix="0" xfId="4181">
      <alignment horizontal="center" vertical="center"/>
    </xf>
    <xf applyAlignment="1" borderId="6" fillId="0" fontId="0" numFmtId="164" pivotButton="0" quotePrefix="0" xfId="6293">
      <alignment horizontal="center" vertical="center"/>
    </xf>
    <xf applyAlignment="1" borderId="6" fillId="19" fontId="0" numFmtId="167" pivotButton="0" quotePrefix="0" xfId="4181">
      <alignment horizontal="center" vertical="center"/>
    </xf>
    <xf applyAlignment="1" borderId="143" fillId="19" fontId="18" numFmtId="171" pivotButton="0" quotePrefix="0" xfId="4181">
      <alignment horizontal="center" vertical="center"/>
    </xf>
    <xf applyAlignment="1" borderId="6" fillId="19" fontId="12" numFmtId="171" pivotButton="0" quotePrefix="0" xfId="4181">
      <alignment horizontal="center" vertical="center"/>
    </xf>
    <xf applyAlignment="1" borderId="142" fillId="5" fontId="37" numFmtId="170" pivotButton="0" quotePrefix="0" xfId="4181">
      <alignment horizontal="center" vertical="center"/>
    </xf>
    <xf applyAlignment="1" borderId="142" fillId="0" fontId="18" numFmtId="169" pivotButton="0" quotePrefix="0" xfId="4181">
      <alignment horizontal="center" vertical="center"/>
    </xf>
    <xf applyAlignment="1" borderId="43" fillId="0" fontId="0" numFmtId="0" pivotButton="0" quotePrefix="0" xfId="6293">
      <alignment horizontal="center" vertical="center"/>
    </xf>
    <xf applyAlignment="1" borderId="0" fillId="0" fontId="62" numFmtId="0" pivotButton="0" quotePrefix="0" xfId="6293">
      <alignment horizontal="center" vertical="center"/>
    </xf>
    <xf borderId="0" fillId="0" fontId="53" numFmtId="201" pivotButton="0" quotePrefix="0" xfId="6293"/>
    <xf applyAlignment="1" borderId="0" fillId="0" fontId="62" numFmtId="164" pivotButton="0" quotePrefix="0" xfId="6293">
      <alignment horizontal="right" vertical="center" wrapText="1"/>
    </xf>
    <xf applyAlignment="1" borderId="0" fillId="3" fontId="62" numFmtId="167" pivotButton="0" quotePrefix="0" xfId="4181">
      <alignment horizontal="center" vertical="center"/>
    </xf>
    <xf borderId="16" fillId="0" fontId="11" numFmtId="0" pivotButton="0" quotePrefix="0" xfId="6293"/>
    <xf borderId="16" fillId="19" fontId="31" numFmtId="0" pivotButton="0" quotePrefix="0" xfId="6293"/>
    <xf borderId="16" fillId="19" fontId="11" numFmtId="0" pivotButton="0" quotePrefix="0" xfId="6293"/>
    <xf borderId="0" fillId="0" fontId="53" numFmtId="202" pivotButton="0" quotePrefix="0" xfId="6293"/>
    <xf applyAlignment="1" borderId="0" fillId="0" fontId="16" numFmtId="167" pivotButton="0" quotePrefix="0" xfId="4181">
      <alignment horizontal="center" vertical="center"/>
    </xf>
    <xf applyAlignment="1" borderId="0" fillId="19" fontId="0" numFmtId="197" pivotButton="0" quotePrefix="0" xfId="6293">
      <alignment horizontal="center" vertical="center"/>
    </xf>
    <xf applyAlignment="1" borderId="0" fillId="19" fontId="16" numFmtId="197" pivotButton="0" quotePrefix="0" xfId="6293">
      <alignment horizontal="center" vertical="center"/>
    </xf>
    <xf applyAlignment="1" borderId="0" fillId="19" fontId="16" numFmtId="169" pivotButton="0" quotePrefix="0" xfId="4181">
      <alignment horizontal="center" vertical="center"/>
    </xf>
    <xf applyAlignment="1" borderId="0" fillId="19" fontId="18" numFmtId="169" pivotButton="0" quotePrefix="0" xfId="4181">
      <alignment horizontal="center" vertical="center"/>
    </xf>
    <xf applyAlignment="1" borderId="30" fillId="19" fontId="0" numFmtId="189" pivotButton="0" quotePrefix="0" xfId="6293">
      <alignment horizontal="center" vertical="center"/>
    </xf>
    <xf applyAlignment="1" borderId="87" fillId="0" fontId="0" numFmtId="9" pivotButton="0" quotePrefix="0" xfId="16971">
      <alignment horizontal="center" vertical="center"/>
    </xf>
    <xf applyAlignment="1" borderId="28" fillId="19" fontId="0" numFmtId="9" pivotButton="0" quotePrefix="0" xfId="16971">
      <alignment horizontal="center" vertical="center"/>
    </xf>
    <xf applyAlignment="1" borderId="18" fillId="0" fontId="0" numFmtId="167" pivotButton="0" quotePrefix="0" xfId="4181">
      <alignment horizontal="center" vertical="center"/>
    </xf>
    <xf applyAlignment="1" borderId="32" fillId="0" fontId="0" numFmtId="164" pivotButton="0" quotePrefix="0" xfId="6293">
      <alignment horizontal="center" vertical="center"/>
    </xf>
    <xf applyAlignment="1" borderId="101" fillId="0" fontId="0" numFmtId="9" pivotButton="0" quotePrefix="0" xfId="16971">
      <alignment horizontal="center" vertical="center"/>
    </xf>
    <xf borderId="28" fillId="0" fontId="0" numFmtId="9" pivotButton="0" quotePrefix="0" xfId="16971"/>
    <xf applyAlignment="1" borderId="38" fillId="0" fontId="0" numFmtId="9" pivotButton="0" quotePrefix="0" xfId="16971">
      <alignment horizontal="center" vertical="center"/>
    </xf>
    <xf applyAlignment="1" borderId="93" fillId="19" fontId="18" numFmtId="170" pivotButton="0" quotePrefix="0" xfId="4181">
      <alignment horizontal="center" vertical="center"/>
    </xf>
    <xf applyAlignment="1" borderId="30" fillId="19" fontId="0" numFmtId="170" pivotButton="0" quotePrefix="0" xfId="4181">
      <alignment horizontal="center" vertical="center"/>
    </xf>
    <xf applyAlignment="1" borderId="30" fillId="19" fontId="12" numFmtId="170" pivotButton="0" quotePrefix="0" xfId="4181">
      <alignment horizontal="center" vertical="center"/>
    </xf>
    <xf applyAlignment="1" borderId="87" fillId="0" fontId="16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 vertical="center" wrapText="1"/>
    </xf>
    <xf applyAlignment="1" borderId="54" fillId="19" fontId="18" numFmtId="167" pivotButton="0" quotePrefix="0" xfId="4181">
      <alignment horizontal="center" vertical="center"/>
    </xf>
    <xf applyAlignment="1" borderId="43" fillId="0" fontId="16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 vertical="center"/>
    </xf>
    <xf borderId="0" fillId="0" fontId="40" numFmtId="169" pivotButton="0" quotePrefix="0" xfId="4181"/>
    <xf applyAlignment="1" borderId="0" fillId="0" fontId="0" numFmtId="203" pivotButton="0" quotePrefix="0" xfId="6293">
      <alignment horizontal="left" indent="1"/>
    </xf>
    <xf applyAlignment="1" borderId="6" fillId="0" fontId="16" numFmtId="167" pivotButton="0" quotePrefix="0" xfId="4181">
      <alignment horizontal="center" vertical="center"/>
    </xf>
    <xf applyAlignment="1" borderId="7" fillId="0" fontId="16" numFmtId="167" pivotButton="0" quotePrefix="0" xfId="4181">
      <alignment horizontal="center" vertical="center"/>
    </xf>
    <xf applyAlignment="1" borderId="0" fillId="19" fontId="18" numFmtId="171" pivotButton="0" quotePrefix="0" xfId="4181">
      <alignment horizontal="center" vertical="center"/>
    </xf>
    <xf borderId="0" fillId="0" fontId="31" numFmtId="169" pivotButton="0" quotePrefix="0" xfId="4181"/>
    <xf borderId="0" fillId="0" fontId="53" numFmtId="169" pivotButton="0" quotePrefix="0" xfId="4181"/>
    <xf borderId="0" fillId="6" fontId="111" numFmtId="0" pivotButton="0" quotePrefix="0" xfId="6293"/>
    <xf borderId="0" fillId="0" fontId="111" numFmtId="0" pivotButton="0" quotePrefix="0" xfId="6293"/>
    <xf borderId="0" fillId="6" fontId="0" numFmtId="167" pivotButton="0" quotePrefix="0" xfId="4181"/>
    <xf borderId="0" fillId="0" fontId="12" numFmtId="9" pivotButton="0" quotePrefix="0" xfId="16971"/>
    <xf borderId="0" fillId="0" fontId="112" numFmtId="0" pivotButton="0" quotePrefix="0" xfId="6293"/>
    <xf borderId="0" fillId="0" fontId="113" numFmtId="0" pivotButton="0" quotePrefix="0" xfId="6293"/>
    <xf borderId="0" fillId="0" fontId="0" numFmtId="177" pivotButton="0" quotePrefix="0" xfId="6293"/>
    <xf applyAlignment="1" borderId="2" fillId="0" fontId="0" numFmtId="9" pivotButton="0" quotePrefix="0" xfId="16971">
      <alignment horizontal="center" vertical="center"/>
    </xf>
    <xf borderId="18" fillId="0" fontId="12" numFmtId="0" pivotButton="0" quotePrefix="0" xfId="6293"/>
    <xf borderId="77" fillId="0" fontId="12" numFmtId="0" pivotButton="0" quotePrefix="0" xfId="6293"/>
    <xf applyAlignment="1" borderId="43" fillId="0" fontId="12" numFmtId="167" pivotButton="0" quotePrefix="0" xfId="4181">
      <alignment horizontal="center" vertical="center"/>
    </xf>
    <xf borderId="83" fillId="6" fontId="0" numFmtId="0" pivotButton="0" quotePrefix="0" xfId="6293"/>
    <xf borderId="75" fillId="6" fontId="0" numFmtId="0" pivotButton="0" quotePrefix="0" xfId="6293"/>
    <xf applyAlignment="1" borderId="54" fillId="6" fontId="0" numFmtId="176" pivotButton="0" quotePrefix="0" xfId="6293">
      <alignment horizontal="center" vertical="center"/>
    </xf>
    <xf borderId="16" fillId="6" fontId="0" numFmtId="0" pivotButton="0" quotePrefix="0" xfId="6293"/>
    <xf borderId="76" fillId="6" fontId="0" numFmtId="0" pivotButton="0" quotePrefix="0" xfId="6293"/>
    <xf borderId="18" fillId="6" fontId="12" numFmtId="0" pivotButton="0" quotePrefix="0" xfId="6293"/>
    <xf borderId="77" fillId="6" fontId="12" numFmtId="0" pivotButton="0" quotePrefix="0" xfId="6293"/>
    <xf applyAlignment="1" borderId="43" fillId="6" fontId="12" numFmtId="173" pivotButton="0" quotePrefix="0" xfId="6293">
      <alignment horizontal="center" vertical="center"/>
    </xf>
    <xf applyAlignment="1" borderId="43" fillId="12" fontId="12" numFmtId="167" pivotButton="0" quotePrefix="0" xfId="4181">
      <alignment horizontal="center" vertical="center"/>
    </xf>
    <xf applyAlignment="1" borderId="54" fillId="0" fontId="0" numFmtId="176" pivotButton="0" quotePrefix="0" xfId="6293">
      <alignment horizontal="center" vertical="center"/>
    </xf>
    <xf applyAlignment="1" borderId="43" fillId="0" fontId="12" numFmtId="173" pivotButton="0" quotePrefix="0" xfId="6293">
      <alignment horizontal="center" vertical="center"/>
    </xf>
    <xf borderId="77" fillId="14" fontId="12" numFmtId="0" pivotButton="0" quotePrefix="0" xfId="6293"/>
    <xf borderId="75" fillId="14" fontId="0" numFmtId="0" pivotButton="0" quotePrefix="0" xfId="6293"/>
    <xf applyAlignment="1" borderId="54" fillId="0" fontId="0" numFmtId="175" pivotButton="0" quotePrefix="0" xfId="6293">
      <alignment horizontal="center" vertical="center"/>
    </xf>
    <xf borderId="76" fillId="14" fontId="0" numFmtId="0" pivotButton="0" quotePrefix="0" xfId="6293"/>
    <xf borderId="18" fillId="0" fontId="114" numFmtId="0" pivotButton="0" quotePrefix="0" xfId="6293"/>
    <xf borderId="77" fillId="0" fontId="114" numFmtId="0" pivotButton="0" quotePrefix="0" xfId="6293"/>
    <xf applyAlignment="1" borderId="43" fillId="0" fontId="114" numFmtId="170" pivotButton="0" quotePrefix="0" xfId="4181">
      <alignment horizontal="center" vertical="center"/>
    </xf>
    <xf applyAlignment="1" borderId="43" fillId="0" fontId="12" numFmtId="170" pivotButton="0" quotePrefix="0" xfId="4181">
      <alignment horizontal="center" vertical="center"/>
    </xf>
    <xf borderId="11" fillId="0" fontId="12" numFmtId="0" pivotButton="0" quotePrefix="0" xfId="6293"/>
    <xf borderId="12" fillId="0" fontId="12" numFmtId="0" pivotButton="0" quotePrefix="0" xfId="6293"/>
    <xf borderId="83" fillId="0" fontId="12" numFmtId="0" pivotButton="0" quotePrefix="0" xfId="6293"/>
    <xf borderId="75" fillId="0" fontId="114" numFmtId="0" pivotButton="0" quotePrefix="0" xfId="6293"/>
    <xf applyAlignment="1" borderId="54" fillId="0" fontId="114" numFmtId="167" pivotButton="0" quotePrefix="0" xfId="4181">
      <alignment horizontal="center" vertical="center"/>
    </xf>
    <xf borderId="16" fillId="0" fontId="12" numFmtId="0" pivotButton="0" quotePrefix="0" xfId="6293"/>
    <xf borderId="76" fillId="0" fontId="12" numFmtId="0" pivotButton="0" quotePrefix="0" xfId="6293"/>
    <xf borderId="16" fillId="6" fontId="111" numFmtId="0" pivotButton="0" quotePrefix="0" xfId="6293"/>
    <xf applyAlignment="1" borderId="76" fillId="6" fontId="111" numFmtId="0" pivotButton="0" quotePrefix="0" xfId="6293">
      <alignment horizontal="left" indent="1" vertical="center" wrapText="1"/>
    </xf>
    <xf applyAlignment="1" borderId="0" fillId="0" fontId="111" numFmtId="170" pivotButton="0" quotePrefix="0" xfId="4181">
      <alignment horizontal="center" vertical="center"/>
    </xf>
    <xf borderId="16" fillId="6" fontId="12" numFmtId="0" pivotButton="0" quotePrefix="0" xfId="6293"/>
    <xf applyAlignment="1" borderId="76" fillId="6" fontId="111" numFmtId="0" pivotButton="0" quotePrefix="0" xfId="6293">
      <alignment horizontal="left" indent="1"/>
    </xf>
    <xf applyAlignment="1" borderId="0" fillId="0" fontId="111" numFmtId="167" pivotButton="0" quotePrefix="0" xfId="4181">
      <alignment horizontal="center" vertical="center"/>
    </xf>
    <xf applyAlignment="1" borderId="76" fillId="6" fontId="0" numFmtId="0" pivotButton="0" quotePrefix="0" xfId="6293">
      <alignment horizontal="left" indent="1"/>
    </xf>
    <xf borderId="16" fillId="0" fontId="111" numFmtId="0" pivotButton="0" quotePrefix="0" xfId="6293"/>
    <xf applyAlignment="1" borderId="76" fillId="0" fontId="111" numFmtId="0" pivotButton="0" quotePrefix="0" xfId="6293">
      <alignment horizontal="left" indent="1"/>
    </xf>
    <xf applyAlignment="1" borderId="0" fillId="6" fontId="111" numFmtId="173" pivotButton="0" quotePrefix="0" xfId="6293">
      <alignment horizontal="center" vertical="center"/>
    </xf>
    <xf borderId="18" fillId="6" fontId="0" numFmtId="167" pivotButton="0" quotePrefix="0" xfId="4181"/>
    <xf applyAlignment="1" borderId="94" fillId="0" fontId="111" numFmtId="0" pivotButton="0" quotePrefix="0" xfId="6293">
      <alignment horizontal="left" indent="1"/>
    </xf>
    <xf applyAlignment="1" borderId="20" fillId="6" fontId="0" numFmtId="167" pivotButton="0" quotePrefix="0" xfId="4181">
      <alignment horizontal="center" vertical="center"/>
    </xf>
    <xf applyAlignment="1" borderId="27" fillId="5" fontId="12" numFmtId="167" pivotButton="0" quotePrefix="0" xfId="4181">
      <alignment horizontal="center" vertical="center"/>
    </xf>
    <xf borderId="11" fillId="0" fontId="12" numFmtId="9" pivotButton="0" quotePrefix="0" xfId="16971"/>
    <xf borderId="12" fillId="0" fontId="12" numFmtId="9" pivotButton="0" quotePrefix="0" xfId="16971"/>
    <xf borderId="11" fillId="0" fontId="0" numFmtId="0" pivotButton="0" quotePrefix="0" xfId="6293"/>
    <xf borderId="12" fillId="0" fontId="0" numFmtId="0" pivotButton="0" quotePrefix="0" xfId="6293"/>
    <xf borderId="71" fillId="0" fontId="60" numFmtId="167" pivotButton="0" quotePrefix="0" xfId="4181"/>
    <xf borderId="71" fillId="0" fontId="10" numFmtId="167" pivotButton="0" quotePrefix="0" xfId="4181"/>
    <xf applyAlignment="1" borderId="22" fillId="5" fontId="12" numFmtId="9" pivotButton="0" quotePrefix="0" xfId="16971">
      <alignment horizontal="center" vertical="center"/>
    </xf>
    <xf applyAlignment="1" borderId="17" fillId="0" fontId="0" numFmtId="9" pivotButton="0" quotePrefix="0" xfId="16971">
      <alignment horizontal="center" vertical="center"/>
    </xf>
    <xf applyAlignment="1" borderId="61" fillId="0" fontId="12" numFmtId="9" pivotButton="0" quotePrefix="0" xfId="16971">
      <alignment horizontal="center" vertical="center"/>
    </xf>
    <xf applyAlignment="1" borderId="54" fillId="6" fontId="0" numFmtId="164" pivotButton="0" quotePrefix="0" xfId="6293">
      <alignment horizontal="center" vertical="center"/>
    </xf>
    <xf applyAlignment="1" borderId="54" fillId="6" fontId="0" numFmtId="175" pivotButton="0" quotePrefix="0" xfId="4181">
      <alignment horizontal="center" vertical="center"/>
    </xf>
    <xf applyAlignment="1" borderId="17" fillId="6" fontId="0" numFmtId="9" pivotButton="0" quotePrefix="0" xfId="16971">
      <alignment horizontal="center" vertical="center"/>
    </xf>
    <xf applyAlignment="1" borderId="0" fillId="6" fontId="0" numFmtId="164" pivotButton="0" quotePrefix="0" xfId="6293">
      <alignment horizontal="center" vertical="center"/>
    </xf>
    <xf applyAlignment="1" borderId="0" fillId="6" fontId="0" numFmtId="3" pivotButton="0" quotePrefix="0" xfId="4181">
      <alignment horizontal="center" vertical="center"/>
    </xf>
    <xf applyAlignment="1" borderId="14" fillId="6" fontId="0" numFmtId="9" pivotButton="0" quotePrefix="0" xfId="16971">
      <alignment horizontal="center" vertical="center"/>
    </xf>
    <xf applyAlignment="1" borderId="43" fillId="6" fontId="12" numFmtId="164" pivotButton="0" quotePrefix="0" xfId="6293">
      <alignment horizontal="center" vertical="center"/>
    </xf>
    <xf applyAlignment="1" borderId="43" fillId="6" fontId="12" numFmtId="173" pivotButton="0" quotePrefix="0" xfId="4181">
      <alignment horizontal="center" vertical="center"/>
    </xf>
    <xf applyAlignment="1" borderId="61" fillId="6" fontId="12" numFmtId="9" pivotButton="0" quotePrefix="0" xfId="16971">
      <alignment horizontal="center" vertical="center"/>
    </xf>
    <xf applyAlignment="1" borderId="54" fillId="0" fontId="0" numFmtId="175" pivotButton="0" quotePrefix="0" xfId="4181">
      <alignment horizontal="center" vertical="center"/>
    </xf>
    <xf applyAlignment="1" borderId="0" fillId="0" fontId="0" numFmtId="3" pivotButton="0" quotePrefix="0" xfId="4181">
      <alignment horizontal="center" vertical="center"/>
    </xf>
    <xf applyAlignment="1" borderId="43" fillId="0" fontId="12" numFmtId="173" pivotButton="0" quotePrefix="0" xfId="4181">
      <alignment horizontal="center" vertical="center"/>
    </xf>
    <xf applyAlignment="1" borderId="43" fillId="6" fontId="12" numFmtId="167" pivotButton="0" quotePrefix="0" xfId="4181">
      <alignment horizontal="center" vertical="center"/>
    </xf>
    <xf applyAlignment="1" borderId="0" fillId="0" fontId="0" numFmtId="175" pivotButton="0" quotePrefix="0" xfId="4181">
      <alignment horizontal="center" vertical="center"/>
    </xf>
    <xf applyAlignment="1" borderId="43" fillId="0" fontId="114" numFmtId="167" pivotButton="0" quotePrefix="0" xfId="4181">
      <alignment horizontal="center" vertical="center"/>
    </xf>
    <xf applyAlignment="1" borderId="61" fillId="0" fontId="114" numFmtId="9" pivotButton="0" quotePrefix="0" xfId="16971">
      <alignment horizontal="center" vertical="center"/>
    </xf>
    <xf applyAlignment="1" borderId="0" fillId="0" fontId="0" numFmtId="185" pivotButton="0" quotePrefix="0" xfId="4181">
      <alignment horizontal="center" vertical="center"/>
    </xf>
    <xf applyAlignment="1" borderId="22" fillId="0" fontId="12" numFmtId="9" pivotButton="0" quotePrefix="0" xfId="16971">
      <alignment horizontal="center" vertical="center"/>
    </xf>
    <xf applyAlignment="1" borderId="17" fillId="0" fontId="114" numFmtId="9" pivotButton="0" quotePrefix="0" xfId="16971">
      <alignment horizontal="center" vertical="center"/>
    </xf>
    <xf applyAlignment="1" borderId="0" fillId="6" fontId="111" numFmtId="167" pivotButton="0" quotePrefix="0" xfId="4181">
      <alignment horizontal="center" vertical="center"/>
    </xf>
    <xf applyAlignment="1" borderId="14" fillId="6" fontId="111" numFmtId="9" pivotButton="0" quotePrefix="0" xfId="16971">
      <alignment horizontal="center" vertical="center"/>
    </xf>
    <xf applyAlignment="1" borderId="19" fillId="6" fontId="0" numFmtId="9" pivotButton="0" quotePrefix="0" xfId="16971">
      <alignment horizontal="center" vertical="center"/>
    </xf>
    <xf applyAlignment="1" borderId="15" fillId="5" fontId="12" numFmtId="9" pivotButton="0" quotePrefix="0" xfId="16971">
      <alignment horizontal="center" vertical="center"/>
    </xf>
    <xf applyAlignment="1" borderId="20" fillId="0" fontId="12" numFmtId="9" pivotButton="0" quotePrefix="0" xfId="6293">
      <alignment horizontal="center" vertical="center"/>
    </xf>
    <xf applyAlignment="1" borderId="20" fillId="0" fontId="12" numFmtId="204" pivotButton="0" quotePrefix="0" xfId="16971">
      <alignment horizontal="center"/>
    </xf>
    <xf applyAlignment="1" borderId="72" fillId="0" fontId="12" numFmtId="9" pivotButton="0" quotePrefix="0" xfId="16971">
      <alignment horizontal="center" vertical="center"/>
    </xf>
    <xf applyAlignment="1" borderId="15" fillId="0" fontId="12" numFmtId="205" pivotButton="0" quotePrefix="0" xfId="16971">
      <alignment horizontal="center"/>
    </xf>
    <xf applyAlignment="1" borderId="1" fillId="0" fontId="0" numFmtId="9" pivotButton="0" quotePrefix="0" xfId="16971">
      <alignment horizontal="center" vertical="center"/>
    </xf>
    <xf applyAlignment="1" borderId="144" fillId="0" fontId="11" numFmtId="172" pivotButton="0" quotePrefix="0" xfId="6293">
      <alignment horizontal="center" vertical="center"/>
    </xf>
    <xf applyAlignment="1" borderId="9" fillId="0" fontId="0" numFmtId="164" pivotButton="0" quotePrefix="0" xfId="6293">
      <alignment horizontal="center" vertical="center"/>
    </xf>
    <xf applyAlignment="1" borderId="54" fillId="6" fontId="0" numFmtId="9" pivotButton="0" quotePrefix="0" xfId="16971">
      <alignment horizontal="center" vertical="center"/>
    </xf>
    <xf applyAlignment="1" borderId="43" fillId="6" fontId="12" numFmtId="9" pivotButton="0" quotePrefix="0" xfId="16971">
      <alignment horizontal="center" vertical="center"/>
    </xf>
    <xf applyAlignment="1" borderId="43" fillId="0" fontId="114" numFmtId="9" pivotButton="0" quotePrefix="0" xfId="16971">
      <alignment horizontal="center" vertical="center"/>
    </xf>
    <xf applyAlignment="1" borderId="54" fillId="0" fontId="114" numFmtId="181" pivotButton="0" quotePrefix="0" xfId="16971">
      <alignment horizontal="center" vertical="center"/>
    </xf>
    <xf applyAlignment="1" borderId="0" fillId="6" fontId="111" numFmtId="9" pivotButton="0" quotePrefix="0" xfId="16971">
      <alignment horizontal="center" vertical="center"/>
    </xf>
    <xf applyAlignment="1" borderId="20" fillId="6" fontId="0" numFmtId="9" pivotButton="0" quotePrefix="0" xfId="16971">
      <alignment horizontal="center" vertical="center"/>
    </xf>
    <xf applyAlignment="1" borderId="43" fillId="0" fontId="12" numFmtId="0" pivotButton="0" quotePrefix="0" xfId="6293">
      <alignment horizontal="center" vertical="center"/>
    </xf>
    <xf applyAlignment="1" borderId="27" fillId="5" fontId="12" numFmtId="9" pivotButton="0" quotePrefix="0" xfId="16971">
      <alignment horizontal="center" vertical="center"/>
    </xf>
    <xf applyAlignment="1" borderId="35" fillId="0" fontId="0" numFmtId="9" pivotButton="0" quotePrefix="0" xfId="16971">
      <alignment horizontal="center" vertical="center"/>
    </xf>
    <xf applyAlignment="1" borderId="43" fillId="0" fontId="12" numFmtId="164" pivotButton="0" quotePrefix="0" xfId="6293">
      <alignment horizontal="center" vertical="center"/>
    </xf>
    <xf applyAlignment="1" borderId="43" fillId="0" fontId="114" numFmtId="164" pivotButton="0" quotePrefix="0" xfId="6293">
      <alignment horizontal="center" vertical="center"/>
    </xf>
    <xf applyAlignment="1" borderId="21" fillId="0" fontId="12" numFmtId="164" pivotButton="0" quotePrefix="0" xfId="6293">
      <alignment horizontal="center" vertical="center"/>
    </xf>
    <xf applyAlignment="1" borderId="54" fillId="0" fontId="114" numFmtId="164" pivotButton="0" quotePrefix="0" xfId="6293">
      <alignment horizontal="center" vertical="center"/>
    </xf>
    <xf applyAlignment="1" borderId="0" fillId="6" fontId="111" numFmtId="164" pivotButton="0" quotePrefix="0" xfId="6293">
      <alignment horizontal="center" vertical="center"/>
    </xf>
    <xf applyAlignment="1" borderId="20" fillId="6" fontId="0" numFmtId="164" pivotButton="0" quotePrefix="0" xfId="6293">
      <alignment horizontal="center" vertical="center"/>
    </xf>
    <xf applyAlignment="1" borderId="27" fillId="5" fontId="12" numFmtId="164" pivotButton="0" quotePrefix="0" xfId="6293">
      <alignment horizontal="center" vertical="center"/>
    </xf>
    <xf applyAlignment="1" borderId="19" fillId="0" fontId="12" numFmtId="9" pivotButton="0" quotePrefix="0" xfId="16971">
      <alignment horizontal="center"/>
    </xf>
    <xf applyAlignment="1" borderId="57" fillId="0" fontId="0" numFmtId="9" pivotButton="0" quotePrefix="0" xfId="16971">
      <alignment horizontal="center" vertical="center"/>
    </xf>
    <xf applyAlignment="1" borderId="70" fillId="0" fontId="0" numFmtId="9" pivotButton="0" quotePrefix="0" xfId="16971">
      <alignment horizontal="center" vertical="center"/>
    </xf>
    <xf borderId="71" fillId="0" fontId="0" numFmtId="9" pivotButton="0" quotePrefix="0" xfId="16971"/>
    <xf applyAlignment="1" borderId="43" fillId="0" fontId="57" numFmtId="179" pivotButton="0" quotePrefix="0" xfId="4181">
      <alignment horizontal="center" vertical="center"/>
    </xf>
    <xf applyAlignment="1" borderId="65" fillId="6" fontId="0" numFmtId="9" pivotButton="0" quotePrefix="0" xfId="16971">
      <alignment horizontal="center" vertical="center"/>
    </xf>
    <xf applyAlignment="1" borderId="54" fillId="29" fontId="0" numFmtId="176" pivotButton="0" quotePrefix="0" xfId="0">
      <alignment horizontal="center" vertical="center"/>
    </xf>
    <xf applyAlignment="1" borderId="54" fillId="29" fontId="0" numFmtId="41" pivotButton="0" quotePrefix="0" xfId="12284">
      <alignment horizontal="center" vertical="center"/>
    </xf>
    <xf applyAlignment="1" borderId="25" fillId="6" fontId="0" numFmtId="9" pivotButton="0" quotePrefix="0" xfId="16971">
      <alignment horizontal="center" vertical="center"/>
    </xf>
    <xf applyAlignment="1" borderId="0" fillId="29" fontId="0" numFmtId="3" pivotButton="0" quotePrefix="0" xfId="0">
      <alignment horizontal="center" vertical="center"/>
    </xf>
    <xf applyAlignment="1" borderId="0" fillId="29" fontId="0" numFmtId="41" pivotButton="0" quotePrefix="0" xfId="12284">
      <alignment horizontal="center" vertical="center"/>
    </xf>
    <xf applyAlignment="1" borderId="62" fillId="6" fontId="12" numFmtId="9" pivotButton="0" quotePrefix="0" xfId="16971">
      <alignment horizontal="center" vertical="center"/>
    </xf>
    <xf applyAlignment="1" borderId="43" fillId="29" fontId="57" numFmtId="173" pivotButton="0" quotePrefix="0" xfId="0">
      <alignment horizontal="center" vertical="center"/>
    </xf>
    <xf applyAlignment="1" borderId="43" fillId="29" fontId="57" numFmtId="41" pivotButton="0" quotePrefix="0" xfId="12284">
      <alignment horizontal="center" vertical="center"/>
    </xf>
    <xf applyAlignment="1" borderId="54" fillId="0" fontId="0" numFmtId="180" pivotButton="0" quotePrefix="0" xfId="4181">
      <alignment horizontal="center" vertical="center"/>
    </xf>
    <xf applyAlignment="1" borderId="43" fillId="32" fontId="57" numFmtId="179" pivotButton="0" quotePrefix="0" xfId="4181">
      <alignment horizontal="center" vertical="center"/>
    </xf>
    <xf applyAlignment="1" borderId="54" fillId="0" fontId="0" numFmtId="176" pivotButton="0" quotePrefix="0" xfId="0">
      <alignment horizontal="center" vertical="center"/>
    </xf>
    <xf applyAlignment="1" borderId="43" fillId="0" fontId="57" numFmtId="173" pivotButton="0" quotePrefix="0" xfId="0">
      <alignment horizontal="center" vertical="center"/>
    </xf>
    <xf applyAlignment="1" borderId="54" fillId="0" fontId="0" numFmtId="175" pivotButton="0" quotePrefix="0" xfId="0">
      <alignment horizontal="center" vertical="center"/>
    </xf>
    <xf applyAlignment="1" borderId="0" fillId="0" fontId="0" numFmtId="3" pivotButton="0" quotePrefix="0" xfId="4181">
      <alignment horizontal="center" vertical="center"/>
    </xf>
    <xf applyAlignment="1" borderId="43" fillId="0" fontId="57" numFmtId="173" pivotButton="0" quotePrefix="0" xfId="4181">
      <alignment horizontal="center" vertical="center"/>
    </xf>
    <xf applyAlignment="1" borderId="54" fillId="29" fontId="0" numFmtId="179" pivotButton="0" quotePrefix="0" xfId="4181">
      <alignment horizontal="center" vertical="center"/>
    </xf>
    <xf applyAlignment="1" borderId="0" fillId="29" fontId="0" numFmtId="179" pivotButton="0" quotePrefix="0" xfId="4181">
      <alignment horizontal="center" vertical="center"/>
    </xf>
    <xf applyAlignment="1" borderId="43" fillId="29" fontId="57" numFmtId="179" pivotButton="0" quotePrefix="0" xfId="4181">
      <alignment horizontal="center" vertical="center"/>
    </xf>
    <xf applyAlignment="1" borderId="0" fillId="0" fontId="0" numFmtId="175" pivotButton="0" quotePrefix="0" xfId="0">
      <alignment horizontal="center" vertical="center"/>
    </xf>
    <xf applyAlignment="1" borderId="0" fillId="0" fontId="0" numFmtId="175" pivotButton="0" quotePrefix="0" xfId="4181">
      <alignment horizontal="center" vertical="center"/>
    </xf>
    <xf applyAlignment="1" borderId="62" fillId="0" fontId="114" numFmtId="9" pivotButton="0" quotePrefix="0" xfId="16971">
      <alignment horizontal="center" vertical="center"/>
    </xf>
    <xf applyAlignment="1" borderId="43" fillId="0" fontId="115" numFmtId="180" pivotButton="0" quotePrefix="0" xfId="4181">
      <alignment horizontal="center" vertical="center"/>
    </xf>
    <xf applyAlignment="1" borderId="43" fillId="0" fontId="115" numFmtId="179" pivotButton="0" quotePrefix="0" xfId="4181">
      <alignment horizontal="center" vertical="center"/>
    </xf>
    <xf applyAlignment="1" borderId="54" fillId="0" fontId="0" numFmtId="41" pivotButton="0" quotePrefix="0" xfId="12284">
      <alignment horizontal="center" vertical="center"/>
    </xf>
    <xf applyAlignment="1" borderId="43" fillId="0" fontId="57" numFmtId="180" pivotButton="0" quotePrefix="0" xfId="4181">
      <alignment horizontal="center" vertical="center"/>
    </xf>
    <xf applyAlignment="1" borderId="21" fillId="0" fontId="57" numFmtId="180" pivotButton="0" quotePrefix="0" xfId="4181">
      <alignment horizontal="center" vertical="center"/>
    </xf>
    <xf applyAlignment="1" borderId="21" fillId="0" fontId="57" numFmtId="179" pivotButton="0" quotePrefix="0" xfId="4181">
      <alignment horizontal="center" vertical="center"/>
    </xf>
    <xf applyAlignment="1" borderId="65" fillId="0" fontId="114" numFmtId="9" pivotButton="0" quotePrefix="0" xfId="16971">
      <alignment horizontal="center" vertical="center"/>
    </xf>
    <xf applyAlignment="1" borderId="54" fillId="0" fontId="115" numFmtId="179" pivotButton="0" quotePrefix="0" xfId="4181">
      <alignment horizontal="center" vertical="center"/>
    </xf>
    <xf applyAlignment="1" borderId="25" fillId="6" fontId="111" numFmtId="9" pivotButton="0" quotePrefix="0" xfId="16971">
      <alignment horizontal="center" vertical="center"/>
    </xf>
    <xf applyAlignment="1" borderId="0" fillId="0" fontId="116" numFmtId="180" pivotButton="0" quotePrefix="0" xfId="4181">
      <alignment horizontal="center" vertical="center"/>
    </xf>
    <xf applyAlignment="1" borderId="0" fillId="29" fontId="116" numFmtId="179" pivotButton="0" quotePrefix="0" xfId="4181">
      <alignment horizontal="center" vertical="center"/>
    </xf>
    <xf applyAlignment="1" borderId="0" fillId="29" fontId="0" numFmtId="173" pivotButton="0" quotePrefix="0" xfId="0">
      <alignment horizontal="center" vertical="center"/>
    </xf>
    <xf applyAlignment="1" borderId="0" fillId="29" fontId="116" numFmtId="173" pivotButton="0" quotePrefix="0" xfId="0">
      <alignment horizontal="center" vertical="center"/>
    </xf>
    <xf applyAlignment="1" borderId="0" fillId="0" fontId="116" numFmtId="179" pivotButton="0" quotePrefix="0" xfId="4181">
      <alignment horizontal="center" vertical="center"/>
    </xf>
    <xf applyAlignment="1" borderId="28" fillId="6" fontId="0" numFmtId="9" pivotButton="0" quotePrefix="0" xfId="16971">
      <alignment horizontal="center" vertical="center"/>
    </xf>
    <xf applyAlignment="1" borderId="20" fillId="0" fontId="0" numFmtId="179" pivotButton="0" quotePrefix="0" xfId="4181">
      <alignment horizontal="center" vertical="center"/>
    </xf>
    <xf applyAlignment="1" borderId="20" fillId="29" fontId="0" numFmtId="179" pivotButton="0" quotePrefix="0" xfId="4181">
      <alignment horizontal="center" vertical="center"/>
    </xf>
    <xf applyAlignment="1" borderId="26" fillId="5" fontId="12" numFmtId="9" pivotButton="0" quotePrefix="0" xfId="16971">
      <alignment horizontal="center" vertical="center"/>
    </xf>
    <xf applyAlignment="1" borderId="27" fillId="20" fontId="57" numFmtId="179" pivotButton="0" quotePrefix="0" xfId="4181">
      <alignment horizontal="center" vertical="center"/>
    </xf>
    <xf applyAlignment="1" borderId="20" fillId="0" fontId="57" numFmtId="174" pivotButton="0" quotePrefix="0" xfId="16971">
      <alignment horizontal="center" vertical="center"/>
    </xf>
    <xf applyAlignment="1" borderId="20" fillId="0" fontId="57" numFmtId="9" pivotButton="0" quotePrefix="0" xfId="12284">
      <alignment horizontal="center" vertical="center"/>
    </xf>
    <xf applyAlignment="1" borderId="22" fillId="20" fontId="57" numFmtId="9" pivotButton="0" quotePrefix="0" xfId="16971">
      <alignment horizontal="center" vertical="center"/>
    </xf>
    <xf applyAlignment="1" borderId="61" fillId="0" fontId="57" numFmtId="9" pivotButton="0" quotePrefix="0" xfId="16971">
      <alignment horizontal="center" vertical="center"/>
    </xf>
    <xf applyAlignment="1" borderId="54" fillId="29" fontId="0" numFmtId="175" pivotButton="0" quotePrefix="0" xfId="4181">
      <alignment horizontal="center" vertical="center"/>
    </xf>
    <xf applyAlignment="1" borderId="17" fillId="29" fontId="0" numFmtId="9" pivotButton="0" quotePrefix="0" xfId="16971">
      <alignment horizontal="center" vertical="center"/>
    </xf>
    <xf applyAlignment="1" borderId="0" fillId="29" fontId="0" numFmtId="3" pivotButton="0" quotePrefix="0" xfId="4181">
      <alignment horizontal="center" vertical="center"/>
    </xf>
    <xf applyAlignment="1" borderId="14" fillId="29" fontId="0" numFmtId="9" pivotButton="0" quotePrefix="0" xfId="16971">
      <alignment horizontal="center" vertical="center"/>
    </xf>
    <xf applyAlignment="1" borderId="43" fillId="29" fontId="57" numFmtId="173" pivotButton="0" quotePrefix="0" xfId="4181">
      <alignment horizontal="center" vertical="center"/>
    </xf>
    <xf applyAlignment="1" borderId="61" fillId="29" fontId="57" numFmtId="9" pivotButton="0" quotePrefix="0" xfId="16971">
      <alignment horizontal="center" vertical="center"/>
    </xf>
    <xf applyAlignment="1" borderId="54" fillId="0" fontId="0" numFmtId="175" pivotButton="0" quotePrefix="0" xfId="4181">
      <alignment horizontal="center" vertical="center"/>
    </xf>
    <xf applyAlignment="1" borderId="61" fillId="0" fontId="115" numFmtId="9" pivotButton="0" quotePrefix="0" xfId="16971">
      <alignment horizontal="center" vertical="center"/>
    </xf>
    <xf applyAlignment="1" borderId="0" fillId="0" fontId="0" numFmtId="206" pivotButton="0" quotePrefix="0" xfId="4181">
      <alignment horizontal="center" vertical="center"/>
    </xf>
    <xf applyAlignment="1" borderId="22" fillId="0" fontId="57" numFmtId="9" pivotButton="0" quotePrefix="0" xfId="16971">
      <alignment horizontal="center" vertical="center"/>
    </xf>
    <xf applyAlignment="1" borderId="17" fillId="0" fontId="115" numFmtId="9" pivotButton="0" quotePrefix="0" xfId="16971">
      <alignment horizontal="center" vertical="center"/>
    </xf>
    <xf applyAlignment="1" borderId="14" fillId="0" fontId="57" numFmtId="9" pivotButton="0" quotePrefix="0" xfId="16971">
      <alignment horizontal="center" vertical="center"/>
    </xf>
    <xf applyAlignment="1" borderId="14" fillId="29" fontId="116" numFmtId="9" pivotButton="0" quotePrefix="0" xfId="16971">
      <alignment horizontal="center" vertical="center"/>
    </xf>
    <xf applyAlignment="1" borderId="19" fillId="29" fontId="0" numFmtId="9" pivotButton="0" quotePrefix="0" xfId="16971">
      <alignment horizontal="center" vertical="center"/>
    </xf>
    <xf applyAlignment="1" borderId="15" fillId="20" fontId="57" numFmtId="9" pivotButton="0" quotePrefix="0" xfId="16971">
      <alignment horizontal="center" vertical="center"/>
    </xf>
    <xf applyAlignment="1" borderId="20" fillId="0" fontId="57" numFmtId="204" pivotButton="0" quotePrefix="0" xfId="16971">
      <alignment horizontal="center"/>
    </xf>
    <xf applyAlignment="1" borderId="72" fillId="0" fontId="57" numFmtId="174" pivotButton="0" quotePrefix="0" xfId="16971">
      <alignment horizontal="center" vertical="center"/>
    </xf>
    <xf applyAlignment="1" borderId="15" fillId="0" fontId="57" numFmtId="205" pivotButton="0" quotePrefix="0" xfId="16971">
      <alignment horizontal="center"/>
    </xf>
    <xf applyAlignment="1" borderId="28" fillId="0" fontId="12" numFmtId="9" pivotButton="0" quotePrefix="0" xfId="16971">
      <alignment horizontal="center"/>
    </xf>
    <xf applyAlignment="1" borderId="20" fillId="0" fontId="12" numFmtId="181" pivotButton="0" quotePrefix="0" xfId="16971">
      <alignment horizontal="center" vertical="center"/>
    </xf>
    <xf applyAlignment="1" borderId="20" fillId="0" fontId="12" numFmtId="181" pivotButton="0" quotePrefix="0" xfId="6293">
      <alignment horizontal="center" vertical="center"/>
    </xf>
    <xf applyAlignment="1" borderId="51" fillId="0" fontId="11" numFmtId="172" pivotButton="0" quotePrefix="0" xfId="6293">
      <alignment horizontal="center" vertical="center"/>
    </xf>
    <xf applyAlignment="1" borderId="65" fillId="0" fontId="114" numFmtId="181" pivotButton="0" quotePrefix="0" xfId="16971">
      <alignment horizontal="center" vertical="center"/>
    </xf>
    <xf applyAlignment="1" borderId="25" fillId="6" fontId="0" numFmtId="173" pivotButton="0" quotePrefix="0" xfId="6293">
      <alignment horizontal="center" vertical="center"/>
    </xf>
    <xf applyAlignment="1" borderId="25" fillId="6" fontId="111" numFmtId="173" pivotButton="0" quotePrefix="0" xfId="6293">
      <alignment horizontal="center" vertical="center"/>
    </xf>
    <xf applyAlignment="1" borderId="62" fillId="0" fontId="12" numFmtId="0" pivotButton="0" quotePrefix="0" xfId="6293">
      <alignment horizontal="center" vertical="center"/>
    </xf>
    <xf applyAlignment="1" borderId="28" fillId="0" fontId="12" numFmtId="205" pivotButton="0" quotePrefix="0" xfId="16971">
      <alignment horizontal="center"/>
    </xf>
    <xf applyAlignment="1" borderId="65" fillId="6" fontId="0" numFmtId="164" pivotButton="0" quotePrefix="0" xfId="6293">
      <alignment horizontal="center" vertical="center"/>
    </xf>
    <xf applyAlignment="1" borderId="25" fillId="6" fontId="0" numFmtId="164" pivotButton="0" quotePrefix="0" xfId="6293">
      <alignment horizontal="center" vertical="center"/>
    </xf>
    <xf applyAlignment="1" borderId="62" fillId="6" fontId="12" numFmtId="164" pivotButton="0" quotePrefix="0" xfId="6293">
      <alignment horizontal="center" vertical="center"/>
    </xf>
    <xf applyAlignment="1" borderId="62" fillId="0" fontId="114" numFmtId="164" pivotButton="0" quotePrefix="0" xfId="6293">
      <alignment horizontal="center" vertical="center"/>
    </xf>
    <xf applyAlignment="1" borderId="58" fillId="0" fontId="12" numFmtId="164" pivotButton="0" quotePrefix="0" xfId="6293">
      <alignment horizontal="center" vertical="center"/>
    </xf>
    <xf applyAlignment="1" borderId="65" fillId="0" fontId="114" numFmtId="164" pivotButton="0" quotePrefix="0" xfId="6293">
      <alignment horizontal="center" vertical="center"/>
    </xf>
    <xf applyAlignment="1" borderId="25" fillId="6" fontId="111" numFmtId="164" pivotButton="0" quotePrefix="0" xfId="6293">
      <alignment horizontal="center" vertical="center"/>
    </xf>
    <xf applyAlignment="1" borderId="28" fillId="6" fontId="0" numFmtId="164" pivotButton="0" quotePrefix="0" xfId="6293">
      <alignment horizontal="center" vertical="center"/>
    </xf>
    <xf applyAlignment="1" borderId="26" fillId="5" fontId="12" numFmtId="164" pivotButton="0" quotePrefix="0" xfId="6293">
      <alignment horizontal="center" vertical="center"/>
    </xf>
    <xf applyAlignment="1" borderId="28" fillId="0" fontId="12" numFmtId="204" pivotButton="0" quotePrefix="0" xfId="16971">
      <alignment horizontal="center"/>
    </xf>
    <xf applyAlignment="1" borderId="20" fillId="0" fontId="12" numFmtId="207" pivotButton="0" quotePrefix="0" xfId="16971">
      <alignment horizontal="center"/>
    </xf>
    <xf applyAlignment="1" borderId="54" fillId="0" fontId="0" numFmtId="177" pivotButton="0" quotePrefix="0" xfId="6293">
      <alignment horizontal="center" vertical="center"/>
    </xf>
    <xf borderId="10" fillId="0" fontId="31" numFmtId="167" pivotButton="0" quotePrefix="0" xfId="4181"/>
    <xf applyAlignment="1" borderId="22" fillId="5" fontId="12" numFmtId="181" pivotButton="0" quotePrefix="0" xfId="16971">
      <alignment horizontal="center" vertical="center"/>
    </xf>
    <xf applyAlignment="1" borderId="0" fillId="0" fontId="111" numFmtId="173" pivotButton="0" quotePrefix="0" xfId="6293">
      <alignment horizontal="center" vertical="center"/>
    </xf>
    <xf applyAlignment="1" borderId="14" fillId="0" fontId="111" numFmtId="9" pivotButton="0" quotePrefix="0" xfId="16971">
      <alignment horizontal="center" vertical="center"/>
    </xf>
    <xf applyAlignment="1" borderId="25" fillId="0" fontId="111" numFmtId="9" pivotButton="0" quotePrefix="0" xfId="16971">
      <alignment horizontal="center" vertical="center"/>
    </xf>
    <xf applyAlignment="1" borderId="25" fillId="0" fontId="111" numFmtId="173" pivotButton="0" quotePrefix="0" xfId="6293">
      <alignment horizontal="center" vertical="center"/>
    </xf>
    <xf applyAlignment="1" borderId="65" fillId="5" fontId="12" numFmtId="9" pivotButton="0" quotePrefix="0" xfId="16971">
      <alignment horizontal="center" vertical="center"/>
    </xf>
    <xf borderId="10" fillId="0" fontId="39" numFmtId="170" pivotButton="0" quotePrefix="0" xfId="4181"/>
    <xf applyAlignment="1" borderId="11" fillId="5" fontId="12" numFmtId="173" pivotButton="0" quotePrefix="0" xfId="6293">
      <alignment horizontal="center" vertical="center"/>
    </xf>
    <xf applyAlignment="1" borderId="11" fillId="0" fontId="0" numFmtId="9" pivotButton="0" quotePrefix="0" xfId="16971">
      <alignment horizontal="center" vertical="center"/>
    </xf>
    <xf borderId="10" fillId="0" fontId="39" numFmtId="169" pivotButton="0" quotePrefix="0" xfId="4181"/>
    <xf applyAlignment="1" borderId="21" fillId="5" fontId="12" numFmtId="173" pivotButton="0" quotePrefix="0" xfId="6293">
      <alignment horizontal="center" vertical="center"/>
    </xf>
    <xf applyAlignment="1" borderId="21" fillId="0" fontId="0" numFmtId="9" pivotButton="0" quotePrefix="0" xfId="16971">
      <alignment horizontal="center" vertical="center"/>
    </xf>
    <xf applyAlignment="1" borderId="21" fillId="0" fontId="0" numFmtId="208" pivotButton="0" quotePrefix="0" xfId="6293">
      <alignment horizontal="center" vertical="center"/>
    </xf>
    <xf borderId="10" fillId="0" fontId="39" numFmtId="177" pivotButton="0" quotePrefix="0" xfId="6293"/>
    <xf applyAlignment="1" borderId="43" fillId="0" fontId="12" numFmtId="177" pivotButton="0" quotePrefix="0" xfId="6293">
      <alignment horizontal="center" vertical="center"/>
    </xf>
    <xf applyAlignment="1" borderId="25" fillId="6" fontId="12" numFmtId="9" pivotButton="0" quotePrefix="0" xfId="16971">
      <alignment horizontal="center" vertical="center"/>
    </xf>
    <xf applyAlignment="1" borderId="25" fillId="0" fontId="114" numFmtId="9" pivotButton="0" quotePrefix="0" xfId="16971">
      <alignment horizontal="center" vertical="center"/>
    </xf>
    <xf applyAlignment="1" borderId="43" fillId="0" fontId="114" numFmtId="177" pivotButton="0" quotePrefix="0" xfId="6293">
      <alignment horizontal="center" vertical="center"/>
    </xf>
    <xf applyAlignment="1" borderId="21" fillId="0" fontId="12" numFmtId="177" pivotButton="0" quotePrefix="0" xfId="6293">
      <alignment horizontal="center" vertical="center"/>
    </xf>
    <xf applyAlignment="1" borderId="25" fillId="0" fontId="114" numFmtId="181" pivotButton="0" quotePrefix="0" xfId="16971">
      <alignment horizontal="center" vertical="center"/>
    </xf>
    <xf applyAlignment="1" borderId="54" fillId="0" fontId="114" numFmtId="177" pivotButton="0" quotePrefix="0" xfId="6293">
      <alignment horizontal="center" vertical="center"/>
    </xf>
    <xf applyAlignment="1" borderId="0" fillId="0" fontId="12" numFmtId="177" pivotButton="0" quotePrefix="0" xfId="6293">
      <alignment horizontal="center" vertical="center"/>
    </xf>
    <xf applyAlignment="1" borderId="0" fillId="0" fontId="111" numFmtId="177" pivotButton="0" quotePrefix="0" xfId="6293">
      <alignment horizontal="center" vertical="center"/>
    </xf>
    <xf applyAlignment="1" borderId="20" fillId="0" fontId="111" numFmtId="177" pivotButton="0" quotePrefix="0" xfId="6293">
      <alignment horizontal="center" vertical="center"/>
    </xf>
    <xf applyAlignment="1" borderId="25" fillId="0" fontId="12" numFmtId="0" pivotButton="0" quotePrefix="0" xfId="6293">
      <alignment horizontal="center" vertical="center"/>
    </xf>
    <xf applyAlignment="1" borderId="43" fillId="0" fontId="0" numFmtId="177" pivotButton="0" quotePrefix="0" xfId="6293">
      <alignment horizontal="center" vertical="center"/>
    </xf>
    <xf applyAlignment="1" borderId="21" fillId="5" fontId="12" numFmtId="177" pivotButton="0" quotePrefix="0" xfId="6293">
      <alignment horizontal="center" vertical="center"/>
    </xf>
    <xf applyAlignment="1" borderId="27" fillId="5" fontId="12" numFmtId="177" pivotButton="0" quotePrefix="0" xfId="6293">
      <alignment horizontal="center" vertical="center"/>
    </xf>
    <xf applyAlignment="1" borderId="46" fillId="0" fontId="0" numFmtId="0" pivotButton="0" quotePrefix="0" xfId="6293">
      <alignment horizontal="center" vertical="center"/>
    </xf>
    <xf applyAlignment="1" borderId="0" fillId="0" fontId="10" numFmtId="177" pivotButton="0" quotePrefix="0" xfId="6293">
      <alignment horizontal="center" vertical="center"/>
    </xf>
    <xf applyAlignment="1" borderId="77" fillId="5" fontId="12" numFmtId="9" pivotButton="0" quotePrefix="0" xfId="16971">
      <alignment horizontal="center" vertical="center"/>
    </xf>
    <xf applyAlignment="1" borderId="12" fillId="0" fontId="0" numFmtId="208" pivotButton="0" quotePrefix="0" xfId="6293">
      <alignment horizontal="center" vertical="center"/>
    </xf>
    <xf applyAlignment="1" borderId="21" fillId="0" fontId="0" numFmtId="177" pivotButton="0" quotePrefix="0" xfId="6293">
      <alignment horizontal="center" vertical="center"/>
    </xf>
    <xf applyAlignment="1" borderId="0" fillId="0" fontId="10" numFmtId="167" pivotButton="0" quotePrefix="0" xfId="4181">
      <alignment horizontal="center" vertical="center"/>
    </xf>
    <xf applyAlignment="1" borderId="10" fillId="0" fontId="39" numFmtId="9" pivotButton="0" quotePrefix="0" xfId="16971">
      <alignment horizontal="center"/>
    </xf>
    <xf borderId="10" fillId="0" fontId="10" numFmtId="167" pivotButton="0" quotePrefix="0" xfId="4181"/>
    <xf applyAlignment="1" borderId="61" fillId="0" fontId="11" numFmtId="0" pivotButton="0" quotePrefix="0" xfId="6293">
      <alignment horizontal="center" vertical="center"/>
    </xf>
    <xf applyAlignment="1" borderId="54" fillId="6" fontId="0" numFmtId="175" pivotButton="0" quotePrefix="0" xfId="6293">
      <alignment horizontal="center" vertical="center"/>
    </xf>
    <xf applyAlignment="1" borderId="0" fillId="0" fontId="111" numFmtId="9" pivotButton="0" quotePrefix="0" xfId="16971">
      <alignment horizontal="center" vertical="center"/>
    </xf>
    <xf borderId="7" fillId="0" fontId="0" numFmtId="0" pivotButton="0" quotePrefix="0" xfId="6293"/>
    <xf applyAlignment="1" borderId="27" fillId="0" fontId="0" numFmtId="208" pivotButton="0" quotePrefix="0" xfId="6293">
      <alignment horizontal="center" vertical="center"/>
    </xf>
    <xf borderId="28" fillId="0" fontId="0" numFmtId="0" pivotButton="0" quotePrefix="0" xfId="6293"/>
    <xf borderId="71" fillId="0" fontId="0" numFmtId="167" pivotButton="0" quotePrefix="0" xfId="4181"/>
    <xf borderId="10" fillId="0" fontId="31" numFmtId="0" pivotButton="0" quotePrefix="0" xfId="6293"/>
    <xf borderId="10" fillId="0" fontId="31" numFmtId="9" pivotButton="0" quotePrefix="0" xfId="16971"/>
    <xf borderId="71" fillId="0" fontId="0" numFmtId="0" pivotButton="0" quotePrefix="0" xfId="6293"/>
    <xf borderId="73" fillId="0" fontId="0" numFmtId="0" pivotButton="0" quotePrefix="0" xfId="6293"/>
    <xf applyAlignment="1" borderId="14" fillId="0" fontId="0" numFmtId="0" pivotButton="0" quotePrefix="0" xfId="6293">
      <alignment horizontal="center"/>
    </xf>
    <xf applyAlignment="1" borderId="46" fillId="6" fontId="0" numFmtId="175" pivotButton="0" quotePrefix="0" xfId="6293">
      <alignment horizontal="center" vertical="center"/>
    </xf>
    <xf applyAlignment="1" borderId="20" fillId="6" fontId="12" numFmtId="173" pivotButton="0" quotePrefix="0" xfId="4181">
      <alignment horizontal="center" vertical="center"/>
    </xf>
    <xf applyAlignment="1" borderId="46" fillId="0" fontId="0" numFmtId="9" pivotButton="0" quotePrefix="0" xfId="16971">
      <alignment horizontal="center" vertical="center"/>
    </xf>
    <xf applyAlignment="1" borderId="46" fillId="0" fontId="0" numFmtId="175" pivotButton="0" quotePrefix="0" xfId="6293">
      <alignment horizontal="center" vertical="center"/>
    </xf>
    <xf applyAlignment="1" borderId="20" fillId="0" fontId="12" numFmtId="173" pivotButton="0" quotePrefix="0" xfId="4181">
      <alignment horizontal="center" vertical="center"/>
    </xf>
    <xf applyAlignment="1" borderId="46" fillId="6" fontId="0" numFmtId="9" pivotButton="0" quotePrefix="0" xfId="16971">
      <alignment horizontal="center" vertical="center"/>
    </xf>
    <xf applyAlignment="1" borderId="20" fillId="6" fontId="12" numFmtId="9" pivotButton="0" quotePrefix="0" xfId="16971">
      <alignment horizontal="center" vertical="center"/>
    </xf>
    <xf applyAlignment="1" borderId="72" fillId="0" fontId="114" numFmtId="9" pivotButton="0" quotePrefix="0" xfId="16971">
      <alignment horizontal="center" vertical="center"/>
    </xf>
    <xf applyAlignment="1" borderId="54" fillId="0" fontId="12" numFmtId="9" pivotButton="0" quotePrefix="0" xfId="16971">
      <alignment horizontal="center" vertical="center"/>
    </xf>
    <xf applyAlignment="1" borderId="46" fillId="0" fontId="114" numFmtId="181" pivotButton="0" quotePrefix="0" xfId="16971">
      <alignment horizontal="center" vertical="center"/>
    </xf>
    <xf applyAlignment="1" borderId="0" fillId="6" fontId="111" numFmtId="181" pivotButton="0" quotePrefix="0" xfId="16971">
      <alignment horizontal="center" vertical="center"/>
    </xf>
    <xf applyAlignment="1" borderId="0" fillId="0" fontId="111" numFmtId="181" pivotButton="0" quotePrefix="0" xfId="16971">
      <alignment horizontal="center" vertical="center"/>
    </xf>
    <xf applyAlignment="1" borderId="0" fillId="0" fontId="12" numFmtId="181" pivotButton="0" quotePrefix="0" xfId="16971">
      <alignment horizontal="center" vertical="center"/>
    </xf>
    <xf applyAlignment="1" borderId="0" fillId="0" fontId="0" numFmtId="181" pivotButton="0" quotePrefix="0" xfId="16971">
      <alignment horizontal="center" vertical="center"/>
    </xf>
    <xf applyAlignment="1" borderId="20" fillId="0" fontId="12" numFmtId="205" pivotButton="0" quotePrefix="0" xfId="16971">
      <alignment horizontal="center"/>
    </xf>
    <xf applyAlignment="1" borderId="22" fillId="5" fontId="12" numFmtId="173" pivotButton="0" quotePrefix="0" xfId="6293">
      <alignment horizontal="center" vertical="center"/>
    </xf>
    <xf applyAlignment="1" borderId="22" fillId="0" fontId="0" numFmtId="9" pivotButton="0" quotePrefix="0" xfId="16971">
      <alignment horizontal="center" vertical="center"/>
    </xf>
    <xf applyAlignment="1" borderId="21" fillId="0" fontId="0" numFmtId="0" pivotButton="0" quotePrefix="0" xfId="6293">
      <alignment horizontal="center" vertical="center"/>
    </xf>
    <xf applyAlignment="1" borderId="21" fillId="0" fontId="0" numFmtId="1" pivotButton="0" quotePrefix="0" xfId="6293">
      <alignment horizontal="center" vertical="center"/>
    </xf>
    <xf borderId="0" fillId="0" fontId="31" numFmtId="189" pivotButton="0" quotePrefix="0" xfId="6293"/>
    <xf borderId="0" fillId="6" fontId="31" numFmtId="167" pivotButton="0" quotePrefix="0" xfId="4181"/>
    <xf applyAlignment="1" borderId="0" fillId="0" fontId="0" numFmtId="167" pivotButton="0" quotePrefix="0" xfId="4181">
      <alignment vertical="center"/>
    </xf>
    <xf applyAlignment="1" borderId="0" fillId="0" fontId="0" numFmtId="173" pivotButton="0" quotePrefix="0" xfId="6293">
      <alignment horizontal="right" vertical="center"/>
    </xf>
    <xf applyAlignment="1" borderId="0" fillId="0" fontId="63" numFmtId="0" pivotButton="0" quotePrefix="0" xfId="6293">
      <alignment horizontal="right"/>
    </xf>
    <xf applyAlignment="1" borderId="0" fillId="0" fontId="112" numFmtId="0" pivotButton="0" quotePrefix="0" xfId="6293">
      <alignment horizontal="right"/>
    </xf>
    <xf applyAlignment="1" borderId="0" fillId="0" fontId="112" numFmtId="0" pivotButton="0" quotePrefix="0" xfId="6293">
      <alignment horizontal="center" vertical="center"/>
    </xf>
    <xf applyAlignment="1" borderId="0" fillId="0" fontId="54" numFmtId="0" pivotButton="0" quotePrefix="0" xfId="6293">
      <alignment horizontal="center" vertical="center"/>
    </xf>
    <xf applyAlignment="1" borderId="0" fillId="0" fontId="113" numFmtId="0" pivotButton="0" quotePrefix="0" xfId="6293">
      <alignment horizontal="center" vertical="center"/>
    </xf>
    <xf applyAlignment="1" borderId="0" fillId="0" fontId="113" numFmtId="164" pivotButton="0" quotePrefix="0" xfId="6293">
      <alignment horizontal="center" vertical="center"/>
    </xf>
    <xf applyAlignment="1" borderId="0" fillId="0" fontId="112" numFmtId="9" pivotButton="0" quotePrefix="0" xfId="16971">
      <alignment horizontal="center" vertical="center"/>
    </xf>
    <xf applyAlignment="1" borderId="0" fillId="0" fontId="113" numFmtId="9" pivotButton="0" quotePrefix="0" xfId="16971">
      <alignment horizontal="center" vertical="center"/>
    </xf>
    <xf applyAlignment="1" borderId="0" fillId="0" fontId="31" numFmtId="167" pivotButton="0" quotePrefix="0" xfId="6293">
      <alignment horizontal="center" vertical="center"/>
    </xf>
    <xf applyAlignment="1" borderId="0" fillId="0" fontId="113" numFmtId="164" pivotButton="0" quotePrefix="0" xfId="16971">
      <alignment horizontal="center" vertical="center"/>
    </xf>
    <xf applyAlignment="1" borderId="0" fillId="0" fontId="0" numFmtId="209" pivotButton="0" quotePrefix="0" xfId="6293">
      <alignment horizontal="center" vertical="center"/>
    </xf>
    <xf applyAlignment="1" borderId="0" fillId="0" fontId="0" numFmtId="1" pivotButton="0" quotePrefix="0" xfId="6293">
      <alignment horizontal="center" vertical="center"/>
    </xf>
    <xf applyAlignment="1" borderId="0" fillId="0" fontId="63" numFmtId="1" pivotButton="0" quotePrefix="0" xfId="6293">
      <alignment horizontal="center" vertical="center"/>
    </xf>
    <xf applyAlignment="1" borderId="0" fillId="0" fontId="117" numFmtId="1" pivotButton="0" quotePrefix="0" xfId="6293">
      <alignment horizontal="center" vertical="center"/>
    </xf>
    <xf applyAlignment="1" borderId="0" fillId="0" fontId="0" numFmtId="193" pivotButton="0" quotePrefix="0" xfId="6293">
      <alignment horizontal="center" vertical="center"/>
    </xf>
    <xf applyAlignment="1" borderId="0" fillId="0" fontId="112" numFmtId="181" pivotButton="0" quotePrefix="0" xfId="16971">
      <alignment horizontal="center" vertical="center"/>
    </xf>
    <xf applyAlignment="1" borderId="0" fillId="0" fontId="112" numFmtId="173" pivotButton="0" quotePrefix="0" xfId="4181">
      <alignment horizontal="center" vertical="center"/>
    </xf>
    <xf applyAlignment="1" borderId="0" fillId="0" fontId="0" numFmtId="189" pivotButton="0" quotePrefix="0" xfId="6293">
      <alignment horizontal="center" vertical="center"/>
    </xf>
    <xf applyAlignment="1" borderId="0" fillId="0" fontId="118" numFmtId="177" pivotButton="0" quotePrefix="0" xfId="6293">
      <alignment horizontal="center" vertical="center"/>
    </xf>
    <xf applyAlignment="1" borderId="0" fillId="0" fontId="0" numFmtId="10" pivotButton="0" quotePrefix="0" xfId="16971">
      <alignment horizontal="center" vertical="center"/>
    </xf>
    <xf applyAlignment="1" borderId="0" fillId="14" fontId="0" numFmtId="177" pivotButton="0" quotePrefix="0" xfId="6293">
      <alignment horizontal="center" vertical="center"/>
    </xf>
    <xf applyAlignment="1" borderId="0" fillId="0" fontId="63" numFmtId="177" pivotButton="0" quotePrefix="0" xfId="6293">
      <alignment horizontal="center" vertical="center"/>
    </xf>
    <xf applyAlignment="1" borderId="0" fillId="0" fontId="112" numFmtId="177" pivotButton="0" quotePrefix="0" xfId="6293">
      <alignment horizontal="center" vertical="center"/>
    </xf>
    <xf applyAlignment="1" borderId="0" fillId="0" fontId="113" numFmtId="177" pivotButton="0" quotePrefix="0" xfId="6293">
      <alignment horizontal="center" vertical="center"/>
    </xf>
    <xf applyAlignment="1" borderId="0" fillId="0" fontId="31" numFmtId="177" pivotButton="0" quotePrefix="0" xfId="6293">
      <alignment horizontal="center" vertical="center"/>
    </xf>
    <xf applyAlignment="1" borderId="0" fillId="0" fontId="0" numFmtId="185" pivotButton="0" quotePrefix="0" xfId="6293">
      <alignment horizontal="center" vertical="center"/>
    </xf>
    <xf applyAlignment="1" borderId="0" fillId="0" fontId="40" numFmtId="167" pivotButton="0" quotePrefix="0" xfId="4181">
      <alignment horizontal="center" vertical="center"/>
    </xf>
    <xf applyAlignment="1" borderId="0" fillId="0" fontId="40" numFmtId="177" pivotButton="0" quotePrefix="0" xfId="6293">
      <alignment horizontal="center" vertical="center"/>
    </xf>
    <xf applyAlignment="1" borderId="0" fillId="0" fontId="63" numFmtId="167" pivotButton="0" quotePrefix="0" xfId="4181">
      <alignment horizontal="center" vertical="center"/>
    </xf>
    <xf applyAlignment="1" borderId="0" fillId="0" fontId="0" numFmtId="171" pivotButton="0" quotePrefix="0" xfId="4181">
      <alignment horizontal="center" vertical="center"/>
    </xf>
    <xf applyAlignment="1" borderId="0" fillId="0" fontId="112" numFmtId="167" pivotButton="0" quotePrefix="0" xfId="4181">
      <alignment horizontal="center" vertical="center"/>
    </xf>
    <xf applyAlignment="1" borderId="0" fillId="0" fontId="113" numFmtId="167" pivotButton="0" quotePrefix="0" xfId="4181">
      <alignment horizontal="center" vertical="center"/>
    </xf>
    <xf borderId="0" fillId="19" fontId="119" numFmtId="0" pivotButton="0" quotePrefix="0" xfId="6293"/>
    <xf borderId="0" fillId="19" fontId="120" numFmtId="0" pivotButton="0" quotePrefix="0" xfId="6293"/>
    <xf borderId="0" fillId="19" fontId="74" numFmtId="0" pivotButton="0" quotePrefix="0" xfId="6293"/>
    <xf borderId="0" fillId="27" fontId="74" numFmtId="0" pivotButton="0" quotePrefix="0" xfId="6293"/>
    <xf borderId="0" fillId="19" fontId="31" numFmtId="0" pivotButton="0" quotePrefix="0" xfId="6293"/>
    <xf borderId="0" fillId="19" fontId="114" numFmtId="0" pivotButton="0" quotePrefix="0" xfId="6293"/>
    <xf borderId="0" fillId="27" fontId="0" numFmtId="0" pivotButton="0" quotePrefix="0" xfId="6293"/>
    <xf borderId="0" fillId="19" fontId="39" numFmtId="0" pivotButton="0" quotePrefix="0" xfId="6293"/>
    <xf borderId="0" fillId="31" fontId="12" numFmtId="0" pivotButton="0" quotePrefix="0" xfId="6293"/>
    <xf applyAlignment="1" borderId="0" fillId="0" fontId="0" numFmtId="0" pivotButton="0" quotePrefix="0" xfId="6293">
      <alignment horizontal="left"/>
    </xf>
    <xf borderId="0" fillId="0" fontId="92" numFmtId="0" pivotButton="0" quotePrefix="0" xfId="6293"/>
    <xf applyAlignment="1" borderId="2" fillId="0" fontId="121" numFmtId="167" pivotButton="0" quotePrefix="0" xfId="4181">
      <alignment vertical="center"/>
    </xf>
    <xf borderId="145" fillId="5" fontId="12" numFmtId="0" pivotButton="0" quotePrefix="0" xfId="6293"/>
    <xf borderId="146" fillId="5" fontId="12" numFmtId="0" pivotButton="0" quotePrefix="0" xfId="6293"/>
    <xf applyAlignment="1" borderId="29" fillId="5" fontId="12" numFmtId="167" pivotButton="0" quotePrefix="0" xfId="4181">
      <alignment horizontal="center" vertical="center"/>
    </xf>
    <xf borderId="12" fillId="5" fontId="122" numFmtId="210" pivotButton="0" quotePrefix="0" xfId="6293"/>
    <xf applyAlignment="1" borderId="11" fillId="5" fontId="12" numFmtId="0" pivotButton="0" quotePrefix="0" xfId="6293">
      <alignment horizontal="left" indent="1"/>
    </xf>
    <xf applyAlignment="1" borderId="83" fillId="0" fontId="0" numFmtId="0" pivotButton="0" quotePrefix="0" xfId="6293">
      <alignment horizontal="left" indent="1"/>
    </xf>
    <xf applyAlignment="1" borderId="16" fillId="5" fontId="123" numFmtId="0" pivotButton="0" quotePrefix="0" xfId="6293">
      <alignment horizontal="left" indent="1"/>
    </xf>
    <xf borderId="76" fillId="5" fontId="123" numFmtId="0" pivotButton="0" quotePrefix="0" xfId="6293"/>
    <xf applyAlignment="1" borderId="0" fillId="5" fontId="123" numFmtId="167" pivotButton="0" quotePrefix="0" xfId="4181">
      <alignment horizontal="center" vertical="center"/>
    </xf>
    <xf applyAlignment="1" borderId="76" fillId="0" fontId="12" numFmtId="0" pivotButton="0" quotePrefix="0" xfId="6293">
      <alignment horizontal="left"/>
    </xf>
    <xf applyAlignment="1" borderId="49" fillId="19" fontId="124" numFmtId="0" pivotButton="0" quotePrefix="0" xfId="6293">
      <alignment horizontal="left" vertical="center"/>
    </xf>
    <xf applyAlignment="1" borderId="0" fillId="19" fontId="119" numFmtId="167" pivotButton="0" quotePrefix="0" xfId="4181">
      <alignment horizontal="center" vertical="center"/>
    </xf>
    <xf borderId="16" fillId="19" fontId="120" numFmtId="0" pivotButton="0" quotePrefix="0" xfId="6293"/>
    <xf applyAlignment="1" borderId="76" fillId="19" fontId="120" numFmtId="0" pivotButton="0" quotePrefix="0" xfId="6293">
      <alignment horizontal="left"/>
    </xf>
    <xf applyAlignment="1" borderId="0" fillId="19" fontId="120" numFmtId="164" pivotButton="0" quotePrefix="0" xfId="6293">
      <alignment horizontal="center" vertical="center"/>
    </xf>
    <xf borderId="16" fillId="19" fontId="74" numFmtId="0" pivotButton="0" quotePrefix="0" xfId="6293"/>
    <xf applyAlignment="1" borderId="76" fillId="19" fontId="74" numFmtId="0" pivotButton="0" quotePrefix="0" xfId="6293">
      <alignment horizontal="left"/>
    </xf>
    <xf applyAlignment="1" borderId="0" fillId="19" fontId="74" numFmtId="167" pivotButton="0" quotePrefix="0" xfId="4181">
      <alignment horizontal="center" vertical="center"/>
    </xf>
    <xf applyAlignment="1" borderId="0" fillId="19" fontId="74" numFmtId="171" pivotButton="0" quotePrefix="0" xfId="4181">
      <alignment horizontal="center" vertical="center"/>
    </xf>
    <xf applyAlignment="1" borderId="0" fillId="19" fontId="120" numFmtId="167" pivotButton="0" quotePrefix="0" xfId="4181">
      <alignment horizontal="center" vertical="center"/>
    </xf>
    <xf borderId="16" fillId="27" fontId="74" numFmtId="0" pivotButton="0" quotePrefix="0" xfId="6293"/>
    <xf applyAlignment="1" borderId="76" fillId="27" fontId="74" numFmtId="0" pivotButton="0" quotePrefix="0" xfId="6293">
      <alignment horizontal="left"/>
    </xf>
    <xf applyAlignment="1" borderId="0" fillId="27" fontId="74" numFmtId="167" pivotButton="0" quotePrefix="0" xfId="4181">
      <alignment horizontal="center" vertical="center"/>
    </xf>
    <xf borderId="16" fillId="19" fontId="12" numFmtId="0" pivotButton="0" quotePrefix="0" xfId="6293"/>
    <xf applyAlignment="1" borderId="76" fillId="19" fontId="0" numFmtId="0" pivotButton="0" quotePrefix="0" xfId="6293">
      <alignment horizontal="left"/>
    </xf>
    <xf applyAlignment="1" borderId="76" fillId="19" fontId="92" numFmtId="0" pivotButton="0" quotePrefix="0" xfId="6293">
      <alignment horizontal="left"/>
    </xf>
    <xf applyAlignment="1" borderId="0" fillId="19" fontId="31" numFmtId="167" pivotButton="0" quotePrefix="0" xfId="4181">
      <alignment horizontal="center" vertical="center"/>
    </xf>
    <xf applyAlignment="1" borderId="76" fillId="6" fontId="125" numFmtId="173" pivotButton="0" quotePrefix="0" xfId="6293">
      <alignment horizontal="left" indent="1"/>
    </xf>
    <xf applyAlignment="1" borderId="0" fillId="19" fontId="114" numFmtId="167" pivotButton="0" quotePrefix="0" xfId="4181">
      <alignment horizontal="center" vertical="center"/>
    </xf>
    <xf applyAlignment="1" borderId="40" fillId="0" fontId="10" numFmtId="167" pivotButton="0" quotePrefix="0" xfId="4181">
      <alignment vertical="center"/>
    </xf>
    <xf applyAlignment="1" borderId="24" fillId="5" fontId="12" numFmtId="167" pivotButton="0" quotePrefix="0" xfId="4181">
      <alignment horizontal="center" vertical="center"/>
    </xf>
    <xf applyAlignment="1" borderId="13" fillId="20" fontId="57" numFmtId="10" pivotButton="0" quotePrefix="0" xfId="16971">
      <alignment horizontal="center" vertical="center"/>
    </xf>
    <xf applyAlignment="1" borderId="21" fillId="33" fontId="57" numFmtId="174" pivotButton="0" quotePrefix="0" xfId="16971">
      <alignment horizontal="center" vertical="center"/>
    </xf>
    <xf applyAlignment="1" borderId="0" fillId="20" fontId="126" numFmtId="9" pivotButton="0" quotePrefix="0" xfId="16971">
      <alignment horizontal="center" vertical="center"/>
    </xf>
    <xf applyAlignment="1" borderId="0" fillId="0" fontId="57" numFmtId="9" pivotButton="0" quotePrefix="0" xfId="16971">
      <alignment horizontal="center" vertical="center"/>
    </xf>
    <xf applyAlignment="1" borderId="0" fillId="34" fontId="127" numFmtId="9" pivotButton="0" quotePrefix="0" xfId="16971">
      <alignment horizontal="center" vertical="center"/>
    </xf>
    <xf applyAlignment="1" borderId="0" fillId="34" fontId="128" numFmtId="9" pivotButton="0" quotePrefix="0" xfId="16971">
      <alignment horizontal="center" vertical="center"/>
    </xf>
    <xf applyAlignment="1" borderId="0" fillId="34" fontId="129" numFmtId="9" pivotButton="0" quotePrefix="0" xfId="16971">
      <alignment horizontal="center" vertical="center"/>
    </xf>
    <xf applyAlignment="1" borderId="0" fillId="35" fontId="129" numFmtId="9" pivotButton="0" quotePrefix="0" xfId="16971">
      <alignment horizontal="center" vertical="center"/>
    </xf>
    <xf applyAlignment="1" borderId="0" fillId="34" fontId="57" numFmtId="9" pivotButton="0" quotePrefix="0" xfId="16971">
      <alignment horizontal="center" vertical="center"/>
    </xf>
    <xf applyAlignment="1" borderId="0" fillId="34" fontId="130" numFmtId="9" pivotButton="0" quotePrefix="0" xfId="16971">
      <alignment horizontal="center" vertical="center"/>
    </xf>
    <xf applyAlignment="1" borderId="0" fillId="34" fontId="131" numFmtId="9" pivotButton="0" quotePrefix="0" xfId="16971">
      <alignment horizontal="center" vertical="center"/>
    </xf>
    <xf applyAlignment="1" borderId="0" fillId="0" fontId="0" numFmtId="167" pivotButton="0" quotePrefix="0" xfId="6293">
      <alignment horizontal="center"/>
    </xf>
    <xf applyAlignment="1" borderId="23" fillId="5" fontId="12" numFmtId="181" pivotButton="0" quotePrefix="0" xfId="16971">
      <alignment horizontal="center" vertical="center"/>
    </xf>
    <xf applyAlignment="1" borderId="25" fillId="5" fontId="123" numFmtId="9" pivotButton="0" quotePrefix="0" xfId="16971">
      <alignment horizontal="center" vertical="center"/>
    </xf>
    <xf applyAlignment="1" borderId="25" fillId="19" fontId="119" numFmtId="9" pivotButton="0" quotePrefix="0" xfId="16971">
      <alignment horizontal="center" vertical="center"/>
    </xf>
    <xf applyAlignment="1" borderId="25" fillId="19" fontId="120" numFmtId="9" pivotButton="0" quotePrefix="0" xfId="16971">
      <alignment horizontal="center" vertical="center"/>
    </xf>
    <xf applyAlignment="1" borderId="25" fillId="19" fontId="74" numFmtId="9" pivotButton="0" quotePrefix="0" xfId="16971">
      <alignment horizontal="center" vertical="center"/>
    </xf>
    <xf applyAlignment="1" borderId="25" fillId="27" fontId="74" numFmtId="9" pivotButton="0" quotePrefix="0" xfId="16971">
      <alignment horizontal="center" vertical="center"/>
    </xf>
    <xf applyAlignment="1" borderId="0" fillId="14" fontId="74" numFmtId="167" pivotButton="0" quotePrefix="0" xfId="4181">
      <alignment horizontal="center" vertical="center"/>
    </xf>
    <xf applyAlignment="1" borderId="25" fillId="19" fontId="31" numFmtId="9" pivotButton="0" quotePrefix="0" xfId="16971">
      <alignment horizontal="center" vertical="center"/>
    </xf>
    <xf applyAlignment="1" borderId="25" fillId="19" fontId="114" numFmtId="9" pivotButton="0" quotePrefix="0" xfId="16971">
      <alignment horizontal="center" vertical="center"/>
    </xf>
    <xf borderId="0" fillId="0" fontId="39" numFmtId="167" pivotButton="0" quotePrefix="0" xfId="6293"/>
    <xf borderId="36" fillId="0" fontId="0" numFmtId="9" pivotButton="0" quotePrefix="0" xfId="16971"/>
    <xf applyAlignment="1" borderId="40" fillId="0" fontId="0" numFmtId="167" pivotButton="0" quotePrefix="0" xfId="4181">
      <alignment horizontal="center"/>
    </xf>
    <xf applyAlignment="1" borderId="30" fillId="0" fontId="0" numFmtId="167" pivotButton="0" quotePrefix="0" xfId="4181">
      <alignment horizontal="center"/>
    </xf>
    <xf applyAlignment="1" borderId="23" fillId="0" fontId="12" numFmtId="164" pivotButton="0" quotePrefix="0" xfId="6293">
      <alignment horizontal="center" vertical="center"/>
    </xf>
    <xf applyAlignment="1" borderId="25" fillId="0" fontId="123" numFmtId="164" pivotButton="0" quotePrefix="0" xfId="6293">
      <alignment horizontal="center" vertical="center"/>
    </xf>
    <xf applyAlignment="1" borderId="25" fillId="0" fontId="119" numFmtId="164" pivotButton="0" quotePrefix="0" xfId="6293">
      <alignment horizontal="center" vertical="center"/>
    </xf>
    <xf applyAlignment="1" borderId="25" fillId="0" fontId="120" numFmtId="164" pivotButton="0" quotePrefix="0" xfId="6293">
      <alignment horizontal="center" vertical="center"/>
    </xf>
    <xf applyAlignment="1" borderId="25" fillId="0" fontId="74" numFmtId="164" pivotButton="0" quotePrefix="0" xfId="6293">
      <alignment horizontal="center" vertical="center"/>
    </xf>
    <xf applyAlignment="1" borderId="25" fillId="0" fontId="31" numFmtId="164" pivotButton="0" quotePrefix="0" xfId="6293">
      <alignment horizontal="center" vertical="center"/>
    </xf>
    <xf applyAlignment="1" borderId="25" fillId="0" fontId="114" numFmtId="164" pivotButton="0" quotePrefix="0" xfId="6293">
      <alignment horizontal="center" vertical="center"/>
    </xf>
    <xf applyAlignment="1" borderId="14" fillId="0" fontId="0" numFmtId="9" pivotButton="0" quotePrefix="0" xfId="16971">
      <alignment horizontal="center"/>
    </xf>
    <xf applyAlignment="1" borderId="2" fillId="0" fontId="0" numFmtId="167" pivotButton="0" quotePrefix="0" xfId="4181">
      <alignment horizontal="center"/>
    </xf>
    <xf applyAlignment="1" borderId="29" fillId="20" fontId="57" numFmtId="41" pivotButton="0" quotePrefix="0" xfId="12284">
      <alignment horizontal="center" vertical="center"/>
    </xf>
    <xf applyAlignment="1" borderId="24" fillId="20" fontId="57" numFmtId="179" pivotButton="0" quotePrefix="0" xfId="4181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21" fillId="33" fontId="57" numFmtId="41" pivotButton="0" quotePrefix="0" xfId="12284">
      <alignment horizontal="center" vertical="center"/>
    </xf>
    <xf applyAlignment="1" borderId="21" fillId="33" fontId="57" numFmtId="179" pivotButton="0" quotePrefix="0" xfId="4181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21" fillId="20" fontId="57" numFmtId="41" pivotButton="0" quotePrefix="0" xfId="12284">
      <alignment horizontal="center" vertical="center"/>
    </xf>
    <xf applyAlignment="1" borderId="54" fillId="0" fontId="0" numFmtId="41" pivotButton="0" quotePrefix="0" xfId="12284">
      <alignment horizontal="center" vertical="center"/>
    </xf>
    <xf applyAlignment="1" borderId="0" fillId="20" fontId="126" numFmtId="41" pivotButton="0" quotePrefix="0" xfId="12284">
      <alignment horizontal="center" vertical="center"/>
    </xf>
    <xf applyAlignment="1" borderId="0" fillId="20" fontId="126" numFmtId="179" pivotButton="0" quotePrefix="0" xfId="4181">
      <alignment horizontal="center" vertical="center"/>
    </xf>
    <xf applyAlignment="1" borderId="0" fillId="0" fontId="57" numFmtId="41" pivotButton="0" quotePrefix="0" xfId="12284">
      <alignment horizontal="center" vertical="center"/>
    </xf>
    <xf applyAlignment="1" borderId="0" fillId="34" fontId="127" numFmtId="41" pivotButton="0" quotePrefix="0" xfId="12284">
      <alignment horizontal="center" vertical="center"/>
    </xf>
    <xf applyAlignment="1" borderId="0" fillId="34" fontId="127" numFmtId="179" pivotButton="0" quotePrefix="0" xfId="4181">
      <alignment horizontal="center" vertical="center"/>
    </xf>
    <xf applyAlignment="1" borderId="0" fillId="34" fontId="128" numFmtId="41" pivotButton="0" quotePrefix="0" xfId="12284">
      <alignment horizontal="center" vertical="center"/>
    </xf>
    <xf applyAlignment="1" borderId="0" fillId="34" fontId="128" numFmtId="179" pivotButton="0" quotePrefix="0" xfId="4181">
      <alignment horizontal="center" vertical="center"/>
    </xf>
    <xf applyAlignment="1" borderId="0" fillId="34" fontId="129" numFmtId="41" pivotButton="0" quotePrefix="0" xfId="12284">
      <alignment horizontal="center" vertical="center"/>
    </xf>
    <xf applyAlignment="1" borderId="0" fillId="34" fontId="129" numFmtId="179" pivotButton="0" quotePrefix="0" xfId="4181">
      <alignment horizontal="center" vertical="center"/>
    </xf>
    <xf applyAlignment="1" borderId="0" fillId="34" fontId="128" numFmtId="211" pivotButton="0" quotePrefix="0" xfId="12284">
      <alignment horizontal="center" vertical="center"/>
    </xf>
    <xf applyAlignment="1" borderId="0" fillId="35" fontId="129" numFmtId="41" pivotButton="0" quotePrefix="0" xfId="12284">
      <alignment horizontal="center" vertical="center"/>
    </xf>
    <xf applyAlignment="1" borderId="0" fillId="35" fontId="129" numFmtId="179" pivotButton="0" quotePrefix="0" xfId="4181">
      <alignment horizontal="center" vertical="center"/>
    </xf>
    <xf applyAlignment="1" borderId="0" fillId="36" fontId="129" numFmtId="41" pivotButton="0" quotePrefix="0" xfId="12284">
      <alignment horizontal="center" vertical="center"/>
    </xf>
    <xf applyAlignment="1" borderId="0" fillId="34" fontId="57" numFmtId="41" pivotButton="0" quotePrefix="0" xfId="12284">
      <alignment horizontal="center" vertical="center"/>
    </xf>
    <xf applyAlignment="1" borderId="0" fillId="34" fontId="57" numFmtId="179" pivotButton="0" quotePrefix="0" xfId="4181">
      <alignment horizontal="center" vertical="center"/>
    </xf>
    <xf applyAlignment="1" borderId="0" fillId="34" fontId="130" numFmtId="41" pivotButton="0" quotePrefix="0" xfId="12284">
      <alignment horizontal="center" vertical="center"/>
    </xf>
    <xf applyAlignment="1" borderId="0" fillId="34" fontId="130" numFmtId="179" pivotButton="0" quotePrefix="0" xfId="4181">
      <alignment horizontal="center" vertical="center"/>
    </xf>
    <xf applyAlignment="1" borderId="0" fillId="0" fontId="57" numFmtId="41" pivotButton="0" quotePrefix="0" xfId="12284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0" fillId="36" fontId="127" numFmtId="179" pivotButton="0" quotePrefix="0" xfId="4181">
      <alignment horizontal="center" vertical="center"/>
    </xf>
    <xf applyAlignment="1" borderId="0" fillId="34" fontId="131" numFmtId="41" pivotButton="0" quotePrefix="0" xfId="12284">
      <alignment horizontal="center" vertical="center"/>
    </xf>
    <xf applyAlignment="1" borderId="0" fillId="34" fontId="131" numFmtId="179" pivotButton="0" quotePrefix="0" xfId="4181">
      <alignment horizontal="center" vertical="center"/>
    </xf>
    <xf applyAlignment="1" borderId="20" fillId="0" fontId="0" numFmtId="167" pivotButton="0" quotePrefix="0" xfId="4181">
      <alignment horizontal="center"/>
    </xf>
    <xf applyAlignment="1" borderId="23" fillId="5" fontId="12" numFmtId="9" pivotButton="0" quotePrefix="0" xfId="16971">
      <alignment horizontal="center" vertical="center"/>
    </xf>
    <xf applyAlignment="1" borderId="24" fillId="5" fontId="12" numFmtId="164" pivotButton="0" quotePrefix="0" xfId="6293">
      <alignment horizontal="center" vertical="center"/>
    </xf>
    <xf applyAlignment="1" borderId="13" fillId="5" fontId="12" numFmtId="9" pivotButton="0" quotePrefix="0" xfId="16971">
      <alignment horizontal="center" vertical="center"/>
    </xf>
    <xf applyAlignment="1" borderId="0" fillId="5" fontId="123" numFmtId="164" pivotButton="0" quotePrefix="0" xfId="6293">
      <alignment horizontal="center" vertical="center"/>
    </xf>
    <xf applyAlignment="1" borderId="0" fillId="5" fontId="123" numFmtId="9" pivotButton="0" quotePrefix="0" xfId="16971">
      <alignment horizontal="center" vertical="center"/>
    </xf>
    <xf applyAlignment="1" borderId="0" fillId="19" fontId="119" numFmtId="164" pivotButton="0" quotePrefix="0" xfId="6293">
      <alignment horizontal="center" vertical="center"/>
    </xf>
    <xf applyAlignment="1" borderId="0" fillId="19" fontId="119" numFmtId="9" pivotButton="0" quotePrefix="0" xfId="16971">
      <alignment horizontal="center" vertical="center"/>
    </xf>
    <xf applyAlignment="1" borderId="0" fillId="19" fontId="120" numFmtId="9" pivotButton="0" quotePrefix="0" xfId="16971">
      <alignment horizontal="center" vertical="center"/>
    </xf>
    <xf applyAlignment="1" borderId="0" fillId="19" fontId="74" numFmtId="164" pivotButton="0" quotePrefix="0" xfId="6293">
      <alignment horizontal="center" vertical="center"/>
    </xf>
    <xf applyAlignment="1" borderId="0" fillId="19" fontId="74" numFmtId="9" pivotButton="0" quotePrefix="0" xfId="16971">
      <alignment horizontal="center" vertical="center"/>
    </xf>
    <xf applyAlignment="1" borderId="0" fillId="27" fontId="74" numFmtId="164" pivotButton="0" quotePrefix="0" xfId="6293">
      <alignment horizontal="center" vertical="center"/>
    </xf>
    <xf applyAlignment="1" borderId="0" fillId="27" fontId="74" numFmtId="9" pivotButton="0" quotePrefix="0" xfId="16971">
      <alignment horizontal="center" vertical="center"/>
    </xf>
    <xf applyAlignment="1" borderId="0" fillId="19" fontId="12" numFmtId="164" pivotButton="0" quotePrefix="0" xfId="6293">
      <alignment horizontal="center" vertical="center"/>
    </xf>
    <xf applyAlignment="1" borderId="0" fillId="19" fontId="31" numFmtId="164" pivotButton="0" quotePrefix="0" xfId="6293">
      <alignment horizontal="center" vertical="center"/>
    </xf>
    <xf applyAlignment="1" borderId="0" fillId="19" fontId="31" numFmtId="9" pivotButton="0" quotePrefix="0" xfId="16971">
      <alignment horizontal="center" vertical="center"/>
    </xf>
    <xf applyAlignment="1" borderId="0" fillId="19" fontId="114" numFmtId="164" pivotButton="0" quotePrefix="0" xfId="6293">
      <alignment horizontal="center" vertical="center"/>
    </xf>
    <xf applyAlignment="1" borderId="0" fillId="19" fontId="114" numFmtId="9" pivotButton="0" quotePrefix="0" xfId="16971">
      <alignment horizontal="center" vertical="center"/>
    </xf>
    <xf applyAlignment="1" borderId="25" fillId="0" fontId="0" numFmtId="9" pivotButton="0" quotePrefix="0" xfId="16971">
      <alignment horizontal="center"/>
    </xf>
    <xf applyAlignment="1" borderId="0" fillId="19" fontId="120" numFmtId="189" pivotButton="0" quotePrefix="0" xfId="6293">
      <alignment horizontal="center" vertical="center"/>
    </xf>
    <xf applyAlignment="1" borderId="62" fillId="0" fontId="11" numFmtId="164" pivotButton="0" quotePrefix="0" xfId="6293">
      <alignment horizontal="center" vertical="center"/>
    </xf>
    <xf applyAlignment="1" borderId="25" fillId="0" fontId="0" numFmtId="164" pivotButton="0" quotePrefix="0" xfId="6293">
      <alignment horizontal="center"/>
    </xf>
    <xf applyAlignment="1" borderId="13" fillId="5" fontId="12" numFmtId="181" pivotButton="0" quotePrefix="0" xfId="16971">
      <alignment horizontal="center" vertical="center"/>
    </xf>
    <xf applyAlignment="1" borderId="29" fillId="5" fontId="12" numFmtId="164" pivotButton="0" quotePrefix="0" xfId="6293">
      <alignment horizontal="center" vertical="center"/>
    </xf>
    <xf applyAlignment="1" borderId="0" fillId="5" fontId="123" numFmtId="181" pivotButton="0" quotePrefix="0" xfId="16971">
      <alignment horizontal="center" vertical="center"/>
    </xf>
    <xf applyAlignment="1" borderId="0" fillId="14" fontId="74" numFmtId="164" pivotButton="0" quotePrefix="0" xfId="6293">
      <alignment horizontal="center" vertical="center"/>
    </xf>
    <xf applyAlignment="1" borderId="0" fillId="19" fontId="120" numFmtId="167" pivotButton="0" quotePrefix="0" xfId="16971">
      <alignment horizontal="center" vertical="center"/>
    </xf>
    <xf applyAlignment="1" borderId="30" fillId="0" fontId="0" numFmtId="9" pivotButton="0" quotePrefix="0" xfId="16971">
      <alignment horizontal="center"/>
    </xf>
    <xf applyAlignment="1" borderId="87" fillId="0" fontId="11" numFmtId="0" pivotButton="0" quotePrefix="0" xfId="6293">
      <alignment horizontal="center" vertical="center"/>
    </xf>
    <xf applyAlignment="1" borderId="78" fillId="0" fontId="0" numFmtId="9" pivotButton="0" quotePrefix="0" xfId="16971">
      <alignment horizontal="center"/>
    </xf>
    <xf applyAlignment="1" borderId="23" fillId="0" fontId="12" numFmtId="9" pivotButton="0" quotePrefix="0" xfId="16971">
      <alignment horizontal="center" vertical="center"/>
    </xf>
    <xf applyAlignment="1" borderId="25" fillId="0" fontId="123" numFmtId="9" pivotButton="0" quotePrefix="0" xfId="16971">
      <alignment horizontal="center" vertical="center"/>
    </xf>
    <xf applyAlignment="1" borderId="25" fillId="0" fontId="119" numFmtId="9" pivotButton="0" quotePrefix="0" xfId="16971">
      <alignment horizontal="center" vertical="center"/>
    </xf>
    <xf applyAlignment="1" borderId="25" fillId="0" fontId="120" numFmtId="9" pivotButton="0" quotePrefix="0" xfId="16971">
      <alignment horizontal="center" vertical="center"/>
    </xf>
    <xf applyAlignment="1" borderId="25" fillId="0" fontId="74" numFmtId="9" pivotButton="0" quotePrefix="0" xfId="16971">
      <alignment horizontal="center" vertical="center"/>
    </xf>
    <xf applyAlignment="1" borderId="0" fillId="0" fontId="31" numFmtId="177" pivotButton="0" quotePrefix="0" xfId="6293">
      <alignment horizontal="center"/>
    </xf>
    <xf borderId="0" fillId="0" fontId="31" numFmtId="169" pivotButton="0" quotePrefix="0" xfId="16971"/>
    <xf borderId="0" fillId="0" fontId="132" numFmtId="203" pivotButton="0" quotePrefix="0" xfId="6293"/>
    <xf applyAlignment="1" borderId="22" fillId="0" fontId="11" numFmtId="9" pivotButton="0" quotePrefix="0" xfId="16971">
      <alignment horizontal="center" vertical="center" wrapText="1"/>
    </xf>
    <xf applyAlignment="1" borderId="57" fillId="5" fontId="12" numFmtId="9" pivotButton="0" quotePrefix="0" xfId="16971">
      <alignment horizontal="center" vertical="center"/>
    </xf>
    <xf applyAlignment="1" borderId="74" fillId="5" fontId="12" numFmtId="167" pivotButton="0" quotePrefix="0" xfId="4181">
      <alignment horizontal="center" vertical="center"/>
    </xf>
    <xf applyAlignment="1" borderId="43" fillId="5" fontId="12" numFmtId="167" pivotButton="0" quotePrefix="0" xfId="4181">
      <alignment horizontal="center" vertical="center"/>
    </xf>
    <xf applyAlignment="1" borderId="46" fillId="0" fontId="0" numFmtId="167" pivotButton="0" quotePrefix="0" xfId="4181">
      <alignment horizontal="center" vertical="center"/>
    </xf>
    <xf applyAlignment="1" borderId="0" fillId="0" fontId="31" numFmtId="177" pivotButton="0" quotePrefix="0" xfId="16971">
      <alignment horizontal="center"/>
    </xf>
    <xf applyAlignment="1" borderId="0" fillId="0" fontId="31" numFmtId="164" pivotButton="0" quotePrefix="0" xfId="16971">
      <alignment horizontal="center"/>
    </xf>
    <xf borderId="0" fillId="0" fontId="31" numFmtId="171" pivotButton="0" quotePrefix="0" xfId="6293"/>
    <xf applyAlignment="1" borderId="46" fillId="5" fontId="12" numFmtId="167" pivotButton="0" quotePrefix="0" xfId="4181">
      <alignment horizontal="center" vertical="center"/>
    </xf>
    <xf applyAlignment="1" borderId="72" fillId="5" fontId="12" numFmtId="167" pivotButton="0" quotePrefix="0" xfId="4181">
      <alignment horizontal="center" vertical="center"/>
    </xf>
    <xf applyAlignment="1" borderId="0" fillId="27" fontId="0" numFmtId="167" pivotButton="0" quotePrefix="0" xfId="4181">
      <alignment horizontal="center" vertical="center"/>
    </xf>
    <xf borderId="0" fillId="0" fontId="31" numFmtId="9" pivotButton="0" quotePrefix="0" xfId="6293"/>
    <xf applyAlignment="1" borderId="0" fillId="0" fontId="31" numFmtId="173" pivotButton="0" quotePrefix="0" xfId="6293">
      <alignment horizontal="center"/>
    </xf>
    <xf applyAlignment="1" borderId="101" fillId="0" fontId="10" numFmtId="164" pivotButton="0" quotePrefix="0" xfId="6293">
      <alignment horizontal="center" vertical="center"/>
    </xf>
    <xf applyAlignment="1" borderId="46" fillId="0" fontId="12" numFmtId="0" pivotButton="0" quotePrefix="0" xfId="6293">
      <alignment horizontal="center" vertical="center"/>
    </xf>
    <xf applyAlignment="1" borderId="44" fillId="5" fontId="12" numFmtId="167" pivotButton="0" quotePrefix="0" xfId="4181">
      <alignment horizontal="center" vertical="center"/>
    </xf>
    <xf applyAlignment="1" borderId="75" fillId="5" fontId="12" numFmtId="9" pivotButton="0" quotePrefix="0" xfId="16971">
      <alignment horizontal="center" vertical="center"/>
    </xf>
    <xf applyAlignment="1" borderId="78" fillId="0" fontId="0" numFmtId="9" pivotButton="0" quotePrefix="0" xfId="16971">
      <alignment horizontal="center" vertical="center"/>
    </xf>
    <xf applyAlignment="1" borderId="14" fillId="5" fontId="123" numFmtId="9" pivotButton="0" quotePrefix="0" xfId="16971">
      <alignment horizontal="center" vertical="center"/>
    </xf>
    <xf applyAlignment="1" borderId="0" fillId="0" fontId="123" numFmtId="0" pivotButton="0" quotePrefix="0" xfId="6293">
      <alignment horizontal="center" vertical="center"/>
    </xf>
    <xf applyAlignment="1" borderId="30" fillId="5" fontId="123" numFmtId="167" pivotButton="0" quotePrefix="0" xfId="4181">
      <alignment horizontal="center" vertical="center"/>
    </xf>
    <xf applyAlignment="1" borderId="14" fillId="19" fontId="119" numFmtId="9" pivotButton="0" quotePrefix="0" xfId="16971">
      <alignment horizontal="center" vertical="center"/>
    </xf>
    <xf applyAlignment="1" borderId="0" fillId="0" fontId="119" numFmtId="0" pivotButton="0" quotePrefix="0" xfId="6293">
      <alignment horizontal="center" vertical="center"/>
    </xf>
    <xf applyAlignment="1" borderId="30" fillId="19" fontId="119" numFmtId="167" pivotButton="0" quotePrefix="0" xfId="4181">
      <alignment horizontal="center" vertical="center"/>
    </xf>
    <xf applyAlignment="1" borderId="14" fillId="19" fontId="120" numFmtId="9" pivotButton="0" quotePrefix="0" xfId="16971">
      <alignment horizontal="center" vertical="center"/>
    </xf>
    <xf applyAlignment="1" borderId="0" fillId="0" fontId="120" numFmtId="0" pivotButton="0" quotePrefix="0" xfId="6293">
      <alignment horizontal="center" vertical="center"/>
    </xf>
    <xf applyAlignment="1" borderId="30" fillId="19" fontId="120" numFmtId="167" pivotButton="0" quotePrefix="0" xfId="4181">
      <alignment horizontal="center" vertical="center"/>
    </xf>
    <xf applyAlignment="1" borderId="14" fillId="19" fontId="74" numFmtId="9" pivotButton="0" quotePrefix="0" xfId="16971">
      <alignment horizontal="center" vertical="center"/>
    </xf>
    <xf applyAlignment="1" borderId="0" fillId="0" fontId="74" numFmtId="0" pivotButton="0" quotePrefix="0" xfId="6293">
      <alignment horizontal="center" vertical="center"/>
    </xf>
    <xf applyAlignment="1" borderId="30" fillId="19" fontId="74" numFmtId="167" pivotButton="0" quotePrefix="0" xfId="4181">
      <alignment horizontal="center" vertical="center"/>
    </xf>
    <xf applyAlignment="1" borderId="14" fillId="27" fontId="74" numFmtId="9" pivotButton="0" quotePrefix="0" xfId="16971">
      <alignment horizontal="center" vertical="center"/>
    </xf>
    <xf applyAlignment="1" borderId="30" fillId="27" fontId="74" numFmtId="167" pivotButton="0" quotePrefix="0" xfId="4181">
      <alignment horizontal="center" vertical="center"/>
    </xf>
    <xf applyAlignment="1" borderId="14" fillId="19" fontId="0" numFmtId="9" pivotButton="0" quotePrefix="0" xfId="16971">
      <alignment horizontal="center" vertical="center"/>
    </xf>
    <xf applyAlignment="1" borderId="14" fillId="19" fontId="31" numFmtId="9" pivotButton="0" quotePrefix="0" xfId="16971">
      <alignment horizontal="center" vertical="center"/>
    </xf>
    <xf applyAlignment="1" borderId="0" fillId="0" fontId="31" numFmtId="0" pivotButton="0" quotePrefix="0" xfId="6293">
      <alignment horizontal="center" vertical="center"/>
    </xf>
    <xf applyAlignment="1" borderId="30" fillId="19" fontId="31" numFmtId="167" pivotButton="0" quotePrefix="0" xfId="4181">
      <alignment horizontal="center" vertical="center"/>
    </xf>
    <xf applyAlignment="1" borderId="14" fillId="19" fontId="114" numFmtId="9" pivotButton="0" quotePrefix="0" xfId="16971">
      <alignment horizontal="center" vertical="center"/>
    </xf>
    <xf applyAlignment="1" borderId="0" fillId="0" fontId="114" numFmtId="0" pivotButton="0" quotePrefix="0" xfId="6293">
      <alignment horizontal="center" vertical="center"/>
    </xf>
    <xf applyAlignment="1" borderId="30" fillId="19" fontId="114" numFmtId="167" pivotButton="0" quotePrefix="0" xfId="4181">
      <alignment horizontal="center" vertical="center"/>
    </xf>
    <xf borderId="0" fillId="0" fontId="31" numFmtId="170" pivotButton="0" quotePrefix="0" xfId="4181"/>
    <xf applyAlignment="1" borderId="2" fillId="0" fontId="10" numFmtId="167" pivotButton="0" quotePrefix="0" xfId="4181">
      <alignment vertical="center"/>
    </xf>
    <xf applyAlignment="1" borderId="8" fillId="0" fontId="11" numFmtId="0" pivotButton="0" quotePrefix="0" xfId="6293">
      <alignment horizontal="center" vertical="center"/>
    </xf>
    <xf borderId="0" fillId="0" fontId="31" numFmtId="167" pivotButton="0" quotePrefix="0" xfId="16971"/>
    <xf borderId="85" fillId="0" fontId="0" numFmtId="9" pivotButton="0" quotePrefix="0" xfId="16971"/>
    <xf applyAlignment="1" borderId="96" fillId="0" fontId="11" numFmtId="0" pivotButton="0" quotePrefix="0" xfId="6293">
      <alignment horizontal="center" vertical="center"/>
    </xf>
    <xf applyAlignment="1" borderId="20" fillId="0" fontId="11" numFmtId="9" pivotButton="0" quotePrefix="0" xfId="16971">
      <alignment horizontal="center" vertical="center"/>
    </xf>
    <xf applyAlignment="1" borderId="24" fillId="5" fontId="12" numFmtId="9" pivotButton="0" quotePrefix="0" xfId="16971">
      <alignment horizontal="center" vertical="center"/>
    </xf>
    <xf applyAlignment="1" borderId="0" fillId="0" fontId="11" numFmtId="164" pivotButton="0" quotePrefix="0" xfId="6293">
      <alignment vertical="center"/>
    </xf>
    <xf borderId="0" fillId="0" fontId="12" numFmtId="164" pivotButton="0" quotePrefix="0" xfId="6293"/>
    <xf borderId="16" fillId="19" fontId="0" numFmtId="0" pivotButton="0" quotePrefix="0" xfId="6293"/>
    <xf applyAlignment="1" borderId="76" fillId="19" fontId="133" numFmtId="173" pivotButton="0" quotePrefix="0" xfId="6293">
      <alignment horizontal="left" indent="1"/>
    </xf>
    <xf borderId="16" fillId="27" fontId="0" numFmtId="0" pivotButton="0" quotePrefix="0" xfId="6293"/>
    <xf borderId="16" fillId="19" fontId="39" numFmtId="0" pivotButton="0" quotePrefix="0" xfId="6293"/>
    <xf applyAlignment="1" borderId="76" fillId="19" fontId="134" numFmtId="173" pivotButton="0" quotePrefix="0" xfId="6293">
      <alignment horizontal="left" indent="1"/>
    </xf>
    <xf applyAlignment="1" borderId="0" fillId="19" fontId="39" numFmtId="167" pivotButton="0" quotePrefix="0" xfId="4181">
      <alignment horizontal="center" vertical="center"/>
    </xf>
    <xf applyAlignment="1" borderId="76" fillId="19" fontId="135" numFmtId="0" pivotButton="0" quotePrefix="0" xfId="6293">
      <alignment horizontal="left"/>
    </xf>
    <xf applyAlignment="1" borderId="0" fillId="19" fontId="0" numFmtId="164" pivotButton="0" quotePrefix="0" xfId="6293">
      <alignment horizontal="center" vertical="center"/>
    </xf>
    <xf applyAlignment="1" borderId="0" fillId="34" fontId="0" numFmtId="9" pivotButton="0" quotePrefix="0" xfId="16971">
      <alignment horizontal="center" vertical="center"/>
    </xf>
    <xf applyAlignment="1" borderId="0" fillId="35" fontId="0" numFmtId="9" pivotButton="0" quotePrefix="0" xfId="16971">
      <alignment horizontal="center" vertical="center"/>
    </xf>
    <xf applyAlignment="1" borderId="0" fillId="27" fontId="0" numFmtId="169" pivotButton="0" quotePrefix="0" xfId="4181">
      <alignment horizontal="center" vertical="center"/>
    </xf>
    <xf applyAlignment="1" borderId="25" fillId="27" fontId="0" numFmtId="9" pivotButton="0" quotePrefix="0" xfId="16971">
      <alignment horizontal="center" vertical="center"/>
    </xf>
    <xf applyAlignment="1" borderId="0" fillId="14" fontId="92" numFmtId="167" pivotButton="0" quotePrefix="0" xfId="4181">
      <alignment horizontal="center" vertical="center"/>
    </xf>
    <xf applyAlignment="1" borderId="0" fillId="34" fontId="0" numFmtId="41" pivotButton="0" quotePrefix="0" xfId="12284">
      <alignment horizontal="center" vertical="center"/>
    </xf>
    <xf applyAlignment="1" borderId="0" fillId="34" fontId="0" numFmtId="179" pivotButton="0" quotePrefix="0" xfId="4181">
      <alignment horizontal="center" vertical="center"/>
    </xf>
    <xf applyAlignment="1" borderId="0" fillId="35" fontId="0" numFmtId="41" pivotButton="0" quotePrefix="0" xfId="12284">
      <alignment horizontal="center" vertical="center"/>
    </xf>
    <xf applyAlignment="1" borderId="0" fillId="35" fontId="0" numFmtId="179" pivotButton="0" quotePrefix="0" xfId="4181">
      <alignment horizontal="center" vertical="center"/>
    </xf>
    <xf applyAlignment="1" borderId="0" fillId="34" fontId="136" numFmtId="41" pivotButton="0" quotePrefix="0" xfId="12284">
      <alignment horizontal="center" vertical="center"/>
    </xf>
    <xf applyAlignment="1" borderId="0" fillId="34" fontId="136" numFmtId="179" pivotButton="0" quotePrefix="0" xfId="4181">
      <alignment horizontal="center" vertical="center"/>
    </xf>
    <xf applyAlignment="1" borderId="0" fillId="36" fontId="88" numFmtId="41" pivotButton="0" quotePrefix="0" xfId="12284">
      <alignment horizontal="center" vertical="center"/>
    </xf>
    <xf applyAlignment="1" borderId="0" fillId="36" fontId="0" numFmtId="41" pivotButton="0" quotePrefix="0" xfId="12284">
      <alignment horizontal="center" vertical="center"/>
    </xf>
    <xf applyAlignment="1" borderId="0" fillId="36" fontId="130" numFmtId="41" pivotButton="0" quotePrefix="0" xfId="12284">
      <alignment horizontal="center" vertical="center"/>
    </xf>
    <xf applyAlignment="1" borderId="0" fillId="35" fontId="0" numFmtId="169" pivotButton="0" quotePrefix="0" xfId="4181">
      <alignment horizontal="center" vertical="center"/>
    </xf>
    <xf applyAlignment="1" borderId="0" fillId="14" fontId="0" numFmtId="167" pivotButton="0" quotePrefix="0" xfId="4181">
      <alignment horizontal="center" vertical="center"/>
    </xf>
    <xf applyAlignment="1" borderId="0" fillId="27" fontId="0" numFmtId="164" pivotButton="0" quotePrefix="0" xfId="6293">
      <alignment horizontal="center" vertical="center"/>
    </xf>
    <xf applyAlignment="1" borderId="0" fillId="27" fontId="0" numFmtId="9" pivotButton="0" quotePrefix="0" xfId="16971">
      <alignment horizontal="center" vertical="center"/>
    </xf>
    <xf applyAlignment="1" borderId="0" fillId="19" fontId="74" numFmtId="170" pivotButton="0" quotePrefix="0" xfId="4181">
      <alignment horizontal="center" vertical="center"/>
    </xf>
    <xf applyAlignment="1" borderId="0" fillId="19" fontId="39" numFmtId="164" pivotButton="0" quotePrefix="0" xfId="6293">
      <alignment horizontal="center" vertical="center"/>
    </xf>
    <xf applyAlignment="1" borderId="0" fillId="14" fontId="92" numFmtId="164" pivotButton="0" quotePrefix="0" xfId="6293">
      <alignment horizontal="center" vertical="center"/>
    </xf>
    <xf applyAlignment="1" borderId="0" fillId="14" fontId="0" numFmtId="164" pivotButton="0" quotePrefix="0" xfId="6293">
      <alignment horizontal="center" vertical="center"/>
    </xf>
    <xf applyAlignment="1" borderId="0" fillId="14" fontId="31" numFmtId="164" pivotButton="0" quotePrefix="0" xfId="6293">
      <alignment horizontal="center" vertical="center"/>
    </xf>
    <xf applyAlignment="1" borderId="0" fillId="37" fontId="0" numFmtId="167" pivotButton="0" quotePrefix="0" xfId="4181">
      <alignment horizontal="center" vertical="center"/>
    </xf>
    <xf applyAlignment="1" borderId="0" fillId="27" fontId="0" numFmtId="170" pivotButton="0" quotePrefix="0" xfId="4181">
      <alignment horizontal="center" vertical="center"/>
    </xf>
    <xf applyAlignment="1" borderId="14" fillId="19" fontId="12" numFmtId="9" pivotButton="0" quotePrefix="0" xfId="16971">
      <alignment horizontal="center" vertical="center"/>
    </xf>
    <xf applyAlignment="1" borderId="14" fillId="27" fontId="0" numFmtId="9" pivotButton="0" quotePrefix="0" xfId="16971">
      <alignment horizontal="center" vertical="center"/>
    </xf>
    <xf applyAlignment="1" borderId="30" fillId="27" fontId="0" numFmtId="167" pivotButton="0" quotePrefix="0" xfId="4181">
      <alignment horizontal="center" vertical="center"/>
    </xf>
    <xf applyAlignment="1" borderId="14" fillId="19" fontId="39" numFmtId="9" pivotButton="0" quotePrefix="0" xfId="16971">
      <alignment horizontal="center" vertical="center"/>
    </xf>
    <xf applyAlignment="1" borderId="0" fillId="0" fontId="39" numFmtId="0" pivotButton="0" quotePrefix="0" xfId="6293">
      <alignment horizontal="center" vertical="center"/>
    </xf>
    <xf applyAlignment="1" borderId="30" fillId="19" fontId="39" numFmtId="167" pivotButton="0" quotePrefix="0" xfId="4181">
      <alignment horizontal="center" vertical="center"/>
    </xf>
    <xf applyAlignment="1" borderId="0" fillId="19" fontId="39" numFmtId="9" pivotButton="0" quotePrefix="0" xfId="16971">
      <alignment horizontal="center" vertical="center"/>
    </xf>
    <xf applyAlignment="1" borderId="76" fillId="19" fontId="74" numFmtId="0" pivotButton="0" quotePrefix="0" xfId="6293">
      <alignment horizontal="left" wrapText="1"/>
    </xf>
    <xf applyAlignment="1" borderId="76" fillId="6" fontId="12" numFmtId="0" pivotButton="0" quotePrefix="0" xfId="6293">
      <alignment horizontal="left"/>
    </xf>
    <xf applyAlignment="1" borderId="76" fillId="0" fontId="90" numFmtId="0" pivotButton="0" quotePrefix="0" xfId="6293">
      <alignment horizontal="left"/>
    </xf>
    <xf applyAlignment="1" borderId="11" fillId="5" fontId="12" numFmtId="0" pivotButton="0" quotePrefix="0" xfId="6293">
      <alignment horizontal="left"/>
    </xf>
    <xf applyAlignment="1" borderId="12" fillId="5" fontId="12" numFmtId="0" pivotButton="0" quotePrefix="0" xfId="6293">
      <alignment horizontal="left"/>
    </xf>
    <xf applyAlignment="1" borderId="147" fillId="5" fontId="12" numFmtId="167" pivotButton="0" quotePrefix="0" xfId="4181">
      <alignment horizontal="center" vertical="center"/>
    </xf>
    <xf borderId="18" fillId="0" fontId="92" numFmtId="0" pivotButton="0" quotePrefix="0" xfId="6293"/>
    <xf applyAlignment="1" borderId="18" fillId="0" fontId="92" numFmtId="167" pivotButton="0" quotePrefix="0" xfId="4181">
      <alignment horizontal="center" vertical="center"/>
    </xf>
    <xf borderId="0" fillId="5" fontId="12" numFmtId="0" pivotButton="0" quotePrefix="0" xfId="6293"/>
    <xf applyAlignment="1" borderId="0" fillId="29" fontId="57" numFmtId="9" pivotButton="0" quotePrefix="0" xfId="16971">
      <alignment horizontal="center" vertical="center"/>
    </xf>
    <xf applyAlignment="1" borderId="72" fillId="5" fontId="12" numFmtId="167" pivotButton="0" quotePrefix="0" xfId="4181">
      <alignment horizontal="left" vertical="center"/>
    </xf>
    <xf applyAlignment="1" borderId="89" fillId="20" fontId="57" numFmtId="9" pivotButton="0" quotePrefix="0" xfId="16971">
      <alignment horizontal="center" vertical="center"/>
    </xf>
    <xf applyAlignment="1" borderId="24" fillId="20" fontId="57" numFmtId="9" pivotButton="0" quotePrefix="0" xfId="16971">
      <alignment horizontal="center" vertical="center"/>
    </xf>
    <xf applyAlignment="1" borderId="43" fillId="0" fontId="92" numFmtId="167" pivotButton="0" quotePrefix="0" xfId="4181">
      <alignment horizontal="center" vertical="center"/>
    </xf>
    <xf applyAlignment="1" borderId="43" fillId="0" fontId="92" numFmtId="173" pivotButton="0" quotePrefix="0" xfId="4181">
      <alignment horizontal="center" vertical="center"/>
    </xf>
    <xf applyAlignment="1" borderId="43" fillId="0" fontId="92" numFmtId="9" pivotButton="0" quotePrefix="0" xfId="16971">
      <alignment horizontal="center" vertical="center"/>
    </xf>
    <xf applyAlignment="1" borderId="58" fillId="5" fontId="12" numFmtId="9" pivotButton="0" quotePrefix="0" xfId="16971">
      <alignment horizontal="left" vertical="center"/>
    </xf>
    <xf applyAlignment="1" borderId="62" fillId="5" fontId="12" numFmtId="9" pivotButton="0" quotePrefix="0" xfId="16971">
      <alignment horizontal="center" vertical="center"/>
    </xf>
    <xf applyAlignment="1" borderId="28" fillId="0" fontId="92" numFmtId="9" pivotButton="0" quotePrefix="0" xfId="16971">
      <alignment horizontal="center" vertical="center"/>
    </xf>
    <xf applyAlignment="1" borderId="43" fillId="0" fontId="92" numFmtId="164" pivotButton="0" quotePrefix="0" xfId="6293">
      <alignment horizontal="center" vertical="center"/>
    </xf>
    <xf applyAlignment="1" borderId="25" fillId="6" fontId="12" numFmtId="164" pivotButton="0" quotePrefix="0" xfId="6293">
      <alignment horizontal="center" vertical="center"/>
    </xf>
    <xf applyAlignment="1" borderId="58" fillId="0" fontId="12" numFmtId="164" pivotButton="0" quotePrefix="0" xfId="6293">
      <alignment horizontal="left" vertical="center"/>
    </xf>
    <xf applyAlignment="1" borderId="62" fillId="0" fontId="92" numFmtId="164" pivotButton="0" quotePrefix="0" xfId="6293">
      <alignment horizontal="center" vertical="center"/>
    </xf>
    <xf applyAlignment="1" borderId="20" fillId="0" fontId="92" numFmtId="164" pivotButton="0" quotePrefix="0" xfId="6293">
      <alignment horizontal="center" vertical="center"/>
    </xf>
    <xf applyAlignment="1" borderId="19" fillId="0" fontId="92" numFmtId="164" pivotButton="0" quotePrefix="0" xfId="6293">
      <alignment horizontal="center" vertical="center"/>
    </xf>
    <xf applyAlignment="1" borderId="0" fillId="34" fontId="0" numFmtId="195" pivotButton="0" quotePrefix="0" xfId="12284">
      <alignment horizontal="center" vertical="center"/>
    </xf>
    <xf applyAlignment="1" borderId="0" fillId="29" fontId="57" numFmtId="179" pivotButton="0" quotePrefix="0" xfId="4181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0" fillId="0" fontId="0" numFmtId="173" pivotButton="0" quotePrefix="0" xfId="4181">
      <alignment horizontal="center" vertical="center"/>
    </xf>
    <xf applyAlignment="1" borderId="147" fillId="20" fontId="57" numFmtId="41" pivotButton="0" quotePrefix="0" xfId="12284">
      <alignment horizontal="center" vertical="center"/>
    </xf>
    <xf applyAlignment="1" borderId="72" fillId="20" fontId="57" numFmtId="179" pivotButton="0" quotePrefix="0" xfId="4181">
      <alignment horizontal="left" vertical="center"/>
    </xf>
    <xf applyAlignment="1" borderId="28" fillId="0" fontId="92" numFmtId="164" pivotButton="0" quotePrefix="0" xfId="6293">
      <alignment horizontal="center" vertical="center"/>
    </xf>
    <xf applyAlignment="1" borderId="8" fillId="0" fontId="92" numFmtId="164" pivotButton="0" quotePrefix="0" xfId="6293">
      <alignment horizontal="center" vertical="center"/>
    </xf>
    <xf applyAlignment="1" borderId="38" fillId="0" fontId="92" numFmtId="9" pivotButton="0" quotePrefix="0" xfId="16971">
      <alignment horizontal="center" vertical="center"/>
    </xf>
    <xf applyAlignment="1" borderId="0" fillId="6" fontId="12" numFmtId="9" pivotButton="0" quotePrefix="0" xfId="16971">
      <alignment horizontal="center" vertical="center"/>
    </xf>
    <xf applyAlignment="1" borderId="21" fillId="5" fontId="12" numFmtId="164" pivotButton="0" quotePrefix="0" xfId="6293">
      <alignment horizontal="left" vertical="center"/>
    </xf>
    <xf applyAlignment="1" borderId="89" fillId="5" fontId="12" numFmtId="9" pivotButton="0" quotePrefix="0" xfId="16971">
      <alignment horizontal="center" vertical="center"/>
    </xf>
    <xf applyAlignment="1" borderId="20" fillId="0" fontId="92" numFmtId="9" pivotButton="0" quotePrefix="0" xfId="16971">
      <alignment horizontal="center" vertical="center"/>
    </xf>
    <xf applyAlignment="1" borderId="147" fillId="5" fontId="12" numFmtId="164" pivotButton="0" quotePrefix="0" xfId="6293">
      <alignment horizontal="center" vertical="center"/>
    </xf>
    <xf applyAlignment="1" borderId="19" fillId="0" fontId="92" numFmtId="9" pivotButton="0" quotePrefix="0" xfId="16971">
      <alignment horizontal="center" vertical="center"/>
    </xf>
    <xf applyAlignment="1" borderId="18" fillId="0" fontId="92" numFmtId="164" pivotButton="0" quotePrefix="0" xfId="6293">
      <alignment horizontal="center" vertical="center"/>
    </xf>
    <xf applyAlignment="1" borderId="21" fillId="5" fontId="12" numFmtId="167" pivotButton="0" quotePrefix="0" xfId="4181">
      <alignment horizontal="left" vertical="center"/>
    </xf>
    <xf applyAlignment="1" borderId="25" fillId="0" fontId="92" numFmtId="9" pivotButton="0" quotePrefix="0" xfId="16971">
      <alignment horizontal="center" vertical="center"/>
    </xf>
    <xf applyAlignment="1" borderId="0" fillId="6" fontId="12" numFmtId="170" pivotButton="0" quotePrefix="0" xfId="4181">
      <alignment horizontal="center" vertical="center"/>
    </xf>
    <xf applyAlignment="1" borderId="44" fillId="0" fontId="12" numFmtId="9" pivotButton="0" quotePrefix="0" xfId="16971">
      <alignment horizontal="center" vertical="center"/>
    </xf>
    <xf applyAlignment="1" borderId="14" fillId="5" fontId="12" numFmtId="9" pivotButton="0" quotePrefix="0" xfId="16971">
      <alignment horizontal="left" vertical="center"/>
    </xf>
    <xf applyAlignment="1" borderId="87" fillId="0" fontId="92" numFmtId="173" pivotButton="0" quotePrefix="0" xfId="6293">
      <alignment horizontal="center" vertical="center"/>
    </xf>
    <xf applyAlignment="1" borderId="0" fillId="0" fontId="10" numFmtId="164" pivotButton="0" quotePrefix="0" xfId="6293">
      <alignment horizontal="center"/>
    </xf>
    <xf applyAlignment="1" borderId="0" fillId="0" fontId="31" numFmtId="0" pivotButton="0" quotePrefix="0" xfId="6293">
      <alignment horizontal="center"/>
    </xf>
    <xf applyAlignment="1" borderId="72" fillId="0" fontId="0" numFmtId="167" pivotButton="0" quotePrefix="0" xfId="4181">
      <alignment horizontal="center" vertical="center"/>
    </xf>
    <xf applyAlignment="1" borderId="14" fillId="6" fontId="12" numFmtId="181" pivotButton="0" quotePrefix="0" xfId="16971">
      <alignment horizontal="center" vertical="center"/>
    </xf>
    <xf applyAlignment="1" borderId="76" fillId="0" fontId="12" numFmtId="9" pivotButton="0" quotePrefix="0" xfId="16971">
      <alignment horizontal="center" vertical="center"/>
    </xf>
    <xf applyAlignment="1" borderId="30" fillId="0" fontId="12" numFmtId="164" pivotButton="0" quotePrefix="0" xfId="6293">
      <alignment horizontal="center" vertical="center"/>
    </xf>
    <xf applyAlignment="1" borderId="30" fillId="0" fontId="0" numFmtId="173" pivotButton="0" quotePrefix="0" xfId="4181">
      <alignment horizontal="center" vertical="center"/>
    </xf>
    <xf applyAlignment="1" borderId="22" fillId="5" fontId="12" numFmtId="9" pivotButton="0" quotePrefix="0" xfId="16971">
      <alignment horizontal="left" vertical="center"/>
    </xf>
    <xf applyAlignment="1" borderId="0" fillId="0" fontId="12" numFmtId="0" pivotButton="0" quotePrefix="0" xfId="6293">
      <alignment horizontal="left" vertical="center"/>
    </xf>
    <xf applyAlignment="1" borderId="147" fillId="5" fontId="12" numFmtId="167" pivotButton="0" quotePrefix="0" xfId="4181">
      <alignment horizontal="left" vertical="center"/>
    </xf>
    <xf applyAlignment="1" borderId="77" fillId="0" fontId="92" numFmtId="9" pivotButton="0" quotePrefix="0" xfId="16971">
      <alignment horizontal="center" vertical="center"/>
    </xf>
    <xf applyAlignment="1" borderId="0" fillId="0" fontId="92" numFmtId="0" pivotButton="0" quotePrefix="0" xfId="6293">
      <alignment horizontal="center" vertical="center"/>
    </xf>
    <xf applyAlignment="1" borderId="87" fillId="0" fontId="92" numFmtId="167" pivotButton="0" quotePrefix="0" xfId="4181">
      <alignment horizontal="center" vertical="center"/>
    </xf>
    <xf applyAlignment="1" borderId="20" fillId="0" fontId="92" numFmtId="167" pivotButton="0" quotePrefix="0" xfId="4181">
      <alignment horizontal="center" vertical="center"/>
    </xf>
    <xf applyAlignment="1" borderId="20" fillId="0" fontId="0" numFmtId="173" pivotButton="0" quotePrefix="0" xfId="4181">
      <alignment horizontal="center" vertical="center"/>
    </xf>
    <xf applyAlignment="1" borderId="0" fillId="5" fontId="12" numFmtId="9" pivotButton="0" quotePrefix="0" xfId="16971">
      <alignment horizontal="left" vertical="center"/>
    </xf>
    <xf applyAlignment="1" borderId="21" fillId="5" fontId="12" numFmtId="9" pivotButton="0" quotePrefix="0" xfId="16971">
      <alignment horizontal="left" vertical="center"/>
    </xf>
    <xf borderId="0" fillId="31" fontId="0" numFmtId="164" pivotButton="0" quotePrefix="0" xfId="6293"/>
    <xf borderId="0" fillId="31" fontId="0" numFmtId="0" pivotButton="0" quotePrefix="0" xfId="6293"/>
    <xf applyAlignment="1" borderId="0" fillId="0" fontId="0" numFmtId="164" pivotButton="0" quotePrefix="0" xfId="6293">
      <alignment horizontal="left"/>
    </xf>
    <xf borderId="0" fillId="0" fontId="0" numFmtId="196" pivotButton="0" quotePrefix="0" xfId="6293"/>
    <xf borderId="0" fillId="0" fontId="31" numFmtId="196" pivotButton="0" quotePrefix="0" xfId="6293"/>
    <xf borderId="0" fillId="0" fontId="31" numFmtId="212" pivotButton="0" quotePrefix="0" xfId="6293"/>
    <xf borderId="0" fillId="0" fontId="113" numFmtId="164" pivotButton="0" quotePrefix="0" xfId="6293"/>
    <xf borderId="0" fillId="0" fontId="113" numFmtId="203" pivotButton="0" quotePrefix="0" xfId="6293"/>
    <xf borderId="0" fillId="0" fontId="31" numFmtId="173" pivotButton="0" quotePrefix="0" xfId="6293"/>
    <xf borderId="0" fillId="0" fontId="74" numFmtId="173" pivotButton="0" quotePrefix="0" xfId="6293"/>
    <xf applyAlignment="1" borderId="0" fillId="0" fontId="137" numFmtId="0" pivotButton="0" quotePrefix="0" xfId="6293">
      <alignment horizontal="center"/>
    </xf>
    <xf applyAlignment="1" borderId="0" fillId="0" fontId="74" numFmtId="0" pivotButton="0" quotePrefix="0" xfId="6293">
      <alignment vertical="center"/>
    </xf>
    <xf borderId="0" fillId="19" fontId="92" numFmtId="0" pivotButton="0" quotePrefix="0" xfId="6293"/>
    <xf borderId="0" fillId="38" fontId="74" numFmtId="0" pivotButton="0" quotePrefix="0" xfId="6293"/>
    <xf borderId="0" fillId="19" fontId="90" numFmtId="0" pivotButton="0" quotePrefix="0" xfId="6293"/>
    <xf borderId="0" fillId="19" fontId="9" numFmtId="0" pivotButton="0" quotePrefix="0" xfId="6293"/>
    <xf borderId="0" fillId="0" fontId="74" numFmtId="169" pivotButton="0" quotePrefix="0" xfId="4181"/>
    <xf applyAlignment="1" borderId="0" fillId="0" fontId="74" numFmtId="9" pivotButton="0" quotePrefix="0" xfId="16971">
      <alignment horizontal="center"/>
    </xf>
    <xf applyAlignment="1" borderId="0" fillId="0" fontId="92" numFmtId="0" pivotButton="0" quotePrefix="0" xfId="6293">
      <alignment horizontal="center"/>
    </xf>
    <xf borderId="10" fillId="0" fontId="90" numFmtId="0" pivotButton="0" quotePrefix="0" xfId="6293"/>
    <xf borderId="10" fillId="0" fontId="94" numFmtId="0" pivotButton="0" quotePrefix="0" xfId="6293"/>
    <xf applyAlignment="1" borderId="25" fillId="0" fontId="0" numFmtId="0" pivotButton="0" quotePrefix="0" xfId="6293">
      <alignment vertical="center"/>
    </xf>
    <xf applyAlignment="1" borderId="0" fillId="0" fontId="0" numFmtId="170" pivotButton="0" quotePrefix="0" xfId="4181">
      <alignment horizontal="center"/>
    </xf>
    <xf applyAlignment="1" borderId="25" fillId="0" fontId="55" numFmtId="0" pivotButton="0" quotePrefix="0" xfId="6293">
      <alignment horizontal="center" vertical="center"/>
    </xf>
    <xf applyAlignment="1" borderId="11" fillId="5" fontId="12" numFmtId="173" pivotButton="0" quotePrefix="0" xfId="4181">
      <alignment horizontal="left" vertical="center"/>
    </xf>
    <xf applyAlignment="1" borderId="0" fillId="19" fontId="0" numFmtId="0" pivotButton="0" quotePrefix="0" xfId="6293">
      <alignment horizontal="left" vertical="center"/>
    </xf>
    <xf applyAlignment="1" borderId="25" fillId="7" fontId="55" numFmtId="0" pivotButton="0" quotePrefix="0" xfId="6293">
      <alignment horizontal="center" vertical="center"/>
    </xf>
    <xf applyAlignment="1" borderId="16" fillId="19" fontId="0" numFmtId="0" pivotButton="0" quotePrefix="0" xfId="6293">
      <alignment horizontal="left" vertical="center"/>
    </xf>
    <xf applyAlignment="1" borderId="0" fillId="39" fontId="0" numFmtId="164" pivotButton="0" quotePrefix="0" xfId="6293">
      <alignment horizontal="center" vertical="center"/>
    </xf>
    <xf applyAlignment="1" borderId="0" fillId="19" fontId="31" numFmtId="0" pivotButton="0" quotePrefix="0" xfId="6293">
      <alignment horizontal="left" vertical="center"/>
    </xf>
    <xf applyAlignment="1" borderId="0" fillId="27" fontId="31" numFmtId="164" pivotButton="0" quotePrefix="0" xfId="6293">
      <alignment horizontal="center" vertical="center"/>
    </xf>
    <xf applyAlignment="1" borderId="0" fillId="40" fontId="0" numFmtId="164" pivotButton="0" quotePrefix="0" xfId="6293">
      <alignment horizontal="center" vertical="center"/>
    </xf>
    <xf applyAlignment="1" borderId="83" fillId="0" fontId="0" numFmtId="0" pivotButton="0" quotePrefix="0" xfId="6293">
      <alignment horizontal="left" vertical="center"/>
    </xf>
    <xf applyAlignment="1" borderId="0" fillId="38" fontId="0" numFmtId="164" pivotButton="0" quotePrefix="0" xfId="6293">
      <alignment horizontal="center" vertical="center"/>
    </xf>
    <xf borderId="0" fillId="0" fontId="0" numFmtId="169" pivotButton="0" quotePrefix="0" xfId="6293"/>
    <xf applyAlignment="1" borderId="2" fillId="0" fontId="11" numFmtId="167" pivotButton="0" quotePrefix="0" xfId="4181">
      <alignment horizontal="center"/>
    </xf>
    <xf applyAlignment="1" borderId="0" fillId="39" fontId="0" numFmtId="167" pivotButton="0" quotePrefix="0" xfId="4181">
      <alignment horizontal="center" vertical="center"/>
    </xf>
    <xf applyAlignment="1" borderId="0" fillId="39" fontId="0" numFmtId="9" pivotButton="0" quotePrefix="0" xfId="16971">
      <alignment horizontal="center" vertical="center"/>
    </xf>
    <xf applyAlignment="1" borderId="0" fillId="38" fontId="31" numFmtId="167" pivotButton="0" quotePrefix="0" xfId="4181">
      <alignment horizontal="center" vertical="center"/>
    </xf>
    <xf applyAlignment="1" borderId="0" fillId="38" fontId="0" numFmtId="167" pivotButton="0" quotePrefix="0" xfId="4181">
      <alignment horizontal="center" vertical="center"/>
    </xf>
    <xf applyAlignment="1" borderId="0" fillId="38" fontId="0" numFmtId="9" pivotButton="0" quotePrefix="0" xfId="16971">
      <alignment horizontal="center" vertical="center"/>
    </xf>
    <xf borderId="0" fillId="0" fontId="39" numFmtId="173" pivotButton="0" quotePrefix="0" xfId="6293"/>
    <xf borderId="0" fillId="0" fontId="61" numFmtId="169" pivotButton="0" quotePrefix="0" xfId="4181"/>
    <xf applyAlignment="1" borderId="25" fillId="0" fontId="0" numFmtId="169" pivotButton="0" quotePrefix="0" xfId="4181">
      <alignment horizontal="center" vertical="center"/>
    </xf>
    <xf applyAlignment="1" borderId="0" fillId="41" fontId="31" numFmtId="164" pivotButton="0" quotePrefix="0" xfId="6293">
      <alignment horizontal="center" vertical="center"/>
    </xf>
    <xf applyAlignment="1" borderId="0" fillId="42" fontId="31" numFmtId="164" pivotButton="0" quotePrefix="0" xfId="6293">
      <alignment horizontal="center" vertical="center"/>
    </xf>
    <xf borderId="0" fillId="0" fontId="61" numFmtId="9" pivotButton="0" quotePrefix="0" xfId="16971"/>
    <xf applyAlignment="1" borderId="0" fillId="0" fontId="61" numFmtId="9" pivotButton="0" quotePrefix="0" xfId="16971">
      <alignment horizontal="center"/>
    </xf>
    <xf applyAlignment="1" borderId="40" fillId="0" fontId="0" numFmtId="9" pivotButton="0" quotePrefix="0" xfId="16971">
      <alignment horizontal="center"/>
    </xf>
    <xf applyAlignment="1" borderId="25" fillId="0" fontId="11" numFmtId="9" pivotButton="0" quotePrefix="0" xfId="16971">
      <alignment horizontal="center" vertical="center"/>
    </xf>
    <xf applyAlignment="1" borderId="25" fillId="39" fontId="0" numFmtId="9" pivotButton="0" quotePrefix="0" xfId="16971">
      <alignment horizontal="center" vertical="center"/>
    </xf>
    <xf applyAlignment="1" borderId="0" fillId="43" fontId="31" numFmtId="164" pivotButton="0" quotePrefix="0" xfId="6293">
      <alignment horizontal="center" vertical="center"/>
    </xf>
    <xf applyAlignment="1" borderId="25" fillId="38" fontId="0" numFmtId="9" pivotButton="0" quotePrefix="0" xfId="16971">
      <alignment horizontal="center" vertical="center"/>
    </xf>
    <xf borderId="0" fillId="0" fontId="61" numFmtId="167" pivotButton="0" quotePrefix="0" xfId="16971"/>
    <xf applyAlignment="1" borderId="40" fillId="0" fontId="0" numFmtId="170" pivotButton="0" quotePrefix="0" xfId="4181">
      <alignment horizontal="center"/>
    </xf>
    <xf applyAlignment="1" borderId="30" fillId="0" fontId="0" numFmtId="170" pivotButton="0" quotePrefix="0" xfId="4181">
      <alignment horizontal="center"/>
    </xf>
    <xf applyAlignment="1" borderId="0" fillId="0" fontId="61" numFmtId="9" pivotButton="0" quotePrefix="0" xfId="16971">
      <alignment wrapText="1"/>
    </xf>
    <xf applyAlignment="1" borderId="71" fillId="0" fontId="0" numFmtId="170" pivotButton="0" quotePrefix="0" xfId="4181">
      <alignment horizontal="center"/>
    </xf>
    <xf applyAlignment="1" borderId="71" fillId="0" fontId="0" numFmtId="167" pivotButton="0" quotePrefix="0" xfId="4181">
      <alignment horizontal="center"/>
    </xf>
    <xf applyAlignment="1" borderId="25" fillId="19" fontId="0" numFmtId="169" pivotButton="0" quotePrefix="0" xfId="4181">
      <alignment horizontal="center" vertical="center"/>
    </xf>
    <xf applyAlignment="1" borderId="148" fillId="0" fontId="11" numFmtId="172" pivotButton="0" quotePrefix="0" xfId="6293">
      <alignment horizontal="center" vertical="center"/>
    </xf>
    <xf applyAlignment="1" borderId="0" fillId="0" fontId="31" numFmtId="190" pivotButton="0" quotePrefix="0" xfId="6293">
      <alignment horizontal="center"/>
    </xf>
    <xf applyAlignment="1" borderId="85" fillId="0" fontId="0" numFmtId="9" pivotButton="0" quotePrefix="0" xfId="16971">
      <alignment horizontal="center"/>
    </xf>
    <xf applyAlignment="1" borderId="107" fillId="0" fontId="0" numFmtId="164" pivotButton="0" quotePrefix="0" xfId="6293">
      <alignment horizontal="center"/>
    </xf>
    <xf applyAlignment="1" borderId="84" fillId="0" fontId="11" numFmtId="164" pivotButton="0" quotePrefix="0" xfId="6293">
      <alignment horizontal="center" vertical="center"/>
    </xf>
    <xf applyAlignment="1" borderId="6" fillId="0" fontId="0" numFmtId="164" pivotButton="0" quotePrefix="0" xfId="6293">
      <alignment horizontal="center"/>
    </xf>
    <xf applyAlignment="1" borderId="142" fillId="0" fontId="12" numFmtId="164" pivotButton="0" quotePrefix="0" xfId="6293">
      <alignment horizontal="center" vertical="center"/>
    </xf>
    <xf borderId="0" fillId="0" fontId="11" numFmtId="9" pivotButton="0" quotePrefix="0" xfId="16971"/>
    <xf applyAlignment="1" borderId="36" fillId="0" fontId="0" numFmtId="9" pivotButton="0" quotePrefix="0" xfId="16971">
      <alignment horizontal="center"/>
    </xf>
    <xf applyAlignment="1" borderId="62" fillId="0" fontId="11" numFmtId="9" pivotButton="0" quotePrefix="0" xfId="16971">
      <alignment horizontal="center" vertical="center"/>
    </xf>
    <xf applyAlignment="1" borderId="0" fillId="0" fontId="31" numFmtId="164" pivotButton="0" quotePrefix="0" xfId="6293">
      <alignment horizontal="center" vertical="center"/>
    </xf>
    <xf borderId="0" fillId="0" fontId="11" numFmtId="164" pivotButton="0" quotePrefix="0" xfId="16971"/>
    <xf applyAlignment="1" borderId="25" fillId="39" fontId="0" numFmtId="164" pivotButton="0" quotePrefix="0" xfId="6293">
      <alignment horizontal="center" vertical="center"/>
    </xf>
    <xf applyAlignment="1" borderId="25" fillId="38" fontId="0" numFmtId="164" pivotButton="0" quotePrefix="0" xfId="6293">
      <alignment horizontal="center" vertical="center"/>
    </xf>
    <xf applyAlignment="1" borderId="0" fillId="38" fontId="31" numFmtId="164" pivotButton="0" quotePrefix="0" xfId="6293">
      <alignment horizontal="center" vertical="center"/>
    </xf>
    <xf borderId="0" fillId="0" fontId="11" numFmtId="189" pivotButton="0" quotePrefix="0" xfId="16971"/>
    <xf applyAlignment="1" borderId="21" fillId="37" fontId="12" numFmtId="167" pivotButton="0" quotePrefix="0" xfId="4181">
      <alignment horizontal="center" vertical="center"/>
    </xf>
    <xf borderId="0" fillId="0" fontId="11" numFmtId="164" pivotButton="0" quotePrefix="0" xfId="6293"/>
    <xf applyAlignment="1" borderId="71" fillId="0" fontId="0" numFmtId="9" pivotButton="0" quotePrefix="0" xfId="16971">
      <alignment horizontal="center"/>
    </xf>
    <xf applyAlignment="1" borderId="0" fillId="44" fontId="0" numFmtId="164" pivotButton="0" quotePrefix="0" xfId="6293">
      <alignment horizontal="center" vertical="center"/>
    </xf>
    <xf applyAlignment="1" borderId="149" fillId="0" fontId="0" numFmtId="173" pivotButton="0" quotePrefix="0" xfId="6293">
      <alignment horizontal="center"/>
    </xf>
    <xf applyAlignment="1" borderId="150" fillId="0" fontId="61" numFmtId="169" pivotButton="0" quotePrefix="0" xfId="4181">
      <alignment horizontal="center"/>
    </xf>
    <xf applyAlignment="1" borderId="10" fillId="0" fontId="61" numFmtId="164" pivotButton="0" quotePrefix="0" xfId="6293">
      <alignment horizontal="center"/>
    </xf>
    <xf applyAlignment="1" borderId="0" fillId="0" fontId="11" numFmtId="167" pivotButton="0" quotePrefix="0" xfId="4181">
      <alignment horizontal="center" vertical="center"/>
    </xf>
    <xf applyAlignment="1" borderId="10" fillId="0" fontId="61" numFmtId="169" pivotButton="0" quotePrefix="0" xfId="4181">
      <alignment horizontal="center"/>
    </xf>
    <xf applyAlignment="1" borderId="10" fillId="0" fontId="138" numFmtId="164" pivotButton="0" quotePrefix="0" xfId="6293">
      <alignment horizontal="center"/>
    </xf>
    <xf applyAlignment="1" borderId="10" fillId="0" fontId="138" numFmtId="167" pivotButton="0" quotePrefix="0" xfId="4181">
      <alignment horizontal="center"/>
    </xf>
    <xf applyAlignment="1" borderId="10" fillId="0" fontId="61" numFmtId="167" pivotButton="0" quotePrefix="0" xfId="4181">
      <alignment horizontal="center"/>
    </xf>
    <xf applyAlignment="1" borderId="0" fillId="39" fontId="0" numFmtId="167" pivotButton="0" quotePrefix="0" xfId="16971">
      <alignment horizontal="center" vertical="center"/>
    </xf>
    <xf applyAlignment="1" borderId="10" fillId="0" fontId="61" numFmtId="9" pivotButton="0" quotePrefix="0" xfId="16971">
      <alignment horizontal="center"/>
    </xf>
    <xf applyAlignment="1" borderId="0" fillId="0" fontId="61" numFmtId="167" pivotButton="0" quotePrefix="0" xfId="4181">
      <alignment horizontal="center"/>
    </xf>
    <xf applyAlignment="1" borderId="0" fillId="0" fontId="12" numFmtId="167" pivotButton="0" quotePrefix="0" xfId="4181">
      <alignment horizontal="center"/>
    </xf>
    <xf applyAlignment="1" borderId="74" fillId="0" fontId="0" numFmtId="0" pivotButton="0" quotePrefix="0" xfId="6293">
      <alignment horizontal="center"/>
    </xf>
    <xf applyAlignment="1" borderId="1" fillId="0" fontId="11" numFmtId="167" pivotButton="0" quotePrefix="0" xfId="4181">
      <alignment horizontal="center"/>
    </xf>
    <xf applyAlignment="1" borderId="151" fillId="0" fontId="90" numFmtId="0" pivotButton="0" quotePrefix="0" xfId="6293">
      <alignment horizontal="center" vertical="center"/>
    </xf>
    <xf applyAlignment="1" borderId="9" fillId="0" fontId="0" numFmtId="167" pivotButton="0" quotePrefix="0" xfId="4181">
      <alignment horizontal="center"/>
    </xf>
    <xf applyAlignment="1" borderId="9" fillId="19" fontId="0" numFmtId="167" pivotButton="0" quotePrefix="0" xfId="4181">
      <alignment horizontal="center" vertical="center"/>
    </xf>
    <xf applyAlignment="1" borderId="30" fillId="39" fontId="0" numFmtId="9" pivotButton="0" quotePrefix="0" xfId="16971">
      <alignment horizontal="center" vertical="center"/>
    </xf>
    <xf applyAlignment="1" borderId="9" fillId="39" fontId="0" numFmtId="167" pivotButton="0" quotePrefix="0" xfId="4181">
      <alignment horizontal="center" vertical="center"/>
    </xf>
    <xf applyAlignment="1" borderId="9" fillId="19" fontId="31" numFmtId="167" pivotButton="0" quotePrefix="0" xfId="4181">
      <alignment horizontal="center" vertical="center"/>
    </xf>
    <xf applyAlignment="1" borderId="30" fillId="38" fontId="0" numFmtId="0" pivotButton="0" quotePrefix="0" xfId="6293">
      <alignment horizontal="center" vertical="center"/>
    </xf>
    <xf applyAlignment="1" borderId="9" fillId="38" fontId="0" numFmtId="167" pivotButton="0" quotePrefix="0" xfId="4181">
      <alignment horizontal="center" vertical="center"/>
    </xf>
    <xf applyAlignment="1" borderId="0" fillId="0" fontId="61" numFmtId="170" pivotButton="0" quotePrefix="0" xfId="4181">
      <alignment horizontal="center"/>
    </xf>
    <xf applyAlignment="1" borderId="0" fillId="0" fontId="74" numFmtId="173" pivotButton="0" quotePrefix="0" xfId="6293">
      <alignment horizontal="center"/>
    </xf>
    <xf applyAlignment="1" borderId="0" fillId="0" fontId="139" numFmtId="0" pivotButton="0" quotePrefix="0" xfId="6293">
      <alignment horizontal="center"/>
    </xf>
    <xf applyAlignment="1" borderId="2" fillId="0" fontId="74" numFmtId="164" pivotButton="0" quotePrefix="0" xfId="6293">
      <alignment horizontal="center"/>
    </xf>
    <xf applyAlignment="1" borderId="0" fillId="0" fontId="74" numFmtId="0" pivotButton="0" quotePrefix="0" xfId="6293">
      <alignment horizontal="center"/>
    </xf>
    <xf applyAlignment="1" borderId="21" fillId="5" fontId="120" numFmtId="9" pivotButton="0" quotePrefix="0" xfId="16971">
      <alignment horizontal="center" vertical="center"/>
    </xf>
    <xf applyAlignment="1" borderId="0" fillId="0" fontId="74" numFmtId="9" pivotButton="0" quotePrefix="0" xfId="16971">
      <alignment horizontal="center" vertical="center"/>
    </xf>
    <xf applyAlignment="1" borderId="0" fillId="39" fontId="74" numFmtId="9" pivotButton="0" quotePrefix="0" xfId="16971">
      <alignment horizontal="center" vertical="center"/>
    </xf>
    <xf applyAlignment="1" borderId="0" fillId="19" fontId="92" numFmtId="9" pivotButton="0" quotePrefix="0" xfId="16971">
      <alignment horizontal="center" vertical="center"/>
    </xf>
    <xf applyAlignment="1" borderId="0" fillId="38" fontId="74" numFmtId="9" pivotButton="0" quotePrefix="0" xfId="16971">
      <alignment horizontal="center" vertical="center"/>
    </xf>
    <xf applyAlignment="1" borderId="0" fillId="0" fontId="92" numFmtId="173" pivotButton="0" quotePrefix="0" xfId="6293">
      <alignment horizontal="center"/>
    </xf>
    <xf applyAlignment="1" borderId="0" fillId="0" fontId="90" numFmtId="0" pivotButton="0" quotePrefix="0" xfId="6293">
      <alignment horizontal="center"/>
    </xf>
    <xf applyAlignment="1" borderId="0" fillId="0" fontId="92" numFmtId="164" pivotButton="0" quotePrefix="0" xfId="6293">
      <alignment horizontal="center"/>
    </xf>
    <xf applyAlignment="1" borderId="0" fillId="0" fontId="139" numFmtId="9" pivotButton="0" quotePrefix="0" xfId="16971">
      <alignment horizontal="center"/>
    </xf>
    <xf applyAlignment="1" borderId="0" fillId="0" fontId="135" numFmtId="9" pivotButton="0" quotePrefix="0" xfId="16971">
      <alignment horizontal="center"/>
    </xf>
    <xf applyAlignment="1" borderId="40" fillId="0" fontId="74" numFmtId="9" pivotButton="0" quotePrefix="0" xfId="16971">
      <alignment horizontal="center"/>
    </xf>
    <xf applyAlignment="1" borderId="21" fillId="0" fontId="90" numFmtId="164" pivotButton="0" quotePrefix="0" xfId="6293">
      <alignment horizontal="center" vertical="center" wrapText="1"/>
    </xf>
    <xf applyAlignment="1" borderId="21" fillId="5" fontId="120" numFmtId="164" pivotButton="0" quotePrefix="0" xfId="6293">
      <alignment horizontal="center" vertical="center"/>
    </xf>
    <xf applyAlignment="1" borderId="0" fillId="0" fontId="74" numFmtId="164" pivotButton="0" quotePrefix="0" xfId="6293">
      <alignment horizontal="center" vertical="center"/>
    </xf>
    <xf applyAlignment="1" borderId="0" fillId="39" fontId="74" numFmtId="164" pivotButton="0" quotePrefix="0" xfId="6293">
      <alignment horizontal="center" vertical="center"/>
    </xf>
    <xf applyAlignment="1" borderId="0" fillId="41" fontId="92" numFmtId="164" pivotButton="0" quotePrefix="0" xfId="6293">
      <alignment horizontal="center" vertical="center"/>
    </xf>
    <xf applyAlignment="1" borderId="0" fillId="27" fontId="92" numFmtId="164" pivotButton="0" quotePrefix="0" xfId="6293">
      <alignment horizontal="center" vertical="center"/>
    </xf>
    <xf applyAlignment="1" borderId="0" fillId="42" fontId="92" numFmtId="164" pivotButton="0" quotePrefix="0" xfId="6293">
      <alignment horizontal="center" vertical="center"/>
    </xf>
    <xf applyAlignment="1" borderId="0" fillId="40" fontId="74" numFmtId="164" pivotButton="0" quotePrefix="0" xfId="6293">
      <alignment horizontal="center" vertical="center"/>
    </xf>
    <xf applyAlignment="1" borderId="0" fillId="38" fontId="74" numFmtId="164" pivotButton="0" quotePrefix="0" xfId="6293">
      <alignment horizontal="center" vertical="center"/>
    </xf>
    <xf borderId="0" fillId="0" fontId="92" numFmtId="173" pivotButton="0" quotePrefix="0" xfId="6293"/>
    <xf applyAlignment="1" borderId="0" fillId="0" fontId="137" numFmtId="189" pivotButton="0" quotePrefix="0" xfId="6293">
      <alignment horizontal="center"/>
    </xf>
    <xf applyAlignment="1" borderId="0" fillId="0" fontId="74" numFmtId="189" pivotButton="0" quotePrefix="0" xfId="6293">
      <alignment vertical="center"/>
    </xf>
    <xf applyAlignment="1" borderId="0" fillId="0" fontId="92" numFmtId="0" pivotButton="0" quotePrefix="0" xfId="6293">
      <alignment vertical="center"/>
    </xf>
    <xf applyAlignment="1" borderId="0" fillId="3" fontId="11" numFmtId="189" pivotButton="0" quotePrefix="0" xfId="6293">
      <alignment horizontal="center" vertical="center"/>
    </xf>
    <xf borderId="0" fillId="0" fontId="90" numFmtId="0" pivotButton="0" quotePrefix="0" xfId="6293"/>
    <xf borderId="0" fillId="0" fontId="90" numFmtId="164" pivotButton="0" quotePrefix="0" xfId="6293"/>
    <xf borderId="0" fillId="38" fontId="90" numFmtId="0" pivotButton="0" quotePrefix="0" xfId="6293"/>
    <xf borderId="0" fillId="0" fontId="74" numFmtId="185" pivotButton="0" quotePrefix="0" xfId="6293"/>
    <xf applyAlignment="1" borderId="16" fillId="19" fontId="11" numFmtId="0" pivotButton="0" quotePrefix="0" xfId="6293">
      <alignment horizontal="left" vertical="center"/>
    </xf>
    <xf applyAlignment="1" borderId="0" fillId="19" fontId="11" numFmtId="164" pivotButton="0" quotePrefix="0" xfId="6293">
      <alignment horizontal="center" vertical="center"/>
    </xf>
    <xf applyAlignment="1" borderId="16" fillId="0" fontId="0" numFmtId="0" pivotButton="0" quotePrefix="0" xfId="6293">
      <alignment horizontal="left" vertical="center"/>
    </xf>
    <xf borderId="0" fillId="0" fontId="9" numFmtId="0" pivotButton="0" quotePrefix="0" xfId="6293"/>
    <xf applyAlignment="1" borderId="16" fillId="19" fontId="63" numFmtId="0" pivotButton="0" quotePrefix="0" xfId="6293">
      <alignment horizontal="left" vertical="center"/>
    </xf>
    <xf applyAlignment="1" borderId="0" fillId="19" fontId="63" numFmtId="164" pivotButton="0" quotePrefix="0" xfId="6293">
      <alignment horizontal="center" vertical="center"/>
    </xf>
    <xf applyAlignment="1" borderId="0" fillId="31" fontId="0" numFmtId="164" pivotButton="0" quotePrefix="0" xfId="6293">
      <alignment horizontal="center" vertical="center"/>
    </xf>
    <xf applyAlignment="1" borderId="18" fillId="0" fontId="0" numFmtId="0" pivotButton="0" quotePrefix="0" xfId="6293">
      <alignment horizontal="left" vertical="center"/>
    </xf>
    <xf applyAlignment="1" borderId="93" fillId="0" fontId="0" numFmtId="0" pivotButton="0" quotePrefix="0" xfId="6293">
      <alignment horizontal="left" vertical="center"/>
    </xf>
    <xf applyAlignment="1" borderId="0" fillId="15" fontId="0" numFmtId="164" pivotButton="0" quotePrefix="0" xfId="6293">
      <alignment horizontal="center" vertical="center"/>
    </xf>
    <xf applyAlignment="1" borderId="0" fillId="19" fontId="0" numFmtId="164" pivotButton="0" quotePrefix="0" xfId="6293">
      <alignment vertical="center"/>
    </xf>
    <xf applyAlignment="1" borderId="0" fillId="45" fontId="31" numFmtId="164" pivotButton="0" quotePrefix="0" xfId="6293">
      <alignment horizontal="center" vertical="center"/>
    </xf>
    <xf applyAlignment="1" borderId="0" fillId="15" fontId="31" numFmtId="164" pivotButton="0" quotePrefix="0" xfId="6293">
      <alignment horizontal="center" vertical="center"/>
    </xf>
    <xf applyAlignment="1" borderId="0" fillId="19" fontId="11" numFmtId="167" pivotButton="0" quotePrefix="0" xfId="4181">
      <alignment horizontal="center" vertical="center"/>
    </xf>
    <xf applyAlignment="1" borderId="0" fillId="19" fontId="11" numFmtId="9" pivotButton="0" quotePrefix="0" xfId="16971">
      <alignment horizontal="center" vertical="center"/>
    </xf>
    <xf applyAlignment="1" borderId="0" fillId="19" fontId="63" numFmtId="167" pivotButton="0" quotePrefix="0" xfId="4181">
      <alignment horizontal="center" vertical="center"/>
    </xf>
    <xf applyAlignment="1" borderId="0" fillId="19" fontId="63" numFmtId="9" pivotButton="0" quotePrefix="0" xfId="16971">
      <alignment horizontal="center" vertical="center"/>
    </xf>
    <xf applyAlignment="1" borderId="0" fillId="14" fontId="63" numFmtId="167" pivotButton="0" quotePrefix="0" xfId="4181">
      <alignment horizontal="center" vertical="center"/>
    </xf>
    <xf applyAlignment="1" borderId="0" fillId="42" fontId="0" numFmtId="167" pivotButton="0" quotePrefix="0" xfId="4181">
      <alignment horizontal="center" vertical="center"/>
    </xf>
    <xf applyAlignment="1" borderId="0" fillId="43" fontId="0" numFmtId="164" pivotButton="0" quotePrefix="0" xfId="6293">
      <alignment horizontal="center" vertical="center"/>
    </xf>
    <xf applyAlignment="1" borderId="0" fillId="46" fontId="0" numFmtId="164" pivotButton="0" quotePrefix="0" xfId="6293">
      <alignment horizontal="center" vertical="center"/>
    </xf>
    <xf applyAlignment="1" borderId="25" fillId="19" fontId="11" numFmtId="9" pivotButton="0" quotePrefix="0" xfId="16971">
      <alignment horizontal="center" vertical="center"/>
    </xf>
    <xf applyAlignment="1" borderId="25" fillId="19" fontId="63" numFmtId="9" pivotButton="0" quotePrefix="0" xfId="16971">
      <alignment horizontal="center" vertical="center"/>
    </xf>
    <xf applyAlignment="1" borderId="0" fillId="43" fontId="0" numFmtId="164" pivotButton="0" quotePrefix="0" xfId="6293">
      <alignment vertical="center"/>
    </xf>
    <xf applyAlignment="1" borderId="0" fillId="43" fontId="0" numFmtId="167" pivotButton="0" quotePrefix="0" xfId="4181">
      <alignment horizontal="center" vertical="center"/>
    </xf>
    <xf applyAlignment="1" borderId="0" fillId="27" fontId="63" numFmtId="164" pivotButton="0" quotePrefix="0" xfId="6293">
      <alignment horizontal="center" vertical="center"/>
    </xf>
    <xf applyAlignment="1" borderId="0" fillId="45" fontId="0" numFmtId="167" pivotButton="0" quotePrefix="0" xfId="4181">
      <alignment horizontal="center" vertical="center"/>
    </xf>
    <xf applyAlignment="1" borderId="0" fillId="31" fontId="0" numFmtId="167" pivotButton="0" quotePrefix="0" xfId="4181">
      <alignment horizontal="center" vertical="center"/>
    </xf>
    <xf applyAlignment="1" borderId="6" fillId="0" fontId="11" numFmtId="164" pivotButton="0" quotePrefix="0" xfId="6293">
      <alignment horizontal="center" vertical="center"/>
    </xf>
    <xf applyAlignment="1" borderId="6" fillId="0" fontId="63" numFmtId="164" pivotButton="0" quotePrefix="0" xfId="6293">
      <alignment horizontal="center" vertical="center"/>
    </xf>
    <xf applyAlignment="1" borderId="84" fillId="0" fontId="0" numFmtId="164" pivotButton="0" quotePrefix="0" xfId="6293">
      <alignment horizontal="center" vertical="center"/>
    </xf>
    <xf applyAlignment="1" borderId="143" fillId="0" fontId="0" numFmtId="164" pivotButton="0" quotePrefix="0" xfId="6293">
      <alignment horizontal="center" vertical="center"/>
    </xf>
    <xf applyAlignment="1" borderId="25" fillId="19" fontId="11" numFmtId="164" pivotButton="0" quotePrefix="0" xfId="6293">
      <alignment horizontal="center" vertical="center"/>
    </xf>
    <xf applyAlignment="1" borderId="25" fillId="19" fontId="63" numFmtId="164" pivotButton="0" quotePrefix="0" xfId="6293">
      <alignment horizontal="center" vertical="center"/>
    </xf>
    <xf applyAlignment="1" borderId="0" fillId="18" fontId="0" numFmtId="164" pivotButton="0" quotePrefix="0" xfId="6293">
      <alignment horizontal="center" vertical="center"/>
    </xf>
    <xf applyAlignment="1" borderId="0" fillId="44" fontId="0" numFmtId="164" pivotButton="0" quotePrefix="0" xfId="6293">
      <alignment vertical="center"/>
    </xf>
    <xf applyAlignment="1" borderId="0" fillId="38" fontId="63" numFmtId="164" pivotButton="0" quotePrefix="0" xfId="6293">
      <alignment horizontal="center" vertical="center"/>
    </xf>
    <xf applyAlignment="1" borderId="0" fillId="47" fontId="0" numFmtId="164" pivotButton="0" quotePrefix="0" xfId="6293">
      <alignment horizontal="center" vertical="center"/>
    </xf>
    <xf applyAlignment="1" borderId="9" fillId="19" fontId="11" numFmtId="167" pivotButton="0" quotePrefix="0" xfId="4181">
      <alignment horizontal="center" vertical="center"/>
    </xf>
    <xf applyAlignment="1" borderId="30" fillId="0" fontId="63" numFmtId="0" pivotButton="0" quotePrefix="0" xfId="6293">
      <alignment horizontal="center" vertical="center"/>
    </xf>
    <xf applyAlignment="1" borderId="9" fillId="19" fontId="63" numFmtId="167" pivotButton="0" quotePrefix="0" xfId="4181">
      <alignment horizontal="center" vertical="center"/>
    </xf>
    <xf applyAlignment="1" borderId="9" fillId="14" fontId="63" numFmtId="167" pivotButton="0" quotePrefix="0" xfId="4181">
      <alignment horizontal="center" vertical="center"/>
    </xf>
    <xf applyAlignment="1" borderId="0" fillId="19" fontId="90" numFmtId="9" pivotButton="0" quotePrefix="0" xfId="16971">
      <alignment horizontal="center" vertical="center"/>
    </xf>
    <xf applyAlignment="1" borderId="0" fillId="19" fontId="9" numFmtId="9" pivotButton="0" quotePrefix="0" xfId="16971">
      <alignment horizontal="center" vertical="center"/>
    </xf>
    <xf applyAlignment="1" borderId="43" fillId="0" fontId="74" numFmtId="9" pivotButton="0" quotePrefix="0" xfId="16971">
      <alignment horizontal="center" vertical="center"/>
    </xf>
    <xf applyAlignment="1" borderId="54" fillId="0" fontId="74" numFmtId="9" pivotButton="0" quotePrefix="0" xfId="16971">
      <alignment horizontal="center" vertical="center"/>
    </xf>
    <xf applyAlignment="1" borderId="0" fillId="19" fontId="92" numFmtId="164" pivotButton="0" quotePrefix="0" xfId="6293">
      <alignment horizontal="center" vertical="center"/>
    </xf>
    <xf applyAlignment="1" borderId="0" fillId="19" fontId="90" numFmtId="164" pivotButton="0" quotePrefix="0" xfId="6293">
      <alignment horizontal="center" vertical="center"/>
    </xf>
    <xf applyAlignment="1" borderId="0" fillId="19" fontId="9" numFmtId="164" pivotButton="0" quotePrefix="0" xfId="6293">
      <alignment horizontal="center" vertical="center"/>
    </xf>
    <xf applyAlignment="1" borderId="0" fillId="31" fontId="74" numFmtId="164" pivotButton="0" quotePrefix="0" xfId="6293">
      <alignment horizontal="center" vertical="center"/>
    </xf>
    <xf applyAlignment="1" borderId="43" fillId="0" fontId="74" numFmtId="164" pivotButton="0" quotePrefix="0" xfId="6293">
      <alignment horizontal="center" vertical="center"/>
    </xf>
    <xf applyAlignment="1" borderId="54" fillId="0" fontId="74" numFmtId="164" pivotButton="0" quotePrefix="0" xfId="6293">
      <alignment horizontal="center" vertical="center"/>
    </xf>
    <xf applyAlignment="1" borderId="0" fillId="15" fontId="74" numFmtId="164" pivotButton="0" quotePrefix="0" xfId="6293">
      <alignment horizontal="center" vertical="center"/>
    </xf>
    <xf applyAlignment="1" borderId="0" fillId="19" fontId="74" numFmtId="164" pivotButton="0" quotePrefix="0" xfId="6293">
      <alignment vertical="center"/>
    </xf>
    <xf applyAlignment="1" borderId="0" fillId="45" fontId="92" numFmtId="164" pivotButton="0" quotePrefix="0" xfId="6293">
      <alignment horizontal="center" vertical="center"/>
    </xf>
    <xf applyAlignment="1" borderId="0" fillId="15" fontId="92" numFmtId="164" pivotButton="0" quotePrefix="0" xfId="6293">
      <alignment horizontal="center" vertical="center"/>
    </xf>
    <xf applyAlignment="1" borderId="0" fillId="45" fontId="0" numFmtId="164" pivotButton="0" quotePrefix="0" xfId="6293">
      <alignment horizontal="center" vertical="center"/>
    </xf>
    <xf applyAlignment="1" borderId="30" fillId="0" fontId="0" numFmtId="0" pivotButton="0" quotePrefix="0" xfId="6293">
      <alignment horizontal="left" vertical="center"/>
    </xf>
    <xf applyAlignment="1" borderId="16" fillId="19" fontId="0" numFmtId="0" pivotButton="0" quotePrefix="0" xfId="6293">
      <alignment horizontal="left" vertical="center" wrapText="1"/>
    </xf>
    <xf applyAlignment="1" borderId="0" fillId="14" fontId="31" numFmtId="177" pivotButton="0" quotePrefix="0" xfId="6293">
      <alignment horizontal="center" vertical="center"/>
    </xf>
    <xf applyAlignment="1" borderId="0" fillId="48" fontId="0" numFmtId="164" pivotButton="0" quotePrefix="0" xfId="6293">
      <alignment horizontal="center" vertical="center"/>
    </xf>
    <xf applyAlignment="1" borderId="0" fillId="48" fontId="0" numFmtId="167" pivotButton="0" quotePrefix="0" xfId="4181">
      <alignment horizontal="center" vertical="center"/>
    </xf>
    <xf applyAlignment="1" borderId="0" fillId="48" fontId="0" numFmtId="9" pivotButton="0" quotePrefix="0" xfId="16971">
      <alignment horizontal="center" vertical="center"/>
    </xf>
    <xf applyAlignment="1" borderId="0" fillId="42" fontId="0" numFmtId="164" pivotButton="0" quotePrefix="0" xfId="6293">
      <alignment horizontal="center" vertical="center"/>
    </xf>
    <xf applyAlignment="1" borderId="25" fillId="48" fontId="0" numFmtId="9" pivotButton="0" quotePrefix="0" xfId="16971">
      <alignment horizontal="center" vertical="center"/>
    </xf>
    <xf applyAlignment="1" borderId="0" fillId="27" fontId="0" numFmtId="177" pivotButton="0" quotePrefix="0" xfId="6293">
      <alignment horizontal="center" vertical="center"/>
    </xf>
    <xf applyAlignment="1" borderId="43" fillId="0" fontId="0" numFmtId="181" pivotButton="0" quotePrefix="0" xfId="16971">
      <alignment horizontal="center" vertical="center"/>
    </xf>
    <xf applyAlignment="1" borderId="25" fillId="48" fontId="0" numFmtId="164" pivotButton="0" quotePrefix="0" xfId="6293">
      <alignment horizontal="center" vertical="center"/>
    </xf>
    <xf applyAlignment="1" borderId="9" fillId="19" fontId="0" numFmtId="170" pivotButton="0" quotePrefix="0" xfId="4181">
      <alignment horizontal="center" vertical="center"/>
    </xf>
    <xf applyAlignment="1" borderId="30" fillId="48" fontId="0" numFmtId="0" pivotButton="0" quotePrefix="0" xfId="6293">
      <alignment horizontal="center" vertical="center"/>
    </xf>
    <xf applyAlignment="1" borderId="9" fillId="48" fontId="0" numFmtId="167" pivotButton="0" quotePrefix="0" xfId="4181">
      <alignment horizontal="center" vertical="center"/>
    </xf>
    <xf applyAlignment="1" borderId="0" fillId="45" fontId="74" numFmtId="164" pivotButton="0" quotePrefix="0" xfId="6293">
      <alignment horizontal="center" vertical="center"/>
    </xf>
    <xf applyAlignment="1" borderId="0" fillId="42" fontId="74" numFmtId="164" pivotButton="0" quotePrefix="0" xfId="6293">
      <alignment horizontal="center" vertical="center"/>
    </xf>
    <xf applyAlignment="1" borderId="0" fillId="14" fontId="92" numFmtId="177" pivotButton="0" quotePrefix="0" xfId="6293">
      <alignment horizontal="center" vertical="center"/>
    </xf>
    <xf applyAlignment="1" borderId="0" fillId="48" fontId="74" numFmtId="164" pivotButton="0" quotePrefix="0" xfId="6293">
      <alignment horizontal="center" vertical="center"/>
    </xf>
    <xf applyAlignment="1" borderId="0" fillId="3" fontId="11" numFmtId="169" pivotButton="0" quotePrefix="0" xfId="4181">
      <alignment horizontal="center" vertical="center"/>
    </xf>
    <xf applyAlignment="1" borderId="31" fillId="5" fontId="12" numFmtId="164" pivotButton="0" quotePrefix="0" xfId="6293">
      <alignment horizontal="center" vertical="center"/>
    </xf>
    <xf applyAlignment="1" borderId="27" fillId="5" fontId="12" numFmtId="164" pivotButton="0" quotePrefix="0" xfId="16971">
      <alignment horizontal="center" vertical="center"/>
    </xf>
    <xf applyAlignment="1" borderId="26" fillId="0" fontId="12" numFmtId="9" pivotButton="0" quotePrefix="0" xfId="16971">
      <alignment horizontal="center" vertical="center"/>
    </xf>
    <xf borderId="46" fillId="0" fontId="0" numFmtId="169" pivotButton="0" quotePrefix="0" xfId="4181"/>
    <xf applyAlignment="1" borderId="46" fillId="0" fontId="0" numFmtId="9" pivotButton="0" quotePrefix="0" xfId="16971">
      <alignment horizontal="center"/>
    </xf>
    <xf applyAlignment="1" borderId="26" fillId="0" fontId="12" numFmtId="164" pivotButton="0" quotePrefix="0" xfId="6293">
      <alignment horizontal="center" vertical="center"/>
    </xf>
    <xf applyAlignment="1" borderId="152" fillId="0" fontId="12" numFmtId="164" pivotButton="0" quotePrefix="0" xfId="6293">
      <alignment horizontal="center" vertical="center"/>
    </xf>
    <xf borderId="28" fillId="0" fontId="0" numFmtId="164" pivotButton="0" quotePrefix="0" xfId="6293"/>
    <xf applyAlignment="1" borderId="0" fillId="0" fontId="0" numFmtId="169" pivotButton="0" quotePrefix="0" xfId="4181">
      <alignment horizontal="center"/>
    </xf>
    <xf applyAlignment="1" borderId="55" fillId="5" fontId="12" numFmtId="164" pivotButton="0" quotePrefix="0" xfId="16971">
      <alignment horizontal="center" vertical="center"/>
    </xf>
    <xf applyAlignment="1" borderId="55" fillId="5" fontId="12" numFmtId="9" pivotButton="0" quotePrefix="0" xfId="16971">
      <alignment horizontal="center" vertical="center"/>
    </xf>
    <xf applyAlignment="1" borderId="55" fillId="5" fontId="120" numFmtId="9" pivotButton="0" quotePrefix="0" xfId="16971">
      <alignment horizontal="center" vertical="center"/>
    </xf>
    <xf applyAlignment="1" borderId="0" fillId="0" fontId="74" numFmtId="169" pivotButton="0" quotePrefix="0" xfId="4181">
      <alignment horizontal="center"/>
    </xf>
    <xf applyAlignment="1" borderId="0" fillId="0" fontId="92" numFmtId="169" pivotButton="0" quotePrefix="0" xfId="4181">
      <alignment horizontal="center"/>
    </xf>
    <xf applyAlignment="1" borderId="0" fillId="0" fontId="74" numFmtId="167" pivotButton="0" quotePrefix="0" xfId="4181">
      <alignment horizontal="center" vertical="center"/>
    </xf>
    <xf applyAlignment="1" borderId="31" fillId="5" fontId="120" numFmtId="164" pivotButton="0" quotePrefix="0" xfId="6293">
      <alignment horizontal="center" vertical="center"/>
    </xf>
    <xf applyAlignment="1" borderId="46" fillId="0" fontId="74" numFmtId="9" pivotButton="0" quotePrefix="0" xfId="16971">
      <alignment horizontal="center"/>
    </xf>
    <xf borderId="0" fillId="0" fontId="140" numFmtId="0" pivotButton="0" quotePrefix="0" xfId="6293"/>
    <xf applyAlignment="1" borderId="0" fillId="0" fontId="63" numFmtId="0" pivotButton="0" quotePrefix="0" xfId="6293">
      <alignment vertical="center"/>
    </xf>
    <xf borderId="0" fillId="0" fontId="12" numFmtId="174" pivotButton="0" quotePrefix="0" xfId="16971"/>
    <xf applyAlignment="1" borderId="0" fillId="0" fontId="12" numFmtId="174" pivotButton="0" quotePrefix="0" xfId="16971">
      <alignment horizontal="center"/>
    </xf>
    <xf borderId="10" fillId="0" fontId="141" numFmtId="197" pivotButton="0" quotePrefix="0" xfId="6293"/>
    <xf borderId="0" fillId="0" fontId="10" numFmtId="0" pivotButton="0" quotePrefix="0" xfId="6293"/>
    <xf applyAlignment="1" borderId="0" fillId="0" fontId="142" numFmtId="167" pivotButton="0" quotePrefix="0" xfId="4181">
      <alignment horizontal="center"/>
    </xf>
    <xf applyAlignment="1" borderId="64" fillId="0" fontId="11" numFmtId="172" pivotButton="0" quotePrefix="0" xfId="6293">
      <alignment horizontal="center" vertical="center"/>
    </xf>
    <xf applyAlignment="1" borderId="45" fillId="16" fontId="12" numFmtId="173" pivotButton="0" quotePrefix="0" xfId="6293">
      <alignment horizontal="left" vertical="center"/>
    </xf>
    <xf applyAlignment="1" borderId="47" fillId="0" fontId="12" numFmtId="0" pivotButton="0" quotePrefix="0" xfId="6293">
      <alignment vertical="center"/>
    </xf>
    <xf applyAlignment="1" borderId="54" fillId="0" fontId="12" numFmtId="167" pivotButton="0" quotePrefix="0" xfId="4181">
      <alignment horizontal="center" vertical="center"/>
    </xf>
    <xf applyAlignment="1" borderId="49" fillId="0" fontId="12" numFmtId="0" pivotButton="0" quotePrefix="0" xfId="6293">
      <alignment vertical="center"/>
    </xf>
    <xf applyAlignment="1" borderId="49" fillId="0" fontId="63" numFmtId="0" pivotButton="0" quotePrefix="0" xfId="6293">
      <alignment horizontal="left" indent="1" vertical="center"/>
    </xf>
    <xf applyAlignment="1" borderId="49" fillId="0" fontId="0" numFmtId="0" pivotButton="0" quotePrefix="0" xfId="6293">
      <alignment vertical="center"/>
    </xf>
    <xf applyAlignment="1" borderId="153" fillId="0" fontId="0" numFmtId="0" pivotButton="0" quotePrefix="0" xfId="6293">
      <alignment horizontal="left" vertical="center"/>
    </xf>
    <xf borderId="153" fillId="0" fontId="0" numFmtId="0" pivotButton="0" quotePrefix="0" xfId="6293"/>
    <xf borderId="153" fillId="0" fontId="12" numFmtId="0" pivotButton="0" quotePrefix="0" xfId="6293"/>
    <xf applyAlignment="1" borderId="153" fillId="0" fontId="0" numFmtId="0" pivotButton="0" quotePrefix="0" xfId="6293">
      <alignment horizontal="left" indent="1"/>
    </xf>
    <xf applyAlignment="1" borderId="153" fillId="0" fontId="122" numFmtId="174" pivotButton="0" quotePrefix="0" xfId="16971">
      <alignment horizontal="left" indent="1"/>
    </xf>
    <xf applyAlignment="1" borderId="153" fillId="0" fontId="12" numFmtId="174" pivotButton="0" quotePrefix="0" xfId="16971">
      <alignment horizontal="left" indent="1"/>
    </xf>
    <xf applyAlignment="1" borderId="153" fillId="0" fontId="63" numFmtId="0" pivotButton="0" quotePrefix="0" xfId="6293">
      <alignment horizontal="left" indent="1"/>
    </xf>
    <xf applyAlignment="1" borderId="153" fillId="0" fontId="0" numFmtId="174" pivotButton="0" quotePrefix="0" xfId="16971">
      <alignment horizontal="left" indent="1"/>
    </xf>
    <xf applyAlignment="1" borderId="153" fillId="0" fontId="0" numFmtId="174" pivotButton="0" quotePrefix="0" xfId="16971">
      <alignment horizontal="left"/>
    </xf>
    <xf applyAlignment="1" borderId="153" fillId="0" fontId="111" numFmtId="0" pivotButton="0" quotePrefix="0" xfId="6293">
      <alignment horizontal="right"/>
    </xf>
    <xf applyAlignment="1" borderId="0" fillId="0" fontId="12" numFmtId="170" pivotButton="0" quotePrefix="0" xfId="4181">
      <alignment horizontal="center" vertical="center"/>
    </xf>
    <xf borderId="154" fillId="0" fontId="0" numFmtId="0" pivotButton="0" quotePrefix="0" xfId="6293"/>
    <xf applyAlignment="1" borderId="155" fillId="0" fontId="0" numFmtId="167" pivotButton="0" quotePrefix="0" xfId="4181">
      <alignment horizontal="center" vertical="center"/>
    </xf>
    <xf applyAlignment="1" borderId="156" fillId="16" fontId="12" numFmtId="173" pivotButton="0" quotePrefix="0" xfId="6293">
      <alignment horizontal="left" vertical="center"/>
    </xf>
    <xf applyAlignment="1" borderId="157" fillId="16" fontId="12" numFmtId="167" pivotButton="0" quotePrefix="0" xfId="4181">
      <alignment horizontal="center" vertical="center"/>
    </xf>
    <xf borderId="158" fillId="0" fontId="0" numFmtId="173" pivotButton="0" quotePrefix="0" xfId="6293"/>
    <xf borderId="159" fillId="0" fontId="0" numFmtId="173" pivotButton="0" quotePrefix="0" xfId="6293"/>
    <xf borderId="0" fillId="0" fontId="32" numFmtId="0" pivotButton="0" quotePrefix="0" xfId="6293"/>
    <xf applyAlignment="1" borderId="0" fillId="0" fontId="10" numFmtId="167" pivotButton="0" quotePrefix="0" xfId="4181">
      <alignment horizontal="center"/>
    </xf>
    <xf borderId="0" fillId="0" fontId="10" numFmtId="167" pivotButton="0" quotePrefix="0" xfId="6293"/>
    <xf applyAlignment="1" borderId="17" fillId="0" fontId="57" numFmtId="9" pivotButton="0" quotePrefix="0" xfId="16971">
      <alignment horizontal="center" vertical="center"/>
    </xf>
    <xf applyAlignment="1" borderId="14" fillId="0" fontId="70" numFmtId="9" pivotButton="0" quotePrefix="0" xfId="16971">
      <alignment horizontal="center" vertical="center"/>
    </xf>
    <xf applyAlignment="1" borderId="14" fillId="0" fontId="57" numFmtId="9" pivotButton="0" quotePrefix="0" xfId="16971">
      <alignment horizontal="center"/>
    </xf>
    <xf applyAlignment="1" borderId="0" fillId="0" fontId="12" numFmtId="207" pivotButton="0" quotePrefix="0" xfId="16971">
      <alignment horizontal="center"/>
    </xf>
    <xf applyAlignment="1" borderId="14" fillId="0" fontId="57" numFmtId="205" pivotButton="0" quotePrefix="0" xfId="16971">
      <alignment horizontal="center"/>
    </xf>
    <xf applyAlignment="1" borderId="14" fillId="0" fontId="0" numFmtId="174" pivotButton="0" quotePrefix="0" xfId="16971">
      <alignment horizontal="center" vertical="center"/>
    </xf>
    <xf applyAlignment="1" borderId="160" fillId="0" fontId="0" numFmtId="9" pivotButton="0" quotePrefix="0" xfId="16971">
      <alignment horizontal="center" vertical="center"/>
    </xf>
    <xf applyAlignment="1" borderId="161" fillId="20" fontId="57" numFmtId="9" pivotButton="0" quotePrefix="0" xfId="16971">
      <alignment horizontal="center" vertical="center"/>
    </xf>
    <xf applyAlignment="1" borderId="14" fillId="0" fontId="57" numFmtId="207" pivotButton="0" quotePrefix="0" xfId="16971">
      <alignment horizontal="center"/>
    </xf>
    <xf borderId="162" fillId="0" fontId="0" numFmtId="173" pivotButton="0" quotePrefix="0" xfId="6293"/>
    <xf borderId="162" fillId="0" fontId="0" numFmtId="167" pivotButton="0" quotePrefix="0" xfId="4181"/>
    <xf borderId="163" fillId="0" fontId="0" numFmtId="173" pivotButton="0" quotePrefix="0" xfId="6293"/>
    <xf borderId="0" fillId="0" fontId="31" numFmtId="197" pivotButton="0" quotePrefix="0" xfId="6293"/>
    <xf applyAlignment="1" borderId="54" fillId="0" fontId="12" numFmtId="174" pivotButton="0" quotePrefix="0" xfId="16971">
      <alignment horizontal="center" vertical="center"/>
    </xf>
    <xf applyAlignment="1" borderId="0" fillId="0" fontId="63" numFmtId="174" pivotButton="0" quotePrefix="0" xfId="16971">
      <alignment horizontal="center" vertical="center"/>
    </xf>
    <xf applyAlignment="1" borderId="0" fillId="0" fontId="12" numFmtId="205" pivotButton="0" quotePrefix="0" xfId="16971">
      <alignment horizontal="center"/>
    </xf>
    <xf applyAlignment="1" borderId="155" fillId="0" fontId="0" numFmtId="174" pivotButton="0" quotePrefix="0" xfId="16971">
      <alignment horizontal="center" vertical="center"/>
    </xf>
    <xf applyAlignment="1" borderId="164" fillId="16" fontId="12" numFmtId="174" pivotButton="0" quotePrefix="0" xfId="16971">
      <alignment horizontal="center" vertical="center"/>
    </xf>
    <xf borderId="0" fillId="0" fontId="74" numFmtId="197" pivotButton="0" quotePrefix="0" xfId="6293"/>
    <xf borderId="0" fillId="0" fontId="140" numFmtId="197" pivotButton="0" quotePrefix="0" xfId="6293"/>
    <xf borderId="162" fillId="0" fontId="0" numFmtId="164" pivotButton="0" quotePrefix="0" xfId="6293"/>
    <xf borderId="0" fillId="0" fontId="140" numFmtId="164" pivotButton="0" quotePrefix="0" xfId="6293"/>
    <xf applyAlignment="1" borderId="0" fillId="0" fontId="140" numFmtId="0" pivotButton="0" quotePrefix="0" xfId="6293">
      <alignment horizontal="center" vertical="center"/>
    </xf>
    <xf applyAlignment="1" borderId="0" fillId="0" fontId="0" numFmtId="0" pivotButton="0" quotePrefix="0" xfId="6293">
      <alignment horizontal="center" vertical="center" wrapText="1"/>
    </xf>
    <xf applyAlignment="1" borderId="162" fillId="0" fontId="0" numFmtId="173" pivotButton="0" quotePrefix="0" xfId="6293">
      <alignment horizontal="center" vertical="center"/>
    </xf>
    <xf applyAlignment="1" borderId="25" fillId="0" fontId="0" numFmtId="0" pivotButton="0" quotePrefix="0" xfId="6293">
      <alignment horizontal="center" wrapText="1"/>
    </xf>
    <xf applyAlignment="1" borderId="58" fillId="16" fontId="12" numFmtId="174" pivotButton="0" quotePrefix="0" xfId="16971">
      <alignment vertical="center"/>
    </xf>
    <xf applyAlignment="1" borderId="65" fillId="0" fontId="12" numFmtId="174" pivotButton="0" quotePrefix="0" xfId="16971">
      <alignment vertical="center"/>
    </xf>
    <xf applyAlignment="1" borderId="54" fillId="0" fontId="57" numFmtId="179" pivotButton="0" quotePrefix="0" xfId="4181">
      <alignment horizontal="center" vertical="center"/>
    </xf>
    <xf applyAlignment="1" borderId="25" fillId="0" fontId="12" numFmtId="174" pivotButton="0" quotePrefix="0" xfId="16971">
      <alignment vertical="center"/>
    </xf>
    <xf applyAlignment="1" borderId="25" fillId="0" fontId="63" numFmtId="174" pivotButton="0" quotePrefix="0" xfId="16971">
      <alignment vertical="center"/>
    </xf>
    <xf applyAlignment="1" borderId="0" fillId="0" fontId="70" numFmtId="179" pivotButton="0" quotePrefix="0" xfId="4181">
      <alignment horizontal="center" vertical="center"/>
    </xf>
    <xf applyAlignment="1" borderId="25" fillId="0" fontId="0" numFmtId="174" pivotButton="0" quotePrefix="0" xfId="16971">
      <alignment vertical="center"/>
    </xf>
    <xf borderId="25" fillId="0" fontId="12" numFmtId="174" pivotButton="0" quotePrefix="0" xfId="16971"/>
    <xf applyAlignment="1" borderId="0" fillId="0" fontId="57" numFmtId="174" pivotButton="0" quotePrefix="0" xfId="16971">
      <alignment horizontal="center" vertical="center"/>
    </xf>
    <xf borderId="25" fillId="0" fontId="12" numFmtId="205" pivotButton="0" quotePrefix="0" xfId="16971"/>
    <xf applyAlignment="1" borderId="0" fillId="0" fontId="57" numFmtId="181" pivotButton="0" quotePrefix="0" xfId="16971">
      <alignment horizontal="center" vertical="center"/>
    </xf>
    <xf applyAlignment="1" borderId="0" fillId="0" fontId="57" numFmtId="180" pivotButton="0" quotePrefix="0" xfId="4181">
      <alignment horizontal="center" vertical="center"/>
    </xf>
    <xf applyAlignment="1" borderId="165" fillId="0" fontId="0" numFmtId="174" pivotButton="0" quotePrefix="0" xfId="16971">
      <alignment vertical="center"/>
    </xf>
    <xf applyAlignment="1" borderId="155" fillId="0" fontId="0" numFmtId="179" pivotButton="0" quotePrefix="0" xfId="4181">
      <alignment horizontal="center" vertical="center"/>
    </xf>
    <xf applyAlignment="1" borderId="166" fillId="16" fontId="12" numFmtId="174" pivotButton="0" quotePrefix="0" xfId="16971">
      <alignment vertical="center"/>
    </xf>
    <xf applyAlignment="1" borderId="157" fillId="20" fontId="57" numFmtId="179" pivotButton="0" quotePrefix="0" xfId="4181">
      <alignment horizontal="center" vertical="center"/>
    </xf>
    <xf borderId="28" fillId="0" fontId="12" numFmtId="205" pivotButton="0" quotePrefix="0" xfId="16971"/>
    <xf borderId="7" fillId="0" fontId="0" numFmtId="173" pivotButton="0" quotePrefix="0" xfId="6293"/>
    <xf borderId="20" fillId="0" fontId="0" numFmtId="173" pivotButton="0" quotePrefix="0" xfId="6293"/>
    <xf applyAlignment="1" borderId="0" fillId="0" fontId="140" numFmtId="9" pivotButton="0" quotePrefix="0" xfId="16971">
      <alignment horizontal="center"/>
    </xf>
    <xf applyAlignment="1" borderId="0" fillId="0" fontId="57" numFmtId="207" pivotButton="0" quotePrefix="0" xfId="16971">
      <alignment horizontal="center"/>
    </xf>
    <xf applyAlignment="1" borderId="19" fillId="0" fontId="0" numFmtId="9" pivotButton="0" quotePrefix="0" xfId="16971">
      <alignment horizontal="center"/>
    </xf>
    <xf applyAlignment="1" borderId="0" fillId="0" fontId="54" numFmtId="9" pivotButton="0" quotePrefix="0" xfId="16971">
      <alignment horizontal="center"/>
    </xf>
    <xf applyAlignment="1" borderId="2" fillId="0" fontId="11" numFmtId="172" pivotButton="0" quotePrefix="0" xfId="6293">
      <alignment horizontal="center" vertical="center"/>
    </xf>
    <xf borderId="42" fillId="0" fontId="0" numFmtId="173" pivotButton="0" quotePrefix="0" xfId="6293"/>
    <xf applyAlignment="1" borderId="162" fillId="0" fontId="0" numFmtId="173" pivotButton="0" quotePrefix="0" xfId="6293">
      <alignment horizontal="center"/>
    </xf>
    <xf borderId="0" fillId="0" fontId="140" numFmtId="166" pivotButton="0" quotePrefix="0" xfId="6293"/>
    <xf borderId="167" fillId="0" fontId="0" numFmtId="173" pivotButton="0" quotePrefix="0" xfId="6293"/>
    <xf borderId="0" fillId="0" fontId="140" numFmtId="167" pivotButton="0" quotePrefix="0" xfId="6293"/>
    <xf applyAlignment="1" borderId="2" fillId="0" fontId="11" numFmtId="0" pivotButton="0" quotePrefix="0" xfId="6293">
      <alignment horizontal="center" vertical="center"/>
    </xf>
    <xf applyAlignment="1" borderId="65" fillId="0" fontId="12" numFmtId="174" pivotButton="0" quotePrefix="0" xfId="16971">
      <alignment horizontal="center" vertical="center"/>
    </xf>
    <xf applyAlignment="1" borderId="25" fillId="0" fontId="63" numFmtId="174" pivotButton="0" quotePrefix="0" xfId="16971">
      <alignment horizontal="center" vertical="center"/>
    </xf>
    <xf applyAlignment="1" borderId="25" fillId="0" fontId="12" numFmtId="174" pivotButton="0" quotePrefix="0" xfId="16971">
      <alignment horizontal="center"/>
    </xf>
    <xf applyAlignment="1" borderId="25" fillId="0" fontId="12" numFmtId="205" pivotButton="0" quotePrefix="0" xfId="16971">
      <alignment horizontal="center"/>
    </xf>
    <xf applyAlignment="1" borderId="165" fillId="0" fontId="0" numFmtId="174" pivotButton="0" quotePrefix="0" xfId="16971">
      <alignment horizontal="center" vertical="center"/>
    </xf>
    <xf applyAlignment="1" borderId="166" fillId="16" fontId="12" numFmtId="174" pivotButton="0" quotePrefix="0" xfId="16971">
      <alignment horizontal="center" vertical="center"/>
    </xf>
    <xf borderId="28" fillId="0" fontId="0" numFmtId="173" pivotButton="0" quotePrefix="0" xfId="6293"/>
    <xf applyAlignment="1" borderId="20" fillId="0" fontId="0" numFmtId="173" pivotButton="0" quotePrefix="0" xfId="6293">
      <alignment horizontal="center"/>
    </xf>
    <xf borderId="20" fillId="0" fontId="0" numFmtId="167" pivotButton="0" quotePrefix="0" xfId="4181"/>
    <xf applyAlignment="1" borderId="57" fillId="0" fontId="11" numFmtId="0" pivotButton="0" quotePrefix="0" xfId="6293">
      <alignment horizontal="center" vertical="center"/>
    </xf>
    <xf applyAlignment="1" borderId="25" fillId="0" fontId="12" numFmtId="167" pivotButton="0" quotePrefix="0" xfId="16971">
      <alignment horizontal="center" vertical="center"/>
    </xf>
    <xf applyAlignment="1" borderId="25" fillId="0" fontId="12" numFmtId="207" pivotButton="0" quotePrefix="0" xfId="16971">
      <alignment horizontal="center"/>
    </xf>
    <xf borderId="20" fillId="0" fontId="0" numFmtId="164" pivotButton="0" quotePrefix="0" xfId="6293"/>
    <xf borderId="0" fillId="0" fontId="140" numFmtId="9" pivotButton="0" quotePrefix="0" xfId="16971"/>
    <xf borderId="0" fillId="0" fontId="141" numFmtId="167" pivotButton="0" quotePrefix="0" xfId="6293"/>
    <xf borderId="20" fillId="0" fontId="0" numFmtId="9" pivotButton="0" quotePrefix="0" xfId="16971"/>
    <xf borderId="0" fillId="0" fontId="54" numFmtId="9" pivotButton="0" quotePrefix="0" xfId="16971"/>
    <xf borderId="0" fillId="0" fontId="141" numFmtId="0" pivotButton="0" quotePrefix="0" xfId="6293"/>
    <xf applyAlignment="1" borderId="168" fillId="16" fontId="12" numFmtId="174" pivotButton="0" quotePrefix="0" xfId="16971">
      <alignment horizontal="center" vertical="center"/>
    </xf>
    <xf borderId="0" fillId="0" fontId="142" numFmtId="166" pivotButton="0" quotePrefix="0" xfId="6293"/>
    <xf applyAlignment="1" borderId="0" fillId="0" fontId="39" numFmtId="167" pivotButton="0" quotePrefix="0" xfId="4181">
      <alignment horizontal="center"/>
    </xf>
    <xf applyAlignment="1" borderId="0" fillId="0" fontId="141" numFmtId="167" pivotButton="0" quotePrefix="0" xfId="4181">
      <alignment horizontal="center"/>
    </xf>
    <xf applyAlignment="1" borderId="0" fillId="0" fontId="40" numFmtId="173" pivotButton="0" quotePrefix="0" xfId="6293">
      <alignment horizontal="center"/>
    </xf>
    <xf applyAlignment="1" borderId="0" fillId="0" fontId="0" numFmtId="169" pivotButton="0" quotePrefix="0" xfId="6293">
      <alignment horizontal="center"/>
    </xf>
    <xf borderId="0" fillId="0" fontId="141" numFmtId="167" pivotButton="0" quotePrefix="0" xfId="4181"/>
    <xf borderId="0" fillId="0" fontId="141" numFmtId="164" pivotButton="0" quotePrefix="0" xfId="6293"/>
    <xf borderId="0" fillId="0" fontId="40" numFmtId="173" pivotButton="0" quotePrefix="0" xfId="6293"/>
    <xf applyAlignment="1" borderId="0" fillId="0" fontId="54" numFmtId="164" pivotButton="0" quotePrefix="0" xfId="6293">
      <alignment horizontal="center"/>
    </xf>
    <xf borderId="0" fillId="0" fontId="141" numFmtId="197" pivotButton="0" quotePrefix="0" xfId="6293"/>
    <xf applyAlignment="1" borderId="70" fillId="0" fontId="11" numFmtId="0" pivotButton="0" quotePrefix="0" xfId="6293">
      <alignment horizontal="center"/>
    </xf>
    <xf applyAlignment="1" borderId="30" fillId="0" fontId="0" numFmtId="167" pivotButton="0" quotePrefix="0" xfId="4181">
      <alignment horizontal="center" wrapText="1"/>
    </xf>
    <xf borderId="19" fillId="0" fontId="0" numFmtId="173" pivotButton="0" quotePrefix="0" xfId="6293"/>
    <xf borderId="169" fillId="0" fontId="0" numFmtId="173" pivotButton="0" quotePrefix="0" xfId="6293"/>
    <xf borderId="10" fillId="0" fontId="141" numFmtId="167" pivotButton="0" quotePrefix="0" xfId="4181"/>
    <xf borderId="10" fillId="0" fontId="141" numFmtId="164" pivotButton="0" quotePrefix="0" xfId="6293"/>
    <xf applyAlignment="1" borderId="157" fillId="16" fontId="12" numFmtId="170" pivotButton="0" quotePrefix="0" xfId="4181">
      <alignment horizontal="center" vertical="center"/>
    </xf>
    <xf applyAlignment="1" borderId="157" fillId="16" fontId="12" numFmtId="164" pivotButton="0" quotePrefix="0" xfId="6293">
      <alignment horizontal="center" vertical="center"/>
    </xf>
    <xf applyAlignment="1" borderId="162" fillId="0" fontId="0" numFmtId="167" pivotButton="0" quotePrefix="0" xfId="4181">
      <alignment horizontal="center"/>
    </xf>
    <xf applyAlignment="1" borderId="10" fillId="0" fontId="141" numFmtId="167" pivotButton="0" quotePrefix="0" xfId="4181">
      <alignment horizontal="center"/>
    </xf>
    <xf applyAlignment="1" borderId="10" fillId="0" fontId="39" numFmtId="167" pivotButton="0" quotePrefix="0" xfId="4181">
      <alignment horizontal="center"/>
    </xf>
    <xf applyAlignment="1" borderId="42" fillId="0" fontId="11" numFmtId="0" pivotButton="0" quotePrefix="0" xfId="6293">
      <alignment horizontal="center"/>
    </xf>
    <xf applyAlignment="1" borderId="58" fillId="16" fontId="12" numFmtId="181" pivotButton="0" quotePrefix="0" xfId="16971">
      <alignment horizontal="center" vertical="center"/>
    </xf>
    <xf applyAlignment="1" borderId="25" fillId="0" fontId="63" numFmtId="173" pivotButton="0" quotePrefix="0" xfId="6293">
      <alignment horizontal="center" vertical="center"/>
    </xf>
    <xf applyAlignment="1" borderId="0" fillId="0" fontId="12" numFmtId="181" pivotButton="0" quotePrefix="0" xfId="16971">
      <alignment horizontal="center"/>
    </xf>
    <xf applyAlignment="1" borderId="170" fillId="16" fontId="12" numFmtId="174" pivotButton="0" quotePrefix="0" xfId="16971">
      <alignment horizontal="center" vertical="center"/>
    </xf>
    <xf applyAlignment="1" borderId="162" fillId="0" fontId="0" numFmtId="9" pivotButton="0" quotePrefix="0" xfId="16971">
      <alignment horizontal="center"/>
    </xf>
    <xf applyAlignment="1" borderId="28" fillId="0" fontId="0" numFmtId="173" pivotButton="0" quotePrefix="0" xfId="6293">
      <alignment horizontal="center"/>
    </xf>
    <xf applyAlignment="1" borderId="0" fillId="0" fontId="31" numFmtId="197" pivotButton="0" quotePrefix="0" xfId="6293">
      <alignment horizontal="center"/>
    </xf>
    <xf applyAlignment="1" borderId="10" fillId="0" fontId="141" numFmtId="0" pivotButton="0" quotePrefix="0" xfId="6293">
      <alignment horizontal="center"/>
    </xf>
    <xf applyAlignment="1" borderId="0" fillId="0" fontId="141" numFmtId="0" pivotButton="0" quotePrefix="0" xfId="6293">
      <alignment horizontal="center"/>
    </xf>
    <xf applyAlignment="1" borderId="14" fillId="0" fontId="12" numFmtId="174" pivotButton="0" quotePrefix="0" xfId="16971">
      <alignment horizontal="center"/>
    </xf>
    <xf applyAlignment="1" borderId="0" fillId="0" fontId="114" numFmtId="174" pivotButton="0" quotePrefix="0" xfId="16971">
      <alignment horizontal="center" vertical="center"/>
    </xf>
    <xf applyAlignment="1" borderId="14" fillId="0" fontId="12" numFmtId="207" pivotButton="0" quotePrefix="0" xfId="16971">
      <alignment horizontal="center"/>
    </xf>
    <xf applyAlignment="1" borderId="171" fillId="16" fontId="12" numFmtId="174" pivotButton="0" quotePrefix="0" xfId="16971">
      <alignment horizontal="center" vertical="center"/>
    </xf>
    <xf borderId="0" fillId="0" fontId="142" numFmtId="0" pivotButton="0" quotePrefix="0" xfId="6293"/>
    <xf applyAlignment="1" borderId="16" fillId="0" fontId="11" numFmtId="0" pivotButton="0" quotePrefix="0" xfId="6293">
      <alignment horizontal="center" vertical="center" wrapText="1"/>
    </xf>
    <xf borderId="16" fillId="0" fontId="31" numFmtId="174" pivotButton="0" quotePrefix="0" xfId="16971"/>
    <xf applyAlignment="1" borderId="16" fillId="0" fontId="31" numFmtId="173" pivotButton="0" quotePrefix="0" xfId="6293">
      <alignment horizontal="center"/>
    </xf>
    <xf borderId="0" fillId="0" fontId="11" numFmtId="174" pivotButton="0" quotePrefix="0" xfId="16971"/>
    <xf borderId="0" fillId="0" fontId="31" numFmtId="174" pivotButton="0" quotePrefix="0" xfId="16971"/>
    <xf applyAlignment="1" borderId="0" fillId="0" fontId="11" numFmtId="174" pivotButton="0" quotePrefix="0" xfId="16971">
      <alignment horizontal="center"/>
    </xf>
    <xf applyAlignment="1" borderId="0" fillId="0" fontId="0" numFmtId="167" pivotButton="0" quotePrefix="0" xfId="4181">
      <alignment horizontal="left"/>
    </xf>
    <xf borderId="0" fillId="15" fontId="113" numFmtId="164" pivotButton="0" quotePrefix="0" xfId="6293"/>
    <xf applyAlignment="1" borderId="0" fillId="0" fontId="31" numFmtId="171" pivotButton="0" quotePrefix="0" xfId="6293">
      <alignment horizontal="center"/>
    </xf>
    <xf borderId="0" fillId="15" fontId="113" numFmtId="9" pivotButton="0" quotePrefix="0" xfId="6293"/>
    <xf applyAlignment="1" borderId="0" fillId="0" fontId="54" numFmtId="167" pivotButton="0" quotePrefix="0" xfId="6293">
      <alignment horizontal="center"/>
    </xf>
    <xf applyAlignment="1" borderId="0" fillId="0" fontId="31" numFmtId="167" pivotButton="0" quotePrefix="0" xfId="6293">
      <alignment horizontal="center"/>
    </xf>
    <xf applyAlignment="1" borderId="0" fillId="0" fontId="143" numFmtId="167" pivotButton="0" quotePrefix="0" xfId="4181">
      <alignment horizontal="center"/>
    </xf>
    <xf applyAlignment="1" borderId="0" fillId="0" fontId="144" numFmtId="167" pivotButton="0" quotePrefix="0" xfId="4181">
      <alignment horizontal="center"/>
    </xf>
    <xf applyAlignment="1" borderId="0" fillId="15" fontId="113" numFmtId="164" pivotButton="0" quotePrefix="0" xfId="6293">
      <alignment horizontal="center"/>
    </xf>
    <xf borderId="0" fillId="0" fontId="143" numFmtId="167" pivotButton="0" quotePrefix="0" xfId="4181"/>
    <xf borderId="0" fillId="0" fontId="143" numFmtId="173" pivotButton="0" quotePrefix="0" xfId="6293"/>
    <xf borderId="0" fillId="12" fontId="0" numFmtId="0" pivotButton="0" quotePrefix="0" xfId="6293"/>
    <xf borderId="172" fillId="6" fontId="0" numFmtId="0" pivotButton="0" quotePrefix="0" xfId="6293"/>
    <xf applyAlignment="1" borderId="173" fillId="0" fontId="145" numFmtId="0" pivotButton="0" quotePrefix="0" xfId="6293">
      <alignment horizontal="center"/>
    </xf>
    <xf borderId="173" fillId="0" fontId="146" numFmtId="0" pivotButton="0" quotePrefix="0" xfId="6293"/>
    <xf borderId="174" fillId="6" fontId="0" numFmtId="0" pivotButton="0" quotePrefix="0" xfId="6293"/>
    <xf borderId="0" fillId="0" fontId="43" numFmtId="0" pivotButton="0" quotePrefix="0" xfId="6293"/>
    <xf applyAlignment="1" borderId="0" fillId="6" fontId="147" numFmtId="213" pivotButton="0" quotePrefix="0" xfId="6293">
      <alignment horizontal="center"/>
    </xf>
    <xf borderId="0" fillId="0" fontId="148" numFmtId="0" pivotButton="0" quotePrefix="0" xfId="6293"/>
    <xf borderId="175" fillId="6" fontId="0" numFmtId="0" pivotButton="0" quotePrefix="0" xfId="6293"/>
    <xf applyAlignment="1" borderId="0" fillId="0" fontId="149" numFmtId="0" pivotButton="0" quotePrefix="0" xfId="6293">
      <alignment horizontal="center"/>
    </xf>
    <xf applyAlignment="1" borderId="0" fillId="0" fontId="43" numFmtId="0" pivotButton="0" quotePrefix="0" xfId="6293">
      <alignment horizontal="center"/>
    </xf>
    <xf applyAlignment="1" borderId="0" fillId="0" fontId="150" numFmtId="213" pivotButton="0" quotePrefix="0" xfId="6293">
      <alignment horizontal="center" vertical="center"/>
    </xf>
    <xf applyAlignment="1" borderId="0" fillId="0" fontId="151" numFmtId="213" pivotButton="0" quotePrefix="0" xfId="6293">
      <alignment vertical="center"/>
    </xf>
    <xf applyAlignment="1" borderId="0" fillId="0" fontId="152" numFmtId="213" pivotButton="0" quotePrefix="0" xfId="6293">
      <alignment horizontal="center" vertical="center"/>
    </xf>
    <xf applyAlignment="1" borderId="176" fillId="0" fontId="153" numFmtId="213" pivotButton="0" quotePrefix="0" xfId="6293">
      <alignment horizontal="center"/>
    </xf>
    <xf borderId="0" fillId="6" fontId="154" numFmtId="0" pivotButton="0" quotePrefix="0" xfId="6293"/>
    <xf borderId="177" fillId="6" fontId="0" numFmtId="0" pivotButton="0" quotePrefix="0" xfId="6293"/>
    <xf applyAlignment="1" borderId="178" fillId="0" fontId="145" numFmtId="0" pivotButton="0" quotePrefix="0" xfId="6293">
      <alignment horizontal="center"/>
    </xf>
    <xf borderId="178" fillId="0" fontId="146" numFmtId="0" pivotButton="0" quotePrefix="0" xfId="6293"/>
    <xf applyAlignment="1" borderId="179" fillId="0" fontId="153" numFmtId="213" pivotButton="0" quotePrefix="0" xfId="6293">
      <alignment horizontal="center"/>
    </xf>
    <xf applyAlignment="1" borderId="0" fillId="0" fontId="155" numFmtId="213" pivotButton="0" quotePrefix="0" xfId="6293">
      <alignment horizontal="center"/>
    </xf>
    <xf applyAlignment="1" borderId="0" fillId="0" fontId="145" numFmtId="0" pivotButton="0" quotePrefix="0" xfId="6293">
      <alignment horizontal="center"/>
    </xf>
    <xf borderId="0" fillId="0" fontId="146" numFmtId="0" pivotButton="0" quotePrefix="0" xfId="6293"/>
    <xf applyAlignment="1" borderId="0" fillId="0" fontId="153" numFmtId="213" pivotButton="0" quotePrefix="0" xfId="6293">
      <alignment horizontal="center"/>
    </xf>
    <xf borderId="0" fillId="6" fontId="46" numFmtId="164" pivotButton="0" quotePrefix="0" xfId="6293"/>
    <xf borderId="0" fillId="6" fontId="0" numFmtId="9" pivotButton="0" quotePrefix="0" xfId="16971"/>
    <xf borderId="0" fillId="6" fontId="156" numFmtId="58" pivotButton="0" quotePrefix="0" xfId="6293"/>
    <xf borderId="0" fillId="6" fontId="156" numFmtId="49" pivotButton="0" quotePrefix="0" xfId="6293"/>
    <xf borderId="0" fillId="6" fontId="156" numFmtId="4" pivotButton="0" quotePrefix="0" xfId="6293"/>
    <xf borderId="0" fillId="6" fontId="46" numFmtId="164" pivotButton="0" quotePrefix="0" xfId="6293"/>
    <xf applyAlignment="1" borderId="0" fillId="0" fontId="150" numFmtId="213" pivotButton="0" quotePrefix="0" xfId="6293">
      <alignment horizontal="center" vertical="center"/>
    </xf>
    <xf applyAlignment="1" borderId="0" fillId="0" fontId="151" numFmtId="213" pivotButton="0" quotePrefix="0" xfId="6293">
      <alignment vertical="center"/>
    </xf>
    <xf applyAlignment="1" borderId="0" fillId="0" fontId="152" numFmtId="213" pivotButton="0" quotePrefix="0" xfId="6293">
      <alignment horizontal="center" vertical="center"/>
    </xf>
    <xf applyAlignment="1" borderId="176" fillId="0" fontId="153" numFmtId="213" pivotButton="0" quotePrefix="0" xfId="6293">
      <alignment horizontal="center"/>
    </xf>
    <xf applyAlignment="1" borderId="179" fillId="0" fontId="153" numFmtId="213" pivotButton="0" quotePrefix="0" xfId="6293">
      <alignment horizontal="center"/>
    </xf>
    <xf applyAlignment="1" borderId="0" fillId="0" fontId="153" numFmtId="213" pivotButton="0" quotePrefix="0" xfId="6293">
      <alignment horizontal="center"/>
    </xf>
    <xf applyAlignment="1" borderId="0" fillId="0" fontId="155" numFmtId="213" pivotButton="0" quotePrefix="0" xfId="6293">
      <alignment horizontal="center"/>
    </xf>
    <xf applyAlignment="1" borderId="0" fillId="6" fontId="147" numFmtId="213" pivotButton="0" quotePrefix="0" xfId="6293">
      <alignment horizontal="center"/>
    </xf>
    <xf borderId="0" fillId="6" fontId="0" numFmtId="167" pivotButton="0" quotePrefix="0" xfId="4181"/>
    <xf borderId="0" fillId="0" fontId="0" numFmtId="164" pivotButton="0" quotePrefix="0" xfId="6293"/>
    <xf borderId="0" fillId="0" fontId="0" numFmtId="167" pivotButton="0" quotePrefix="0" xfId="4181"/>
    <xf applyAlignment="1" borderId="0" fillId="0" fontId="0" numFmtId="167" pivotButton="0" quotePrefix="0" xfId="4181">
      <alignment horizontal="center"/>
    </xf>
    <xf borderId="10" fillId="0" fontId="141" numFmtId="197" pivotButton="0" quotePrefix="0" xfId="6293"/>
    <xf borderId="10" fillId="0" fontId="141" numFmtId="167" pivotButton="0" quotePrefix="0" xfId="4181"/>
    <xf borderId="10" fillId="0" fontId="141" numFmtId="164" pivotButton="0" quotePrefix="0" xfId="6293"/>
    <xf applyAlignment="1" borderId="10" fillId="0" fontId="141" numFmtId="167" pivotButton="0" quotePrefix="0" xfId="4181">
      <alignment horizontal="center"/>
    </xf>
    <xf applyAlignment="1" borderId="10" fillId="0" fontId="39" numFmtId="167" pivotButton="0" quotePrefix="0" xfId="4181">
      <alignment horizontal="center"/>
    </xf>
    <xf borderId="0" fillId="0" fontId="74" numFmtId="197" pivotButton="0" quotePrefix="0" xfId="6293"/>
    <xf borderId="0" fillId="0" fontId="140" numFmtId="164" pivotButton="0" quotePrefix="0" xfId="6293"/>
    <xf borderId="0" fillId="0" fontId="140" numFmtId="166" pivotButton="0" quotePrefix="0" xfId="6293"/>
    <xf borderId="0" fillId="0" fontId="140" numFmtId="167" pivotButton="0" quotePrefix="0" xfId="6293"/>
    <xf borderId="0" fillId="0" fontId="141" numFmtId="167" pivotButton="0" quotePrefix="0" xfId="6293"/>
    <xf borderId="0" fillId="0" fontId="142" numFmtId="166" pivotButton="0" quotePrefix="0" xfId="6293"/>
    <xf applyAlignment="1" borderId="0" fillId="0" fontId="39" numFmtId="167" pivotButton="0" quotePrefix="0" xfId="4181">
      <alignment horizontal="center"/>
    </xf>
    <xf borderId="0" fillId="0" fontId="141" numFmtId="167" pivotButton="0" quotePrefix="0" xfId="4181"/>
    <xf borderId="0" fillId="0" fontId="141" numFmtId="164" pivotButton="0" quotePrefix="0" xfId="6293"/>
    <xf borderId="0" fillId="0" fontId="141" numFmtId="197" pivotButton="0" quotePrefix="0" xfId="6293"/>
    <xf applyAlignment="1" borderId="0" fillId="0" fontId="141" numFmtId="167" pivotButton="0" quotePrefix="0" xfId="4181">
      <alignment horizontal="center"/>
    </xf>
    <xf applyAlignment="1" borderId="0" fillId="0" fontId="142" numFmtId="167" pivotButton="0" quotePrefix="0" xfId="4181">
      <alignment horizontal="center"/>
    </xf>
    <xf applyAlignment="1" borderId="0" fillId="0" fontId="10" numFmtId="167" pivotButton="0" quotePrefix="0" xfId="4181">
      <alignment horizontal="center"/>
    </xf>
    <xf borderId="0" fillId="0" fontId="10" numFmtId="167" pivotButton="0" quotePrefix="0" xfId="6293"/>
    <xf borderId="0" fillId="0" fontId="140" numFmtId="197" pivotButton="0" quotePrefix="0" xfId="6293"/>
    <xf applyAlignment="1" borderId="64" fillId="0" fontId="11" numFmtId="172" pivotButton="0" quotePrefix="0" xfId="6293">
      <alignment horizontal="center" vertical="center"/>
    </xf>
    <xf borderId="64" fillId="0" fontId="0" numFmtId="0" pivotButton="0" quotePrefix="0" xfId="0"/>
    <xf applyAlignment="1" borderId="2" fillId="0" fontId="11" numFmtId="172" pivotButton="0" quotePrefix="0" xfId="6293">
      <alignment horizontal="center" vertical="center"/>
    </xf>
    <xf borderId="2" fillId="0" fontId="0" numFmtId="0" pivotButton="0" quotePrefix="0" xfId="0"/>
    <xf borderId="71" fillId="0" fontId="0" numFmtId="0" pivotButton="0" quotePrefix="0" xfId="0"/>
    <xf borderId="72" fillId="0" fontId="0" numFmtId="0" pivotButton="0" quotePrefix="0" xfId="0"/>
    <xf borderId="89" fillId="0" fontId="0" numFmtId="0" pivotButton="0" quotePrefix="0" xfId="0"/>
    <xf applyAlignment="1" borderId="44" fillId="0" fontId="11" numFmtId="167" pivotButton="0" quotePrefix="0" xfId="4181">
      <alignment horizontal="center" vertical="center" wrapText="1"/>
    </xf>
    <xf applyAlignment="1" borderId="21" fillId="0" fontId="11" numFmtId="167" pivotButton="0" quotePrefix="0" xfId="4181">
      <alignment horizontal="center" vertical="center" wrapText="1"/>
    </xf>
    <xf applyAlignment="1" borderId="58" fillId="0" fontId="11" numFmtId="164" pivotButton="0" quotePrefix="0" xfId="6293">
      <alignment horizontal="center" vertical="center" wrapText="1"/>
    </xf>
    <xf applyAlignment="1" borderId="43" fillId="0" fontId="11" numFmtId="167" pivotButton="0" quotePrefix="0" xfId="4181">
      <alignment horizontal="center" vertical="center" wrapText="1"/>
    </xf>
    <xf applyAlignment="1" borderId="0" fillId="0" fontId="0" numFmtId="167" pivotButton="0" quotePrefix="0" xfId="4181">
      <alignment horizontal="center" wrapText="1"/>
    </xf>
    <xf applyAlignment="1" borderId="0" fillId="0" fontId="0" numFmtId="164" pivotButton="0" quotePrefix="0" xfId="6293">
      <alignment horizontal="center" wrapText="1"/>
    </xf>
    <xf applyAlignment="1" borderId="30" fillId="0" fontId="0" numFmtId="167" pivotButton="0" quotePrefix="0" xfId="4181">
      <alignment horizontal="center" wrapText="1"/>
    </xf>
    <xf applyAlignment="1" borderId="45" fillId="16" fontId="12" numFmtId="173" pivotButton="0" quotePrefix="0" xfId="6293">
      <alignment horizontal="left" vertical="center"/>
    </xf>
    <xf applyAlignment="1" borderId="21" fillId="16" fontId="12" numFmtId="167" pivotButton="0" quotePrefix="0" xfId="4181">
      <alignment horizontal="center" vertical="center"/>
    </xf>
    <xf applyAlignment="1" borderId="21" fillId="16" fontId="12" numFmtId="174" pivotButton="0" quotePrefix="0" xfId="16971">
      <alignment horizontal="center" vertical="center"/>
    </xf>
    <xf applyAlignment="1" borderId="58" fillId="16" fontId="12" numFmtId="174" pivotButton="0" quotePrefix="0" xfId="16971">
      <alignment vertical="center"/>
    </xf>
    <xf applyAlignment="1" borderId="21" fillId="20" fontId="57" numFmtId="179" pivotButton="0" quotePrefix="0" xfId="4181">
      <alignment horizontal="center" vertical="center"/>
    </xf>
    <xf applyAlignment="1" borderId="58" fillId="16" fontId="12" numFmtId="174" pivotButton="0" quotePrefix="0" xfId="16971">
      <alignment horizontal="center" vertical="center"/>
    </xf>
    <xf applyAlignment="1" borderId="25" fillId="16" fontId="12" numFmtId="174" pivotButton="0" quotePrefix="0" xfId="16971">
      <alignment horizontal="center" vertical="center"/>
    </xf>
    <xf applyAlignment="1" borderId="58" fillId="16" fontId="12" numFmtId="181" pivotButton="0" quotePrefix="0" xfId="16971">
      <alignment horizontal="center" vertical="center"/>
    </xf>
    <xf applyAlignment="1" borderId="72" fillId="16" fontId="12" numFmtId="174" pivotButton="0" quotePrefix="0" xfId="16971">
      <alignment horizontal="center" vertical="center"/>
    </xf>
    <xf borderId="16" fillId="0" fontId="31" numFmtId="174" pivotButton="0" quotePrefix="0" xfId="16971"/>
    <xf applyAlignment="1" borderId="0" fillId="3" fontId="11" numFmtId="167" pivotButton="0" quotePrefix="0" xfId="4181">
      <alignment horizontal="center" vertical="center"/>
    </xf>
    <xf borderId="0" fillId="0" fontId="31" numFmtId="167" pivotButton="0" quotePrefix="0" xfId="6293"/>
    <xf applyAlignment="1" borderId="54" fillId="0" fontId="12" numFmtId="167" pivotButton="0" quotePrefix="0" xfId="4181">
      <alignment horizontal="center" vertical="center"/>
    </xf>
    <xf applyAlignment="1" borderId="54" fillId="0" fontId="12" numFmtId="174" pivotButton="0" quotePrefix="0" xfId="16971">
      <alignment horizontal="center" vertical="center"/>
    </xf>
    <xf applyAlignment="1" borderId="65" fillId="0" fontId="12" numFmtId="174" pivotButton="0" quotePrefix="0" xfId="16971">
      <alignment vertical="center"/>
    </xf>
    <xf applyAlignment="1" borderId="54" fillId="0" fontId="57" numFmtId="179" pivotButton="0" quotePrefix="0" xfId="4181">
      <alignment horizontal="center" vertical="center"/>
    </xf>
    <xf applyAlignment="1" borderId="65" fillId="0" fontId="12" numFmtId="174" pivotButton="0" quotePrefix="0" xfId="16971">
      <alignment horizontal="center" vertical="center"/>
    </xf>
    <xf applyAlignment="1" borderId="25" fillId="0" fontId="12" numFmtId="174" pivotButton="0" quotePrefix="0" xfId="16971">
      <alignment horizontal="center" vertical="center"/>
    </xf>
    <xf applyAlignment="1" borderId="25" fillId="0" fontId="12" numFmtId="173" pivotButton="0" quotePrefix="0" xfId="6293">
      <alignment horizontal="center" vertical="center"/>
    </xf>
    <xf applyAlignment="1" borderId="0" fillId="0" fontId="12" numFmtId="174" pivotButton="0" quotePrefix="0" xfId="16971">
      <alignment horizontal="center" vertical="center"/>
    </xf>
    <xf applyAlignment="1" borderId="0" fillId="0" fontId="12" numFmtId="167" pivotButton="0" quotePrefix="0" xfId="4181">
      <alignment horizontal="center" vertical="center"/>
    </xf>
    <xf applyAlignment="1" borderId="25" fillId="0" fontId="12" numFmtId="174" pivotButton="0" quotePrefix="0" xfId="16971">
      <alignment vertical="center"/>
    </xf>
    <xf applyAlignment="1" borderId="0" fillId="0" fontId="57" numFmtId="179" pivotButton="0" quotePrefix="0" xfId="4181">
      <alignment horizontal="center" vertical="center"/>
    </xf>
    <xf applyAlignment="1" borderId="0" fillId="0" fontId="63" numFmtId="167" pivotButton="0" quotePrefix="0" xfId="4181">
      <alignment horizontal="center" vertical="center"/>
    </xf>
    <xf applyAlignment="1" borderId="0" fillId="0" fontId="63" numFmtId="174" pivotButton="0" quotePrefix="0" xfId="16971">
      <alignment horizontal="center" vertical="center"/>
    </xf>
    <xf applyAlignment="1" borderId="25" fillId="0" fontId="63" numFmtId="174" pivotButton="0" quotePrefix="0" xfId="16971">
      <alignment vertical="center"/>
    </xf>
    <xf applyAlignment="1" borderId="0" fillId="0" fontId="70" numFmtId="179" pivotButton="0" quotePrefix="0" xfId="4181">
      <alignment horizontal="center" vertical="center"/>
    </xf>
    <xf applyAlignment="1" borderId="25" fillId="0" fontId="63" numFmtId="174" pivotButton="0" quotePrefix="0" xfId="16971">
      <alignment horizontal="center" vertical="center"/>
    </xf>
    <xf applyAlignment="1" borderId="25" fillId="0" fontId="63" numFmtId="173" pivotButton="0" quotePrefix="0" xfId="6293">
      <alignment horizontal="center" vertical="center"/>
    </xf>
    <xf applyAlignment="1" borderId="0" fillId="0" fontId="0" numFmtId="167" pivotButton="0" quotePrefix="0" xfId="4181">
      <alignment horizontal="center" vertical="center"/>
    </xf>
    <xf applyAlignment="1" borderId="0" fillId="0" fontId="0" numFmtId="174" pivotButton="0" quotePrefix="0" xfId="16971">
      <alignment horizontal="center" vertical="center"/>
    </xf>
    <xf applyAlignment="1" borderId="25" fillId="0" fontId="0" numFmtId="174" pivotButton="0" quotePrefix="0" xfId="16971">
      <alignment vertical="center"/>
    </xf>
    <xf applyAlignment="1" borderId="0" fillId="0" fontId="0" numFmtId="179" pivotButton="0" quotePrefix="0" xfId="4181">
      <alignment horizontal="center" vertical="center"/>
    </xf>
    <xf applyAlignment="1" borderId="25" fillId="0" fontId="0" numFmtId="174" pivotButton="0" quotePrefix="0" xfId="16971">
      <alignment horizontal="center" vertical="center"/>
    </xf>
    <xf applyAlignment="1" borderId="25" fillId="0" fontId="0" numFmtId="173" pivotButton="0" quotePrefix="0" xfId="6293">
      <alignment horizontal="center" vertical="center"/>
    </xf>
    <xf applyAlignment="1" borderId="0" fillId="0" fontId="0" numFmtId="181" pivotButton="0" quotePrefix="0" xfId="16971">
      <alignment horizontal="center" vertical="center"/>
    </xf>
    <xf borderId="0" fillId="0" fontId="12" numFmtId="174" pivotButton="0" quotePrefix="0" xfId="16971"/>
    <xf applyAlignment="1" borderId="153" fillId="0" fontId="122" numFmtId="174" pivotButton="0" quotePrefix="0" xfId="16971">
      <alignment horizontal="left" indent="1"/>
    </xf>
    <xf applyAlignment="1" borderId="0" fillId="0" fontId="12" numFmtId="174" pivotButton="0" quotePrefix="0" xfId="16971">
      <alignment horizontal="center"/>
    </xf>
    <xf borderId="25" fillId="0" fontId="12" numFmtId="174" pivotButton="0" quotePrefix="0" xfId="16971"/>
    <xf applyAlignment="1" borderId="0" fillId="0" fontId="57" numFmtId="174" pivotButton="0" quotePrefix="0" xfId="16971">
      <alignment horizontal="center" vertical="center"/>
    </xf>
    <xf applyAlignment="1" borderId="25" fillId="0" fontId="12" numFmtId="174" pivotButton="0" quotePrefix="0" xfId="16971">
      <alignment horizontal="center"/>
    </xf>
    <xf applyAlignment="1" borderId="0" fillId="0" fontId="12" numFmtId="207" pivotButton="0" quotePrefix="0" xfId="16971">
      <alignment horizontal="center"/>
    </xf>
    <xf applyAlignment="1" borderId="0" fillId="0" fontId="12" numFmtId="181" pivotButton="0" quotePrefix="0" xfId="16971">
      <alignment horizontal="center"/>
    </xf>
    <xf applyAlignment="1" borderId="14" fillId="0" fontId="12" numFmtId="174" pivotButton="0" quotePrefix="0" xfId="16971">
      <alignment horizontal="center"/>
    </xf>
    <xf borderId="0" fillId="0" fontId="11" numFmtId="174" pivotButton="0" quotePrefix="0" xfId="16971"/>
    <xf applyAlignment="1" borderId="153" fillId="0" fontId="12" numFmtId="174" pivotButton="0" quotePrefix="0" xfId="16971">
      <alignment horizontal="left" indent="1"/>
    </xf>
    <xf applyAlignment="1" borderId="0" fillId="0" fontId="114" numFmtId="174" pivotButton="0" quotePrefix="0" xfId="16971">
      <alignment horizontal="center" vertical="center"/>
    </xf>
    <xf applyAlignment="1" borderId="0" fillId="6" fontId="0" numFmtId="167" pivotButton="0" quotePrefix="0" xfId="4181">
      <alignment horizontal="center" vertical="center"/>
    </xf>
    <xf applyAlignment="1" borderId="0" fillId="0" fontId="12" numFmtId="181" pivotButton="0" quotePrefix="0" xfId="16971">
      <alignment horizontal="center" vertical="center"/>
    </xf>
    <xf applyAlignment="1" borderId="14" fillId="0" fontId="57" numFmtId="205" pivotButton="0" quotePrefix="0" xfId="16971">
      <alignment horizontal="center"/>
    </xf>
    <xf applyAlignment="1" borderId="0" fillId="0" fontId="12" numFmtId="205" pivotButton="0" quotePrefix="0" xfId="16971">
      <alignment horizontal="center"/>
    </xf>
    <xf borderId="25" fillId="0" fontId="12" numFmtId="205" pivotButton="0" quotePrefix="0" xfId="16971"/>
    <xf applyAlignment="1" borderId="0" fillId="0" fontId="57" numFmtId="181" pivotButton="0" quotePrefix="0" xfId="16971">
      <alignment horizontal="center" vertical="center"/>
    </xf>
    <xf applyAlignment="1" borderId="0" fillId="0" fontId="57" numFmtId="207" pivotButton="0" quotePrefix="0" xfId="16971">
      <alignment horizontal="center"/>
    </xf>
    <xf applyAlignment="1" borderId="25" fillId="0" fontId="12" numFmtId="205" pivotButton="0" quotePrefix="0" xfId="16971">
      <alignment horizontal="center"/>
    </xf>
    <xf applyAlignment="1" borderId="14" fillId="0" fontId="12" numFmtId="207" pivotButton="0" quotePrefix="0" xfId="16971">
      <alignment horizontal="center"/>
    </xf>
    <xf borderId="0" fillId="0" fontId="0" numFmtId="174" pivotButton="0" quotePrefix="0" xfId="16971"/>
    <xf applyAlignment="1" borderId="14" fillId="0" fontId="0" numFmtId="174" pivotButton="0" quotePrefix="0" xfId="16971">
      <alignment horizontal="center" vertical="center"/>
    </xf>
    <xf borderId="0" fillId="0" fontId="31" numFmtId="174" pivotButton="0" quotePrefix="0" xfId="16971"/>
    <xf applyAlignment="1" borderId="153" fillId="0" fontId="0" numFmtId="174" pivotButton="0" quotePrefix="0" xfId="16971">
      <alignment horizontal="left" indent="1"/>
    </xf>
    <xf applyAlignment="1" borderId="153" fillId="0" fontId="0" numFmtId="174" pivotButton="0" quotePrefix="0" xfId="16971">
      <alignment horizontal="left"/>
    </xf>
    <xf applyAlignment="1" borderId="0" fillId="6" fontId="12" numFmtId="167" pivotButton="0" quotePrefix="0" xfId="4181">
      <alignment horizontal="center" vertical="center"/>
    </xf>
    <xf applyAlignment="1" borderId="25" fillId="0" fontId="12" numFmtId="167" pivotButton="0" quotePrefix="0" xfId="16971">
      <alignment horizontal="center" vertical="center"/>
    </xf>
    <xf applyAlignment="1" borderId="0" fillId="0" fontId="12" numFmtId="170" pivotButton="0" quotePrefix="0" xfId="4181">
      <alignment horizontal="center" vertical="center"/>
    </xf>
    <xf applyAlignment="1" borderId="0" fillId="0" fontId="57" numFmtId="180" pivotButton="0" quotePrefix="0" xfId="4181">
      <alignment horizontal="center" vertical="center"/>
    </xf>
    <xf applyAlignment="1" borderId="155" fillId="0" fontId="0" numFmtId="167" pivotButton="0" quotePrefix="0" xfId="4181">
      <alignment horizontal="center" vertical="center"/>
    </xf>
    <xf applyAlignment="1" borderId="155" fillId="0" fontId="0" numFmtId="174" pivotButton="0" quotePrefix="0" xfId="16971">
      <alignment horizontal="center" vertical="center"/>
    </xf>
    <xf applyAlignment="1" borderId="165" fillId="0" fontId="0" numFmtId="174" pivotButton="0" quotePrefix="0" xfId="16971">
      <alignment vertical="center"/>
    </xf>
    <xf applyAlignment="1" borderId="155" fillId="0" fontId="0" numFmtId="179" pivotButton="0" quotePrefix="0" xfId="4181">
      <alignment horizontal="center" vertical="center"/>
    </xf>
    <xf applyAlignment="1" borderId="165" fillId="0" fontId="0" numFmtId="174" pivotButton="0" quotePrefix="0" xfId="16971">
      <alignment horizontal="center" vertical="center"/>
    </xf>
    <xf applyAlignment="1" borderId="156" fillId="16" fontId="12" numFmtId="173" pivotButton="0" quotePrefix="0" xfId="6293">
      <alignment horizontal="left" vertical="center"/>
    </xf>
    <xf applyAlignment="1" borderId="157" fillId="16" fontId="12" numFmtId="167" pivotButton="0" quotePrefix="0" xfId="4181">
      <alignment horizontal="center" vertical="center"/>
    </xf>
    <xf applyAlignment="1" borderId="164" fillId="16" fontId="12" numFmtId="174" pivotButton="0" quotePrefix="0" xfId="16971">
      <alignment horizontal="center" vertical="center"/>
    </xf>
    <xf applyAlignment="1" borderId="166" fillId="16" fontId="12" numFmtId="174" pivotButton="0" quotePrefix="0" xfId="16971">
      <alignment vertical="center"/>
    </xf>
    <xf applyAlignment="1" borderId="157" fillId="20" fontId="57" numFmtId="179" pivotButton="0" quotePrefix="0" xfId="4181">
      <alignment horizontal="center" vertical="center"/>
    </xf>
    <xf applyAlignment="1" borderId="166" fillId="16" fontId="12" numFmtId="174" pivotButton="0" quotePrefix="0" xfId="16971">
      <alignment horizontal="center" vertical="center"/>
    </xf>
    <xf applyAlignment="1" borderId="168" fillId="16" fontId="12" numFmtId="174" pivotButton="0" quotePrefix="0" xfId="16971">
      <alignment horizontal="center" vertical="center"/>
    </xf>
    <xf applyAlignment="1" borderId="157" fillId="16" fontId="12" numFmtId="170" pivotButton="0" quotePrefix="0" xfId="4181">
      <alignment horizontal="center" vertical="center"/>
    </xf>
    <xf applyAlignment="1" borderId="157" fillId="16" fontId="12" numFmtId="164" pivotButton="0" quotePrefix="0" xfId="6293">
      <alignment horizontal="center" vertical="center"/>
    </xf>
    <xf applyAlignment="1" borderId="170" fillId="16" fontId="12" numFmtId="174" pivotButton="0" quotePrefix="0" xfId="16971">
      <alignment horizontal="center" vertical="center"/>
    </xf>
    <xf applyAlignment="1" borderId="171" fillId="16" fontId="12" numFmtId="174" pivotButton="0" quotePrefix="0" xfId="16971">
      <alignment horizontal="center" vertical="center"/>
    </xf>
    <xf applyAlignment="1" borderId="14" fillId="0" fontId="57" numFmtId="207" pivotButton="0" quotePrefix="0" xfId="16971">
      <alignment horizontal="center"/>
    </xf>
    <xf borderId="28" fillId="0" fontId="12" numFmtId="205" pivotButton="0" quotePrefix="0" xfId="16971"/>
    <xf applyAlignment="1" borderId="25" fillId="0" fontId="12" numFmtId="207" pivotButton="0" quotePrefix="0" xfId="16971">
      <alignment horizontal="center"/>
    </xf>
    <xf applyAlignment="1" borderId="0" fillId="0" fontId="11" numFmtId="174" pivotButton="0" quotePrefix="0" xfId="16971">
      <alignment horizontal="center"/>
    </xf>
    <xf applyAlignment="1" borderId="0" fillId="0" fontId="0" numFmtId="173" pivotButton="0" quotePrefix="0" xfId="6293">
      <alignment horizontal="center"/>
    </xf>
    <xf borderId="158" fillId="0" fontId="0" numFmtId="173" pivotButton="0" quotePrefix="0" xfId="6293"/>
    <xf borderId="0" fillId="0" fontId="0" numFmtId="173" pivotButton="0" quotePrefix="0" xfId="6293"/>
    <xf borderId="159" fillId="0" fontId="0" numFmtId="173" pivotButton="0" quotePrefix="0" xfId="6293"/>
    <xf borderId="162" fillId="0" fontId="0" numFmtId="173" pivotButton="0" quotePrefix="0" xfId="6293"/>
    <xf borderId="162" fillId="0" fontId="0" numFmtId="167" pivotButton="0" quotePrefix="0" xfId="4181"/>
    <xf borderId="163" fillId="0" fontId="0" numFmtId="173" pivotButton="0" quotePrefix="0" xfId="6293"/>
    <xf borderId="162" fillId="0" fontId="0" numFmtId="164" pivotButton="0" quotePrefix="0" xfId="6293"/>
    <xf applyAlignment="1" borderId="162" fillId="0" fontId="0" numFmtId="173" pivotButton="0" quotePrefix="0" xfId="6293">
      <alignment horizontal="center" vertical="center"/>
    </xf>
    <xf borderId="7" fillId="0" fontId="0" numFmtId="173" pivotButton="0" quotePrefix="0" xfId="6293"/>
    <xf borderId="20" fillId="0" fontId="0" numFmtId="173" pivotButton="0" quotePrefix="0" xfId="6293"/>
    <xf borderId="42" fillId="0" fontId="0" numFmtId="173" pivotButton="0" quotePrefix="0" xfId="6293"/>
    <xf applyAlignment="1" borderId="162" fillId="0" fontId="0" numFmtId="173" pivotButton="0" quotePrefix="0" xfId="6293">
      <alignment horizontal="center"/>
    </xf>
    <xf borderId="167" fillId="0" fontId="0" numFmtId="173" pivotButton="0" quotePrefix="0" xfId="6293"/>
    <xf borderId="28" fillId="0" fontId="0" numFmtId="173" pivotButton="0" quotePrefix="0" xfId="6293"/>
    <xf applyAlignment="1" borderId="20" fillId="0" fontId="0" numFmtId="173" pivotButton="0" quotePrefix="0" xfId="6293">
      <alignment horizontal="center"/>
    </xf>
    <xf borderId="20" fillId="0" fontId="0" numFmtId="167" pivotButton="0" quotePrefix="0" xfId="4181"/>
    <xf borderId="20" fillId="0" fontId="0" numFmtId="164" pivotButton="0" quotePrefix="0" xfId="6293"/>
    <xf borderId="19" fillId="0" fontId="0" numFmtId="173" pivotButton="0" quotePrefix="0" xfId="6293"/>
    <xf borderId="169" fillId="0" fontId="0" numFmtId="173" pivotButton="0" quotePrefix="0" xfId="6293"/>
    <xf applyAlignment="1" borderId="162" fillId="0" fontId="0" numFmtId="167" pivotButton="0" quotePrefix="0" xfId="4181">
      <alignment horizontal="center"/>
    </xf>
    <xf applyAlignment="1" borderId="28" fillId="0" fontId="0" numFmtId="173" pivotButton="0" quotePrefix="0" xfId="6293">
      <alignment horizontal="center"/>
    </xf>
    <xf applyAlignment="1" borderId="20" fillId="0" fontId="0" numFmtId="167" pivotButton="0" quotePrefix="0" xfId="4181">
      <alignment horizontal="center" vertical="center"/>
    </xf>
    <xf applyAlignment="1" borderId="16" fillId="0" fontId="31" numFmtId="173" pivotButton="0" quotePrefix="0" xfId="6293">
      <alignment horizontal="center"/>
    </xf>
    <xf applyAlignment="1" borderId="0" fillId="0" fontId="31" numFmtId="173" pivotButton="0" quotePrefix="0" xfId="6293">
      <alignment horizontal="center"/>
    </xf>
    <xf applyAlignment="1" borderId="0" fillId="0" fontId="0" numFmtId="173" pivotButton="0" quotePrefix="0" xfId="6293">
      <alignment horizontal="center" vertical="center"/>
    </xf>
    <xf applyAlignment="1" borderId="0" fillId="0" fontId="40" numFmtId="173" pivotButton="0" quotePrefix="0" xfId="6293">
      <alignment horizontal="center"/>
    </xf>
    <xf borderId="0" fillId="0" fontId="40" numFmtId="173" pivotButton="0" quotePrefix="0" xfId="6293"/>
    <xf applyAlignment="1" borderId="0" fillId="0" fontId="11" numFmtId="167" pivotButton="0" quotePrefix="0" xfId="4181">
      <alignment horizontal="center"/>
    </xf>
    <xf applyAlignment="1" borderId="0" fillId="0" fontId="40" numFmtId="167" pivotButton="0" quotePrefix="0" xfId="4181">
      <alignment horizontal="center"/>
    </xf>
    <xf applyAlignment="1" borderId="0" fillId="0" fontId="0" numFmtId="169" pivotButton="0" quotePrefix="0" xfId="6293">
      <alignment horizontal="center"/>
    </xf>
    <xf borderId="0" fillId="0" fontId="54" numFmtId="164" pivotButton="0" quotePrefix="0" xfId="6293"/>
    <xf applyAlignment="1" borderId="0" fillId="0" fontId="54" numFmtId="164" pivotButton="0" quotePrefix="0" xfId="6293">
      <alignment horizontal="center"/>
    </xf>
    <xf borderId="0" fillId="0" fontId="31" numFmtId="164" pivotButton="0" quotePrefix="0" xfId="6293"/>
    <xf borderId="0" fillId="0" fontId="31" numFmtId="197" pivotButton="0" quotePrefix="0" xfId="6293"/>
    <xf applyAlignment="1" borderId="0" fillId="0" fontId="31" numFmtId="164" pivotButton="0" quotePrefix="0" xfId="6293">
      <alignment horizontal="center"/>
    </xf>
    <xf applyAlignment="1" borderId="0" fillId="0" fontId="31" numFmtId="197" pivotButton="0" quotePrefix="0" xfId="6293">
      <alignment horizontal="center"/>
    </xf>
    <xf applyAlignment="1" borderId="0" fillId="0" fontId="54" numFmtId="167" pivotButton="0" quotePrefix="0" xfId="6293">
      <alignment horizontal="center"/>
    </xf>
    <xf borderId="0" fillId="0" fontId="54" numFmtId="167" pivotButton="0" quotePrefix="0" xfId="6293"/>
    <xf applyAlignment="1" borderId="0" fillId="0" fontId="31" numFmtId="171" pivotButton="0" quotePrefix="0" xfId="6293">
      <alignment horizontal="center"/>
    </xf>
    <xf applyAlignment="1" borderId="0" fillId="0" fontId="31" numFmtId="167" pivotButton="0" quotePrefix="0" xfId="6293">
      <alignment horizontal="center"/>
    </xf>
    <xf applyAlignment="1" borderId="0" fillId="0" fontId="0" numFmtId="167" pivotButton="0" quotePrefix="0" xfId="4181">
      <alignment horizontal="left"/>
    </xf>
    <xf applyAlignment="1" borderId="0" fillId="0" fontId="143" numFmtId="167" pivotButton="0" quotePrefix="0" xfId="4181">
      <alignment horizontal="center"/>
    </xf>
    <xf applyAlignment="1" borderId="0" fillId="0" fontId="31" numFmtId="167" pivotButton="0" quotePrefix="0" xfId="4181">
      <alignment horizontal="center"/>
    </xf>
    <xf applyAlignment="1" borderId="0" fillId="0" fontId="0" numFmtId="167" pivotButton="0" quotePrefix="0" xfId="4181">
      <alignment horizontal="right"/>
    </xf>
    <xf borderId="0" fillId="15" fontId="113" numFmtId="164" pivotButton="0" quotePrefix="0" xfId="6293"/>
    <xf applyAlignment="1" borderId="0" fillId="15" fontId="113" numFmtId="164" pivotButton="0" quotePrefix="0" xfId="6293">
      <alignment horizontal="center"/>
    </xf>
    <xf borderId="0" fillId="0" fontId="143" numFmtId="167" pivotButton="0" quotePrefix="0" xfId="4181"/>
    <xf applyAlignment="1" borderId="0" fillId="0" fontId="0" numFmtId="173" pivotButton="0" quotePrefix="0" xfId="6293">
      <alignment horizontal="right"/>
    </xf>
    <xf borderId="0" fillId="0" fontId="143" numFmtId="173" pivotButton="0" quotePrefix="0" xfId="6293"/>
    <xf applyAlignment="1" borderId="0" fillId="0" fontId="144" numFmtId="167" pivotButton="0" quotePrefix="0" xfId="4181">
      <alignment horizontal="center"/>
    </xf>
    <xf applyAlignment="1" borderId="0" fillId="0" fontId="0" numFmtId="164" pivotButton="0" quotePrefix="0" xfId="6293">
      <alignment horizontal="center" vertical="center"/>
    </xf>
    <xf applyAlignment="1" borderId="0" fillId="0" fontId="31" numFmtId="173" pivotButton="0" quotePrefix="0" xfId="6293">
      <alignment horizontal="center" vertical="center"/>
    </xf>
    <xf borderId="0" fillId="0" fontId="31" numFmtId="173" pivotButton="0" quotePrefix="0" xfId="6293"/>
    <xf borderId="0" fillId="0" fontId="0" numFmtId="167" pivotButton="0" quotePrefix="0" xfId="6293"/>
    <xf applyAlignment="1" borderId="0" fillId="0" fontId="0" numFmtId="164" pivotButton="0" quotePrefix="0" xfId="6293">
      <alignment horizontal="center"/>
    </xf>
    <xf borderId="0" fillId="0" fontId="74" numFmtId="189" pivotButton="0" quotePrefix="0" xfId="6293"/>
    <xf borderId="0" fillId="0" fontId="74" numFmtId="173" pivotButton="0" quotePrefix="0" xfId="6293"/>
    <xf borderId="0" fillId="0" fontId="39" numFmtId="173" pivotButton="0" quotePrefix="0" xfId="6293"/>
    <xf applyAlignment="1" borderId="0" fillId="0" fontId="0" numFmtId="181" pivotButton="0" quotePrefix="0" xfId="16971">
      <alignment horizontal="center"/>
    </xf>
    <xf borderId="0" fillId="0" fontId="39" numFmtId="164" pivotButton="0" quotePrefix="0" xfId="6293"/>
    <xf applyAlignment="1" borderId="149" fillId="0" fontId="0" numFmtId="173" pivotButton="0" quotePrefix="0" xfId="6293">
      <alignment horizontal="center"/>
    </xf>
    <xf applyAlignment="1" borderId="0" fillId="0" fontId="0" numFmtId="170" pivotButton="0" quotePrefix="0" xfId="4181">
      <alignment horizontal="center"/>
    </xf>
    <xf applyAlignment="1" borderId="0" fillId="0" fontId="74" numFmtId="173" pivotButton="0" quotePrefix="0" xfId="6293">
      <alignment horizontal="center"/>
    </xf>
    <xf applyAlignment="1" borderId="0" fillId="0" fontId="92" numFmtId="173" pivotButton="0" quotePrefix="0" xfId="6293">
      <alignment horizontal="center"/>
    </xf>
    <xf borderId="0" fillId="0" fontId="92" numFmtId="173" pivotButton="0" quotePrefix="0" xfId="6293"/>
    <xf borderId="0" fillId="0" fontId="0" numFmtId="169" pivotButton="0" quotePrefix="0" xfId="6293"/>
    <xf borderId="0" fillId="0" fontId="61" numFmtId="169" pivotButton="0" quotePrefix="0" xfId="4181"/>
    <xf borderId="0" fillId="0" fontId="61" numFmtId="167" pivotButton="0" quotePrefix="0" xfId="16971"/>
    <xf borderId="0" fillId="0" fontId="11" numFmtId="164" pivotButton="0" quotePrefix="0" xfId="16971"/>
    <xf borderId="0" fillId="0" fontId="11" numFmtId="189" pivotButton="0" quotePrefix="0" xfId="16971"/>
    <xf borderId="0" fillId="0" fontId="11" numFmtId="164" pivotButton="0" quotePrefix="0" xfId="6293"/>
    <xf applyAlignment="1" borderId="150" fillId="0" fontId="61" numFmtId="169" pivotButton="0" quotePrefix="0" xfId="4181">
      <alignment horizontal="center"/>
    </xf>
    <xf applyAlignment="1" borderId="10" fillId="0" fontId="61" numFmtId="164" pivotButton="0" quotePrefix="0" xfId="6293">
      <alignment horizontal="center"/>
    </xf>
    <xf applyAlignment="1" borderId="10" fillId="0" fontId="61" numFmtId="169" pivotButton="0" quotePrefix="0" xfId="4181">
      <alignment horizontal="center"/>
    </xf>
    <xf applyAlignment="1" borderId="10" fillId="0" fontId="138" numFmtId="164" pivotButton="0" quotePrefix="0" xfId="6293">
      <alignment horizontal="center"/>
    </xf>
    <xf applyAlignment="1" borderId="10" fillId="0" fontId="138" numFmtId="167" pivotButton="0" quotePrefix="0" xfId="4181">
      <alignment horizontal="center"/>
    </xf>
    <xf applyAlignment="1" borderId="10" fillId="0" fontId="61" numFmtId="167" pivotButton="0" quotePrefix="0" xfId="4181">
      <alignment horizontal="center"/>
    </xf>
    <xf applyAlignment="1" borderId="0" fillId="0" fontId="61" numFmtId="167" pivotButton="0" quotePrefix="0" xfId="4181">
      <alignment horizontal="center"/>
    </xf>
    <xf applyAlignment="1" borderId="0" fillId="0" fontId="12" numFmtId="167" pivotButton="0" quotePrefix="0" xfId="4181">
      <alignment horizontal="center"/>
    </xf>
    <xf applyAlignment="1" borderId="0" fillId="0" fontId="61" numFmtId="170" pivotButton="0" quotePrefix="0" xfId="4181">
      <alignment horizontal="center"/>
    </xf>
    <xf applyAlignment="1" borderId="2" fillId="0" fontId="11" numFmtId="164" pivotButton="0" quotePrefix="0" xfId="6293">
      <alignment horizontal="center"/>
    </xf>
    <xf applyAlignment="1" borderId="2" fillId="0" fontId="11" numFmtId="167" pivotButton="0" quotePrefix="0" xfId="4181">
      <alignment horizontal="center"/>
    </xf>
    <xf applyAlignment="1" borderId="40" fillId="0" fontId="0" numFmtId="170" pivotButton="0" quotePrefix="0" xfId="4181">
      <alignment horizontal="center"/>
    </xf>
    <xf applyAlignment="1" borderId="2" fillId="0" fontId="0" numFmtId="167" pivotButton="0" quotePrefix="0" xfId="4181">
      <alignment horizontal="center"/>
    </xf>
    <xf applyAlignment="1" borderId="71" fillId="0" fontId="0" numFmtId="170" pivotButton="0" quotePrefix="0" xfId="4181">
      <alignment horizontal="center"/>
    </xf>
    <xf applyAlignment="1" borderId="71" fillId="0" fontId="0" numFmtId="167" pivotButton="0" quotePrefix="0" xfId="4181">
      <alignment horizontal="center"/>
    </xf>
    <xf applyAlignment="1" borderId="40" fillId="0" fontId="0" numFmtId="164" pivotButton="0" quotePrefix="0" xfId="6293">
      <alignment horizontal="center"/>
    </xf>
    <xf applyAlignment="1" borderId="2" fillId="0" fontId="0" numFmtId="164" pivotButton="0" quotePrefix="0" xfId="6293">
      <alignment horizontal="center"/>
    </xf>
    <xf applyAlignment="1" borderId="107" fillId="0" fontId="0" numFmtId="164" pivotButton="0" quotePrefix="0" xfId="6293">
      <alignment horizontal="center"/>
    </xf>
    <xf applyAlignment="1" borderId="57" fillId="0" fontId="0" numFmtId="164" pivotButton="0" quotePrefix="0" xfId="6293">
      <alignment horizontal="center"/>
    </xf>
    <xf borderId="57" fillId="0" fontId="0" numFmtId="164" pivotButton="0" quotePrefix="0" xfId="6293"/>
    <xf applyAlignment="1" borderId="1" fillId="0" fontId="11" numFmtId="167" pivotButton="0" quotePrefix="0" xfId="4181">
      <alignment horizontal="center"/>
    </xf>
    <xf applyAlignment="1" borderId="2" fillId="0" fontId="74" numFmtId="164" pivotButton="0" quotePrefix="0" xfId="6293">
      <alignment horizontal="center"/>
    </xf>
    <xf applyAlignment="1" borderId="43" fillId="0" fontId="11" numFmtId="172" pivotButton="0" quotePrefix="0" xfId="6293">
      <alignment horizontal="center" vertical="center"/>
    </xf>
    <xf borderId="43" fillId="0" fontId="0" numFmtId="0" pivotButton="0" quotePrefix="0" xfId="0"/>
    <xf applyAlignment="1" borderId="62" fillId="0" fontId="11" numFmtId="172" pivotButton="0" quotePrefix="0" xfId="6293">
      <alignment horizontal="center" vertical="center"/>
    </xf>
    <xf borderId="61" fillId="0" fontId="0" numFmtId="0" pivotButton="0" quotePrefix="0" xfId="0"/>
    <xf applyAlignment="1" borderId="87" fillId="0" fontId="11" numFmtId="172" pivotButton="0" quotePrefix="0" xfId="6293">
      <alignment horizontal="center" vertical="center"/>
    </xf>
    <xf applyAlignment="1" borderId="148" fillId="0" fontId="11" numFmtId="172" pivotButton="0" quotePrefix="0" xfId="6293">
      <alignment horizontal="center" vertical="center"/>
    </xf>
    <xf borderId="59" fillId="0" fontId="0" numFmtId="0" pivotButton="0" quotePrefix="0" xfId="0"/>
    <xf applyAlignment="1" borderId="84" fillId="0" fontId="11" numFmtId="164" pivotButton="0" quotePrefix="0" xfId="6293">
      <alignment horizontal="center" vertical="center"/>
    </xf>
    <xf applyAlignment="1" borderId="62" fillId="0" fontId="11" numFmtId="164" pivotButton="0" quotePrefix="0" xfId="6293">
      <alignment horizontal="center" vertical="center"/>
    </xf>
    <xf borderId="25" fillId="0" fontId="0" numFmtId="164" pivotButton="0" quotePrefix="0" xfId="6293"/>
    <xf applyAlignment="1" borderId="0" fillId="0" fontId="11" numFmtId="167" pivotButton="0" quotePrefix="0" xfId="4181">
      <alignment horizontal="center" vertical="center"/>
    </xf>
    <xf borderId="20" fillId="0" fontId="0" numFmtId="0" pivotButton="0" quotePrefix="0" xfId="0"/>
    <xf applyAlignment="1" borderId="0" fillId="0" fontId="137" numFmtId="189" pivotButton="0" quotePrefix="0" xfId="6293">
      <alignment horizontal="center"/>
    </xf>
    <xf applyAlignment="1" borderId="0" fillId="0" fontId="11" numFmtId="164" pivotButton="0" quotePrefix="0" xfId="6293">
      <alignment horizontal="right" vertical="center" wrapText="1"/>
    </xf>
    <xf applyAlignment="1" borderId="21" fillId="0" fontId="90" numFmtId="164" pivotButton="0" quotePrefix="0" xfId="6293">
      <alignment horizontal="center" vertical="center" wrapText="1"/>
    </xf>
    <xf applyAlignment="1" borderId="0" fillId="0" fontId="74" numFmtId="189" pivotButton="0" quotePrefix="0" xfId="6293">
      <alignment vertical="center"/>
    </xf>
    <xf applyAlignment="1" borderId="0" fillId="0" fontId="0" numFmtId="167" pivotButton="0" quotePrefix="0" xfId="6293">
      <alignment horizontal="center"/>
    </xf>
    <xf applyAlignment="1" borderId="25" fillId="0" fontId="0" numFmtId="164" pivotButton="0" quotePrefix="0" xfId="6293">
      <alignment horizontal="center"/>
    </xf>
    <xf applyAlignment="1" borderId="30" fillId="0" fontId="0" numFmtId="170" pivotButton="0" quotePrefix="0" xfId="4181">
      <alignment horizontal="center"/>
    </xf>
    <xf applyAlignment="1" borderId="0" fillId="0" fontId="31" numFmtId="190" pivotButton="0" quotePrefix="0" xfId="6293">
      <alignment horizontal="center"/>
    </xf>
    <xf applyAlignment="1" borderId="6" fillId="0" fontId="0" numFmtId="164" pivotButton="0" quotePrefix="0" xfId="6293">
      <alignment horizontal="center"/>
    </xf>
    <xf applyAlignment="1" borderId="9" fillId="0" fontId="0" numFmtId="167" pivotButton="0" quotePrefix="0" xfId="4181">
      <alignment horizontal="center"/>
    </xf>
    <xf applyAlignment="1" borderId="0" fillId="0" fontId="74" numFmtId="164" pivotButton="0" quotePrefix="0" xfId="6293">
      <alignment horizontal="center"/>
    </xf>
    <xf applyAlignment="1" borderId="11" fillId="5" fontId="12" numFmtId="173" pivotButton="0" quotePrefix="0" xfId="6293">
      <alignment horizontal="left" vertical="center"/>
    </xf>
    <xf applyAlignment="1" borderId="21" fillId="5" fontId="12" numFmtId="164" pivotButton="0" quotePrefix="0" xfId="6293">
      <alignment horizontal="center" vertical="center"/>
    </xf>
    <xf applyAlignment="1" borderId="21" fillId="5" fontId="12" numFmtId="167" pivotButton="0" quotePrefix="0" xfId="4181">
      <alignment horizontal="center" vertical="center"/>
    </xf>
    <xf applyAlignment="1" borderId="58" fillId="0" fontId="12" numFmtId="164" pivotButton="0" quotePrefix="0" xfId="6293">
      <alignment horizontal="center" vertical="center"/>
    </xf>
    <xf applyAlignment="1" borderId="142" fillId="0" fontId="12" numFmtId="164" pivotButton="0" quotePrefix="0" xfId="6293">
      <alignment horizontal="center" vertical="center"/>
    </xf>
    <xf applyAlignment="1" borderId="21" fillId="5" fontId="12" numFmtId="181" pivotButton="0" quotePrefix="0" xfId="16971">
      <alignment horizontal="center" vertical="center"/>
    </xf>
    <xf applyAlignment="1" borderId="58" fillId="5" fontId="12" numFmtId="164" pivotButton="0" quotePrefix="0" xfId="6293">
      <alignment horizontal="center" vertical="center"/>
    </xf>
    <xf applyAlignment="1" borderId="21" fillId="5" fontId="12" numFmtId="177" pivotButton="0" quotePrefix="0" xfId="6293">
      <alignment horizontal="center" vertical="center"/>
    </xf>
    <xf applyAlignment="1" borderId="72" fillId="5" fontId="12" numFmtId="167" pivotButton="0" quotePrefix="0" xfId="4181">
      <alignment horizontal="center" vertical="center"/>
    </xf>
    <xf applyAlignment="1" borderId="52" fillId="5" fontId="12" numFmtId="167" pivotButton="0" quotePrefix="0" xfId="4181">
      <alignment horizontal="center" vertical="center"/>
    </xf>
    <xf applyAlignment="1" borderId="0" fillId="0" fontId="92" numFmtId="164" pivotButton="0" quotePrefix="0" xfId="6293">
      <alignment horizontal="center"/>
    </xf>
    <xf applyAlignment="1" borderId="21" fillId="5" fontId="120" numFmtId="164" pivotButton="0" quotePrefix="0" xfId="6293">
      <alignment horizontal="center" vertical="center"/>
    </xf>
    <xf applyAlignment="1" borderId="0" fillId="3" fontId="11" numFmtId="189" pivotButton="0" quotePrefix="0" xfId="6293">
      <alignment horizontal="center" vertical="center"/>
    </xf>
    <xf borderId="0" fillId="0" fontId="74" numFmtId="164" pivotButton="0" quotePrefix="0" xfId="6293"/>
    <xf borderId="0" fillId="0" fontId="90" numFmtId="164" pivotButton="0" quotePrefix="0" xfId="6293"/>
    <xf borderId="0" fillId="0" fontId="74" numFmtId="185" pivotButton="0" quotePrefix="0" xfId="6293"/>
    <xf applyAlignment="1" borderId="0" fillId="0" fontId="0" numFmtId="170" pivotButton="0" quotePrefix="0" xfId="4181">
      <alignment horizontal="center" vertical="center"/>
    </xf>
    <xf applyAlignment="1" borderId="25" fillId="0" fontId="0" numFmtId="164" pivotButton="0" quotePrefix="0" xfId="6293">
      <alignment horizontal="center" vertical="center"/>
    </xf>
    <xf applyAlignment="1" borderId="6" fillId="0" fontId="0" numFmtId="164" pivotButton="0" quotePrefix="0" xfId="6293">
      <alignment horizontal="center" vertical="center"/>
    </xf>
    <xf applyAlignment="1" borderId="9" fillId="0" fontId="0" numFmtId="167" pivotButton="0" quotePrefix="0" xfId="4181">
      <alignment horizontal="center" vertical="center"/>
    </xf>
    <xf applyAlignment="1" borderId="0" fillId="0" fontId="74" numFmtId="164" pivotButton="0" quotePrefix="0" xfId="6293">
      <alignment horizontal="center" vertical="center"/>
    </xf>
    <xf applyAlignment="1" borderId="11" fillId="5" fontId="12" numFmtId="173" pivotButton="0" quotePrefix="0" xfId="4181">
      <alignment horizontal="left" vertical="center"/>
    </xf>
    <xf applyAlignment="1" borderId="0" fillId="19" fontId="0" numFmtId="164" pivotButton="0" quotePrefix="0" xfId="6293">
      <alignment horizontal="center" vertical="center"/>
    </xf>
    <xf applyAlignment="1" borderId="0" fillId="19" fontId="0" numFmtId="167" pivotButton="0" quotePrefix="0" xfId="4181">
      <alignment horizontal="center" vertical="center"/>
    </xf>
    <xf applyAlignment="1" borderId="25" fillId="19" fontId="0" numFmtId="164" pivotButton="0" quotePrefix="0" xfId="6293">
      <alignment horizontal="center" vertical="center"/>
    </xf>
    <xf applyAlignment="1" borderId="9" fillId="19" fontId="0" numFmtId="167" pivotButton="0" quotePrefix="0" xfId="4181">
      <alignment horizontal="center" vertical="center"/>
    </xf>
    <xf applyAlignment="1" borderId="0" fillId="19" fontId="74" numFmtId="164" pivotButton="0" quotePrefix="0" xfId="6293">
      <alignment horizontal="center" vertical="center"/>
    </xf>
    <xf applyAlignment="1" borderId="0" fillId="27" fontId="0" numFmtId="164" pivotButton="0" quotePrefix="0" xfId="6293">
      <alignment horizontal="center" vertical="center"/>
    </xf>
    <xf applyAlignment="1" borderId="0" fillId="37" fontId="0" numFmtId="167" pivotButton="0" quotePrefix="0" xfId="4181">
      <alignment horizontal="center" vertical="center"/>
    </xf>
    <xf applyAlignment="1" borderId="0" fillId="39" fontId="0" numFmtId="164" pivotButton="0" quotePrefix="0" xfId="6293">
      <alignment horizontal="center" vertical="center"/>
    </xf>
    <xf applyAlignment="1" borderId="0" fillId="39" fontId="0" numFmtId="167" pivotButton="0" quotePrefix="0" xfId="4181">
      <alignment horizontal="center" vertical="center"/>
    </xf>
    <xf applyAlignment="1" borderId="25" fillId="39" fontId="0" numFmtId="164" pivotButton="0" quotePrefix="0" xfId="6293">
      <alignment horizontal="center" vertical="center"/>
    </xf>
    <xf applyAlignment="1" borderId="0" fillId="39" fontId="0" numFmtId="167" pivotButton="0" quotePrefix="0" xfId="16971">
      <alignment horizontal="center" vertical="center"/>
    </xf>
    <xf applyAlignment="1" borderId="9" fillId="39" fontId="0" numFmtId="167" pivotButton="0" quotePrefix="0" xfId="4181">
      <alignment horizontal="center" vertical="center"/>
    </xf>
    <xf applyAlignment="1" borderId="0" fillId="39" fontId="74" numFmtId="164" pivotButton="0" quotePrefix="0" xfId="6293">
      <alignment horizontal="center" vertical="center"/>
    </xf>
    <xf applyAlignment="1" borderId="0" fillId="14" fontId="0" numFmtId="164" pivotButton="0" quotePrefix="0" xfId="6293">
      <alignment horizontal="center" vertical="center"/>
    </xf>
    <xf applyAlignment="1" borderId="0" fillId="19" fontId="0" numFmtId="169" pivotButton="0" quotePrefix="0" xfId="4181">
      <alignment horizontal="center" vertical="center"/>
    </xf>
    <xf applyAlignment="1" borderId="25" fillId="0" fontId="0" numFmtId="169" pivotButton="0" quotePrefix="0" xfId="4181">
      <alignment horizontal="center" vertical="center"/>
    </xf>
    <xf applyAlignment="1" borderId="25" fillId="19" fontId="0" numFmtId="169" pivotButton="0" quotePrefix="0" xfId="4181">
      <alignment horizontal="center" vertical="center"/>
    </xf>
    <xf applyAlignment="1" borderId="0" fillId="19" fontId="31" numFmtId="167" pivotButton="0" quotePrefix="0" xfId="4181">
      <alignment horizontal="center" vertical="center"/>
    </xf>
    <xf applyAlignment="1" borderId="0" fillId="19" fontId="31" numFmtId="164" pivotButton="0" quotePrefix="0" xfId="6293">
      <alignment horizontal="center" vertical="center"/>
    </xf>
    <xf applyAlignment="1" borderId="9" fillId="19" fontId="31" numFmtId="167" pivotButton="0" quotePrefix="0" xfId="4181">
      <alignment horizontal="center" vertical="center"/>
    </xf>
    <xf applyAlignment="1" borderId="21" fillId="37" fontId="12" numFmtId="167" pivotButton="0" quotePrefix="0" xfId="4181">
      <alignment horizontal="center" vertical="center"/>
    </xf>
    <xf applyAlignment="1" borderId="0" fillId="44" fontId="0" numFmtId="164" pivotButton="0" quotePrefix="0" xfId="6293">
      <alignment horizontal="center" vertical="center"/>
    </xf>
    <xf applyAlignment="1" borderId="0" fillId="14" fontId="74" numFmtId="164" pivotButton="0" quotePrefix="0" xfId="6293">
      <alignment horizontal="center" vertical="center"/>
    </xf>
    <xf applyAlignment="1" borderId="0" fillId="14" fontId="31" numFmtId="164" pivotButton="0" quotePrefix="0" xfId="6293">
      <alignment horizontal="center" vertical="center"/>
    </xf>
    <xf applyAlignment="1" borderId="0" fillId="14" fontId="0" numFmtId="167" pivotButton="0" quotePrefix="0" xfId="4181">
      <alignment horizontal="center" vertical="center"/>
    </xf>
    <xf applyAlignment="1" borderId="0" fillId="43" fontId="31" numFmtId="164" pivotButton="0" quotePrefix="0" xfId="6293">
      <alignment horizontal="center" vertical="center"/>
    </xf>
    <xf applyAlignment="1" borderId="0" fillId="41" fontId="31" numFmtId="164" pivotButton="0" quotePrefix="0" xfId="6293">
      <alignment horizontal="center" vertical="center"/>
    </xf>
    <xf applyAlignment="1" borderId="0" fillId="14" fontId="92" numFmtId="164" pivotButton="0" quotePrefix="0" xfId="6293">
      <alignment horizontal="center" vertical="center"/>
    </xf>
    <xf applyAlignment="1" borderId="0" fillId="41" fontId="92" numFmtId="164" pivotButton="0" quotePrefix="0" xfId="6293">
      <alignment horizontal="center" vertical="center"/>
    </xf>
    <xf applyAlignment="1" borderId="0" fillId="27" fontId="31" numFmtId="164" pivotButton="0" quotePrefix="0" xfId="6293">
      <alignment horizontal="center" vertical="center"/>
    </xf>
    <xf applyAlignment="1" borderId="0" fillId="27" fontId="92" numFmtId="164" pivotButton="0" quotePrefix="0" xfId="6293">
      <alignment horizontal="center" vertical="center"/>
    </xf>
    <xf applyAlignment="1" borderId="0" fillId="42" fontId="31" numFmtId="164" pivotButton="0" quotePrefix="0" xfId="6293">
      <alignment horizontal="center" vertical="center"/>
    </xf>
    <xf applyAlignment="1" borderId="0" fillId="42" fontId="92" numFmtId="164" pivotButton="0" quotePrefix="0" xfId="6293">
      <alignment horizontal="center" vertical="center"/>
    </xf>
    <xf applyAlignment="1" borderId="0" fillId="40" fontId="0" numFmtId="164" pivotButton="0" quotePrefix="0" xfId="6293">
      <alignment horizontal="center" vertical="center"/>
    </xf>
    <xf applyAlignment="1" borderId="0" fillId="40" fontId="74" numFmtId="164" pivotButton="0" quotePrefix="0" xfId="6293">
      <alignment horizontal="center" vertical="center"/>
    </xf>
    <xf applyAlignment="1" borderId="0" fillId="38" fontId="31" numFmtId="167" pivotButton="0" quotePrefix="0" xfId="4181">
      <alignment horizontal="center" vertical="center"/>
    </xf>
    <xf applyAlignment="1" borderId="0" fillId="38" fontId="0" numFmtId="167" pivotButton="0" quotePrefix="0" xfId="4181">
      <alignment horizontal="center" vertical="center"/>
    </xf>
    <xf applyAlignment="1" borderId="0" fillId="0" fontId="31" numFmtId="167" pivotButton="0" quotePrefix="0" xfId="4181">
      <alignment horizontal="center" vertical="center"/>
    </xf>
    <xf applyAlignment="1" borderId="25" fillId="38" fontId="0" numFmtId="164" pivotButton="0" quotePrefix="0" xfId="6293">
      <alignment horizontal="center" vertical="center"/>
    </xf>
    <xf applyAlignment="1" borderId="0" fillId="38" fontId="0" numFmtId="164" pivotButton="0" quotePrefix="0" xfId="6293">
      <alignment horizontal="center" vertical="center"/>
    </xf>
    <xf applyAlignment="1" borderId="9" fillId="38" fontId="0" numFmtId="167" pivotButton="0" quotePrefix="0" xfId="4181">
      <alignment horizontal="center" vertical="center"/>
    </xf>
    <xf applyAlignment="1" borderId="0" fillId="38" fontId="74" numFmtId="164" pivotButton="0" quotePrefix="0" xfId="6293">
      <alignment horizontal="center" vertical="center"/>
    </xf>
    <xf applyAlignment="1" borderId="0" fillId="0" fontId="31" numFmtId="164" pivotButton="0" quotePrefix="0" xfId="6293">
      <alignment horizontal="center" vertical="center"/>
    </xf>
    <xf applyAlignment="1" borderId="0" fillId="38" fontId="31" numFmtId="164" pivotButton="0" quotePrefix="0" xfId="6293">
      <alignment horizontal="center" vertical="center"/>
    </xf>
    <xf applyAlignment="1" borderId="0" fillId="43" fontId="0" numFmtId="164" pivotButton="0" quotePrefix="0" xfId="6293">
      <alignment horizontal="center" vertical="center"/>
    </xf>
    <xf applyAlignment="1" borderId="0" fillId="0" fontId="0" numFmtId="169" pivotButton="0" quotePrefix="0" xfId="4181">
      <alignment horizontal="center" vertical="center"/>
    </xf>
    <xf applyAlignment="1" borderId="0" fillId="46" fontId="0" numFmtId="164" pivotButton="0" quotePrefix="0" xfId="6293">
      <alignment horizontal="center" vertical="center"/>
    </xf>
    <xf applyAlignment="1" borderId="0" fillId="19" fontId="92" numFmtId="164" pivotButton="0" quotePrefix="0" xfId="6293">
      <alignment horizontal="center" vertical="center"/>
    </xf>
    <xf applyAlignment="1" borderId="0" fillId="19" fontId="11" numFmtId="164" pivotButton="0" quotePrefix="0" xfId="6293">
      <alignment horizontal="center" vertical="center"/>
    </xf>
    <xf applyAlignment="1" borderId="0" fillId="19" fontId="11" numFmtId="167" pivotButton="0" quotePrefix="0" xfId="4181">
      <alignment horizontal="center" vertical="center"/>
    </xf>
    <xf applyAlignment="1" borderId="25" fillId="0" fontId="11" numFmtId="164" pivotButton="0" quotePrefix="0" xfId="6293">
      <alignment horizontal="center" vertical="center"/>
    </xf>
    <xf applyAlignment="1" borderId="6" fillId="0" fontId="11" numFmtId="164" pivotButton="0" quotePrefix="0" xfId="6293">
      <alignment horizontal="center" vertical="center"/>
    </xf>
    <xf applyAlignment="1" borderId="0" fillId="0" fontId="11" numFmtId="164" pivotButton="0" quotePrefix="0" xfId="6293">
      <alignment horizontal="center" vertical="center"/>
    </xf>
    <xf applyAlignment="1" borderId="25" fillId="19" fontId="11" numFmtId="164" pivotButton="0" quotePrefix="0" xfId="6293">
      <alignment horizontal="center" vertical="center"/>
    </xf>
    <xf applyAlignment="1" borderId="9" fillId="19" fontId="11" numFmtId="167" pivotButton="0" quotePrefix="0" xfId="4181">
      <alignment horizontal="center" vertical="center"/>
    </xf>
    <xf applyAlignment="1" borderId="0" fillId="19" fontId="90" numFmtId="164" pivotButton="0" quotePrefix="0" xfId="6293">
      <alignment horizontal="center" vertical="center"/>
    </xf>
    <xf applyAlignment="1" borderId="0" fillId="31" fontId="0" numFmtId="167" pivotButton="0" quotePrefix="0" xfId="4181">
      <alignment horizontal="center" vertical="center"/>
    </xf>
    <xf applyAlignment="1" borderId="0" fillId="42" fontId="0" numFmtId="167" pivotButton="0" quotePrefix="0" xfId="4181">
      <alignment horizontal="center" vertical="center"/>
    </xf>
    <xf applyAlignment="1" borderId="0" fillId="27" fontId="0" numFmtId="167" pivotButton="0" quotePrefix="0" xfId="4181">
      <alignment horizontal="center" vertical="center"/>
    </xf>
    <xf applyAlignment="1" borderId="0" fillId="19" fontId="63" numFmtId="164" pivotButton="0" quotePrefix="0" xfId="6293">
      <alignment horizontal="center" vertical="center"/>
    </xf>
    <xf applyAlignment="1" borderId="0" fillId="19" fontId="63" numFmtId="167" pivotButton="0" quotePrefix="0" xfId="4181">
      <alignment horizontal="center" vertical="center"/>
    </xf>
    <xf applyAlignment="1" borderId="25" fillId="0" fontId="63" numFmtId="164" pivotButton="0" quotePrefix="0" xfId="6293">
      <alignment horizontal="center" vertical="center"/>
    </xf>
    <xf applyAlignment="1" borderId="0" fillId="27" fontId="63" numFmtId="164" pivotButton="0" quotePrefix="0" xfId="6293">
      <alignment horizontal="center" vertical="center"/>
    </xf>
    <xf applyAlignment="1" borderId="6" fillId="0" fontId="63" numFmtId="164" pivotButton="0" quotePrefix="0" xfId="6293">
      <alignment horizontal="center" vertical="center"/>
    </xf>
    <xf applyAlignment="1" borderId="0" fillId="14" fontId="63" numFmtId="167" pivotButton="0" quotePrefix="0" xfId="4181">
      <alignment horizontal="center" vertical="center"/>
    </xf>
    <xf applyAlignment="1" borderId="25" fillId="19" fontId="63" numFmtId="164" pivotButton="0" quotePrefix="0" xfId="6293">
      <alignment horizontal="center" vertical="center"/>
    </xf>
    <xf applyAlignment="1" borderId="0" fillId="38" fontId="63" numFmtId="164" pivotButton="0" quotePrefix="0" xfId="6293">
      <alignment horizontal="center" vertical="center"/>
    </xf>
    <xf applyAlignment="1" borderId="9" fillId="19" fontId="63" numFmtId="167" pivotButton="0" quotePrefix="0" xfId="4181">
      <alignment horizontal="center" vertical="center"/>
    </xf>
    <xf applyAlignment="1" borderId="0" fillId="19" fontId="9" numFmtId="164" pivotButton="0" quotePrefix="0" xfId="6293">
      <alignment horizontal="center" vertical="center"/>
    </xf>
    <xf applyAlignment="1" borderId="0" fillId="45" fontId="0" numFmtId="167" pivotButton="0" quotePrefix="0" xfId="4181">
      <alignment horizontal="center" vertical="center"/>
    </xf>
    <xf applyAlignment="1" borderId="0" fillId="19" fontId="74" numFmtId="167" pivotButton="0" quotePrefix="0" xfId="4181">
      <alignment horizontal="center" vertical="center"/>
    </xf>
    <xf applyAlignment="1" borderId="0" fillId="47" fontId="0" numFmtId="164" pivotButton="0" quotePrefix="0" xfId="6293">
      <alignment horizontal="center" vertical="center"/>
    </xf>
    <xf applyAlignment="1" borderId="0" fillId="18" fontId="0" numFmtId="164" pivotButton="0" quotePrefix="0" xfId="6293">
      <alignment horizontal="center" vertical="center"/>
    </xf>
    <xf applyAlignment="1" borderId="0" fillId="31" fontId="0" numFmtId="164" pivotButton="0" quotePrefix="0" xfId="6293">
      <alignment horizontal="center" vertical="center"/>
    </xf>
    <xf applyAlignment="1" borderId="0" fillId="31" fontId="74" numFmtId="164" pivotButton="0" quotePrefix="0" xfId="6293">
      <alignment horizontal="center" vertical="center"/>
    </xf>
    <xf applyAlignment="1" borderId="9" fillId="14" fontId="63" numFmtId="167" pivotButton="0" quotePrefix="0" xfId="4181">
      <alignment horizontal="center" vertical="center"/>
    </xf>
    <xf applyAlignment="1" borderId="43" fillId="0" fontId="0" numFmtId="164" pivotButton="0" quotePrefix="0" xfId="6293">
      <alignment horizontal="center" vertical="center"/>
    </xf>
    <xf applyAlignment="1" borderId="43" fillId="0" fontId="0" numFmtId="167" pivotButton="0" quotePrefix="0" xfId="4181">
      <alignment horizontal="center" vertical="center"/>
    </xf>
    <xf applyAlignment="1" borderId="62" fillId="0" fontId="0" numFmtId="164" pivotButton="0" quotePrefix="0" xfId="6293">
      <alignment horizontal="center" vertical="center"/>
    </xf>
    <xf applyAlignment="1" borderId="84" fillId="0" fontId="0" numFmtId="164" pivotButton="0" quotePrefix="0" xfId="6293">
      <alignment horizontal="center" vertical="center"/>
    </xf>
    <xf applyAlignment="1" borderId="51" fillId="0" fontId="0" numFmtId="167" pivotButton="0" quotePrefix="0" xfId="4181">
      <alignment horizontal="center" vertical="center"/>
    </xf>
    <xf applyAlignment="1" borderId="43" fillId="0" fontId="74" numFmtId="164" pivotButton="0" quotePrefix="0" xfId="6293">
      <alignment horizontal="center" vertical="center"/>
    </xf>
    <xf applyAlignment="1" borderId="54" fillId="0" fontId="0" numFmtId="164" pivotButton="0" quotePrefix="0" xfId="6293">
      <alignment horizontal="center" vertical="center"/>
    </xf>
    <xf applyAlignment="1" borderId="54" fillId="0" fontId="0" numFmtId="167" pivotButton="0" quotePrefix="0" xfId="4181">
      <alignment horizontal="center" vertical="center"/>
    </xf>
    <xf applyAlignment="1" borderId="65" fillId="0" fontId="0" numFmtId="164" pivotButton="0" quotePrefix="0" xfId="6293">
      <alignment horizontal="center" vertical="center"/>
    </xf>
    <xf applyAlignment="1" borderId="143" fillId="0" fontId="0" numFmtId="164" pivotButton="0" quotePrefix="0" xfId="6293">
      <alignment horizontal="center" vertical="center"/>
    </xf>
    <xf applyAlignment="1" borderId="48" fillId="0" fontId="0" numFmtId="167" pivotButton="0" quotePrefix="0" xfId="4181">
      <alignment horizontal="center" vertical="center"/>
    </xf>
    <xf applyAlignment="1" borderId="54" fillId="0" fontId="74" numFmtId="164" pivotButton="0" quotePrefix="0" xfId="6293">
      <alignment horizontal="center" vertical="center"/>
    </xf>
    <xf applyAlignment="1" borderId="0" fillId="15" fontId="0" numFmtId="164" pivotButton="0" quotePrefix="0" xfId="6293">
      <alignment horizontal="center" vertical="center"/>
    </xf>
    <xf applyAlignment="1" borderId="0" fillId="15" fontId="74" numFmtId="164" pivotButton="0" quotePrefix="0" xfId="6293">
      <alignment horizontal="center" vertical="center"/>
    </xf>
    <xf applyAlignment="1" borderId="0" fillId="19" fontId="0" numFmtId="164" pivotButton="0" quotePrefix="0" xfId="6293">
      <alignment vertical="center"/>
    </xf>
    <xf applyAlignment="1" borderId="0" fillId="43" fontId="0" numFmtId="164" pivotButton="0" quotePrefix="0" xfId="6293">
      <alignment vertical="center"/>
    </xf>
    <xf applyAlignment="1" borderId="0" fillId="43" fontId="0" numFmtId="167" pivotButton="0" quotePrefix="0" xfId="4181">
      <alignment horizontal="center" vertical="center"/>
    </xf>
    <xf applyAlignment="1" borderId="0" fillId="44" fontId="0" numFmtId="164" pivotButton="0" quotePrefix="0" xfId="6293">
      <alignment vertical="center"/>
    </xf>
    <xf applyAlignment="1" borderId="0" fillId="19" fontId="74" numFmtId="164" pivotButton="0" quotePrefix="0" xfId="6293">
      <alignment vertical="center"/>
    </xf>
    <xf applyAlignment="1" borderId="0" fillId="45" fontId="31" numFmtId="164" pivotButton="0" quotePrefix="0" xfId="6293">
      <alignment horizontal="center" vertical="center"/>
    </xf>
    <xf applyAlignment="1" borderId="0" fillId="45" fontId="92" numFmtId="164" pivotButton="0" quotePrefix="0" xfId="6293">
      <alignment horizontal="center" vertical="center"/>
    </xf>
    <xf applyAlignment="1" borderId="0" fillId="15" fontId="31" numFmtId="164" pivotButton="0" quotePrefix="0" xfId="6293">
      <alignment horizontal="center" vertical="center"/>
    </xf>
    <xf applyAlignment="1" borderId="0" fillId="15" fontId="92" numFmtId="164" pivotButton="0" quotePrefix="0" xfId="6293">
      <alignment horizontal="center" vertical="center"/>
    </xf>
    <xf applyAlignment="1" borderId="0" fillId="45" fontId="0" numFmtId="164" pivotButton="0" quotePrefix="0" xfId="6293">
      <alignment horizontal="center" vertical="center"/>
    </xf>
    <xf applyAlignment="1" borderId="0" fillId="45" fontId="74" numFmtId="164" pivotButton="0" quotePrefix="0" xfId="6293">
      <alignment horizontal="center" vertical="center"/>
    </xf>
    <xf applyAlignment="1" borderId="0" fillId="42" fontId="0" numFmtId="164" pivotButton="0" quotePrefix="0" xfId="6293">
      <alignment horizontal="center" vertical="center"/>
    </xf>
    <xf applyAlignment="1" borderId="0" fillId="42" fontId="74" numFmtId="164" pivotButton="0" quotePrefix="0" xfId="6293">
      <alignment horizontal="center" vertical="center"/>
    </xf>
    <xf applyAlignment="1" borderId="0" fillId="27" fontId="0" numFmtId="177" pivotButton="0" quotePrefix="0" xfId="6293">
      <alignment horizontal="center" vertical="center"/>
    </xf>
    <xf applyAlignment="1" borderId="0" fillId="19" fontId="0" numFmtId="170" pivotButton="0" quotePrefix="0" xfId="4181">
      <alignment horizontal="center" vertical="center"/>
    </xf>
    <xf applyAlignment="1" borderId="9" fillId="19" fontId="0" numFmtId="170" pivotButton="0" quotePrefix="0" xfId="4181">
      <alignment horizontal="center" vertical="center"/>
    </xf>
    <xf applyAlignment="1" borderId="0" fillId="3" fontId="11" numFmtId="169" pivotButton="0" quotePrefix="0" xfId="4181">
      <alignment horizontal="center" vertical="center"/>
    </xf>
    <xf applyAlignment="1" borderId="43" fillId="0" fontId="0" numFmtId="181" pivotButton="0" quotePrefix="0" xfId="16971">
      <alignment horizontal="center" vertical="center"/>
    </xf>
    <xf applyAlignment="1" borderId="0" fillId="19" fontId="0" numFmtId="189" pivotButton="0" quotePrefix="0" xfId="6293">
      <alignment horizontal="center" vertical="center"/>
    </xf>
    <xf applyAlignment="1" borderId="0" fillId="14" fontId="31" numFmtId="177" pivotButton="0" quotePrefix="0" xfId="6293">
      <alignment horizontal="center" vertical="center"/>
    </xf>
    <xf applyAlignment="1" borderId="0" fillId="14" fontId="92" numFmtId="177" pivotButton="0" quotePrefix="0" xfId="6293">
      <alignment horizontal="center" vertical="center"/>
    </xf>
    <xf applyAlignment="1" borderId="43" fillId="0" fontId="12" numFmtId="164" pivotButton="0" quotePrefix="0" xfId="6293">
      <alignment horizontal="center" vertical="center"/>
    </xf>
    <xf applyAlignment="1" borderId="0" fillId="48" fontId="0" numFmtId="164" pivotButton="0" quotePrefix="0" xfId="6293">
      <alignment horizontal="center" vertical="center"/>
    </xf>
    <xf applyAlignment="1" borderId="0" fillId="48" fontId="0" numFmtId="167" pivotButton="0" quotePrefix="0" xfId="4181">
      <alignment horizontal="center" vertical="center"/>
    </xf>
    <xf applyAlignment="1" borderId="25" fillId="48" fontId="0" numFmtId="164" pivotButton="0" quotePrefix="0" xfId="6293">
      <alignment horizontal="center" vertical="center"/>
    </xf>
    <xf applyAlignment="1" borderId="9" fillId="48" fontId="0" numFmtId="167" pivotButton="0" quotePrefix="0" xfId="4181">
      <alignment horizontal="center" vertical="center"/>
    </xf>
    <xf applyAlignment="1" borderId="0" fillId="48" fontId="74" numFmtId="164" pivotButton="0" quotePrefix="0" xfId="6293">
      <alignment horizontal="center" vertical="center"/>
    </xf>
    <xf applyAlignment="1" borderId="0" fillId="0" fontId="74" numFmtId="167" pivotButton="0" quotePrefix="0" xfId="4181">
      <alignment horizontal="center" vertical="center"/>
    </xf>
    <xf applyAlignment="1" borderId="31" fillId="5" fontId="12" numFmtId="164" pivotButton="0" quotePrefix="0" xfId="6293">
      <alignment horizontal="center" vertical="center"/>
    </xf>
    <xf applyAlignment="1" borderId="27" fillId="5" fontId="12" numFmtId="167" pivotButton="0" quotePrefix="0" xfId="4181">
      <alignment horizontal="center" vertical="center"/>
    </xf>
    <xf applyAlignment="1" borderId="27" fillId="5" fontId="12" numFmtId="164" pivotButton="0" quotePrefix="0" xfId="6293">
      <alignment horizontal="center" vertical="center"/>
    </xf>
    <xf applyAlignment="1" borderId="27" fillId="5" fontId="12" numFmtId="164" pivotButton="0" quotePrefix="0" xfId="16971">
      <alignment horizontal="center" vertical="center"/>
    </xf>
    <xf applyAlignment="1" borderId="26" fillId="0" fontId="12" numFmtId="164" pivotButton="0" quotePrefix="0" xfId="6293">
      <alignment horizontal="center" vertical="center"/>
    </xf>
    <xf applyAlignment="1" borderId="152" fillId="0" fontId="12" numFmtId="164" pivotButton="0" quotePrefix="0" xfId="6293">
      <alignment horizontal="center" vertical="center"/>
    </xf>
    <xf applyAlignment="1" borderId="26" fillId="5" fontId="12" numFmtId="164" pivotButton="0" quotePrefix="0" xfId="6293">
      <alignment horizontal="center" vertical="center"/>
    </xf>
    <xf borderId="28" fillId="0" fontId="0" numFmtId="164" pivotButton="0" quotePrefix="0" xfId="6293"/>
    <xf applyAlignment="1" borderId="55" fillId="5" fontId="12" numFmtId="164" pivotButton="0" quotePrefix="0" xfId="16971">
      <alignment horizontal="center" vertical="center"/>
    </xf>
    <xf applyAlignment="1" borderId="31" fillId="5" fontId="120" numFmtId="164" pivotButton="0" quotePrefix="0" xfId="6293">
      <alignment horizontal="center" vertical="center"/>
    </xf>
    <xf borderId="0" fillId="0" fontId="74" numFmtId="169" pivotButton="0" quotePrefix="0" xfId="4181"/>
    <xf borderId="0" fillId="0" fontId="0" numFmtId="169" pivotButton="0" quotePrefix="0" xfId="4181"/>
    <xf borderId="46" fillId="0" fontId="0" numFmtId="169" pivotButton="0" quotePrefix="0" xfId="4181"/>
    <xf applyAlignment="1" borderId="0" fillId="0" fontId="0" numFmtId="169" pivotButton="0" quotePrefix="0" xfId="4181">
      <alignment horizontal="center"/>
    </xf>
    <xf applyAlignment="1" borderId="0" fillId="0" fontId="11" numFmtId="164" pivotButton="0" quotePrefix="0" xfId="6293">
      <alignment horizontal="center"/>
    </xf>
    <xf applyAlignment="1" borderId="0" fillId="0" fontId="74" numFmtId="169" pivotButton="0" quotePrefix="0" xfId="4181">
      <alignment horizontal="center"/>
    </xf>
    <xf applyAlignment="1" borderId="0" fillId="0" fontId="92" numFmtId="169" pivotButton="0" quotePrefix="0" xfId="4181">
      <alignment horizontal="center"/>
    </xf>
    <xf borderId="0" fillId="0" fontId="92" numFmtId="164" pivotButton="0" quotePrefix="0" xfId="6293"/>
    <xf applyAlignment="1" borderId="0" fillId="0" fontId="74" numFmtId="181" pivotButton="0" quotePrefix="0" xfId="16971">
      <alignment horizontal="center"/>
    </xf>
    <xf borderId="0" fillId="0" fontId="0" numFmtId="164" pivotButton="0" quotePrefix="0" xfId="16971"/>
    <xf borderId="0" fillId="0" fontId="0" numFmtId="167" pivotButton="0" quotePrefix="0" xfId="16971"/>
    <xf borderId="0" fillId="0" fontId="31" numFmtId="169" pivotButton="0" quotePrefix="0" xfId="16971"/>
    <xf borderId="0" fillId="0" fontId="132" numFmtId="203" pivotButton="0" quotePrefix="0" xfId="6293"/>
    <xf applyAlignment="1" borderId="0" fillId="0" fontId="31" numFmtId="177" pivotButton="0" quotePrefix="0" xfId="16971">
      <alignment horizontal="center"/>
    </xf>
    <xf applyAlignment="1" borderId="0" fillId="0" fontId="31" numFmtId="164" pivotButton="0" quotePrefix="0" xfId="16971">
      <alignment horizontal="center"/>
    </xf>
    <xf borderId="0" fillId="0" fontId="39" numFmtId="167" pivotButton="0" quotePrefix="0" xfId="6293"/>
    <xf borderId="0" fillId="0" fontId="0" numFmtId="177" pivotButton="0" quotePrefix="0" xfId="6293"/>
    <xf borderId="10" fillId="0" fontId="31" numFmtId="167" pivotButton="0" quotePrefix="0" xfId="4181"/>
    <xf applyAlignment="1" borderId="0" fillId="0" fontId="31" numFmtId="177" pivotButton="0" quotePrefix="0" xfId="6293">
      <alignment horizontal="center"/>
    </xf>
    <xf borderId="0" fillId="0" fontId="31" numFmtId="167" pivotButton="0" quotePrefix="0" xfId="4181"/>
    <xf borderId="0" fillId="0" fontId="31" numFmtId="169" pivotButton="0" quotePrefix="0" xfId="4181"/>
    <xf borderId="0" fillId="0" fontId="31" numFmtId="171" pivotButton="0" quotePrefix="0" xfId="6293"/>
    <xf borderId="0" fillId="0" fontId="31" numFmtId="170" pivotButton="0" quotePrefix="0" xfId="4181"/>
    <xf borderId="0" fillId="0" fontId="31" numFmtId="167" pivotButton="0" quotePrefix="0" xfId="16971"/>
    <xf applyAlignment="1" borderId="2" fillId="0" fontId="121" numFmtId="167" pivotButton="0" quotePrefix="0" xfId="4181">
      <alignment vertical="center"/>
    </xf>
    <xf applyAlignment="1" borderId="40" fillId="0" fontId="10" numFmtId="167" pivotButton="0" quotePrefix="0" xfId="4181">
      <alignment vertical="center"/>
    </xf>
    <xf borderId="2" fillId="0" fontId="0" numFmtId="167" pivotButton="0" quotePrefix="0" xfId="4181"/>
    <xf applyAlignment="1" borderId="40" fillId="0" fontId="0" numFmtId="167" pivotButton="0" quotePrefix="0" xfId="4181">
      <alignment horizontal="center"/>
    </xf>
    <xf applyAlignment="1" borderId="2" fillId="0" fontId="10" numFmtId="167" pivotButton="0" quotePrefix="0" xfId="4181">
      <alignment vertical="center"/>
    </xf>
    <xf applyAlignment="1" borderId="28" fillId="0" fontId="11" numFmtId="172" pivotButton="0" quotePrefix="0" xfId="6293">
      <alignment horizontal="center" vertical="center"/>
    </xf>
    <xf borderId="19" fillId="0" fontId="0" numFmtId="0" pivotButton="0" quotePrefix="0" xfId="0"/>
    <xf applyAlignment="1" borderId="101" fillId="0" fontId="10" numFmtId="164" pivotButton="0" quotePrefix="0" xfId="6293">
      <alignment horizontal="center" vertical="center"/>
    </xf>
    <xf borderId="8" fillId="0" fontId="0" numFmtId="0" pivotButton="0" quotePrefix="0" xfId="0"/>
    <xf applyAlignment="1" borderId="0" fillId="0" fontId="11" numFmtId="164" pivotButton="0" quotePrefix="0" xfId="6293">
      <alignment vertical="center"/>
    </xf>
    <xf applyAlignment="1" borderId="30" fillId="0" fontId="0" numFmtId="167" pivotButton="0" quotePrefix="0" xfId="4181">
      <alignment horizontal="center"/>
    </xf>
    <xf applyAlignment="1" borderId="30" fillId="0" fontId="0" numFmtId="164" pivotButton="0" quotePrefix="0" xfId="6293">
      <alignment horizontal="center"/>
    </xf>
    <xf borderId="30" fillId="0" fontId="0" numFmtId="167" pivotButton="0" quotePrefix="0" xfId="4181"/>
    <xf applyAlignment="1" borderId="20" fillId="0" fontId="0" numFmtId="167" pivotButton="0" quotePrefix="0" xfId="4181">
      <alignment horizontal="center"/>
    </xf>
    <xf applyAlignment="1" borderId="29" fillId="5" fontId="12" numFmtId="167" pivotButton="0" quotePrefix="0" xfId="4181">
      <alignment horizontal="center" vertical="center"/>
    </xf>
    <xf applyAlignment="1" borderId="24" fillId="5" fontId="12" numFmtId="167" pivotButton="0" quotePrefix="0" xfId="4181">
      <alignment horizontal="center" vertical="center"/>
    </xf>
    <xf applyAlignment="1" borderId="23" fillId="5" fontId="12" numFmtId="181" pivotButton="0" quotePrefix="0" xfId="16971">
      <alignment horizontal="center" vertical="center"/>
    </xf>
    <xf applyAlignment="1" borderId="23" fillId="0" fontId="12" numFmtId="164" pivotButton="0" quotePrefix="0" xfId="6293">
      <alignment horizontal="center" vertical="center"/>
    </xf>
    <xf applyAlignment="1" borderId="29" fillId="20" fontId="57" numFmtId="41" pivotButton="0" quotePrefix="0" xfId="12284">
      <alignment horizontal="center" vertical="center"/>
    </xf>
    <xf applyAlignment="1" borderId="24" fillId="20" fontId="57" numFmtId="179" pivotButton="0" quotePrefix="0" xfId="4181">
      <alignment horizontal="center" vertical="center"/>
    </xf>
    <xf applyAlignment="1" borderId="24" fillId="5" fontId="12" numFmtId="164" pivotButton="0" quotePrefix="0" xfId="6293">
      <alignment horizontal="center" vertical="center"/>
    </xf>
    <xf applyAlignment="1" borderId="13" fillId="5" fontId="12" numFmtId="181" pivotButton="0" quotePrefix="0" xfId="16971">
      <alignment horizontal="center" vertical="center"/>
    </xf>
    <xf applyAlignment="1" borderId="29" fillId="5" fontId="12" numFmtId="164" pivotButton="0" quotePrefix="0" xfId="6293">
      <alignment horizontal="center" vertical="center"/>
    </xf>
    <xf applyAlignment="1" borderId="74" fillId="5" fontId="12" numFmtId="167" pivotButton="0" quotePrefix="0" xfId="4181">
      <alignment horizontal="center" vertical="center"/>
    </xf>
    <xf applyAlignment="1" borderId="46" fillId="5" fontId="12" numFmtId="167" pivotButton="0" quotePrefix="0" xfId="4181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46" fillId="0" fontId="12" numFmtId="167" pivotButton="0" quotePrefix="0" xfId="4181">
      <alignment horizontal="center" vertical="center"/>
    </xf>
    <xf applyAlignment="1" borderId="46" fillId="0" fontId="0" numFmtId="167" pivotButton="0" quotePrefix="0" xfId="4181">
      <alignment horizontal="center" vertical="center"/>
    </xf>
    <xf applyAlignment="1" borderId="30" fillId="0" fontId="0" numFmtId="167" pivotButton="0" quotePrefix="0" xfId="4181">
      <alignment horizontal="center" vertical="center"/>
    </xf>
    <xf borderId="12" fillId="5" fontId="122" numFmtId="210" pivotButton="0" quotePrefix="0" xfId="6293"/>
    <xf applyAlignment="1" borderId="21" fillId="33" fontId="57" numFmtId="174" pivotButton="0" quotePrefix="0" xfId="16971">
      <alignment horizontal="center" vertical="center"/>
    </xf>
    <xf applyAlignment="1" borderId="21" fillId="33" fontId="57" numFmtId="41" pivotButton="0" quotePrefix="0" xfId="12284">
      <alignment horizontal="center" vertical="center"/>
    </xf>
    <xf applyAlignment="1" borderId="21" fillId="33" fontId="57" numFmtId="179" pivotButton="0" quotePrefix="0" xfId="4181">
      <alignment horizontal="center" vertical="center"/>
    </xf>
    <xf applyAlignment="1" borderId="43" fillId="5" fontId="12" numFmtId="167" pivotButton="0" quotePrefix="0" xfId="4181">
      <alignment horizontal="center" vertical="center"/>
    </xf>
    <xf applyAlignment="1" borderId="44" fillId="5" fontId="12" numFmtId="167" pivotButton="0" quotePrefix="0" xfId="4181">
      <alignment horizontal="center" vertical="center"/>
    </xf>
    <xf applyAlignment="1" borderId="21" fillId="20" fontId="57" numFmtId="41" pivotButton="0" quotePrefix="0" xfId="12284">
      <alignment horizontal="center" vertical="center"/>
    </xf>
    <xf applyAlignment="1" borderId="21" fillId="0" fontId="12" numFmtId="167" pivotButton="0" quotePrefix="0" xfId="4181">
      <alignment horizontal="center" vertical="center"/>
    </xf>
    <xf applyAlignment="1" borderId="54" fillId="5" fontId="12" numFmtId="167" pivotButton="0" quotePrefix="0" xfId="4181">
      <alignment horizontal="center" vertical="center"/>
    </xf>
    <xf applyAlignment="1" borderId="54" fillId="0" fontId="0" numFmtId="41" pivotButton="0" quotePrefix="0" xfId="12284">
      <alignment horizontal="center" vertical="center"/>
    </xf>
    <xf applyAlignment="1" borderId="54" fillId="0" fontId="0" numFmtId="179" pivotButton="0" quotePrefix="0" xfId="4181">
      <alignment horizontal="center" vertical="center"/>
    </xf>
    <xf applyAlignment="1" borderId="93" fillId="0" fontId="0" numFmtId="167" pivotButton="0" quotePrefix="0" xfId="4181">
      <alignment horizontal="center" vertical="center"/>
    </xf>
    <xf applyAlignment="1" borderId="0" fillId="5" fontId="123" numFmtId="167" pivotButton="0" quotePrefix="0" xfId="4181">
      <alignment horizontal="center" vertical="center"/>
    </xf>
    <xf applyAlignment="1" borderId="25" fillId="0" fontId="123" numFmtId="164" pivotButton="0" quotePrefix="0" xfId="6293">
      <alignment horizontal="center" vertical="center"/>
    </xf>
    <xf applyAlignment="1" borderId="0" fillId="20" fontId="126" numFmtId="41" pivotButton="0" quotePrefix="0" xfId="12284">
      <alignment horizontal="center" vertical="center"/>
    </xf>
    <xf applyAlignment="1" borderId="0" fillId="20" fontId="126" numFmtId="179" pivotButton="0" quotePrefix="0" xfId="4181">
      <alignment horizontal="center" vertical="center"/>
    </xf>
    <xf applyAlignment="1" borderId="0" fillId="5" fontId="123" numFmtId="164" pivotButton="0" quotePrefix="0" xfId="6293">
      <alignment horizontal="center" vertical="center"/>
    </xf>
    <xf applyAlignment="1" borderId="0" fillId="5" fontId="123" numFmtId="181" pivotButton="0" quotePrefix="0" xfId="16971">
      <alignment horizontal="center" vertical="center"/>
    </xf>
    <xf applyAlignment="1" borderId="30" fillId="5" fontId="123" numFmtId="167" pivotButton="0" quotePrefix="0" xfId="4181">
      <alignment horizontal="center" vertical="center"/>
    </xf>
    <xf applyAlignment="1" borderId="25" fillId="0" fontId="12" numFmtId="164" pivotButton="0" quotePrefix="0" xfId="6293">
      <alignment horizontal="center" vertical="center"/>
    </xf>
    <xf applyAlignment="1" borderId="0" fillId="0" fontId="57" numFmtId="41" pivotButton="0" quotePrefix="0" xfId="12284">
      <alignment horizontal="center" vertical="center"/>
    </xf>
    <xf applyAlignment="1" borderId="0" fillId="0" fontId="12" numFmtId="164" pivotButton="0" quotePrefix="0" xfId="6293">
      <alignment horizontal="center" vertical="center"/>
    </xf>
    <xf applyAlignment="1" borderId="30" fillId="0" fontId="12" numFmtId="167" pivotButton="0" quotePrefix="0" xfId="4181">
      <alignment horizontal="center" vertical="center"/>
    </xf>
    <xf borderId="76" fillId="0" fontId="0" numFmtId="0" pivotButton="0" quotePrefix="0" xfId="0"/>
    <xf applyAlignment="1" borderId="0" fillId="19" fontId="119" numFmtId="167" pivotButton="0" quotePrefix="0" xfId="4181">
      <alignment horizontal="center" vertical="center"/>
    </xf>
    <xf applyAlignment="1" borderId="25" fillId="0" fontId="119" numFmtId="164" pivotButton="0" quotePrefix="0" xfId="6293">
      <alignment horizontal="center" vertical="center"/>
    </xf>
    <xf applyAlignment="1" borderId="0" fillId="34" fontId="127" numFmtId="41" pivotButton="0" quotePrefix="0" xfId="12284">
      <alignment horizontal="center" vertical="center"/>
    </xf>
    <xf applyAlignment="1" borderId="0" fillId="34" fontId="127" numFmtId="179" pivotButton="0" quotePrefix="0" xfId="4181">
      <alignment horizontal="center" vertical="center"/>
    </xf>
    <xf applyAlignment="1" borderId="0" fillId="19" fontId="119" numFmtId="164" pivotButton="0" quotePrefix="0" xfId="6293">
      <alignment horizontal="center" vertical="center"/>
    </xf>
    <xf applyAlignment="1" borderId="0" fillId="19" fontId="114" numFmtId="167" pivotButton="0" quotePrefix="0" xfId="4181">
      <alignment horizontal="center" vertical="center"/>
    </xf>
    <xf applyAlignment="1" borderId="30" fillId="19" fontId="119" numFmtId="167" pivotButton="0" quotePrefix="0" xfId="4181">
      <alignment horizontal="center" vertical="center"/>
    </xf>
    <xf applyAlignment="1" borderId="0" fillId="19" fontId="120" numFmtId="164" pivotButton="0" quotePrefix="0" xfId="6293">
      <alignment horizontal="center" vertical="center"/>
    </xf>
    <xf applyAlignment="1" borderId="0" fillId="19" fontId="120" numFmtId="167" pivotButton="0" quotePrefix="0" xfId="4181">
      <alignment horizontal="center" vertical="center"/>
    </xf>
    <xf applyAlignment="1" borderId="25" fillId="0" fontId="120" numFmtId="164" pivotButton="0" quotePrefix="0" xfId="6293">
      <alignment horizontal="center" vertical="center"/>
    </xf>
    <xf applyAlignment="1" borderId="0" fillId="34" fontId="128" numFmtId="41" pivotButton="0" quotePrefix="0" xfId="12284">
      <alignment horizontal="center" vertical="center"/>
    </xf>
    <xf applyAlignment="1" borderId="0" fillId="34" fontId="128" numFmtId="179" pivotButton="0" quotePrefix="0" xfId="4181">
      <alignment horizontal="center" vertical="center"/>
    </xf>
    <xf applyAlignment="1" borderId="0" fillId="19" fontId="120" numFmtId="189" pivotButton="0" quotePrefix="0" xfId="6293">
      <alignment horizontal="center" vertical="center"/>
    </xf>
    <xf applyAlignment="1" borderId="0" fillId="19" fontId="12" numFmtId="167" pivotButton="0" quotePrefix="0" xfId="4181">
      <alignment horizontal="center" vertical="center"/>
    </xf>
    <xf applyAlignment="1" borderId="30" fillId="19" fontId="120" numFmtId="167" pivotButton="0" quotePrefix="0" xfId="4181">
      <alignment horizontal="center" vertical="center"/>
    </xf>
    <xf borderId="0" fillId="0" fontId="12" numFmtId="164" pivotButton="0" quotePrefix="0" xfId="6293"/>
    <xf applyAlignment="1" borderId="25" fillId="0" fontId="74" numFmtId="164" pivotButton="0" quotePrefix="0" xfId="6293">
      <alignment horizontal="center" vertical="center"/>
    </xf>
    <xf applyAlignment="1" borderId="0" fillId="34" fontId="129" numFmtId="41" pivotButton="0" quotePrefix="0" xfId="12284">
      <alignment horizontal="center" vertical="center"/>
    </xf>
    <xf applyAlignment="1" borderId="0" fillId="34" fontId="129" numFmtId="179" pivotButton="0" quotePrefix="0" xfId="4181">
      <alignment horizontal="center" vertical="center"/>
    </xf>
    <xf applyAlignment="1" borderId="30" fillId="19" fontId="74" numFmtId="167" pivotButton="0" quotePrefix="0" xfId="4181">
      <alignment horizontal="center" vertical="center"/>
    </xf>
    <xf applyAlignment="1" borderId="0" fillId="19" fontId="74" numFmtId="171" pivotButton="0" quotePrefix="0" xfId="4181">
      <alignment horizontal="center" vertical="center"/>
    </xf>
    <xf applyAlignment="1" borderId="0" fillId="14" fontId="74" numFmtId="167" pivotButton="0" quotePrefix="0" xfId="4181">
      <alignment horizontal="center" vertical="center"/>
    </xf>
    <xf applyAlignment="1" borderId="0" fillId="34" fontId="128" numFmtId="211" pivotButton="0" quotePrefix="0" xfId="12284">
      <alignment horizontal="center" vertical="center"/>
    </xf>
    <xf applyAlignment="1" borderId="0" fillId="27" fontId="74" numFmtId="167" pivotButton="0" quotePrefix="0" xfId="4181">
      <alignment horizontal="center" vertical="center"/>
    </xf>
    <xf applyAlignment="1" borderId="0" fillId="35" fontId="129" numFmtId="41" pivotButton="0" quotePrefix="0" xfId="12284">
      <alignment horizontal="center" vertical="center"/>
    </xf>
    <xf applyAlignment="1" borderId="0" fillId="35" fontId="129" numFmtId="179" pivotButton="0" quotePrefix="0" xfId="4181">
      <alignment horizontal="center" vertical="center"/>
    </xf>
    <xf applyAlignment="1" borderId="0" fillId="27" fontId="74" numFmtId="164" pivotButton="0" quotePrefix="0" xfId="6293">
      <alignment horizontal="center" vertical="center"/>
    </xf>
    <xf applyAlignment="1" borderId="30" fillId="27" fontId="74" numFmtId="167" pivotButton="0" quotePrefix="0" xfId="4181">
      <alignment horizontal="center" vertical="center"/>
    </xf>
    <xf borderId="0" fillId="27" fontId="0" numFmtId="164" pivotButton="0" quotePrefix="0" xfId="6293"/>
    <xf applyAlignment="1" borderId="0" fillId="36" fontId="129" numFmtId="41" pivotButton="0" quotePrefix="0" xfId="12284">
      <alignment horizontal="center" vertical="center"/>
    </xf>
    <xf applyAlignment="1" borderId="0" fillId="19" fontId="120" numFmtId="167" pivotButton="0" quotePrefix="0" xfId="16971">
      <alignment horizontal="center" vertical="center"/>
    </xf>
    <xf applyAlignment="1" borderId="0" fillId="34" fontId="57" numFmtId="41" pivotButton="0" quotePrefix="0" xfId="12284">
      <alignment horizontal="center" vertical="center"/>
    </xf>
    <xf applyAlignment="1" borderId="0" fillId="34" fontId="57" numFmtId="179" pivotButton="0" quotePrefix="0" xfId="4181">
      <alignment horizontal="center" vertical="center"/>
    </xf>
    <xf applyAlignment="1" borderId="0" fillId="19" fontId="12" numFmtId="164" pivotButton="0" quotePrefix="0" xfId="6293">
      <alignment horizontal="center" vertical="center"/>
    </xf>
    <xf applyAlignment="1" borderId="30" fillId="19" fontId="12" numFmtId="167" pivotButton="0" quotePrefix="0" xfId="4181">
      <alignment horizontal="center" vertical="center"/>
    </xf>
    <xf applyAlignment="1" borderId="25" fillId="0" fontId="31" numFmtId="164" pivotButton="0" quotePrefix="0" xfId="6293">
      <alignment horizontal="center" vertical="center"/>
    </xf>
    <xf applyAlignment="1" borderId="0" fillId="34" fontId="130" numFmtId="179" pivotButton="0" quotePrefix="0" xfId="4181">
      <alignment horizontal="center" vertical="center"/>
    </xf>
    <xf applyAlignment="1" borderId="0" fillId="34" fontId="130" numFmtId="41" pivotButton="0" quotePrefix="0" xfId="12284">
      <alignment horizontal="center" vertical="center"/>
    </xf>
    <xf applyAlignment="1" borderId="30" fillId="19" fontId="31" numFmtId="167" pivotButton="0" quotePrefix="0" xfId="4181">
      <alignment horizontal="center" vertical="center"/>
    </xf>
    <xf applyAlignment="1" borderId="76" fillId="6" fontId="125" numFmtId="173" pivotButton="0" quotePrefix="0" xfId="6293">
      <alignment horizontal="left" indent="1"/>
    </xf>
    <xf applyAlignment="1" borderId="0" fillId="36" fontId="127" numFmtId="179" pivotButton="0" quotePrefix="0" xfId="4181">
      <alignment horizontal="center" vertical="center"/>
    </xf>
    <xf applyAlignment="1" borderId="25" fillId="0" fontId="114" numFmtId="164" pivotButton="0" quotePrefix="0" xfId="6293">
      <alignment horizontal="center" vertical="center"/>
    </xf>
    <xf applyAlignment="1" borderId="0" fillId="34" fontId="131" numFmtId="179" pivotButton="0" quotePrefix="0" xfId="4181">
      <alignment horizontal="center" vertical="center"/>
    </xf>
    <xf applyAlignment="1" borderId="0" fillId="19" fontId="114" numFmtId="164" pivotButton="0" quotePrefix="0" xfId="6293">
      <alignment horizontal="center" vertical="center"/>
    </xf>
    <xf applyAlignment="1" borderId="0" fillId="34" fontId="131" numFmtId="41" pivotButton="0" quotePrefix="0" xfId="12284">
      <alignment horizontal="center" vertical="center"/>
    </xf>
    <xf applyAlignment="1" borderId="30" fillId="19" fontId="114" numFmtId="167" pivotButton="0" quotePrefix="0" xfId="4181">
      <alignment horizontal="center" vertical="center"/>
    </xf>
    <xf applyAlignment="1" borderId="76" fillId="19" fontId="133" numFmtId="173" pivotButton="0" quotePrefix="0" xfId="6293">
      <alignment horizontal="left" indent="1"/>
    </xf>
    <xf applyAlignment="1" borderId="0" fillId="34" fontId="0" numFmtId="41" pivotButton="0" quotePrefix="0" xfId="12284">
      <alignment horizontal="center" vertical="center"/>
    </xf>
    <xf applyAlignment="1" borderId="0" fillId="34" fontId="0" numFmtId="179" pivotButton="0" quotePrefix="0" xfId="4181">
      <alignment horizontal="center" vertical="center"/>
    </xf>
    <xf applyAlignment="1" borderId="30" fillId="19" fontId="0" numFmtId="167" pivotButton="0" quotePrefix="0" xfId="4181">
      <alignment horizontal="center" vertical="center"/>
    </xf>
    <xf applyAlignment="1" borderId="0" fillId="35" fontId="0" numFmtId="41" pivotButton="0" quotePrefix="0" xfId="12284">
      <alignment horizontal="center" vertical="center"/>
    </xf>
    <xf applyAlignment="1" borderId="0" fillId="35" fontId="0" numFmtId="179" pivotButton="0" quotePrefix="0" xfId="4181">
      <alignment horizontal="center" vertical="center"/>
    </xf>
    <xf applyAlignment="1" borderId="30" fillId="27" fontId="0" numFmtId="167" pivotButton="0" quotePrefix="0" xfId="4181">
      <alignment horizontal="center" vertical="center"/>
    </xf>
    <xf applyAlignment="1" borderId="76" fillId="19" fontId="134" numFmtId="173" pivotButton="0" quotePrefix="0" xfId="6293">
      <alignment horizontal="left" indent="1"/>
    </xf>
    <xf applyAlignment="1" borderId="0" fillId="19" fontId="39" numFmtId="167" pivotButton="0" quotePrefix="0" xfId="4181">
      <alignment horizontal="center" vertical="center"/>
    </xf>
    <xf applyAlignment="1" borderId="0" fillId="34" fontId="136" numFmtId="41" pivotButton="0" quotePrefix="0" xfId="12284">
      <alignment horizontal="center" vertical="center"/>
    </xf>
    <xf applyAlignment="1" borderId="0" fillId="34" fontId="136" numFmtId="179" pivotButton="0" quotePrefix="0" xfId="4181">
      <alignment horizontal="center" vertical="center"/>
    </xf>
    <xf applyAlignment="1" borderId="0" fillId="19" fontId="39" numFmtId="164" pivotButton="0" quotePrefix="0" xfId="6293">
      <alignment horizontal="center" vertical="center"/>
    </xf>
    <xf applyAlignment="1" borderId="30" fillId="19" fontId="39" numFmtId="167" pivotButton="0" quotePrefix="0" xfId="4181">
      <alignment horizontal="center" vertical="center"/>
    </xf>
    <xf applyAlignment="1" borderId="0" fillId="14" fontId="92" numFmtId="167" pivotButton="0" quotePrefix="0" xfId="4181">
      <alignment horizontal="center" vertical="center"/>
    </xf>
    <xf applyAlignment="1" borderId="0" fillId="36" fontId="88" numFmtId="41" pivotButton="0" quotePrefix="0" xfId="12284">
      <alignment horizontal="center" vertical="center"/>
    </xf>
    <xf applyAlignment="1" borderId="0" fillId="36" fontId="0" numFmtId="41" pivotButton="0" quotePrefix="0" xfId="12284">
      <alignment horizontal="center" vertical="center"/>
    </xf>
    <xf applyAlignment="1" borderId="0" fillId="27" fontId="0" numFmtId="169" pivotButton="0" quotePrefix="0" xfId="4181">
      <alignment horizontal="center" vertical="center"/>
    </xf>
    <xf applyAlignment="1" borderId="0" fillId="36" fontId="130" numFmtId="41" pivotButton="0" quotePrefix="0" xfId="12284">
      <alignment horizontal="center" vertical="center"/>
    </xf>
    <xf applyAlignment="1" borderId="0" fillId="35" fontId="0" numFmtId="169" pivotButton="0" quotePrefix="0" xfId="4181">
      <alignment horizontal="center" vertical="center"/>
    </xf>
    <xf applyAlignment="1" borderId="0" fillId="27" fontId="0" numFmtId="170" pivotButton="0" quotePrefix="0" xfId="4181">
      <alignment horizontal="center" vertical="center"/>
    </xf>
    <xf applyAlignment="1" borderId="0" fillId="19" fontId="74" numFmtId="170" pivotButton="0" quotePrefix="0" xfId="4181">
      <alignment horizontal="center" vertical="center"/>
    </xf>
    <xf applyAlignment="1" borderId="25" fillId="6" fontId="12" numFmtId="164" pivotButton="0" quotePrefix="0" xfId="6293">
      <alignment horizontal="center" vertical="center"/>
    </xf>
    <xf applyAlignment="1" borderId="0" fillId="29" fontId="57" numFmtId="179" pivotButton="0" quotePrefix="0" xfId="4181">
      <alignment horizontal="center" vertical="center"/>
    </xf>
    <xf applyAlignment="1" borderId="0" fillId="6" fontId="12" numFmtId="164" pivotButton="0" quotePrefix="0" xfId="6293">
      <alignment horizontal="center" vertical="center"/>
    </xf>
    <xf applyAlignment="1" borderId="0" fillId="6" fontId="12" numFmtId="170" pivotButton="0" quotePrefix="0" xfId="4181">
      <alignment horizontal="center" vertical="center"/>
    </xf>
    <xf applyAlignment="1" borderId="14" fillId="6" fontId="12" numFmtId="181" pivotButton="0" quotePrefix="0" xfId="16971">
      <alignment horizontal="center" vertical="center"/>
    </xf>
    <xf applyAlignment="1" borderId="30" fillId="6" fontId="12" numFmtId="167" pivotButton="0" quotePrefix="0" xfId="4181">
      <alignment horizontal="center" vertical="center"/>
    </xf>
    <xf borderId="0" fillId="31" fontId="0" numFmtId="164" pivotButton="0" quotePrefix="0" xfId="6293"/>
    <xf applyAlignment="1" borderId="30" fillId="0" fontId="12" numFmtId="164" pivotButton="0" quotePrefix="0" xfId="6293">
      <alignment horizontal="center" vertical="center"/>
    </xf>
    <xf applyAlignment="1" borderId="0" fillId="0" fontId="0" numFmtId="173" pivotButton="0" quotePrefix="0" xfId="4181">
      <alignment horizontal="center" vertical="center"/>
    </xf>
    <xf applyAlignment="1" borderId="30" fillId="0" fontId="0" numFmtId="173" pivotButton="0" quotePrefix="0" xfId="4181">
      <alignment horizontal="center" vertical="center"/>
    </xf>
    <xf applyAlignment="1" borderId="20" fillId="0" fontId="0" numFmtId="173" pivotButton="0" quotePrefix="0" xfId="4181">
      <alignment horizontal="center" vertical="center"/>
    </xf>
    <xf applyAlignment="1" borderId="72" fillId="0" fontId="0" numFmtId="167" pivotButton="0" quotePrefix="0" xfId="4181">
      <alignment horizontal="center" vertical="center"/>
    </xf>
    <xf applyAlignment="1" borderId="147" fillId="5" fontId="12" numFmtId="167" pivotButton="0" quotePrefix="0" xfId="4181">
      <alignment horizontal="center" vertical="center"/>
    </xf>
    <xf applyAlignment="1" borderId="72" fillId="5" fontId="12" numFmtId="167" pivotButton="0" quotePrefix="0" xfId="4181">
      <alignment horizontal="left" vertical="center"/>
    </xf>
    <xf applyAlignment="1" borderId="58" fillId="0" fontId="12" numFmtId="164" pivotButton="0" quotePrefix="0" xfId="6293">
      <alignment horizontal="left" vertical="center"/>
    </xf>
    <xf applyAlignment="1" borderId="147" fillId="20" fontId="57" numFmtId="41" pivotButton="0" quotePrefix="0" xfId="12284">
      <alignment horizontal="center" vertical="center"/>
    </xf>
    <xf applyAlignment="1" borderId="72" fillId="20" fontId="57" numFmtId="179" pivotButton="0" quotePrefix="0" xfId="4181">
      <alignment horizontal="left" vertical="center"/>
    </xf>
    <xf applyAlignment="1" borderId="21" fillId="5" fontId="12" numFmtId="164" pivotButton="0" quotePrefix="0" xfId="6293">
      <alignment horizontal="left" vertical="center"/>
    </xf>
    <xf applyAlignment="1" borderId="147" fillId="5" fontId="12" numFmtId="164" pivotButton="0" quotePrefix="0" xfId="6293">
      <alignment horizontal="center" vertical="center"/>
    </xf>
    <xf applyAlignment="1" borderId="21" fillId="5" fontId="12" numFmtId="167" pivotButton="0" quotePrefix="0" xfId="4181">
      <alignment horizontal="left" vertical="center"/>
    </xf>
    <xf applyAlignment="1" borderId="147" fillId="5" fontId="12" numFmtId="167" pivotButton="0" quotePrefix="0" xfId="4181">
      <alignment horizontal="left" vertical="center"/>
    </xf>
    <xf applyAlignment="1" borderId="0" fillId="0" fontId="0" numFmtId="164" pivotButton="0" quotePrefix="0" xfId="6293">
      <alignment horizontal="left"/>
    </xf>
    <xf applyAlignment="1" borderId="62" fillId="0" fontId="12" numFmtId="164" pivotButton="0" quotePrefix="0" xfId="6293">
      <alignment horizontal="center" vertical="center"/>
    </xf>
    <xf applyAlignment="1" borderId="18" fillId="0" fontId="92" numFmtId="167" pivotButton="0" quotePrefix="0" xfId="4181">
      <alignment horizontal="center" vertical="center"/>
    </xf>
    <xf applyAlignment="1" borderId="43" fillId="0" fontId="92" numFmtId="167" pivotButton="0" quotePrefix="0" xfId="4181">
      <alignment horizontal="center" vertical="center"/>
    </xf>
    <xf applyAlignment="1" borderId="43" fillId="0" fontId="92" numFmtId="173" pivotButton="0" quotePrefix="0" xfId="4181">
      <alignment horizontal="center" vertical="center"/>
    </xf>
    <xf applyAlignment="1" borderId="43" fillId="0" fontId="92" numFmtId="164" pivotButton="0" quotePrefix="0" xfId="6293">
      <alignment horizontal="center" vertical="center"/>
    </xf>
    <xf applyAlignment="1" borderId="62" fillId="0" fontId="92" numFmtId="164" pivotButton="0" quotePrefix="0" xfId="6293">
      <alignment horizontal="center" vertical="center"/>
    </xf>
    <xf applyAlignment="1" borderId="20" fillId="0" fontId="92" numFmtId="164" pivotButton="0" quotePrefix="0" xfId="6293">
      <alignment horizontal="center" vertical="center"/>
    </xf>
    <xf applyAlignment="1" borderId="19" fillId="0" fontId="92" numFmtId="164" pivotButton="0" quotePrefix="0" xfId="6293">
      <alignment horizontal="center" vertical="center"/>
    </xf>
    <xf applyAlignment="1" borderId="28" fillId="0" fontId="92" numFmtId="164" pivotButton="0" quotePrefix="0" xfId="6293">
      <alignment horizontal="center" vertical="center"/>
    </xf>
    <xf applyAlignment="1" borderId="8" fillId="0" fontId="92" numFmtId="164" pivotButton="0" quotePrefix="0" xfId="6293">
      <alignment horizontal="center" vertical="center"/>
    </xf>
    <xf applyAlignment="1" borderId="18" fillId="0" fontId="92" numFmtId="164" pivotButton="0" quotePrefix="0" xfId="6293">
      <alignment horizontal="center" vertical="center"/>
    </xf>
    <xf applyAlignment="1" borderId="87" fillId="0" fontId="92" numFmtId="173" pivotButton="0" quotePrefix="0" xfId="6293">
      <alignment horizontal="center" vertical="center"/>
    </xf>
    <xf applyAlignment="1" borderId="87" fillId="0" fontId="92" numFmtId="167" pivotButton="0" quotePrefix="0" xfId="4181">
      <alignment horizontal="center" vertical="center"/>
    </xf>
    <xf applyAlignment="1" borderId="20" fillId="0" fontId="92" numFmtId="167" pivotButton="0" quotePrefix="0" xfId="4181">
      <alignment horizontal="center" vertical="center"/>
    </xf>
    <xf applyAlignment="1" borderId="0" fillId="0" fontId="10" numFmtId="164" pivotButton="0" quotePrefix="0" xfId="6293">
      <alignment horizontal="center"/>
    </xf>
    <xf borderId="0" fillId="0" fontId="0" numFmtId="196" pivotButton="0" quotePrefix="0" xfId="6293"/>
    <xf borderId="0" fillId="0" fontId="31" numFmtId="196" pivotButton="0" quotePrefix="0" xfId="6293"/>
    <xf borderId="0" fillId="0" fontId="31" numFmtId="212" pivotButton="0" quotePrefix="0" xfId="6293"/>
    <xf borderId="0" fillId="0" fontId="6" numFmtId="164" pivotButton="0" quotePrefix="0" xfId="6293"/>
    <xf borderId="0" fillId="0" fontId="113" numFmtId="164" pivotButton="0" quotePrefix="0" xfId="6293"/>
    <xf borderId="0" fillId="0" fontId="113" numFmtId="203" pivotButton="0" quotePrefix="0" xfId="6293"/>
    <xf borderId="10" fillId="0" fontId="39" numFmtId="170" pivotButton="0" quotePrefix="0" xfId="4181"/>
    <xf borderId="10" fillId="0" fontId="39" numFmtId="169" pivotButton="0" quotePrefix="0" xfId="4181"/>
    <xf borderId="10" fillId="0" fontId="39" numFmtId="167" pivotButton="0" quotePrefix="0" xfId="4181"/>
    <xf borderId="0" fillId="0" fontId="39" numFmtId="167" pivotButton="0" quotePrefix="0" xfId="4181"/>
    <xf borderId="10" fillId="0" fontId="39" numFmtId="177" pivotButton="0" quotePrefix="0" xfId="6293"/>
    <xf borderId="10" fillId="0" fontId="39" numFmtId="164" pivotButton="0" quotePrefix="0" xfId="6293"/>
    <xf borderId="10" fillId="0" fontId="10" numFmtId="167" pivotButton="0" quotePrefix="0" xfId="4181"/>
    <xf borderId="71" fillId="0" fontId="60" numFmtId="167" pivotButton="0" quotePrefix="0" xfId="4181"/>
    <xf borderId="71" fillId="0" fontId="10" numFmtId="167" pivotButton="0" quotePrefix="0" xfId="4181"/>
    <xf borderId="71" fillId="0" fontId="0" numFmtId="167" pivotButton="0" quotePrefix="0" xfId="4181"/>
    <xf applyAlignment="1" borderId="144" fillId="0" fontId="11" numFmtId="172" pivotButton="0" quotePrefix="0" xfId="6293">
      <alignment horizontal="center" vertical="center"/>
    </xf>
    <xf applyAlignment="1" borderId="51" fillId="0" fontId="11" numFmtId="172" pivotButton="0" quotePrefix="0" xfId="6293">
      <alignment horizontal="center" vertical="center"/>
    </xf>
    <xf applyAlignment="1" borderId="9" fillId="0" fontId="0" numFmtId="164" pivotButton="0" quotePrefix="0" xfId="6293">
      <alignment horizontal="center" vertical="center"/>
    </xf>
    <xf applyAlignment="1" borderId="0" fillId="0" fontId="0" numFmtId="177" pivotButton="0" quotePrefix="0" xfId="6293">
      <alignment horizontal="center"/>
    </xf>
    <xf applyAlignment="1" borderId="22" fillId="5" fontId="12" numFmtId="181" pivotButton="0" quotePrefix="0" xfId="16971">
      <alignment horizontal="center" vertical="center"/>
    </xf>
    <xf borderId="0" fillId="0" fontId="31" numFmtId="189" pivotButton="0" quotePrefix="0" xfId="6293"/>
    <xf applyAlignment="1" borderId="54" fillId="0" fontId="0" numFmtId="170" pivotButton="0" quotePrefix="0" xfId="4181">
      <alignment horizontal="center" vertical="center"/>
    </xf>
    <xf applyAlignment="1" borderId="54" fillId="0" fontId="0" numFmtId="180" pivotButton="0" quotePrefix="0" xfId="4181">
      <alignment horizontal="center" vertical="center"/>
    </xf>
    <xf applyAlignment="1" borderId="54" fillId="0" fontId="0" numFmtId="177" pivotButton="0" quotePrefix="0" xfId="6293">
      <alignment horizontal="center" vertical="center"/>
    </xf>
    <xf applyAlignment="1" borderId="0" fillId="0" fontId="0" numFmtId="177" pivotButton="0" quotePrefix="0" xfId="6293">
      <alignment horizontal="center" vertical="center"/>
    </xf>
    <xf applyAlignment="1" borderId="43" fillId="0" fontId="12" numFmtId="167" pivotButton="0" quotePrefix="0" xfId="4181">
      <alignment horizontal="center" vertical="center"/>
    </xf>
    <xf applyAlignment="1" borderId="43" fillId="0" fontId="57" numFmtId="179" pivotButton="0" quotePrefix="0" xfId="4181">
      <alignment horizontal="center" vertical="center"/>
    </xf>
    <xf applyAlignment="1" borderId="43" fillId="0" fontId="12" numFmtId="177" pivotButton="0" quotePrefix="0" xfId="6293">
      <alignment horizontal="center" vertical="center"/>
    </xf>
    <xf applyAlignment="1" borderId="54" fillId="6" fontId="0" numFmtId="176" pivotButton="0" quotePrefix="0" xfId="6293">
      <alignment horizontal="center" vertical="center"/>
    </xf>
    <xf applyAlignment="1" borderId="54" fillId="6" fontId="0" numFmtId="164" pivotButton="0" quotePrefix="0" xfId="6293">
      <alignment horizontal="center" vertical="center"/>
    </xf>
    <xf applyAlignment="1" borderId="54" fillId="6" fontId="0" numFmtId="175" pivotButton="0" quotePrefix="0" xfId="4181">
      <alignment horizontal="center" vertical="center"/>
    </xf>
    <xf applyAlignment="1" borderId="54" fillId="29" fontId="0" numFmtId="176" pivotButton="0" quotePrefix="0" xfId="0">
      <alignment horizontal="center" vertical="center"/>
    </xf>
    <xf applyAlignment="1" borderId="54" fillId="29" fontId="0" numFmtId="41" pivotButton="0" quotePrefix="0" xfId="12284">
      <alignment horizontal="center" vertical="center"/>
    </xf>
    <xf applyAlignment="1" borderId="54" fillId="29" fontId="0" numFmtId="175" pivotButton="0" quotePrefix="0" xfId="4181">
      <alignment horizontal="center" vertical="center"/>
    </xf>
    <xf applyAlignment="1" borderId="65" fillId="6" fontId="0" numFmtId="164" pivotButton="0" quotePrefix="0" xfId="6293">
      <alignment horizontal="center" vertical="center"/>
    </xf>
    <xf applyAlignment="1" borderId="54" fillId="0" fontId="0" numFmtId="176" pivotButton="0" quotePrefix="0" xfId="6293">
      <alignment horizontal="center" vertical="center"/>
    </xf>
    <xf applyAlignment="1" borderId="54" fillId="0" fontId="0" numFmtId="175" pivotButton="0" quotePrefix="0" xfId="4181">
      <alignment horizontal="center" vertical="center"/>
    </xf>
    <xf applyAlignment="1" borderId="54" fillId="6" fontId="0" numFmtId="175" pivotButton="0" quotePrefix="0" xfId="6293">
      <alignment horizontal="center" vertical="center"/>
    </xf>
    <xf applyAlignment="1" borderId="46" fillId="6" fontId="0" numFmtId="175" pivotButton="0" quotePrefix="0" xfId="6293">
      <alignment horizontal="center" vertical="center"/>
    </xf>
    <xf applyAlignment="1" borderId="0" fillId="6" fontId="0" numFmtId="164" pivotButton="0" quotePrefix="0" xfId="6293">
      <alignment horizontal="center" vertical="center"/>
    </xf>
    <xf applyAlignment="1" borderId="0" fillId="29" fontId="0" numFmtId="41" pivotButton="0" quotePrefix="0" xfId="12284">
      <alignment horizontal="center" vertical="center"/>
    </xf>
    <xf applyAlignment="1" borderId="25" fillId="6" fontId="0" numFmtId="164" pivotButton="0" quotePrefix="0" xfId="6293">
      <alignment horizontal="center" vertical="center"/>
    </xf>
    <xf applyAlignment="1" borderId="43" fillId="6" fontId="12" numFmtId="173" pivotButton="0" quotePrefix="0" xfId="6293">
      <alignment horizontal="center" vertical="center"/>
    </xf>
    <xf applyAlignment="1" borderId="43" fillId="6" fontId="12" numFmtId="164" pivotButton="0" quotePrefix="0" xfId="6293">
      <alignment horizontal="center" vertical="center"/>
    </xf>
    <xf applyAlignment="1" borderId="43" fillId="6" fontId="12" numFmtId="173" pivotButton="0" quotePrefix="0" xfId="4181">
      <alignment horizontal="center" vertical="center"/>
    </xf>
    <xf applyAlignment="1" borderId="43" fillId="29" fontId="57" numFmtId="173" pivotButton="0" quotePrefix="0" xfId="0">
      <alignment horizontal="center" vertical="center"/>
    </xf>
    <xf applyAlignment="1" borderId="43" fillId="29" fontId="57" numFmtId="41" pivotButton="0" quotePrefix="0" xfId="12284">
      <alignment horizontal="center" vertical="center"/>
    </xf>
    <xf applyAlignment="1" borderId="43" fillId="29" fontId="57" numFmtId="173" pivotButton="0" quotePrefix="0" xfId="4181">
      <alignment horizontal="center" vertical="center"/>
    </xf>
    <xf applyAlignment="1" borderId="62" fillId="6" fontId="12" numFmtId="164" pivotButton="0" quotePrefix="0" xfId="6293">
      <alignment horizontal="center" vertical="center"/>
    </xf>
    <xf applyAlignment="1" borderId="43" fillId="0" fontId="12" numFmtId="173" pivotButton="0" quotePrefix="0" xfId="6293">
      <alignment horizontal="center" vertical="center"/>
    </xf>
    <xf applyAlignment="1" borderId="43" fillId="0" fontId="12" numFmtId="173" pivotButton="0" quotePrefix="0" xfId="4181">
      <alignment horizontal="center" vertical="center"/>
    </xf>
    <xf applyAlignment="1" borderId="20" fillId="6" fontId="12" numFmtId="173" pivotButton="0" quotePrefix="0" xfId="4181">
      <alignment horizontal="center" vertical="center"/>
    </xf>
    <xf applyAlignment="1" borderId="43" fillId="12" fontId="12" numFmtId="167" pivotButton="0" quotePrefix="0" xfId="4181">
      <alignment horizontal="center" vertical="center"/>
    </xf>
    <xf applyAlignment="1" borderId="43" fillId="32" fontId="57" numFmtId="179" pivotButton="0" quotePrefix="0" xfId="4181">
      <alignment horizontal="center" vertical="center"/>
    </xf>
    <xf applyAlignment="1" borderId="54" fillId="0" fontId="0" numFmtId="176" pivotButton="0" quotePrefix="0" xfId="0">
      <alignment horizontal="center" vertical="center"/>
    </xf>
    <xf applyAlignment="1" borderId="54" fillId="0" fontId="0" numFmtId="175" pivotButton="0" quotePrefix="0" xfId="6293">
      <alignment horizontal="center" vertical="center"/>
    </xf>
    <xf applyAlignment="1" borderId="46" fillId="0" fontId="0" numFmtId="175" pivotButton="0" quotePrefix="0" xfId="6293">
      <alignment horizontal="center" vertical="center"/>
    </xf>
    <xf applyAlignment="1" borderId="43" fillId="0" fontId="57" numFmtId="173" pivotButton="0" quotePrefix="0" xfId="0">
      <alignment horizontal="center" vertical="center"/>
    </xf>
    <xf applyAlignment="1" borderId="43" fillId="0" fontId="57" numFmtId="173" pivotButton="0" quotePrefix="0" xfId="4181">
      <alignment horizontal="center" vertical="center"/>
    </xf>
    <xf applyAlignment="1" borderId="20" fillId="0" fontId="12" numFmtId="173" pivotButton="0" quotePrefix="0" xfId="4181">
      <alignment horizontal="center" vertical="center"/>
    </xf>
    <xf applyAlignment="1" borderId="54" fillId="0" fontId="0" numFmtId="175" pivotButton="0" quotePrefix="0" xfId="0">
      <alignment horizontal="center" vertical="center"/>
    </xf>
    <xf applyAlignment="1" borderId="54" fillId="6" fontId="0" numFmtId="167" pivotButton="0" quotePrefix="0" xfId="4181">
      <alignment horizontal="center" vertical="center"/>
    </xf>
    <xf applyAlignment="1" borderId="54" fillId="29" fontId="0" numFmtId="179" pivotButton="0" quotePrefix="0" xfId="4181">
      <alignment horizontal="center" vertical="center"/>
    </xf>
    <xf applyAlignment="1" borderId="0" fillId="29" fontId="0" numFmtId="179" pivotButton="0" quotePrefix="0" xfId="4181">
      <alignment horizontal="center" vertical="center"/>
    </xf>
    <xf applyAlignment="1" borderId="43" fillId="6" fontId="12" numFmtId="167" pivotButton="0" quotePrefix="0" xfId="4181">
      <alignment horizontal="center" vertical="center"/>
    </xf>
    <xf applyAlignment="1" borderId="43" fillId="29" fontId="57" numFmtId="179" pivotButton="0" quotePrefix="0" xfId="4181">
      <alignment horizontal="center" vertical="center"/>
    </xf>
    <xf applyAlignment="1" borderId="0" fillId="0" fontId="0" numFmtId="175" pivotButton="0" quotePrefix="0" xfId="6293">
      <alignment horizontal="center" vertical="center"/>
    </xf>
    <xf applyAlignment="1" borderId="0" fillId="0" fontId="0" numFmtId="175" pivotButton="0" quotePrefix="0" xfId="4181">
      <alignment horizontal="center" vertical="center"/>
    </xf>
    <xf applyAlignment="1" borderId="0" fillId="0" fontId="0" numFmtId="175" pivotButton="0" quotePrefix="0" xfId="0">
      <alignment horizontal="center" vertical="center"/>
    </xf>
    <xf applyAlignment="1" borderId="0" fillId="0" fontId="12" numFmtId="173" pivotButton="0" quotePrefix="0" xfId="6293">
      <alignment horizontal="center" vertical="center"/>
    </xf>
    <xf applyAlignment="1" borderId="43" fillId="0" fontId="114" numFmtId="170" pivotButton="0" quotePrefix="0" xfId="4181">
      <alignment horizontal="center" vertical="center"/>
    </xf>
    <xf applyAlignment="1" borderId="43" fillId="0" fontId="114" numFmtId="167" pivotButton="0" quotePrefix="0" xfId="4181">
      <alignment horizontal="center" vertical="center"/>
    </xf>
    <xf applyAlignment="1" borderId="43" fillId="0" fontId="114" numFmtId="164" pivotButton="0" quotePrefix="0" xfId="6293">
      <alignment horizontal="center" vertical="center"/>
    </xf>
    <xf applyAlignment="1" borderId="43" fillId="0" fontId="115" numFmtId="180" pivotButton="0" quotePrefix="0" xfId="4181">
      <alignment horizontal="center" vertical="center"/>
    </xf>
    <xf applyAlignment="1" borderId="43" fillId="0" fontId="115" numFmtId="179" pivotButton="0" quotePrefix="0" xfId="4181">
      <alignment horizontal="center" vertical="center"/>
    </xf>
    <xf applyAlignment="1" borderId="62" fillId="0" fontId="114" numFmtId="164" pivotButton="0" quotePrefix="0" xfId="6293">
      <alignment horizontal="center" vertical="center"/>
    </xf>
    <xf applyAlignment="1" borderId="43" fillId="0" fontId="114" numFmtId="177" pivotButton="0" quotePrefix="0" xfId="6293">
      <alignment horizontal="center" vertical="center"/>
    </xf>
    <xf borderId="0" fillId="0" fontId="0" numFmtId="185" pivotButton="0" quotePrefix="0" xfId="6293"/>
    <xf applyAlignment="1" borderId="0" fillId="0" fontId="0" numFmtId="185" pivotButton="0" quotePrefix="0" xfId="4181">
      <alignment horizontal="center" vertical="center"/>
    </xf>
    <xf applyAlignment="1" borderId="0" fillId="0" fontId="0" numFmtId="180" pivotButton="0" quotePrefix="0" xfId="4181">
      <alignment horizontal="center" vertical="center"/>
    </xf>
    <xf applyAlignment="1" borderId="0" fillId="0" fontId="0" numFmtId="206" pivotButton="0" quotePrefix="0" xfId="4181">
      <alignment horizontal="center" vertical="center"/>
    </xf>
    <xf applyAlignment="1" borderId="43" fillId="0" fontId="12" numFmtId="170" pivotButton="0" quotePrefix="0" xfId="4181">
      <alignment horizontal="center" vertical="center"/>
    </xf>
    <xf applyAlignment="1" borderId="43" fillId="0" fontId="57" numFmtId="180" pivotButton="0" quotePrefix="0" xfId="4181">
      <alignment horizontal="center" vertical="center"/>
    </xf>
    <xf applyAlignment="1" borderId="21" fillId="0" fontId="12" numFmtId="170" pivotButton="0" quotePrefix="0" xfId="4181">
      <alignment horizontal="center" vertical="center"/>
    </xf>
    <xf applyAlignment="1" borderId="21" fillId="0" fontId="12" numFmtId="164" pivotButton="0" quotePrefix="0" xfId="6293">
      <alignment horizontal="center" vertical="center"/>
    </xf>
    <xf applyAlignment="1" borderId="21" fillId="0" fontId="57" numFmtId="180" pivotButton="0" quotePrefix="0" xfId="4181">
      <alignment horizontal="center" vertical="center"/>
    </xf>
    <xf applyAlignment="1" borderId="21" fillId="0" fontId="57" numFmtId="179" pivotButton="0" quotePrefix="0" xfId="4181">
      <alignment horizontal="center" vertical="center"/>
    </xf>
    <xf applyAlignment="1" borderId="21" fillId="0" fontId="12" numFmtId="177" pivotButton="0" quotePrefix="0" xfId="6293">
      <alignment horizontal="center" vertical="center"/>
    </xf>
    <xf applyAlignment="1" borderId="54" fillId="0" fontId="114" numFmtId="167" pivotButton="0" quotePrefix="0" xfId="4181">
      <alignment horizontal="center" vertical="center"/>
    </xf>
    <xf applyAlignment="1" borderId="54" fillId="0" fontId="114" numFmtId="181" pivotButton="0" quotePrefix="0" xfId="16971">
      <alignment horizontal="center" vertical="center"/>
    </xf>
    <xf applyAlignment="1" borderId="54" fillId="0" fontId="114" numFmtId="164" pivotButton="0" quotePrefix="0" xfId="6293">
      <alignment horizontal="center" vertical="center"/>
    </xf>
    <xf applyAlignment="1" borderId="54" fillId="0" fontId="115" numFmtId="179" pivotButton="0" quotePrefix="0" xfId="4181">
      <alignment horizontal="center" vertical="center"/>
    </xf>
    <xf applyAlignment="1" borderId="65" fillId="0" fontId="114" numFmtId="181" pivotButton="0" quotePrefix="0" xfId="16971">
      <alignment horizontal="center" vertical="center"/>
    </xf>
    <xf applyAlignment="1" borderId="65" fillId="0" fontId="114" numFmtId="164" pivotButton="0" quotePrefix="0" xfId="6293">
      <alignment horizontal="center" vertical="center"/>
    </xf>
    <xf applyAlignment="1" borderId="25" fillId="0" fontId="114" numFmtId="181" pivotButton="0" quotePrefix="0" xfId="16971">
      <alignment horizontal="center" vertical="center"/>
    </xf>
    <xf applyAlignment="1" borderId="54" fillId="0" fontId="114" numFmtId="177" pivotButton="0" quotePrefix="0" xfId="6293">
      <alignment horizontal="center" vertical="center"/>
    </xf>
    <xf applyAlignment="1" borderId="46" fillId="0" fontId="114" numFmtId="181" pivotButton="0" quotePrefix="0" xfId="16971">
      <alignment horizontal="center" vertical="center"/>
    </xf>
    <xf applyAlignment="1" borderId="0" fillId="0" fontId="12" numFmtId="177" pivotButton="0" quotePrefix="0" xfId="6293">
      <alignment horizontal="center" vertical="center"/>
    </xf>
    <xf applyAlignment="1" borderId="0" fillId="0" fontId="111" numFmtId="170" pivotButton="0" quotePrefix="0" xfId="4181">
      <alignment horizontal="center" vertical="center"/>
    </xf>
    <xf applyAlignment="1" borderId="0" fillId="6" fontId="111" numFmtId="167" pivotButton="0" quotePrefix="0" xfId="4181">
      <alignment horizontal="center" vertical="center"/>
    </xf>
    <xf applyAlignment="1" borderId="0" fillId="6" fontId="111" numFmtId="164" pivotButton="0" quotePrefix="0" xfId="6293">
      <alignment horizontal="center" vertical="center"/>
    </xf>
    <xf applyAlignment="1" borderId="0" fillId="0" fontId="116" numFmtId="180" pivotButton="0" quotePrefix="0" xfId="4181">
      <alignment horizontal="center" vertical="center"/>
    </xf>
    <xf applyAlignment="1" borderId="0" fillId="29" fontId="116" numFmtId="179" pivotButton="0" quotePrefix="0" xfId="4181">
      <alignment horizontal="center" vertical="center"/>
    </xf>
    <xf applyAlignment="1" borderId="25" fillId="6" fontId="111" numFmtId="164" pivotButton="0" quotePrefix="0" xfId="6293">
      <alignment horizontal="center" vertical="center"/>
    </xf>
    <xf applyAlignment="1" borderId="0" fillId="0" fontId="111" numFmtId="167" pivotButton="0" quotePrefix="0" xfId="4181">
      <alignment horizontal="center" vertical="center"/>
    </xf>
    <xf applyAlignment="1" borderId="0" fillId="0" fontId="111" numFmtId="177" pivotButton="0" quotePrefix="0" xfId="6293">
      <alignment horizontal="center" vertical="center"/>
    </xf>
    <xf applyAlignment="1" borderId="0" fillId="6" fontId="111" numFmtId="181" pivotButton="0" quotePrefix="0" xfId="16971">
      <alignment horizontal="center" vertical="center"/>
    </xf>
    <xf applyAlignment="1" borderId="0" fillId="6" fontId="0" numFmtId="173" pivotButton="0" quotePrefix="0" xfId="6293">
      <alignment horizontal="center" vertical="center"/>
    </xf>
    <xf applyAlignment="1" borderId="0" fillId="29" fontId="0" numFmtId="173" pivotButton="0" quotePrefix="0" xfId="0">
      <alignment horizontal="center" vertical="center"/>
    </xf>
    <xf applyAlignment="1" borderId="25" fillId="6" fontId="0" numFmtId="173" pivotButton="0" quotePrefix="0" xfId="6293">
      <alignment horizontal="center" vertical="center"/>
    </xf>
    <xf applyAlignment="1" borderId="0" fillId="6" fontId="111" numFmtId="173" pivotButton="0" quotePrefix="0" xfId="6293">
      <alignment horizontal="center" vertical="center"/>
    </xf>
    <xf applyAlignment="1" borderId="0" fillId="29" fontId="116" numFmtId="173" pivotButton="0" quotePrefix="0" xfId="0">
      <alignment horizontal="center" vertical="center"/>
    </xf>
    <xf applyAlignment="1" borderId="25" fillId="6" fontId="111" numFmtId="173" pivotButton="0" quotePrefix="0" xfId="6293">
      <alignment horizontal="center" vertical="center"/>
    </xf>
    <xf applyAlignment="1" borderId="0" fillId="0" fontId="111" numFmtId="173" pivotButton="0" quotePrefix="0" xfId="6293">
      <alignment horizontal="center" vertical="center"/>
    </xf>
    <xf applyAlignment="1" borderId="25" fillId="0" fontId="111" numFmtId="173" pivotButton="0" quotePrefix="0" xfId="6293">
      <alignment horizontal="center" vertical="center"/>
    </xf>
    <xf applyAlignment="1" borderId="0" fillId="0" fontId="116" numFmtId="179" pivotButton="0" quotePrefix="0" xfId="4181">
      <alignment horizontal="center" vertical="center"/>
    </xf>
    <xf applyAlignment="1" borderId="0" fillId="0" fontId="111" numFmtId="181" pivotButton="0" quotePrefix="0" xfId="16971">
      <alignment horizontal="center" vertical="center"/>
    </xf>
    <xf borderId="18" fillId="6" fontId="0" numFmtId="167" pivotButton="0" quotePrefix="0" xfId="4181"/>
    <xf applyAlignment="1" borderId="20" fillId="6" fontId="0" numFmtId="167" pivotButton="0" quotePrefix="0" xfId="4181">
      <alignment horizontal="center" vertical="center"/>
    </xf>
    <xf applyAlignment="1" borderId="20" fillId="6" fontId="0" numFmtId="164" pivotButton="0" quotePrefix="0" xfId="6293">
      <alignment horizontal="center" vertical="center"/>
    </xf>
    <xf applyAlignment="1" borderId="20" fillId="0" fontId="0" numFmtId="179" pivotButton="0" quotePrefix="0" xfId="4181">
      <alignment horizontal="center" vertical="center"/>
    </xf>
    <xf applyAlignment="1" borderId="20" fillId="29" fontId="0" numFmtId="179" pivotButton="0" quotePrefix="0" xfId="4181">
      <alignment horizontal="center" vertical="center"/>
    </xf>
    <xf applyAlignment="1" borderId="28" fillId="6" fontId="0" numFmtId="164" pivotButton="0" quotePrefix="0" xfId="6293">
      <alignment horizontal="center" vertical="center"/>
    </xf>
    <xf applyAlignment="1" borderId="20" fillId="0" fontId="111" numFmtId="177" pivotButton="0" quotePrefix="0" xfId="6293">
      <alignment horizontal="center" vertical="center"/>
    </xf>
    <xf borderId="0" fillId="6" fontId="31" numFmtId="167" pivotButton="0" quotePrefix="0" xfId="4181"/>
    <xf applyAlignment="1" borderId="43" fillId="0" fontId="0" numFmtId="179" pivotButton="0" quotePrefix="0" xfId="4181">
      <alignment horizontal="center" vertical="center"/>
    </xf>
    <xf applyAlignment="1" borderId="43" fillId="0" fontId="0" numFmtId="177" pivotButton="0" quotePrefix="0" xfId="6293">
      <alignment horizontal="center" vertical="center"/>
    </xf>
    <xf applyAlignment="1" borderId="58" fillId="5" fontId="12" numFmtId="181" pivotButton="0" quotePrefix="0" xfId="16971">
      <alignment horizontal="center" vertical="center"/>
    </xf>
    <xf applyAlignment="1" borderId="27" fillId="20" fontId="57" numFmtId="179" pivotButton="0" quotePrefix="0" xfId="4181">
      <alignment horizontal="center" vertical="center"/>
    </xf>
    <xf applyAlignment="1" borderId="27" fillId="5" fontId="12" numFmtId="177" pivotButton="0" quotePrefix="0" xfId="6293">
      <alignment horizontal="center" vertical="center"/>
    </xf>
    <xf applyAlignment="1" borderId="20" fillId="0" fontId="12" numFmtId="204" pivotButton="0" quotePrefix="0" xfId="16971">
      <alignment horizontal="center"/>
    </xf>
    <xf applyAlignment="1" borderId="15" fillId="0" fontId="12" numFmtId="205" pivotButton="0" quotePrefix="0" xfId="16971">
      <alignment horizontal="center"/>
    </xf>
    <xf applyAlignment="1" borderId="20" fillId="0" fontId="57" numFmtId="174" pivotButton="0" quotePrefix="0" xfId="16971">
      <alignment horizontal="center" vertical="center"/>
    </xf>
    <xf applyAlignment="1" borderId="20" fillId="0" fontId="57" numFmtId="204" pivotButton="0" quotePrefix="0" xfId="16971">
      <alignment horizontal="center"/>
    </xf>
    <xf applyAlignment="1" borderId="72" fillId="0" fontId="57" numFmtId="174" pivotButton="0" quotePrefix="0" xfId="16971">
      <alignment horizontal="center" vertical="center"/>
    </xf>
    <xf applyAlignment="1" borderId="15" fillId="0" fontId="57" numFmtId="205" pivotButton="0" quotePrefix="0" xfId="16971">
      <alignment horizontal="center"/>
    </xf>
    <xf applyAlignment="1" borderId="20" fillId="0" fontId="12" numFmtId="181" pivotButton="0" quotePrefix="0" xfId="16971">
      <alignment horizontal="center" vertical="center"/>
    </xf>
    <xf applyAlignment="1" borderId="20" fillId="0" fontId="12" numFmtId="181" pivotButton="0" quotePrefix="0" xfId="6293">
      <alignment horizontal="center" vertical="center"/>
    </xf>
    <xf applyAlignment="1" borderId="28" fillId="0" fontId="12" numFmtId="205" pivotButton="0" quotePrefix="0" xfId="16971">
      <alignment horizontal="center"/>
    </xf>
    <xf applyAlignment="1" borderId="28" fillId="0" fontId="12" numFmtId="204" pivotButton="0" quotePrefix="0" xfId="16971">
      <alignment horizontal="center"/>
    </xf>
    <xf applyAlignment="1" borderId="20" fillId="0" fontId="12" numFmtId="207" pivotButton="0" quotePrefix="0" xfId="16971">
      <alignment horizontal="center"/>
    </xf>
    <xf applyAlignment="1" borderId="20" fillId="0" fontId="12" numFmtId="205" pivotButton="0" quotePrefix="0" xfId="16971">
      <alignment horizontal="center"/>
    </xf>
    <xf applyAlignment="1" borderId="0" fillId="0" fontId="10" numFmtId="177" pivotButton="0" quotePrefix="0" xfId="6293">
      <alignment horizontal="center" vertical="center"/>
    </xf>
    <xf applyAlignment="1" borderId="0" fillId="0" fontId="10" numFmtId="167" pivotButton="0" quotePrefix="0" xfId="4181">
      <alignment horizontal="center" vertical="center"/>
    </xf>
    <xf applyAlignment="1" borderId="11" fillId="5" fontId="12" numFmtId="173" pivotButton="0" quotePrefix="0" xfId="6293">
      <alignment horizontal="center" vertical="center"/>
    </xf>
    <xf applyAlignment="1" borderId="21" fillId="5" fontId="12" numFmtId="173" pivotButton="0" quotePrefix="0" xfId="6293">
      <alignment horizontal="center" vertical="center"/>
    </xf>
    <xf applyAlignment="1" borderId="22" fillId="5" fontId="12" numFmtId="173" pivotButton="0" quotePrefix="0" xfId="6293">
      <alignment horizontal="center" vertical="center"/>
    </xf>
    <xf applyAlignment="1" borderId="21" fillId="0" fontId="0" numFmtId="208" pivotButton="0" quotePrefix="0" xfId="6293">
      <alignment horizontal="center" vertical="center"/>
    </xf>
    <xf applyAlignment="1" borderId="12" fillId="0" fontId="0" numFmtId="208" pivotButton="0" quotePrefix="0" xfId="6293">
      <alignment horizontal="center" vertical="center"/>
    </xf>
    <xf applyAlignment="1" borderId="21" fillId="0" fontId="0" numFmtId="177" pivotButton="0" quotePrefix="0" xfId="6293">
      <alignment horizontal="center" vertical="center"/>
    </xf>
    <xf applyAlignment="1" borderId="27" fillId="0" fontId="0" numFmtId="208" pivotButton="0" quotePrefix="0" xfId="6293">
      <alignment horizontal="center" vertical="center"/>
    </xf>
    <xf applyAlignment="1" borderId="0" fillId="0" fontId="0" numFmtId="167" pivotButton="0" quotePrefix="0" xfId="4181">
      <alignment vertical="center"/>
    </xf>
    <xf applyAlignment="1" borderId="0" fillId="0" fontId="118" numFmtId="177" pivotButton="0" quotePrefix="0" xfId="6293">
      <alignment horizontal="center" vertical="center"/>
    </xf>
    <xf applyAlignment="1" borderId="0" fillId="0" fontId="0" numFmtId="173" pivotButton="0" quotePrefix="0" xfId="6293">
      <alignment horizontal="right" vertical="center"/>
    </xf>
    <xf applyAlignment="1" borderId="0" fillId="0" fontId="0" numFmtId="209" pivotButton="0" quotePrefix="0" xfId="6293">
      <alignment horizontal="center" vertical="center"/>
    </xf>
    <xf applyAlignment="1" borderId="0" fillId="14" fontId="0" numFmtId="177" pivotButton="0" quotePrefix="0" xfId="6293">
      <alignment horizontal="center" vertical="center"/>
    </xf>
    <xf applyAlignment="1" borderId="0" fillId="0" fontId="40" numFmtId="167" pivotButton="0" quotePrefix="0" xfId="4181">
      <alignment horizontal="center" vertical="center"/>
    </xf>
    <xf applyAlignment="1" borderId="0" fillId="0" fontId="40" numFmtId="177" pivotButton="0" quotePrefix="0" xfId="6293">
      <alignment horizontal="center" vertical="center"/>
    </xf>
    <xf applyAlignment="1" borderId="0" fillId="0" fontId="63" numFmtId="177" pivotButton="0" quotePrefix="0" xfId="6293">
      <alignment horizontal="center" vertical="center"/>
    </xf>
    <xf applyAlignment="1" borderId="0" fillId="0" fontId="0" numFmtId="167" pivotButton="0" quotePrefix="0" xfId="6293">
      <alignment horizontal="center" vertical="center"/>
    </xf>
    <xf applyAlignment="1" borderId="0" fillId="0" fontId="0" numFmtId="193" pivotButton="0" quotePrefix="0" xfId="6293">
      <alignment horizontal="center" vertical="center"/>
    </xf>
    <xf applyAlignment="1" borderId="0" fillId="0" fontId="0" numFmtId="171" pivotButton="0" quotePrefix="0" xfId="4181">
      <alignment horizontal="center" vertical="center"/>
    </xf>
    <xf applyAlignment="1" borderId="0" fillId="0" fontId="112" numFmtId="181" pivotButton="0" quotePrefix="0" xfId="16971">
      <alignment horizontal="center" vertical="center"/>
    </xf>
    <xf applyAlignment="1" borderId="0" fillId="0" fontId="112" numFmtId="173" pivotButton="0" quotePrefix="0" xfId="4181">
      <alignment horizontal="center" vertical="center"/>
    </xf>
    <xf applyAlignment="1" borderId="0" fillId="0" fontId="112" numFmtId="177" pivotButton="0" quotePrefix="0" xfId="6293">
      <alignment horizontal="center" vertical="center"/>
    </xf>
    <xf applyAlignment="1" borderId="0" fillId="0" fontId="112" numFmtId="167" pivotButton="0" quotePrefix="0" xfId="4181">
      <alignment horizontal="center" vertical="center"/>
    </xf>
    <xf applyAlignment="1" borderId="0" fillId="0" fontId="0" numFmtId="189" pivotButton="0" quotePrefix="0" xfId="6293">
      <alignment horizontal="center" vertical="center"/>
    </xf>
    <xf applyAlignment="1" borderId="0" fillId="0" fontId="113" numFmtId="177" pivotButton="0" quotePrefix="0" xfId="6293">
      <alignment horizontal="center" vertical="center"/>
    </xf>
    <xf applyAlignment="1" borderId="0" fillId="0" fontId="113" numFmtId="167" pivotButton="0" quotePrefix="0" xfId="4181">
      <alignment horizontal="center" vertical="center"/>
    </xf>
    <xf applyAlignment="1" borderId="0" fillId="0" fontId="113" numFmtId="164" pivotButton="0" quotePrefix="0" xfId="6293">
      <alignment horizontal="center" vertical="center"/>
    </xf>
    <xf applyAlignment="1" borderId="0" fillId="0" fontId="31" numFmtId="167" pivotButton="0" quotePrefix="0" xfId="6293">
      <alignment horizontal="center" vertical="center"/>
    </xf>
    <xf applyAlignment="1" borderId="0" fillId="0" fontId="31" numFmtId="177" pivotButton="0" quotePrefix="0" xfId="6293">
      <alignment horizontal="center" vertical="center"/>
    </xf>
    <xf applyAlignment="1" borderId="0" fillId="0" fontId="113" numFmtId="164" pivotButton="0" quotePrefix="0" xfId="16971">
      <alignment horizontal="center" vertical="center"/>
    </xf>
    <xf applyAlignment="1" borderId="0" fillId="0" fontId="0" numFmtId="185" pivotButton="0" quotePrefix="0" xfId="6293">
      <alignment horizontal="center" vertical="center"/>
    </xf>
    <xf applyAlignment="1" borderId="10" fillId="0" fontId="39" numFmtId="164" pivotButton="0" quotePrefix="0" xfId="6293">
      <alignment horizontal="center"/>
    </xf>
    <xf borderId="2" fillId="0" fontId="0" numFmtId="170" pivotButton="0" quotePrefix="0" xfId="6293"/>
    <xf borderId="40" fillId="0" fontId="0" numFmtId="167" pivotButton="0" quotePrefix="0" xfId="4181"/>
    <xf borderId="0" fillId="0" fontId="56" numFmtId="167" pivotButton="0" quotePrefix="0" xfId="4181"/>
    <xf borderId="0" fillId="0" fontId="0" numFmtId="170" pivotButton="0" quotePrefix="0" xfId="6293"/>
    <xf borderId="0" fillId="0" fontId="53" numFmtId="202" pivotButton="0" quotePrefix="0" xfId="6293"/>
    <xf applyAlignment="1" borderId="43" fillId="0" fontId="11" numFmtId="172" pivotButton="0" quotePrefix="0" xfId="6293">
      <alignment horizontal="center"/>
    </xf>
    <xf applyAlignment="1" borderId="87" fillId="0" fontId="11" numFmtId="172" pivotButton="0" quotePrefix="0" xfId="6293">
      <alignment horizontal="center"/>
    </xf>
    <xf applyAlignment="1" borderId="62" fillId="0" fontId="11" numFmtId="166" pivotButton="0" quotePrefix="0" xfId="6293">
      <alignment horizontal="center"/>
    </xf>
    <xf applyAlignment="1" borderId="25" fillId="0" fontId="11" numFmtId="166" pivotButton="0" quotePrefix="0" xfId="6293">
      <alignment horizontal="center"/>
    </xf>
    <xf applyAlignment="1" borderId="62" fillId="0" fontId="11" numFmtId="172" pivotButton="0" quotePrefix="0" xfId="6293">
      <alignment horizontal="center"/>
    </xf>
    <xf borderId="0" fillId="0" fontId="53" numFmtId="201" pivotButton="0" quotePrefix="0" xfId="6293"/>
    <xf applyAlignment="1" borderId="0" fillId="0" fontId="62" numFmtId="164" pivotButton="0" quotePrefix="0" xfId="6293">
      <alignment horizontal="right" vertical="center" wrapText="1"/>
    </xf>
    <xf borderId="0" fillId="0" fontId="0" numFmtId="170" pivotButton="0" quotePrefix="0" xfId="4181"/>
    <xf borderId="30" fillId="0" fontId="0" numFmtId="164" pivotButton="0" quotePrefix="0" xfId="6293"/>
    <xf applyAlignment="1" borderId="0" fillId="3" fontId="62" numFmtId="167" pivotButton="0" quotePrefix="0" xfId="4181">
      <alignment horizontal="center" vertical="center"/>
    </xf>
    <xf applyAlignment="1" borderId="21" fillId="5" fontId="37" numFmtId="167" pivotButton="0" quotePrefix="0" xfId="4181">
      <alignment horizontal="center" vertical="center"/>
    </xf>
    <xf applyAlignment="1" borderId="21" fillId="5" fontId="37" numFmtId="170" pivotButton="0" quotePrefix="0" xfId="4181">
      <alignment horizontal="center" vertical="center"/>
    </xf>
    <xf applyAlignment="1" borderId="58" fillId="5" fontId="37" numFmtId="181" pivotButton="0" quotePrefix="0" xfId="16971">
      <alignment horizontal="center" vertical="center"/>
    </xf>
    <xf applyAlignment="1" borderId="25" fillId="5" fontId="37" numFmtId="164" pivotButton="0" quotePrefix="0" xfId="6293">
      <alignment horizontal="center" vertical="center"/>
    </xf>
    <xf applyAlignment="1" borderId="21" fillId="5" fontId="37" numFmtId="181" pivotButton="0" quotePrefix="0" xfId="16971">
      <alignment horizontal="center" vertical="center"/>
    </xf>
    <xf applyAlignment="1" borderId="44" fillId="5" fontId="37" numFmtId="167" pivotButton="0" quotePrefix="0" xfId="4181">
      <alignment horizontal="center" vertical="center"/>
    </xf>
    <xf applyAlignment="1" borderId="142" fillId="5" fontId="37" numFmtId="167" pivotButton="0" quotePrefix="0" xfId="4181">
      <alignment horizontal="center" vertical="center"/>
    </xf>
    <xf applyAlignment="1" borderId="0" fillId="0" fontId="37" numFmtId="167" pivotButton="0" quotePrefix="0" xfId="4181">
      <alignment horizontal="center" vertical="center"/>
    </xf>
    <xf applyAlignment="1" borderId="6" fillId="0" fontId="0" numFmtId="167" pivotButton="0" quotePrefix="0" xfId="4181">
      <alignment horizontal="center" vertical="center"/>
    </xf>
    <xf applyAlignment="1" borderId="21" fillId="0" fontId="18" numFmtId="170" pivotButton="0" quotePrefix="0" xfId="4181">
      <alignment horizontal="center" vertical="center"/>
    </xf>
    <xf applyAlignment="1" borderId="21" fillId="0" fontId="18" numFmtId="167" pivotButton="0" quotePrefix="0" xfId="4181">
      <alignment horizontal="center" vertical="center"/>
    </xf>
    <xf applyAlignment="1" borderId="44" fillId="0" fontId="18" numFmtId="167" pivotButton="0" quotePrefix="0" xfId="4181">
      <alignment horizontal="center" vertical="center"/>
    </xf>
    <xf applyAlignment="1" borderId="142" fillId="0" fontId="12" numFmtId="167" pivotButton="0" quotePrefix="0" xfId="4181">
      <alignment horizontal="center" vertical="center"/>
    </xf>
    <xf applyAlignment="1" borderId="143" fillId="0" fontId="0" numFmtId="167" pivotButton="0" quotePrefix="0" xfId="4181">
      <alignment horizontal="center" vertical="center"/>
    </xf>
    <xf applyAlignment="1" borderId="6" fillId="0" fontId="0" numFmtId="170" pivotButton="0" quotePrefix="0" xfId="4181">
      <alignment horizontal="center" vertical="center"/>
    </xf>
    <xf applyAlignment="1" borderId="43" fillId="0" fontId="0" numFmtId="189" pivotButton="0" quotePrefix="0" xfId="6293">
      <alignment horizontal="center" vertical="center"/>
    </xf>
    <xf applyAlignment="1" borderId="43" fillId="0" fontId="0" numFmtId="170" pivotButton="0" quotePrefix="0" xfId="4181">
      <alignment horizontal="center" vertical="center"/>
    </xf>
    <xf applyAlignment="1" borderId="87" fillId="0" fontId="0" numFmtId="170" pivotButton="0" quotePrefix="0" xfId="4181">
      <alignment horizontal="center" vertical="center"/>
    </xf>
    <xf applyAlignment="1" borderId="84" fillId="0" fontId="0" numFmtId="167" pivotButton="0" quotePrefix="0" xfId="4181">
      <alignment horizontal="center" vertical="center"/>
    </xf>
    <xf applyAlignment="1" borderId="142" fillId="0" fontId="12" numFmtId="170" pivotButton="0" quotePrefix="0" xfId="4181">
      <alignment horizontal="center" vertical="center"/>
    </xf>
    <xf applyAlignment="1" borderId="76" fillId="0" fontId="0" numFmtId="164" pivotButton="0" quotePrefix="0" xfId="16971">
      <alignment horizontal="center" vertical="center"/>
    </xf>
    <xf applyAlignment="1" borderId="0" fillId="19" fontId="16" numFmtId="167" pivotButton="0" quotePrefix="0" xfId="4181">
      <alignment horizontal="center" vertical="center"/>
    </xf>
    <xf applyAlignment="1" borderId="0" fillId="19" fontId="16" numFmtId="170" pivotButton="0" quotePrefix="0" xfId="4181">
      <alignment horizontal="center" vertical="center"/>
    </xf>
    <xf applyAlignment="1" borderId="6" fillId="19" fontId="0" numFmtId="167" pivotButton="0" quotePrefix="0" xfId="4181">
      <alignment horizontal="center" vertical="center"/>
    </xf>
    <xf applyAlignment="1" borderId="54" fillId="19" fontId="18" numFmtId="171" pivotButton="0" quotePrefix="0" xfId="4181">
      <alignment horizontal="center" vertical="center"/>
    </xf>
    <xf applyAlignment="1" borderId="54" fillId="19" fontId="18" numFmtId="164" pivotButton="0" quotePrefix="0" xfId="6293">
      <alignment horizontal="center" vertical="center"/>
    </xf>
    <xf applyAlignment="1" borderId="54" fillId="19" fontId="18" numFmtId="170" pivotButton="0" quotePrefix="0" xfId="4181">
      <alignment horizontal="center" vertical="center"/>
    </xf>
    <xf applyAlignment="1" borderId="25" fillId="19" fontId="12" numFmtId="164" pivotButton="0" quotePrefix="0" xfId="6293">
      <alignment horizontal="center" vertical="center"/>
    </xf>
    <xf applyAlignment="1" borderId="93" fillId="19" fontId="18" numFmtId="167" pivotButton="0" quotePrefix="0" xfId="4181">
      <alignment horizontal="center" vertical="center"/>
    </xf>
    <xf applyAlignment="1" borderId="143" fillId="19" fontId="18" numFmtId="171" pivotButton="0" quotePrefix="0" xfId="4181">
      <alignment horizontal="center" vertical="center"/>
    </xf>
    <xf applyAlignment="1" borderId="0" fillId="19" fontId="0" numFmtId="171" pivotButton="0" quotePrefix="0" xfId="4181">
      <alignment horizontal="center" vertical="center"/>
    </xf>
    <xf applyAlignment="1" borderId="0" fillId="19" fontId="12" numFmtId="171" pivotButton="0" quotePrefix="0" xfId="4181">
      <alignment horizontal="center" vertical="center"/>
    </xf>
    <xf applyAlignment="1" borderId="0" fillId="19" fontId="18" numFmtId="170" pivotButton="0" quotePrefix="0" xfId="4181">
      <alignment horizontal="center" vertical="center"/>
    </xf>
    <xf applyAlignment="1" borderId="0" fillId="19" fontId="12" numFmtId="170" pivotButton="0" quotePrefix="0" xfId="4181">
      <alignment horizontal="center" vertical="center"/>
    </xf>
    <xf applyAlignment="1" borderId="6" fillId="19" fontId="12" numFmtId="171" pivotButton="0" quotePrefix="0" xfId="4181">
      <alignment horizontal="center" vertical="center"/>
    </xf>
    <xf applyAlignment="1" borderId="87" fillId="0" fontId="0" numFmtId="167" pivotButton="0" quotePrefix="0" xfId="4181">
      <alignment horizontal="center" vertical="center"/>
    </xf>
    <xf applyAlignment="1" borderId="25" fillId="5" fontId="12" numFmtId="164" pivotButton="0" quotePrefix="0" xfId="6293">
      <alignment horizontal="center" vertical="center"/>
    </xf>
    <xf applyAlignment="1" borderId="142" fillId="5" fontId="37" numFmtId="170" pivotButton="0" quotePrefix="0" xfId="4181">
      <alignment horizontal="center" vertical="center"/>
    </xf>
    <xf applyAlignment="1" borderId="54" fillId="0" fontId="0" numFmtId="169" pivotButton="0" quotePrefix="0" xfId="4181">
      <alignment horizontal="center" vertical="center"/>
    </xf>
    <xf applyAlignment="1" borderId="54" fillId="0" fontId="16" numFmtId="170" pivotButton="0" quotePrefix="0" xfId="4181">
      <alignment horizontal="center" vertical="center"/>
    </xf>
    <xf applyAlignment="1" borderId="0" fillId="0" fontId="16" numFmtId="170" pivotButton="0" quotePrefix="0" xfId="4181">
      <alignment horizontal="center" vertical="center"/>
    </xf>
    <xf applyAlignment="1" borderId="43" fillId="0" fontId="16" numFmtId="170" pivotButton="0" quotePrefix="0" xfId="4181">
      <alignment horizontal="center" vertical="center"/>
    </xf>
    <xf applyAlignment="1" borderId="21" fillId="0" fontId="18" numFmtId="169" pivotButton="0" quotePrefix="0" xfId="4181">
      <alignment horizontal="center" vertical="center"/>
    </xf>
    <xf applyAlignment="1" borderId="142" fillId="0" fontId="18" numFmtId="169" pivotButton="0" quotePrefix="0" xfId="4181">
      <alignment horizontal="center" vertical="center"/>
    </xf>
    <xf applyAlignment="1" borderId="0" fillId="0" fontId="16" numFmtId="167" pivotButton="0" quotePrefix="0" xfId="4181">
      <alignment horizontal="center" vertical="center"/>
    </xf>
    <xf applyAlignment="1" borderId="6" fillId="0" fontId="16" numFmtId="167" pivotButton="0" quotePrefix="0" xfId="4181">
      <alignment horizontal="center" vertical="center"/>
    </xf>
    <xf applyAlignment="1" borderId="7" fillId="0" fontId="16" numFmtId="167" pivotButton="0" quotePrefix="0" xfId="4181">
      <alignment horizontal="center" vertical="center"/>
    </xf>
    <xf applyAlignment="1" borderId="93" fillId="19" fontId="18" numFmtId="170" pivotButton="0" quotePrefix="0" xfId="4181">
      <alignment horizontal="center" vertical="center"/>
    </xf>
    <xf applyAlignment="1" borderId="54" fillId="19" fontId="18" numFmtId="167" pivotButton="0" quotePrefix="0" xfId="4181">
      <alignment horizontal="center" vertical="center"/>
    </xf>
    <xf applyAlignment="1" borderId="0" fillId="19" fontId="18" numFmtId="171" pivotButton="0" quotePrefix="0" xfId="4181">
      <alignment horizontal="center" vertical="center"/>
    </xf>
    <xf applyAlignment="1" borderId="0" fillId="19" fontId="0" numFmtId="197" pivotButton="0" quotePrefix="0" xfId="6293">
      <alignment horizontal="center" vertical="center"/>
    </xf>
    <xf applyAlignment="1" borderId="30" fillId="19" fontId="0" numFmtId="170" pivotButton="0" quotePrefix="0" xfId="4181">
      <alignment horizontal="center" vertical="center"/>
    </xf>
    <xf applyAlignment="1" borderId="0" fillId="19" fontId="16" numFmtId="197" pivotButton="0" quotePrefix="0" xfId="6293">
      <alignment horizontal="center" vertical="center"/>
    </xf>
    <xf applyAlignment="1" borderId="0" fillId="19" fontId="16" numFmtId="169" pivotButton="0" quotePrefix="0" xfId="4181">
      <alignment horizontal="center" vertical="center"/>
    </xf>
    <xf applyAlignment="1" borderId="0" fillId="19" fontId="18" numFmtId="169" pivotButton="0" quotePrefix="0" xfId="4181">
      <alignment horizontal="center" vertical="center"/>
    </xf>
    <xf applyAlignment="1" borderId="30" fillId="19" fontId="12" numFmtId="170" pivotButton="0" quotePrefix="0" xfId="4181">
      <alignment horizontal="center" vertical="center"/>
    </xf>
    <xf applyAlignment="1" borderId="30" fillId="19" fontId="0" numFmtId="189" pivotButton="0" quotePrefix="0" xfId="6293">
      <alignment horizontal="center" vertical="center"/>
    </xf>
    <xf applyAlignment="1" borderId="18" fillId="0" fontId="0" numFmtId="167" pivotButton="0" quotePrefix="0" xfId="4181">
      <alignment horizontal="center" vertical="center"/>
    </xf>
    <xf applyAlignment="1" borderId="32" fillId="0" fontId="0" numFmtId="164" pivotButton="0" quotePrefix="0" xfId="6293">
      <alignment horizontal="center" vertical="center"/>
    </xf>
    <xf applyAlignment="1" borderId="20" fillId="0" fontId="0" numFmtId="164" pivotButton="0" quotePrefix="0" xfId="6293">
      <alignment horizontal="center" vertical="center"/>
    </xf>
    <xf applyAlignment="1" borderId="28" fillId="0" fontId="0" numFmtId="164" pivotButton="0" quotePrefix="0" xfId="6293">
      <alignment horizontal="center" vertical="center"/>
    </xf>
    <xf applyAlignment="1" borderId="87" fillId="0" fontId="16" numFmtId="167" pivotButton="0" quotePrefix="0" xfId="4181">
      <alignment horizontal="center" vertical="center"/>
    </xf>
    <xf applyAlignment="1" borderId="43" fillId="0" fontId="16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 vertical="center" wrapText="1"/>
    </xf>
    <xf applyAlignment="1" borderId="0" fillId="0" fontId="60" numFmtId="167" pivotButton="0" quotePrefix="0" xfId="4181">
      <alignment horizontal="center" vertical="center"/>
    </xf>
    <xf borderId="0" fillId="0" fontId="40" numFmtId="169" pivotButton="0" quotePrefix="0" xfId="4181"/>
    <xf borderId="0" fillId="0" fontId="53" numFmtId="169" pivotButton="0" quotePrefix="0" xfId="4181"/>
    <xf applyAlignment="1" borderId="0" fillId="0" fontId="0" numFmtId="203" pivotButton="0" quotePrefix="0" xfId="6293">
      <alignment horizontal="left" indent="1"/>
    </xf>
    <xf borderId="0" fillId="0" fontId="0" numFmtId="181" pivotButton="0" quotePrefix="0" xfId="6293"/>
    <xf applyAlignment="1" borderId="0" fillId="6" fontId="0" numFmtId="164" pivotButton="0" quotePrefix="0" xfId="6293">
      <alignment horizontal="center"/>
    </xf>
    <xf borderId="0" fillId="6" fontId="0" numFmtId="164" pivotButton="0" quotePrefix="0" xfId="6293"/>
    <xf borderId="0" fillId="6" fontId="54" numFmtId="164" pivotButton="0" quotePrefix="0" xfId="6293"/>
    <xf borderId="0" fillId="0" fontId="54" numFmtId="181" pivotButton="0" quotePrefix="0" xfId="6293"/>
    <xf borderId="0" fillId="6" fontId="0" numFmtId="169" pivotButton="0" quotePrefix="0" xfId="4181"/>
    <xf applyAlignment="1" borderId="103" fillId="17" fontId="79" numFmtId="172" pivotButton="0" quotePrefix="0" xfId="6293">
      <alignment horizontal="center" vertical="center"/>
    </xf>
    <xf borderId="103" fillId="0" fontId="0" numFmtId="0" pivotButton="0" quotePrefix="0" xfId="0"/>
    <xf applyAlignment="1" borderId="103" fillId="17" fontId="79" numFmtId="166" pivotButton="0" quotePrefix="0" xfId="6293">
      <alignment horizontal="center" vertical="center"/>
    </xf>
    <xf applyAlignment="1" borderId="111" fillId="22" fontId="81" numFmtId="181" pivotButton="0" quotePrefix="0" xfId="6293">
      <alignment horizontal="center" vertical="center" wrapText="1"/>
    </xf>
    <xf applyAlignment="1" borderId="111" fillId="22" fontId="81" numFmtId="164" pivotButton="0" quotePrefix="0" xfId="6293">
      <alignment vertical="center" wrapText="1"/>
    </xf>
    <xf applyAlignment="1" borderId="111" fillId="22" fontId="81" numFmtId="164" pivotButton="0" quotePrefix="0" xfId="6293">
      <alignment horizontal="center" vertical="center" wrapText="1"/>
    </xf>
    <xf applyAlignment="1" borderId="111" fillId="22" fontId="93" numFmtId="181" pivotButton="0" quotePrefix="0" xfId="6293">
      <alignment horizontal="center" vertical="center" wrapText="1"/>
    </xf>
    <xf applyAlignment="1" borderId="141" fillId="22" fontId="81" numFmtId="164" pivotButton="0" quotePrefix="0" xfId="6293">
      <alignment horizontal="center" vertical="center" wrapText="1"/>
    </xf>
    <xf applyAlignment="1" borderId="0" fillId="6" fontId="78" numFmtId="181" pivotButton="0" quotePrefix="0" xfId="6293">
      <alignment vertical="center" wrapText="1"/>
    </xf>
    <xf applyAlignment="1" borderId="0" fillId="6" fontId="78" numFmtId="164" pivotButton="0" quotePrefix="0" xfId="6293">
      <alignment horizontal="center" vertical="center" wrapText="1"/>
    </xf>
    <xf applyAlignment="1" borderId="0" fillId="6" fontId="78" numFmtId="164" pivotButton="0" quotePrefix="0" xfId="6293">
      <alignment vertical="center" wrapText="1"/>
    </xf>
    <xf borderId="4" fillId="0" fontId="0" numFmtId="0" pivotButton="0" quotePrefix="0" xfId="0"/>
    <xf applyAlignment="1" borderId="127" fillId="24" fontId="7" numFmtId="181" pivotButton="0" quotePrefix="0" xfId="6293">
      <alignment horizontal="center" vertical="center"/>
    </xf>
    <xf applyAlignment="1" borderId="122" fillId="25" fontId="87" numFmtId="41" pivotButton="0" quotePrefix="0" xfId="12284">
      <alignment horizontal="center" vertical="center"/>
    </xf>
    <xf applyAlignment="1" borderId="127" fillId="25" fontId="87" numFmtId="181" pivotButton="0" quotePrefix="0" xfId="475">
      <alignment horizontal="center" vertical="center"/>
    </xf>
    <xf applyAlignment="1" borderId="122" fillId="24" fontId="7" numFmtId="164" pivotButton="0" quotePrefix="0" xfId="6293">
      <alignment horizontal="center" vertical="center"/>
    </xf>
    <xf borderId="0" fillId="0" fontId="16" numFmtId="164" pivotButton="0" quotePrefix="0" xfId="6293"/>
    <xf applyAlignment="1" borderId="116" fillId="23" fontId="7" numFmtId="181" pivotButton="0" quotePrefix="0" xfId="6293">
      <alignment horizontal="center" vertical="center"/>
    </xf>
    <xf applyAlignment="1" borderId="115" fillId="23" fontId="7" numFmtId="174" pivotButton="0" quotePrefix="0" xfId="16971">
      <alignment horizontal="center" vertical="center"/>
    </xf>
    <xf applyAlignment="1" borderId="0" fillId="6" fontId="7" numFmtId="181" pivotButton="0" quotePrefix="0" xfId="6293">
      <alignment horizontal="center" vertical="center"/>
    </xf>
    <xf applyAlignment="1" borderId="0" fillId="26" fontId="87" numFmtId="181" pivotButton="0" quotePrefix="0" xfId="475">
      <alignment horizontal="center" vertical="center"/>
    </xf>
    <xf applyAlignment="1" borderId="0" fillId="6" fontId="7" numFmtId="174" pivotButton="0" quotePrefix="0" xfId="16971">
      <alignment horizontal="center" vertical="center"/>
    </xf>
    <xf applyAlignment="1" borderId="0" fillId="6" fontId="7" numFmtId="181" pivotButton="0" quotePrefix="0" xfId="6293">
      <alignment horizontal="center"/>
    </xf>
    <xf applyAlignment="1" borderId="0" fillId="29" fontId="87" numFmtId="181" pivotButton="0" quotePrefix="0" xfId="475">
      <alignment horizontal="center"/>
    </xf>
    <xf applyAlignment="1" borderId="0" fillId="6" fontId="7" numFmtId="174" pivotButton="0" quotePrefix="0" xfId="16971">
      <alignment horizontal="center"/>
    </xf>
    <xf applyAlignment="1" borderId="127" fillId="6" fontId="7" numFmtId="181" pivotButton="0" quotePrefix="0" xfId="6293">
      <alignment horizontal="center" vertical="center"/>
    </xf>
    <xf applyAlignment="1" borderId="127" fillId="29" fontId="87" numFmtId="181" pivotButton="0" quotePrefix="0" xfId="475">
      <alignment horizontal="center" vertical="center"/>
    </xf>
    <xf applyAlignment="1" borderId="116" fillId="6" fontId="7" numFmtId="181" pivotButton="0" quotePrefix="0" xfId="6293">
      <alignment horizontal="center" vertical="center"/>
    </xf>
    <xf applyAlignment="1" borderId="115" fillId="6" fontId="7" numFmtId="174" pivotButton="0" quotePrefix="0" xfId="16971">
      <alignment horizontal="center" vertical="center"/>
    </xf>
    <xf applyAlignment="1" borderId="125" fillId="24" fontId="7" numFmtId="181" pivotButton="0" quotePrefix="0" xfId="6293">
      <alignment horizontal="center" vertical="center"/>
    </xf>
    <xf applyAlignment="1" borderId="125" fillId="25" fontId="87" numFmtId="181" pivotButton="0" quotePrefix="0" xfId="475">
      <alignment horizontal="center" vertical="center"/>
    </xf>
    <xf applyAlignment="1" borderId="119" fillId="23" fontId="7" numFmtId="181" pivotButton="0" quotePrefix="0" xfId="6293">
      <alignment horizontal="center" vertical="center"/>
    </xf>
    <xf applyAlignment="1" borderId="0" fillId="23" fontId="7" numFmtId="174" pivotButton="0" quotePrefix="0" xfId="16971">
      <alignment horizontal="center" vertical="center"/>
    </xf>
    <xf borderId="0" fillId="6" fontId="78" numFmtId="174" pivotButton="0" quotePrefix="0" xfId="16971"/>
    <xf applyAlignment="1" borderId="126" fillId="24" fontId="7" numFmtId="181" pivotButton="0" quotePrefix="0" xfId="6293">
      <alignment horizontal="center" vertical="center"/>
    </xf>
    <xf applyAlignment="1" borderId="126" fillId="25" fontId="87" numFmtId="181" pivotButton="0" quotePrefix="0" xfId="475">
      <alignment horizontal="center" vertical="center"/>
    </xf>
    <xf applyAlignment="1" borderId="121" fillId="23" fontId="7" numFmtId="181" pivotButton="0" quotePrefix="0" xfId="6293">
      <alignment horizontal="center" vertical="center"/>
    </xf>
    <xf applyAlignment="1" borderId="120" fillId="23" fontId="7" numFmtId="174" pivotButton="0" quotePrefix="0" xfId="16971">
      <alignment horizontal="center" vertical="center"/>
    </xf>
    <xf borderId="0" fillId="6" fontId="39" numFmtId="164" pivotButton="0" quotePrefix="0" xfId="6293"/>
    <xf borderId="0" fillId="6" fontId="95" numFmtId="164" pivotButton="0" quotePrefix="0" xfId="6293"/>
    <xf applyAlignment="1" borderId="0" fillId="6" fontId="96" numFmtId="164" pivotButton="0" quotePrefix="0" xfId="6293">
      <alignment horizontal="center"/>
    </xf>
    <xf borderId="0" fillId="6" fontId="99" numFmtId="164" pivotButton="0" quotePrefix="0" xfId="6293"/>
    <xf applyAlignment="1" borderId="0" fillId="29" fontId="100" numFmtId="41" pivotButton="0" quotePrefix="0" xfId="12284">
      <alignment horizontal="center"/>
    </xf>
    <xf applyAlignment="1" borderId="0" fillId="29" fontId="102" numFmtId="41" pivotButton="0" quotePrefix="0" xfId="12284">
      <alignment horizontal="center"/>
    </xf>
    <xf applyAlignment="1" borderId="0" fillId="0" fontId="96" numFmtId="164" pivotButton="0" quotePrefix="0" xfId="6293">
      <alignment horizontal="center"/>
    </xf>
    <xf applyAlignment="1" borderId="68" fillId="0" fontId="39" numFmtId="164" pivotButton="0" quotePrefix="0" xfId="6293">
      <alignment vertical="center"/>
    </xf>
    <xf borderId="0" fillId="0" fontId="104" numFmtId="164" pivotButton="0" quotePrefix="0" xfId="6293"/>
    <xf applyAlignment="1" borderId="0" fillId="6" fontId="96" numFmtId="174" pivotButton="0" quotePrefix="0" xfId="16971">
      <alignment horizontal="center"/>
    </xf>
    <xf applyAlignment="1" borderId="0" fillId="6" fontId="80" numFmtId="174" pivotButton="0" quotePrefix="0" xfId="16971">
      <alignment horizontal="center"/>
    </xf>
    <xf borderId="0" fillId="0" fontId="0" numFmtId="199" pivotButton="0" quotePrefix="0" xfId="6293"/>
    <xf applyAlignment="1" borderId="123" fillId="24" fontId="7" numFmtId="181" pivotButton="0" quotePrefix="0" xfId="6293">
      <alignment horizontal="center" vertical="center"/>
    </xf>
    <xf borderId="0" fillId="6" fontId="86" numFmtId="174" pivotButton="0" quotePrefix="0" xfId="16971"/>
    <xf applyAlignment="1" borderId="123" fillId="25" fontId="87" numFmtId="181" pivotButton="0" quotePrefix="0" xfId="475">
      <alignment horizontal="center" vertical="center"/>
    </xf>
    <xf applyAlignment="1" borderId="118" fillId="23" fontId="7" numFmtId="181" pivotButton="0" quotePrefix="0" xfId="6293">
      <alignment horizontal="center" vertical="center"/>
    </xf>
    <xf applyAlignment="1" borderId="117" fillId="23" fontId="7" numFmtId="174" pivotButton="0" quotePrefix="0" xfId="16971">
      <alignment horizontal="center" vertical="center"/>
    </xf>
    <xf borderId="0" fillId="0" fontId="0" numFmtId="181" pivotButton="0" quotePrefix="0" xfId="16971"/>
    <xf applyAlignment="1" borderId="125" fillId="30" fontId="87" numFmtId="181" pivotButton="0" quotePrefix="0" xfId="475">
      <alignment horizontal="center" vertical="center"/>
    </xf>
    <xf applyAlignment="1" borderId="0" fillId="6" fontId="98" numFmtId="193" pivotButton="0" quotePrefix="0" xfId="6293">
      <alignment horizontal="center"/>
    </xf>
    <xf applyAlignment="1" borderId="0" fillId="6" fontId="98" numFmtId="181" pivotButton="0" quotePrefix="0" xfId="6293">
      <alignment horizontal="center"/>
    </xf>
    <xf borderId="0" fillId="6" fontId="97" numFmtId="164" pivotButton="0" quotePrefix="0" xfId="6293"/>
    <xf applyAlignment="1" borderId="0" fillId="29" fontId="100" numFmtId="198" pivotButton="0" quotePrefix="0" xfId="2828">
      <alignment horizontal="center"/>
    </xf>
    <xf applyAlignment="1" borderId="0" fillId="29" fontId="100" numFmtId="181" pivotButton="0" quotePrefix="0" xfId="475">
      <alignment horizontal="center"/>
    </xf>
    <xf applyAlignment="1" borderId="0" fillId="0" fontId="98" numFmtId="193" pivotButton="0" quotePrefix="0" xfId="6293">
      <alignment horizontal="center"/>
    </xf>
    <xf borderId="0" fillId="0" fontId="105" numFmtId="164" pivotButton="0" quotePrefix="0" xfId="6293"/>
    <xf applyAlignment="1" borderId="0" fillId="6" fontId="98" numFmtId="164" pivotButton="0" quotePrefix="0" xfId="6293">
      <alignment horizontal="center"/>
    </xf>
    <xf applyAlignment="1" borderId="0" fillId="6" fontId="98" numFmtId="174" pivotButton="0" quotePrefix="0" xfId="16971">
      <alignment horizontal="center"/>
    </xf>
    <xf borderId="0" fillId="6" fontId="78" numFmtId="164" pivotButton="0" quotePrefix="0" xfId="6293"/>
    <xf borderId="0" fillId="6" fontId="0" numFmtId="181" pivotButton="0" quotePrefix="0" xfId="6293"/>
    <xf borderId="0" fillId="6" fontId="78" numFmtId="181" pivotButton="0" quotePrefix="0" xfId="16971"/>
    <xf applyAlignment="1" borderId="0" fillId="0" fontId="7" numFmtId="181" pivotButton="0" quotePrefix="0" xfId="6293">
      <alignment horizontal="center"/>
    </xf>
    <xf applyAlignment="1" borderId="0" fillId="0" fontId="87" numFmtId="181" pivotButton="0" quotePrefix="0" xfId="475">
      <alignment horizontal="center"/>
    </xf>
    <xf applyAlignment="1" borderId="115" fillId="6" fontId="7" numFmtId="174" pivotButton="0" quotePrefix="0" xfId="16971">
      <alignment horizontal="center"/>
    </xf>
    <xf applyAlignment="1" borderId="116" fillId="0" fontId="7" numFmtId="181" pivotButton="0" quotePrefix="0" xfId="6293">
      <alignment horizontal="center" vertical="center"/>
    </xf>
    <xf applyAlignment="1" borderId="115" fillId="0" fontId="7" numFmtId="174" pivotButton="0" quotePrefix="0" xfId="16971">
      <alignment horizontal="center" vertical="center"/>
    </xf>
    <xf applyAlignment="1" borderId="110" fillId="6" fontId="106" numFmtId="181" pivotButton="0" quotePrefix="0" xfId="6293">
      <alignment horizontal="center" vertical="center"/>
    </xf>
    <xf applyAlignment="1" borderId="114" fillId="6" fontId="106" numFmtId="181" pivotButton="0" quotePrefix="0" xfId="6293">
      <alignment horizontal="center"/>
    </xf>
    <xf applyAlignment="1" borderId="114" fillId="24" fontId="107" numFmtId="200" pivotButton="0" quotePrefix="0" xfId="6293">
      <alignment horizontal="center" vertical="center"/>
    </xf>
    <xf applyAlignment="1" borderId="126" fillId="24" fontId="107" numFmtId="200" pivotButton="0" quotePrefix="0" xfId="6293">
      <alignment horizontal="center" vertical="center"/>
    </xf>
    <xf applyAlignment="1" borderId="114" fillId="6" fontId="106" numFmtId="181" pivotButton="0" quotePrefix="0" xfId="6293">
      <alignment horizontal="center" vertical="center"/>
    </xf>
    <xf applyAlignment="1" borderId="114" fillId="0" fontId="106" numFmtId="181" pivotButton="0" quotePrefix="0" xfId="6293">
      <alignment horizontal="center"/>
    </xf>
    <xf applyAlignment="1" borderId="110" fillId="29" fontId="108" numFmtId="181" pivotButton="0" quotePrefix="0" xfId="0">
      <alignment horizontal="center" vertical="center"/>
    </xf>
    <xf applyAlignment="1" borderId="114" fillId="25" fontId="109" numFmtId="200" pivotButton="0" quotePrefix="0" xfId="0">
      <alignment horizontal="center" vertical="center"/>
    </xf>
    <xf applyAlignment="1" borderId="126" fillId="25" fontId="109" numFmtId="200" pivotButton="0" quotePrefix="0" xfId="475">
      <alignment horizontal="center" vertical="center"/>
    </xf>
    <xf borderId="0" fillId="0" fontId="94" numFmtId="194" pivotButton="0" quotePrefix="0" xfId="6293"/>
    <xf applyAlignment="1" borderId="114" fillId="6" fontId="110" numFmtId="181" pivotButton="0" quotePrefix="0" xfId="6293">
      <alignment horizontal="center" vertical="center"/>
    </xf>
    <xf applyAlignment="1" borderId="131" fillId="6" fontId="7" numFmtId="174" pivotButton="0" quotePrefix="0" xfId="16971">
      <alignment horizontal="center" vertical="center"/>
    </xf>
    <xf applyAlignment="1" borderId="115" fillId="23" fontId="7" numFmtId="200" pivotButton="0" quotePrefix="0" xfId="6293">
      <alignment horizontal="center" vertical="center"/>
    </xf>
    <xf applyAlignment="1" borderId="116" fillId="23" fontId="7" numFmtId="200" pivotButton="0" quotePrefix="0" xfId="6293">
      <alignment horizontal="center" vertical="center"/>
    </xf>
    <xf borderId="0" fillId="0" fontId="0" numFmtId="193" pivotButton="0" quotePrefix="0" xfId="6293"/>
    <xf applyAlignment="1" borderId="0" fillId="0" fontId="0" numFmtId="193" pivotButton="0" quotePrefix="0" xfId="6293">
      <alignment horizontal="center"/>
    </xf>
    <xf applyAlignment="1" borderId="0" fillId="0" fontId="0" numFmtId="196" pivotButton="0" quotePrefix="0" xfId="6293">
      <alignment horizontal="center" vertical="center"/>
    </xf>
    <xf borderId="0" fillId="27" fontId="0" numFmtId="181" pivotButton="0" quotePrefix="0" xfId="16971"/>
    <xf borderId="0" fillId="6" fontId="90" numFmtId="170" pivotButton="0" quotePrefix="0" xfId="4181"/>
    <xf borderId="0" fillId="6" fontId="77" numFmtId="188" pivotButton="0" quotePrefix="0" xfId="6293"/>
    <xf applyAlignment="1" borderId="103" fillId="0" fontId="79" numFmtId="166" pivotButton="0" quotePrefix="0" xfId="6293">
      <alignment vertical="center"/>
    </xf>
    <xf applyAlignment="1" borderId="0" fillId="17" fontId="79" numFmtId="172" pivotButton="0" quotePrefix="0" xfId="6293">
      <alignment horizontal="center" vertical="center"/>
    </xf>
    <xf applyAlignment="1" borderId="111" fillId="22" fontId="81" numFmtId="181" pivotButton="0" quotePrefix="0" xfId="16971">
      <alignment horizontal="center" vertical="center" wrapText="1"/>
    </xf>
    <xf applyAlignment="1" borderId="111" fillId="22" fontId="81" numFmtId="177" pivotButton="0" quotePrefix="0" xfId="6293">
      <alignment horizontal="center" vertical="center" wrapText="1"/>
    </xf>
    <xf applyAlignment="1" borderId="111" fillId="0" fontId="81" numFmtId="181" pivotButton="0" quotePrefix="0" xfId="16971">
      <alignment horizontal="center" vertical="center" wrapText="1"/>
    </xf>
    <xf applyAlignment="1" borderId="111" fillId="22" fontId="93" numFmtId="181" pivotButton="0" quotePrefix="0" xfId="16971">
      <alignment horizontal="center" vertical="center" wrapText="1"/>
    </xf>
    <xf applyAlignment="1" borderId="104" fillId="22" fontId="81" numFmtId="177" pivotButton="0" quotePrefix="0" xfId="6293">
      <alignment horizontal="center" vertical="center" wrapText="1"/>
    </xf>
    <xf applyAlignment="1" borderId="113" fillId="6" fontId="78" numFmtId="181" pivotButton="0" quotePrefix="0" xfId="16971">
      <alignment vertical="center" wrapText="1"/>
    </xf>
    <xf applyAlignment="1" borderId="0" fillId="6" fontId="78" numFmtId="181" pivotButton="0" quotePrefix="0" xfId="16971">
      <alignment vertical="center" wrapText="1"/>
    </xf>
    <xf applyAlignment="1" borderId="112" fillId="6" fontId="78" numFmtId="177" pivotButton="0" quotePrefix="0" xfId="6293">
      <alignment horizontal="center" vertical="center" wrapText="1"/>
    </xf>
    <xf applyAlignment="1" borderId="113" fillId="6" fontId="78" numFmtId="181" pivotButton="0" quotePrefix="0" xfId="16971">
      <alignment horizontal="center" vertical="center" wrapText="1"/>
    </xf>
    <xf applyAlignment="1" borderId="0" fillId="0" fontId="78" numFmtId="181" pivotButton="0" quotePrefix="0" xfId="16971">
      <alignment vertical="center" wrapText="1"/>
    </xf>
    <xf applyAlignment="1" borderId="105" fillId="6" fontId="78" numFmtId="164" pivotButton="0" quotePrefix="0" xfId="6293">
      <alignment horizontal="center" vertical="center" wrapText="1"/>
    </xf>
    <xf applyAlignment="1" borderId="112" fillId="6" fontId="78" numFmtId="164" pivotButton="0" quotePrefix="0" xfId="6293">
      <alignment horizontal="center" vertical="center" wrapText="1"/>
    </xf>
    <xf applyAlignment="1" borderId="112" fillId="6" fontId="78" numFmtId="193" pivotButton="0" quotePrefix="0" xfId="6293">
      <alignment vertical="center" wrapText="1"/>
    </xf>
    <xf applyAlignment="1" borderId="110" fillId="0" fontId="7" numFmtId="193" pivotButton="0" quotePrefix="0" xfId="6293">
      <alignment horizontal="center" vertical="center"/>
    </xf>
    <xf applyAlignment="1" borderId="116" fillId="23" fontId="7" numFmtId="181" pivotButton="0" quotePrefix="0" xfId="16971">
      <alignment horizontal="center" vertical="center"/>
    </xf>
    <xf applyAlignment="1" borderId="110" fillId="6" fontId="7" numFmtId="193" pivotButton="0" quotePrefix="0" xfId="6293">
      <alignment horizontal="center" vertical="center"/>
    </xf>
    <xf applyAlignment="1" borderId="114" fillId="24" fontId="7" numFmtId="177" pivotButton="0" quotePrefix="0" xfId="6293">
      <alignment horizontal="center" vertical="center"/>
    </xf>
    <xf applyAlignment="1" borderId="114" fillId="24" fontId="7" numFmtId="181" pivotButton="0" quotePrefix="0" xfId="16971">
      <alignment horizontal="center" vertical="center"/>
    </xf>
    <xf applyAlignment="1" borderId="114" fillId="25" fontId="87" numFmtId="41" pivotButton="0" quotePrefix="0" xfId="12284">
      <alignment horizontal="center" vertical="center"/>
    </xf>
    <xf applyAlignment="1" borderId="126" fillId="25" fontId="87" numFmtId="181" pivotButton="0" quotePrefix="0" xfId="16971">
      <alignment horizontal="center" vertical="center"/>
    </xf>
    <xf applyAlignment="1" borderId="114" fillId="24" fontId="89" numFmtId="164" pivotButton="0" quotePrefix="0" xfId="6293">
      <alignment horizontal="center" vertical="center"/>
    </xf>
    <xf applyAlignment="1" borderId="126" fillId="24" fontId="89" numFmtId="181" pivotButton="0" quotePrefix="0" xfId="16971">
      <alignment horizontal="center" vertical="center"/>
    </xf>
    <xf applyAlignment="1" borderId="114" fillId="0" fontId="89" numFmtId="181" pivotButton="0" quotePrefix="0" xfId="16971">
      <alignment horizontal="center" vertical="center"/>
    </xf>
    <xf applyAlignment="1" borderId="114" fillId="24" fontId="89" numFmtId="181" pivotButton="0" quotePrefix="0" xfId="16971">
      <alignment horizontal="center" vertical="center"/>
    </xf>
    <xf applyAlignment="1" borderId="116" fillId="23" fontId="89" numFmtId="181" pivotButton="0" quotePrefix="0" xfId="16971">
      <alignment horizontal="center" vertical="center"/>
    </xf>
    <xf applyAlignment="1" borderId="131" fillId="6" fontId="89" numFmtId="164" pivotButton="0" quotePrefix="0" xfId="6293">
      <alignment horizontal="center" vertical="center"/>
    </xf>
    <xf applyAlignment="1" borderId="137" fillId="6" fontId="89" numFmtId="164" pivotButton="0" quotePrefix="0" xfId="6293">
      <alignment horizontal="center" vertical="center"/>
    </xf>
    <xf borderId="85" fillId="0" fontId="0" numFmtId="0" pivotButton="0" quotePrefix="0" xfId="0"/>
    <xf applyAlignment="1" borderId="118" fillId="23" fontId="7" numFmtId="181" pivotButton="0" quotePrefix="0" xfId="16971">
      <alignment horizontal="center" vertical="center"/>
    </xf>
    <xf applyAlignment="1" borderId="123" fillId="24" fontId="7" numFmtId="177" pivotButton="0" quotePrefix="0" xfId="6293">
      <alignment horizontal="center" vertical="center"/>
    </xf>
    <xf applyAlignment="1" borderId="123" fillId="25" fontId="87" numFmtId="41" pivotButton="0" quotePrefix="0" xfId="12284">
      <alignment horizontal="center" vertical="center"/>
    </xf>
    <xf applyAlignment="1" borderId="123" fillId="25" fontId="87" numFmtId="174" pivotButton="0" quotePrefix="0" xfId="16971">
      <alignment horizontal="center" vertical="center"/>
    </xf>
    <xf applyAlignment="1" borderId="123" fillId="24" fontId="89" numFmtId="164" pivotButton="0" quotePrefix="0" xfId="6293">
      <alignment horizontal="center" vertical="center"/>
    </xf>
    <xf applyAlignment="1" borderId="118" fillId="23" fontId="89" numFmtId="181" pivotButton="0" quotePrefix="0" xfId="16971">
      <alignment horizontal="center" vertical="center"/>
    </xf>
    <xf applyAlignment="1" borderId="132" fillId="6" fontId="89" numFmtId="164" pivotButton="0" quotePrefix="0" xfId="6293">
      <alignment horizontal="center" vertical="center"/>
    </xf>
    <xf applyAlignment="1" borderId="138" fillId="6" fontId="89" numFmtId="164" pivotButton="0" quotePrefix="0" xfId="6293">
      <alignment horizontal="center" vertical="center"/>
    </xf>
    <xf applyAlignment="1" borderId="119" fillId="23" fontId="7" numFmtId="181" pivotButton="0" quotePrefix="0" xfId="16971">
      <alignment horizontal="center" vertical="center"/>
    </xf>
    <xf applyAlignment="1" borderId="125" fillId="24" fontId="7" numFmtId="177" pivotButton="0" quotePrefix="0" xfId="6293">
      <alignment horizontal="center" vertical="center"/>
    </xf>
    <xf applyAlignment="1" borderId="125" fillId="25" fontId="87" numFmtId="41" pivotButton="0" quotePrefix="0" xfId="12284">
      <alignment horizontal="center" vertical="center"/>
    </xf>
    <xf applyAlignment="1" borderId="125" fillId="25" fontId="87" numFmtId="174" pivotButton="0" quotePrefix="0" xfId="16971">
      <alignment horizontal="center" vertical="center"/>
    </xf>
    <xf applyAlignment="1" borderId="125" fillId="24" fontId="89" numFmtId="164" pivotButton="0" quotePrefix="0" xfId="6293">
      <alignment horizontal="center" vertical="center"/>
    </xf>
    <xf applyAlignment="1" borderId="119" fillId="23" fontId="89" numFmtId="181" pivotButton="0" quotePrefix="0" xfId="16971">
      <alignment horizontal="center" vertical="center"/>
    </xf>
    <xf applyAlignment="1" borderId="133" fillId="6" fontId="89" numFmtId="164" pivotButton="0" quotePrefix="0" xfId="6293">
      <alignment horizontal="center" vertical="center"/>
    </xf>
    <xf applyAlignment="1" borderId="139" fillId="6" fontId="89" numFmtId="164" pivotButton="0" quotePrefix="0" xfId="6293">
      <alignment horizontal="center" vertical="center"/>
    </xf>
    <xf borderId="96" fillId="0" fontId="0" numFmtId="0" pivotButton="0" quotePrefix="0" xfId="0"/>
    <xf applyAlignment="1" borderId="121" fillId="23" fontId="7" numFmtId="181" pivotButton="0" quotePrefix="0" xfId="16971">
      <alignment horizontal="center" vertical="center"/>
    </xf>
    <xf applyAlignment="1" borderId="126" fillId="24" fontId="7" numFmtId="177" pivotButton="0" quotePrefix="0" xfId="6293">
      <alignment horizontal="center" vertical="center"/>
    </xf>
    <xf applyAlignment="1" borderId="126" fillId="25" fontId="87" numFmtId="41" pivotButton="0" quotePrefix="0" xfId="12284">
      <alignment horizontal="center" vertical="center"/>
    </xf>
    <xf applyAlignment="1" borderId="126" fillId="25" fontId="87" numFmtId="174" pivotButton="0" quotePrefix="0" xfId="16971">
      <alignment horizontal="center" vertical="center"/>
    </xf>
    <xf applyAlignment="1" borderId="126" fillId="24" fontId="89" numFmtId="164" pivotButton="0" quotePrefix="0" xfId="6293">
      <alignment horizontal="center" vertical="center"/>
    </xf>
    <xf applyAlignment="1" borderId="126" fillId="24" fontId="89" numFmtId="189" pivotButton="0" quotePrefix="0" xfId="6293">
      <alignment horizontal="center" vertical="center"/>
    </xf>
    <xf applyAlignment="1" borderId="121" fillId="23" fontId="89" numFmtId="181" pivotButton="0" quotePrefix="0" xfId="16971">
      <alignment horizontal="center" vertical="center"/>
    </xf>
    <xf applyAlignment="1" borderId="130" fillId="6" fontId="89" numFmtId="164" pivotButton="0" quotePrefix="0" xfId="6293">
      <alignment horizontal="center" vertical="center"/>
    </xf>
    <xf applyAlignment="1" borderId="140" fillId="6" fontId="89" numFmtId="164" pivotButton="0" quotePrefix="0" xfId="6293">
      <alignment horizontal="center" vertical="center"/>
    </xf>
    <xf applyAlignment="1" borderId="0" fillId="6" fontId="7" numFmtId="181" pivotButton="0" quotePrefix="0" xfId="16971">
      <alignment horizontal="center" vertical="center"/>
    </xf>
    <xf applyAlignment="1" borderId="0" fillId="6" fontId="7" numFmtId="177" pivotButton="0" quotePrefix="0" xfId="6293">
      <alignment horizontal="center" vertical="center"/>
    </xf>
    <xf applyAlignment="1" borderId="0" fillId="26" fontId="87" numFmtId="41" pivotButton="0" quotePrefix="0" xfId="12284">
      <alignment horizontal="center" vertical="center"/>
    </xf>
    <xf applyAlignment="1" borderId="0" fillId="26" fontId="87" numFmtId="181" pivotButton="0" quotePrefix="0" xfId="16971">
      <alignment horizontal="center" vertical="center"/>
    </xf>
    <xf applyAlignment="1" borderId="0" fillId="6" fontId="89" numFmtId="164" pivotButton="0" quotePrefix="0" xfId="6293">
      <alignment horizontal="center" vertical="center"/>
    </xf>
    <xf applyAlignment="1" borderId="0" fillId="6" fontId="89" numFmtId="181" pivotButton="0" quotePrefix="0" xfId="16971">
      <alignment horizontal="center" vertical="center"/>
    </xf>
    <xf applyAlignment="1" borderId="0" fillId="0" fontId="89" numFmtId="181" pivotButton="0" quotePrefix="0" xfId="16971">
      <alignment horizontal="center" vertical="center"/>
    </xf>
    <xf applyAlignment="1" borderId="106" fillId="0" fontId="7" numFmtId="189" pivotButton="0" quotePrefix="0" xfId="6293">
      <alignment horizontal="center" vertical="center"/>
    </xf>
    <xf applyAlignment="1" borderId="106" fillId="6" fontId="7" numFmtId="194" pivotButton="0" quotePrefix="0" xfId="6293">
      <alignment horizontal="center" vertical="center"/>
    </xf>
    <xf applyAlignment="1" borderId="122" fillId="24" fontId="7" numFmtId="177" pivotButton="0" quotePrefix="0" xfId="6293">
      <alignment horizontal="center" vertical="center"/>
    </xf>
    <xf applyAlignment="1" borderId="122" fillId="24" fontId="7" numFmtId="181" pivotButton="0" quotePrefix="0" xfId="16971">
      <alignment horizontal="center" vertical="center"/>
    </xf>
    <xf applyAlignment="1" borderId="127" fillId="25" fontId="87" numFmtId="181" pivotButton="0" quotePrefix="0" xfId="16971">
      <alignment horizontal="center" vertical="center"/>
    </xf>
    <xf applyAlignment="1" borderId="106" fillId="6" fontId="89" numFmtId="194" pivotButton="0" quotePrefix="0" xfId="6293">
      <alignment horizontal="center" vertical="center"/>
    </xf>
    <xf applyAlignment="1" borderId="122" fillId="24" fontId="89" numFmtId="189" pivotButton="0" quotePrefix="0" xfId="6293">
      <alignment horizontal="center" vertical="center"/>
    </xf>
    <xf applyAlignment="1" borderId="127" fillId="24" fontId="89" numFmtId="189" pivotButton="0" quotePrefix="0" xfId="6293">
      <alignment horizontal="center" vertical="center"/>
    </xf>
    <xf applyAlignment="1" borderId="127" fillId="24" fontId="89" numFmtId="181" pivotButton="0" quotePrefix="0" xfId="16971">
      <alignment horizontal="center" vertical="center"/>
    </xf>
    <xf applyAlignment="1" borderId="122" fillId="0" fontId="89" numFmtId="181" pivotButton="0" quotePrefix="0" xfId="16971">
      <alignment horizontal="center" vertical="center"/>
    </xf>
    <xf applyAlignment="1" borderId="122" fillId="24" fontId="89" numFmtId="181" pivotButton="0" quotePrefix="0" xfId="16971">
      <alignment horizontal="center" vertical="center"/>
    </xf>
    <xf applyAlignment="1" borderId="131" fillId="0" fontId="89" numFmtId="184" pivotButton="0" quotePrefix="0" xfId="6293">
      <alignment horizontal="center" vertical="center"/>
    </xf>
    <xf applyAlignment="1" borderId="108" fillId="0" fontId="7" numFmtId="189" pivotButton="0" quotePrefix="0" xfId="6293">
      <alignment horizontal="center" vertical="center"/>
    </xf>
    <xf applyAlignment="1" borderId="117" fillId="23" fontId="7" numFmtId="184" pivotButton="0" quotePrefix="0" xfId="6293">
      <alignment horizontal="center" vertical="center"/>
    </xf>
    <xf applyAlignment="1" borderId="108" fillId="6" fontId="7" numFmtId="194" pivotButton="0" quotePrefix="0" xfId="6293">
      <alignment horizontal="center" vertical="center"/>
    </xf>
    <xf applyAlignment="1" borderId="108" fillId="6" fontId="89" numFmtId="194" pivotButton="0" quotePrefix="0" xfId="6293">
      <alignment horizontal="center" vertical="center"/>
    </xf>
    <xf applyAlignment="1" borderId="124" fillId="6" fontId="89" numFmtId="194" pivotButton="0" quotePrefix="0" xfId="6293">
      <alignment horizontal="center" vertical="center"/>
    </xf>
    <xf applyAlignment="1" borderId="123" fillId="24" fontId="89" numFmtId="189" pivotButton="0" quotePrefix="0" xfId="6293">
      <alignment horizontal="center" vertical="center"/>
    </xf>
    <xf applyAlignment="1" borderId="117" fillId="23" fontId="89" numFmtId="184" pivotButton="0" quotePrefix="0" xfId="6293">
      <alignment horizontal="center" vertical="center"/>
    </xf>
    <xf applyAlignment="1" borderId="132" fillId="0" fontId="89" numFmtId="184" pivotButton="0" quotePrefix="0" xfId="6293">
      <alignment horizontal="center" vertical="center"/>
    </xf>
    <xf applyAlignment="1" borderId="109" fillId="0" fontId="7" numFmtId="189" pivotButton="0" quotePrefix="0" xfId="6293">
      <alignment horizontal="center" vertical="center"/>
    </xf>
    <xf applyAlignment="1" borderId="0" fillId="23" fontId="7" numFmtId="184" pivotButton="0" quotePrefix="0" xfId="6293">
      <alignment horizontal="center" vertical="center"/>
    </xf>
    <xf applyAlignment="1" borderId="109" fillId="6" fontId="7" numFmtId="194" pivotButton="0" quotePrefix="0" xfId="6293">
      <alignment horizontal="center" vertical="center"/>
    </xf>
    <xf applyAlignment="1" borderId="109" fillId="6" fontId="89" numFmtId="194" pivotButton="0" quotePrefix="0" xfId="6293">
      <alignment horizontal="center" vertical="center"/>
    </xf>
    <xf applyAlignment="1" borderId="0" fillId="6" fontId="89" numFmtId="194" pivotButton="0" quotePrefix="0" xfId="6293">
      <alignment horizontal="center" vertical="center"/>
    </xf>
    <xf applyAlignment="1" borderId="125" fillId="24" fontId="89" numFmtId="189" pivotButton="0" quotePrefix="0" xfId="6293">
      <alignment horizontal="center" vertical="center"/>
    </xf>
    <xf applyAlignment="1" borderId="0" fillId="23" fontId="89" numFmtId="184" pivotButton="0" quotePrefix="0" xfId="6293">
      <alignment horizontal="center" vertical="center"/>
    </xf>
    <xf applyAlignment="1" borderId="133" fillId="0" fontId="89" numFmtId="184" pivotButton="0" quotePrefix="0" xfId="6293">
      <alignment horizontal="center" vertical="center"/>
    </xf>
    <xf applyAlignment="1" borderId="110" fillId="0" fontId="7" numFmtId="189" pivotButton="0" quotePrefix="0" xfId="6293">
      <alignment horizontal="center" vertical="center"/>
    </xf>
    <xf applyAlignment="1" borderId="120" fillId="23" fontId="7" numFmtId="184" pivotButton="0" quotePrefix="0" xfId="6293">
      <alignment horizontal="center" vertical="center"/>
    </xf>
    <xf applyAlignment="1" borderId="110" fillId="6" fontId="7" numFmtId="194" pivotButton="0" quotePrefix="0" xfId="6293">
      <alignment horizontal="center" vertical="center"/>
    </xf>
    <xf applyAlignment="1" borderId="110" fillId="6" fontId="89" numFmtId="194" pivotButton="0" quotePrefix="0" xfId="6293">
      <alignment horizontal="center" vertical="center"/>
    </xf>
    <xf applyAlignment="1" borderId="114" fillId="6" fontId="89" numFmtId="194" pivotButton="0" quotePrefix="0" xfId="6293">
      <alignment horizontal="center" vertical="center"/>
    </xf>
    <xf applyAlignment="1" borderId="120" fillId="23" fontId="89" numFmtId="184" pivotButton="0" quotePrefix="0" xfId="6293">
      <alignment horizontal="center" vertical="center"/>
    </xf>
    <xf applyAlignment="1" borderId="130" fillId="0" fontId="89" numFmtId="191" pivotButton="0" quotePrefix="0" xfId="6293">
      <alignment horizontal="center" vertical="center"/>
    </xf>
    <xf applyAlignment="1" borderId="130" fillId="0" fontId="89" numFmtId="184" pivotButton="0" quotePrefix="0" xfId="6293">
      <alignment horizontal="center" vertical="center"/>
    </xf>
    <xf borderId="0" fillId="0" fontId="0" numFmtId="190" pivotButton="0" quotePrefix="0" xfId="6293"/>
    <xf borderId="0" fillId="0" fontId="31" numFmtId="177" pivotButton="0" quotePrefix="0" xfId="6293"/>
    <xf applyAlignment="1" borderId="0" fillId="0" fontId="0" numFmtId="190" pivotButton="0" quotePrefix="0" xfId="16971">
      <alignment horizontal="center"/>
    </xf>
    <xf borderId="0" fillId="0" fontId="0" numFmtId="190" pivotButton="0" quotePrefix="0" xfId="16971"/>
    <xf borderId="0" fillId="0" fontId="88" numFmtId="41" pivotButton="0" quotePrefix="0" xfId="12284"/>
    <xf applyAlignment="1" borderId="0" fillId="0" fontId="0" numFmtId="41" pivotButton="0" quotePrefix="0" xfId="12284">
      <alignment horizontal="center"/>
    </xf>
    <xf borderId="0" fillId="0" fontId="0" numFmtId="41" pivotButton="0" quotePrefix="0" xfId="12284"/>
    <xf borderId="0" fillId="0" fontId="74" numFmtId="181" pivotButton="0" quotePrefix="0" xfId="16971"/>
    <xf borderId="0" fillId="0" fontId="74" numFmtId="190" pivotButton="0" quotePrefix="0" xfId="16971"/>
    <xf borderId="0" fillId="6" fontId="74" numFmtId="167" pivotButton="0" quotePrefix="0" xfId="6293"/>
    <xf applyAlignment="1" borderId="0" fillId="0" fontId="89" numFmtId="184" pivotButton="0" quotePrefix="0" xfId="6293">
      <alignment horizontal="center" vertical="center"/>
    </xf>
    <xf borderId="0" fillId="0" fontId="92" numFmtId="177" pivotButton="0" quotePrefix="0" xfId="6293"/>
    <xf borderId="0" fillId="6" fontId="74" numFmtId="164" pivotButton="0" quotePrefix="0" xfId="6293"/>
    <xf applyAlignment="1" borderId="0" fillId="6" fontId="74" numFmtId="164" pivotButton="0" quotePrefix="0" xfId="6293">
      <alignment horizontal="center"/>
    </xf>
    <xf applyAlignment="1" borderId="124" fillId="24" fontId="7" numFmtId="181" pivotButton="0" quotePrefix="0" xfId="16971">
      <alignment horizontal="center" vertical="center"/>
    </xf>
    <xf applyAlignment="1" borderId="127" fillId="25" fontId="87" numFmtId="41" pivotButton="0" quotePrefix="0" xfId="12284">
      <alignment horizontal="center" vertical="center"/>
    </xf>
    <xf applyAlignment="1" borderId="106" fillId="6" fontId="89" numFmtId="164" pivotButton="0" quotePrefix="0" xfId="6293">
      <alignment horizontal="center" vertical="center"/>
    </xf>
    <xf applyAlignment="1" borderId="122" fillId="24" fontId="89" numFmtId="164" pivotButton="0" quotePrefix="0" xfId="6293">
      <alignment horizontal="center" vertical="center"/>
    </xf>
    <xf applyAlignment="1" borderId="127" fillId="24" fontId="89" numFmtId="164" pivotButton="0" quotePrefix="0" xfId="6293">
      <alignment horizontal="center" vertical="center"/>
    </xf>
    <xf applyAlignment="1" borderId="124" fillId="0" fontId="89" numFmtId="181" pivotButton="0" quotePrefix="0" xfId="16971">
      <alignment horizontal="center" vertical="center"/>
    </xf>
    <xf applyAlignment="1" borderId="124" fillId="24" fontId="89" numFmtId="181" pivotButton="0" quotePrefix="0" xfId="16971">
      <alignment horizontal="center" vertical="center"/>
    </xf>
    <xf applyAlignment="1" borderId="115" fillId="23" fontId="89" numFmtId="164" pivotButton="0" quotePrefix="0" xfId="6293">
      <alignment horizontal="center" vertical="center"/>
    </xf>
    <xf applyAlignment="1" borderId="117" fillId="23" fontId="7" numFmtId="164" pivotButton="0" quotePrefix="0" xfId="6293">
      <alignment horizontal="center" vertical="center"/>
    </xf>
    <xf applyAlignment="1" borderId="117" fillId="23" fontId="89" numFmtId="164" pivotButton="0" quotePrefix="0" xfId="6293">
      <alignment horizontal="center" vertical="center"/>
    </xf>
    <xf applyAlignment="1" borderId="133" fillId="0" fontId="89" numFmtId="164" pivotButton="0" quotePrefix="0" xfId="6293">
      <alignment horizontal="center" vertical="center"/>
    </xf>
    <xf applyAlignment="1" borderId="0" fillId="23" fontId="7" numFmtId="164" pivotButton="0" quotePrefix="0" xfId="6293">
      <alignment horizontal="center" vertical="center"/>
    </xf>
    <xf applyAlignment="1" borderId="0" fillId="23" fontId="89" numFmtId="164" pivotButton="0" quotePrefix="0" xfId="6293">
      <alignment horizontal="center" vertical="center"/>
    </xf>
    <xf applyAlignment="1" borderId="120" fillId="23" fontId="7" numFmtId="164" pivotButton="0" quotePrefix="0" xfId="6293">
      <alignment horizontal="center" vertical="center"/>
    </xf>
    <xf applyAlignment="1" borderId="120" fillId="23" fontId="89" numFmtId="164" pivotButton="0" quotePrefix="0" xfId="6293">
      <alignment horizontal="center" vertical="center"/>
    </xf>
    <xf applyAlignment="1" borderId="130" fillId="0" fontId="89" numFmtId="164" pivotButton="0" quotePrefix="0" xfId="6293">
      <alignment horizontal="center" vertical="center"/>
    </xf>
    <xf borderId="0" fillId="0" fontId="74" numFmtId="167" pivotButton="0" quotePrefix="0" xfId="6293"/>
    <xf applyAlignment="1" borderId="0" fillId="0" fontId="74" numFmtId="189" pivotButton="0" quotePrefix="0" xfId="6293">
      <alignment horizontal="center"/>
    </xf>
    <xf applyAlignment="1" borderId="108" fillId="0" fontId="7" numFmtId="191" pivotButton="0" quotePrefix="0" xfId="6293">
      <alignment horizontal="center" vertical="center"/>
    </xf>
    <xf applyAlignment="1" borderId="122" fillId="0" fontId="7" numFmtId="191" pivotButton="0" quotePrefix="0" xfId="6293">
      <alignment horizontal="center" vertical="center"/>
    </xf>
    <xf applyAlignment="1" borderId="108" fillId="6" fontId="7" numFmtId="191" pivotButton="0" quotePrefix="0" xfId="6293">
      <alignment horizontal="center" vertical="center"/>
    </xf>
    <xf applyAlignment="1" borderId="122" fillId="6" fontId="7" numFmtId="191" pivotButton="0" quotePrefix="0" xfId="6293">
      <alignment horizontal="center" vertical="center"/>
    </xf>
    <xf applyAlignment="1" borderId="108" fillId="0" fontId="87" numFmtId="191" pivotButton="0" quotePrefix="0" xfId="0">
      <alignment horizontal="center" vertical="center"/>
    </xf>
    <xf applyAlignment="1" borderId="108" fillId="6" fontId="89" numFmtId="191" pivotButton="0" quotePrefix="0" xfId="6293">
      <alignment horizontal="center" vertical="center"/>
    </xf>
    <xf applyAlignment="1" borderId="122" fillId="6" fontId="89" numFmtId="191" pivotButton="0" quotePrefix="0" xfId="6293">
      <alignment horizontal="center" vertical="center"/>
    </xf>
    <xf applyAlignment="1" borderId="131" fillId="6" fontId="89" numFmtId="191" pivotButton="0" quotePrefix="0" xfId="6293">
      <alignment horizontal="center" vertical="center"/>
    </xf>
    <xf applyAlignment="1" borderId="131" fillId="0" fontId="89" numFmtId="191" pivotButton="0" quotePrefix="0" xfId="6293">
      <alignment horizontal="center" vertical="center"/>
    </xf>
    <xf applyAlignment="1" borderId="137" fillId="6" fontId="89" numFmtId="189" pivotButton="0" quotePrefix="0" xfId="6293">
      <alignment horizontal="center" vertical="center"/>
    </xf>
    <xf applyAlignment="1" borderId="132" fillId="6" fontId="89" numFmtId="191" pivotButton="0" quotePrefix="0" xfId="6293">
      <alignment horizontal="center" vertical="center"/>
    </xf>
    <xf applyAlignment="1" borderId="138" fillId="6" fontId="89" numFmtId="189" pivotButton="0" quotePrefix="0" xfId="6293">
      <alignment horizontal="center" vertical="center"/>
    </xf>
    <xf applyAlignment="1" borderId="109" fillId="0" fontId="7" numFmtId="191" pivotButton="0" quotePrefix="0" xfId="6293">
      <alignment horizontal="center" vertical="center"/>
    </xf>
    <xf applyAlignment="1" borderId="109" fillId="6" fontId="7" numFmtId="191" pivotButton="0" quotePrefix="0" xfId="6293">
      <alignment horizontal="center" vertical="center"/>
    </xf>
    <xf applyAlignment="1" borderId="109" fillId="0" fontId="87" numFmtId="191" pivotButton="0" quotePrefix="0" xfId="0">
      <alignment horizontal="center" vertical="center"/>
    </xf>
    <xf applyAlignment="1" borderId="109" fillId="6" fontId="89" numFmtId="191" pivotButton="0" quotePrefix="0" xfId="6293">
      <alignment horizontal="center" vertical="center"/>
    </xf>
    <xf applyAlignment="1" borderId="133" fillId="6" fontId="89" numFmtId="191" pivotButton="0" quotePrefix="0" xfId="6293">
      <alignment horizontal="center" vertical="center"/>
    </xf>
    <xf applyAlignment="1" borderId="139" fillId="6" fontId="89" numFmtId="189" pivotButton="0" quotePrefix="0" xfId="6293">
      <alignment horizontal="center" vertical="center"/>
    </xf>
    <xf applyAlignment="1" borderId="110" fillId="0" fontId="7" numFmtId="191" pivotButton="0" quotePrefix="0" xfId="6293">
      <alignment horizontal="center" vertical="center"/>
    </xf>
    <xf applyAlignment="1" borderId="110" fillId="6" fontId="7" numFmtId="191" pivotButton="0" quotePrefix="0" xfId="6293">
      <alignment horizontal="center" vertical="center"/>
    </xf>
    <xf applyAlignment="1" borderId="110" fillId="0" fontId="87" numFmtId="191" pivotButton="0" quotePrefix="0" xfId="0">
      <alignment horizontal="center" vertical="center"/>
    </xf>
    <xf applyAlignment="1" borderId="110" fillId="6" fontId="89" numFmtId="191" pivotButton="0" quotePrefix="0" xfId="6293">
      <alignment horizontal="center" vertical="center"/>
    </xf>
    <xf applyAlignment="1" borderId="130" fillId="6" fontId="89" numFmtId="191" pivotButton="0" quotePrefix="0" xfId="6293">
      <alignment horizontal="center" vertical="center"/>
    </xf>
    <xf applyAlignment="1" borderId="140" fillId="6" fontId="89" numFmtId="189" pivotButton="0" quotePrefix="0" xfId="6293">
      <alignment horizontal="center" vertical="center"/>
    </xf>
    <xf borderId="0" fillId="6" fontId="0" numFmtId="197" pivotButton="0" quotePrefix="0" xfId="6293"/>
    <xf applyAlignment="1" borderId="0" fillId="0" fontId="39" numFmtId="164" pivotButton="0" quotePrefix="0" xfId="6293">
      <alignment horizontal="center" vertical="center"/>
    </xf>
    <xf borderId="0" fillId="0" fontId="39" numFmtId="192" pivotButton="0" quotePrefix="0" xfId="6293"/>
    <xf applyAlignment="1" borderId="0" fillId="0" fontId="64" numFmtId="167" pivotButton="0" quotePrefix="0" xfId="4181">
      <alignment horizontal="center"/>
    </xf>
    <xf applyAlignment="1" borderId="0" fillId="0" fontId="64" numFmtId="164" pivotButton="0" quotePrefix="0" xfId="6293">
      <alignment horizontal="center"/>
    </xf>
    <xf applyAlignment="1" borderId="0" fillId="0" fontId="64" numFmtId="167" pivotButton="0" quotePrefix="0" xfId="16971">
      <alignment horizontal="center"/>
    </xf>
    <xf applyAlignment="1" borderId="0" fillId="0" fontId="75" numFmtId="164" pivotButton="0" quotePrefix="0" xfId="16971">
      <alignment horizontal="center"/>
    </xf>
    <xf applyAlignment="1" borderId="0" fillId="0" fontId="75" numFmtId="167" pivotButton="0" quotePrefix="0" xfId="16971">
      <alignment horizontal="center"/>
    </xf>
    <xf applyAlignment="1" borderId="0" fillId="0" fontId="75" numFmtId="164" pivotButton="0" quotePrefix="0" xfId="6293">
      <alignment horizontal="center"/>
    </xf>
    <xf applyAlignment="1" borderId="0" fillId="0" fontId="75" numFmtId="167" pivotButton="0" quotePrefix="0" xfId="4181">
      <alignment horizontal="center"/>
    </xf>
    <xf applyAlignment="1" borderId="10" fillId="0" fontId="0" numFmtId="169" pivotButton="0" quotePrefix="0" xfId="6293">
      <alignment horizontal="center"/>
    </xf>
    <xf applyAlignment="1" borderId="10" fillId="0" fontId="0" numFmtId="181" pivotButton="0" quotePrefix="0" xfId="16971">
      <alignment horizontal="center"/>
    </xf>
    <xf applyAlignment="1" borderId="0" fillId="0" fontId="39" numFmtId="164" pivotButton="0" quotePrefix="0" xfId="16971">
      <alignment horizontal="center"/>
    </xf>
    <xf applyAlignment="1" borderId="10" fillId="0" fontId="39" numFmtId="169" pivotButton="0" quotePrefix="0" xfId="6293">
      <alignment horizontal="center"/>
    </xf>
    <xf applyAlignment="1" borderId="24" fillId="0" fontId="11" numFmtId="172" pivotButton="0" quotePrefix="0" xfId="6293">
      <alignment horizontal="center"/>
    </xf>
    <xf borderId="24" fillId="0" fontId="0" numFmtId="0" pivotButton="0" quotePrefix="0" xfId="0"/>
    <xf applyAlignment="1" borderId="24" fillId="0" fontId="11" numFmtId="166" pivotButton="0" quotePrefix="0" xfId="6293">
      <alignment horizontal="center"/>
    </xf>
    <xf applyAlignment="1" borderId="23" fillId="0" fontId="11" numFmtId="166" pivotButton="0" quotePrefix="0" xfId="6293">
      <alignment horizontal="center"/>
    </xf>
    <xf applyAlignment="1" borderId="46" fillId="0" fontId="11" numFmtId="172" pivotButton="0" quotePrefix="0" xfId="6293">
      <alignment horizontal="center"/>
    </xf>
    <xf borderId="46" fillId="0" fontId="0" numFmtId="0" pivotButton="0" quotePrefix="0" xfId="0"/>
    <xf applyAlignment="1" borderId="57" fillId="0" fontId="11" numFmtId="166" pivotButton="0" quotePrefix="0" xfId="6293">
      <alignment horizontal="center"/>
    </xf>
    <xf borderId="13" fillId="0" fontId="0" numFmtId="0" pivotButton="0" quotePrefix="0" xfId="0"/>
    <xf applyAlignment="1" borderId="25" fillId="0" fontId="0" numFmtId="164" pivotButton="0" quotePrefix="0" xfId="6293">
      <alignment horizontal="center" wrapText="1"/>
    </xf>
    <xf applyAlignment="1" borderId="30" fillId="0" fontId="0" numFmtId="164" pivotButton="0" quotePrefix="0" xfId="6293">
      <alignment horizontal="center" wrapText="1"/>
    </xf>
    <xf applyAlignment="1" borderId="91" fillId="18" fontId="12" numFmtId="167" pivotButton="0" quotePrefix="0" xfId="4181">
      <alignment horizontal="center" vertical="center"/>
    </xf>
    <xf applyAlignment="1" borderId="46" fillId="18" fontId="12" numFmtId="167" pivotButton="0" quotePrefix="0" xfId="4181">
      <alignment horizontal="center" vertical="center"/>
    </xf>
    <xf applyAlignment="1" borderId="91" fillId="21" fontId="57" numFmtId="179" pivotButton="0" quotePrefix="0" xfId="4181">
      <alignment horizontal="center" vertical="center"/>
    </xf>
    <xf applyAlignment="1" borderId="65" fillId="18" fontId="12" numFmtId="164" pivotButton="0" quotePrefix="0" xfId="6293">
      <alignment horizontal="center" vertical="center"/>
    </xf>
    <xf applyAlignment="1" borderId="93" fillId="5" fontId="12" numFmtId="167" pivotButton="0" quotePrefix="0" xfId="4181">
      <alignment horizontal="center" vertical="center"/>
    </xf>
    <xf applyAlignment="1" borderId="9" fillId="18" fontId="12" numFmtId="167" pivotButton="0" quotePrefix="0" xfId="4181">
      <alignment horizontal="center" vertical="center"/>
    </xf>
    <xf applyAlignment="1" borderId="9" fillId="21" fontId="57" numFmtId="179" pivotButton="0" quotePrefix="0" xfId="4181">
      <alignment horizontal="center" vertical="center"/>
    </xf>
    <xf applyAlignment="1" borderId="28" fillId="0" fontId="12" numFmtId="164" pivotButton="0" quotePrefix="0" xfId="6293">
      <alignment horizontal="center" vertical="center"/>
    </xf>
    <xf applyAlignment="1" borderId="20" fillId="5" fontId="12" numFmtId="167" pivotButton="0" quotePrefix="0" xfId="4181">
      <alignment horizontal="center" vertical="center"/>
    </xf>
    <xf applyAlignment="1" borderId="32" fillId="5" fontId="12" numFmtId="167" pivotButton="0" quotePrefix="0" xfId="4181">
      <alignment horizontal="center" vertical="center"/>
    </xf>
    <xf applyAlignment="1" borderId="9" fillId="0" fontId="12" numFmtId="167" pivotButton="0" quotePrefix="0" xfId="4181">
      <alignment horizontal="center" vertical="center"/>
    </xf>
    <xf applyAlignment="1" borderId="9" fillId="0" fontId="57" numFmtId="179" pivotButton="0" quotePrefix="0" xfId="4181">
      <alignment horizontal="center" vertical="center"/>
    </xf>
    <xf applyAlignment="1" borderId="9" fillId="0" fontId="0" numFmtId="179" pivotButton="0" quotePrefix="0" xfId="4181">
      <alignment horizontal="center" vertical="center"/>
    </xf>
    <xf applyAlignment="1" borderId="68" fillId="0" fontId="0" numFmtId="167" pivotButton="0" quotePrefix="0" xfId="16971">
      <alignment horizontal="center" vertical="center"/>
    </xf>
    <xf applyAlignment="1" borderId="20" fillId="0" fontId="12" numFmtId="167" pivotButton="0" quotePrefix="0" xfId="4181">
      <alignment horizontal="center" vertical="center"/>
    </xf>
    <xf applyAlignment="1" borderId="90" fillId="6" fontId="0" numFmtId="167" pivotButton="0" quotePrefix="0" xfId="4181">
      <alignment horizontal="center" vertical="center"/>
    </xf>
    <xf applyAlignment="1" borderId="100" fillId="6" fontId="0" numFmtId="167" pivotButton="0" quotePrefix="0" xfId="4181">
      <alignment horizontal="center" vertical="center"/>
    </xf>
    <xf applyAlignment="1" borderId="0" fillId="0" fontId="38" numFmtId="164" pivotButton="0" quotePrefix="0" xfId="6293">
      <alignment horizontal="center" vertical="center"/>
    </xf>
    <xf applyAlignment="1" borderId="0" fillId="0" fontId="64" numFmtId="164" pivotButton="0" quotePrefix="0" xfId="6293">
      <alignment horizontal="center" vertical="center"/>
    </xf>
    <xf applyAlignment="1" borderId="57" fillId="0" fontId="12" numFmtId="164" pivotButton="0" quotePrefix="0" xfId="6293">
      <alignment horizontal="center" vertical="center"/>
    </xf>
    <xf applyAlignment="1" borderId="9" fillId="0" fontId="0" numFmtId="167" pivotButton="0" quotePrefix="0" xfId="6293">
      <alignment horizontal="center" vertical="center"/>
    </xf>
    <xf applyAlignment="1" borderId="9" fillId="0" fontId="0" numFmtId="179" pivotButton="0" quotePrefix="0" xfId="0">
      <alignment horizontal="center" vertical="center"/>
    </xf>
    <xf applyAlignment="1" borderId="0" fillId="0" fontId="0" numFmtId="179" pivotButton="0" quotePrefix="0" xfId="0">
      <alignment horizontal="center" vertical="center"/>
    </xf>
    <xf applyAlignment="1" borderId="0" fillId="6" fontId="0" numFmtId="167" pivotButton="0" quotePrefix="0" xfId="6293">
      <alignment horizontal="center" vertical="center"/>
    </xf>
    <xf applyAlignment="1" borderId="30" fillId="6" fontId="0" numFmtId="167" pivotButton="0" quotePrefix="0" xfId="6293">
      <alignment horizontal="center" vertical="center"/>
    </xf>
    <xf applyAlignment="1" borderId="9" fillId="0" fontId="0" numFmtId="174" pivotButton="0" quotePrefix="0" xfId="16971">
      <alignment horizontal="center" vertical="center"/>
    </xf>
    <xf applyAlignment="1" borderId="0" fillId="0" fontId="64" numFmtId="167" pivotButton="0" quotePrefix="0" xfId="4181">
      <alignment horizontal="center" vertical="center"/>
    </xf>
    <xf applyAlignment="1" borderId="9" fillId="0" fontId="12" numFmtId="167" pivotButton="0" quotePrefix="0" xfId="6293">
      <alignment horizontal="center" vertical="center"/>
    </xf>
    <xf applyAlignment="1" borderId="0" fillId="0" fontId="12" numFmtId="167" pivotButton="0" quotePrefix="0" xfId="6293">
      <alignment horizontal="center" vertical="center"/>
    </xf>
    <xf applyAlignment="1" borderId="9" fillId="0" fontId="57" numFmtId="179" pivotButton="0" quotePrefix="0" xfId="0">
      <alignment horizontal="center" vertical="center"/>
    </xf>
    <xf applyAlignment="1" borderId="0" fillId="0" fontId="57" numFmtId="179" pivotButton="0" quotePrefix="0" xfId="0">
      <alignment horizontal="center" vertical="center"/>
    </xf>
    <xf applyAlignment="1" borderId="0" fillId="6" fontId="12" numFmtId="167" pivotButton="0" quotePrefix="0" xfId="6293">
      <alignment horizontal="center" vertical="center"/>
    </xf>
    <xf applyAlignment="1" borderId="30" fillId="6" fontId="12" numFmtId="167" pivotButton="0" quotePrefix="0" xfId="6293">
      <alignment horizontal="center" vertical="center"/>
    </xf>
    <xf applyAlignment="1" borderId="90" fillId="0" fontId="31" numFmtId="167" pivotButton="0" quotePrefix="0" xfId="4181">
      <alignment horizontal="center" vertical="center"/>
    </xf>
    <xf applyAlignment="1" borderId="5" fillId="0" fontId="31" numFmtId="167" pivotButton="0" quotePrefix="0" xfId="4181">
      <alignment horizontal="center" vertical="center"/>
    </xf>
    <xf applyAlignment="1" borderId="90" fillId="0" fontId="73" numFmtId="179" pivotButton="0" quotePrefix="0" xfId="4181">
      <alignment horizontal="center" vertical="center"/>
    </xf>
    <xf applyAlignment="1" borderId="5" fillId="0" fontId="73" numFmtId="179" pivotButton="0" quotePrefix="0" xfId="4181">
      <alignment horizontal="center" vertical="center"/>
    </xf>
    <xf applyAlignment="1" borderId="5" fillId="0" fontId="12" numFmtId="167" pivotButton="0" quotePrefix="0" xfId="6293">
      <alignment horizontal="center" vertical="center"/>
    </xf>
    <xf applyAlignment="1" borderId="34" fillId="0" fontId="12" numFmtId="164" pivotButton="0" quotePrefix="0" xfId="6293">
      <alignment horizontal="center" vertical="center"/>
    </xf>
    <xf applyAlignment="1" borderId="5" fillId="0" fontId="38" numFmtId="164" pivotButton="0" quotePrefix="0" xfId="6293">
      <alignment horizontal="center" vertical="center"/>
    </xf>
    <xf applyAlignment="1" borderId="5" fillId="0" fontId="64" numFmtId="164" pivotButton="0" quotePrefix="0" xfId="6293">
      <alignment horizontal="center" vertical="center"/>
    </xf>
    <xf applyAlignment="1" borderId="37" fillId="18" fontId="12" numFmtId="167" pivotButton="0" quotePrefix="0" xfId="4181">
      <alignment horizontal="center" vertical="center"/>
    </xf>
    <xf applyAlignment="1" borderId="8" fillId="18" fontId="12" numFmtId="167" pivotButton="0" quotePrefix="0" xfId="4181">
      <alignment horizontal="center" vertical="center"/>
    </xf>
    <xf applyAlignment="1" borderId="96" fillId="18" fontId="12" numFmtId="167" pivotButton="0" quotePrefix="0" xfId="4181">
      <alignment horizontal="center" vertical="center"/>
    </xf>
    <xf applyAlignment="1" borderId="101" fillId="18" fontId="12" numFmtId="167" pivotButton="0" quotePrefix="0" xfId="4181">
      <alignment horizontal="center" vertical="center"/>
    </xf>
    <xf applyAlignment="1" borderId="74" fillId="0" fontId="12" numFmtId="167" pivotButton="0" quotePrefix="0" xfId="4181">
      <alignment horizontal="center" vertical="center"/>
    </xf>
    <xf borderId="0" fillId="0" fontId="0" numFmtId="186" pivotButton="0" quotePrefix="0" xfId="4181"/>
    <xf borderId="0" fillId="0" fontId="0" numFmtId="165" pivotButton="0" quotePrefix="0" xfId="4181"/>
    <xf applyAlignment="1" borderId="30" fillId="0" fontId="0" numFmtId="187" pivotButton="0" quotePrefix="0" xfId="6293">
      <alignment horizontal="center" vertical="center"/>
    </xf>
    <xf applyAlignment="1" borderId="30" fillId="0" fontId="12" numFmtId="187" pivotButton="0" quotePrefix="0" xfId="6293">
      <alignment horizontal="center" vertical="center"/>
    </xf>
    <xf applyAlignment="1" borderId="32" fillId="0" fontId="0" numFmtId="167" pivotButton="0" quotePrefix="0" xfId="4181">
      <alignment horizontal="center" vertical="center"/>
    </xf>
    <xf applyAlignment="1" borderId="100" fillId="0" fontId="31" numFmtId="167" pivotButton="0" quotePrefix="0" xfId="4181">
      <alignment horizontal="center" vertical="center"/>
    </xf>
    <xf applyAlignment="1" borderId="90" fillId="18" fontId="12" numFmtId="167" pivotButton="0" quotePrefix="0" xfId="4181">
      <alignment horizontal="center" vertical="center"/>
    </xf>
    <xf applyAlignment="1" borderId="5" fillId="18" fontId="12" numFmtId="167" pivotButton="0" quotePrefix="0" xfId="4181">
      <alignment horizontal="center" vertical="center"/>
    </xf>
    <xf applyAlignment="1" borderId="5" fillId="21" fontId="57" numFmtId="179" pivotButton="0" quotePrefix="0" xfId="4181">
      <alignment horizontal="center" vertical="center"/>
    </xf>
    <xf applyAlignment="1" borderId="34" fillId="18" fontId="12" numFmtId="164" pivotButton="0" quotePrefix="0" xfId="6293">
      <alignment horizontal="center" vertical="center"/>
    </xf>
    <xf applyAlignment="1" borderId="5" fillId="5" fontId="12" numFmtId="167" pivotButton="0" quotePrefix="0" xfId="4181">
      <alignment horizontal="center" vertical="center"/>
    </xf>
    <xf applyAlignment="1" borderId="100" fillId="5" fontId="12" numFmtId="167" pivotButton="0" quotePrefix="0" xfId="4181">
      <alignment horizontal="center" vertical="center"/>
    </xf>
    <xf applyAlignment="1" borderId="37" fillId="0" fontId="0" numFmtId="167" pivotButton="0" quotePrefix="0" xfId="4181">
      <alignment horizontal="center" vertical="center"/>
    </xf>
    <xf applyAlignment="1" borderId="8" fillId="0" fontId="0" numFmtId="167" pivotButton="0" quotePrefix="0" xfId="4181">
      <alignment horizontal="center" vertical="center"/>
    </xf>
    <xf applyAlignment="1" borderId="8" fillId="0" fontId="0" numFmtId="179" pivotButton="0" quotePrefix="0" xfId="4181">
      <alignment horizontal="center" vertical="center"/>
    </xf>
    <xf applyAlignment="1" borderId="0" fillId="0" fontId="66" numFmtId="187" pivotButton="0" quotePrefix="0" xfId="6293">
      <alignment horizontal="center" vertical="center"/>
    </xf>
    <xf applyAlignment="1" borderId="0" fillId="0" fontId="64" numFmtId="187" pivotButton="0" quotePrefix="0" xfId="6293">
      <alignment horizontal="center" vertical="center"/>
    </xf>
    <xf borderId="0" fillId="0" fontId="64" numFmtId="164" pivotButton="0" quotePrefix="0" xfId="6293"/>
    <xf borderId="0" fillId="0" fontId="64" numFmtId="167" pivotButton="0" quotePrefix="0" xfId="4181"/>
    <xf borderId="10" fillId="0" fontId="0" numFmtId="167" pivotButton="0" quotePrefix="0" xfId="4181"/>
    <xf borderId="10" fillId="0" fontId="71" numFmtId="167" pivotButton="0" quotePrefix="0" xfId="4181"/>
    <xf borderId="40" fillId="0" fontId="0" numFmtId="164" pivotButton="0" quotePrefix="0" xfId="6293"/>
    <xf borderId="2" fillId="0" fontId="0" numFmtId="164" pivotButton="0" quotePrefix="0" xfId="6293"/>
    <xf applyAlignment="1" borderId="0" fillId="5" fontId="37" numFmtId="164" pivotButton="0" quotePrefix="0" xfId="6293">
      <alignment horizontal="center" vertical="center"/>
    </xf>
    <xf applyAlignment="1" borderId="58" fillId="5" fontId="37" numFmtId="164" pivotButton="0" quotePrefix="0" xfId="6293">
      <alignment horizontal="center" vertical="center"/>
    </xf>
    <xf applyAlignment="1" borderId="21" fillId="5" fontId="12" numFmtId="184" pivotButton="0" quotePrefix="0" xfId="6293">
      <alignment horizontal="center" vertical="center"/>
    </xf>
    <xf applyAlignment="1" borderId="65" fillId="0" fontId="0" numFmtId="181" pivotButton="0" quotePrefix="0" xfId="16971">
      <alignment horizontal="center" vertical="center"/>
    </xf>
    <xf applyAlignment="1" borderId="25" fillId="0" fontId="0" numFmtId="181" pivotButton="0" quotePrefix="0" xfId="16971">
      <alignment horizontal="center" vertical="center"/>
    </xf>
    <xf applyAlignment="1" borderId="62" fillId="0" fontId="12" numFmtId="181" pivotButton="0" quotePrefix="0" xfId="16971">
      <alignment horizontal="center" vertical="center"/>
    </xf>
    <xf applyAlignment="1" borderId="0" fillId="5" fontId="12" numFmtId="164" pivotButton="0" quotePrefix="0" xfId="6293">
      <alignment horizontal="center" vertical="center"/>
    </xf>
    <xf applyAlignment="1" borderId="11" fillId="5" fontId="12" numFmtId="184" pivotButton="0" quotePrefix="0" xfId="6293">
      <alignment horizontal="center" vertical="center"/>
    </xf>
    <xf applyAlignment="1" borderId="11" fillId="20" fontId="57" numFmtId="184" pivotButton="0" quotePrefix="0" xfId="0">
      <alignment horizontal="center" vertical="center"/>
    </xf>
    <xf applyAlignment="1" borderId="0" fillId="0" fontId="68" numFmtId="164" pivotButton="0" quotePrefix="0" xfId="6293">
      <alignment horizontal="center" vertical="center"/>
    </xf>
    <xf applyAlignment="1" borderId="65" fillId="0" fontId="68" numFmtId="181" pivotButton="0" quotePrefix="0" xfId="16971">
      <alignment horizontal="center" vertical="center"/>
    </xf>
    <xf applyAlignment="1" borderId="65" fillId="0" fontId="68" numFmtId="164" pivotButton="0" quotePrefix="0" xfId="6293">
      <alignment horizontal="center" vertical="center"/>
    </xf>
    <xf applyAlignment="1" borderId="54" fillId="0" fontId="68" numFmtId="184" pivotButton="0" quotePrefix="0" xfId="6293">
      <alignment horizontal="center" vertical="center"/>
    </xf>
    <xf applyAlignment="1" borderId="16" fillId="0" fontId="0" numFmtId="184" pivotButton="0" quotePrefix="0" xfId="6293">
      <alignment horizontal="center" vertical="center"/>
    </xf>
    <xf applyAlignment="1" borderId="16" fillId="0" fontId="0" numFmtId="184" pivotButton="0" quotePrefix="0" xfId="0">
      <alignment horizontal="center" vertical="center"/>
    </xf>
    <xf applyAlignment="1" borderId="0" fillId="0" fontId="0" numFmtId="184" pivotButton="0" quotePrefix="0" xfId="6293">
      <alignment horizontal="center" vertical="center"/>
    </xf>
    <xf applyAlignment="1" borderId="25" fillId="0" fontId="68" numFmtId="181" pivotButton="0" quotePrefix="0" xfId="16971">
      <alignment horizontal="center" vertical="center"/>
    </xf>
    <xf applyAlignment="1" borderId="25" fillId="0" fontId="68" numFmtId="164" pivotButton="0" quotePrefix="0" xfId="6293">
      <alignment horizontal="center" vertical="center"/>
    </xf>
    <xf applyAlignment="1" borderId="62" fillId="0" fontId="0" numFmtId="181" pivotButton="0" quotePrefix="0" xfId="16971">
      <alignment horizontal="center" vertical="center"/>
    </xf>
    <xf applyAlignment="1" borderId="83" fillId="0" fontId="68" numFmtId="184" pivotButton="0" quotePrefix="0" xfId="6293">
      <alignment horizontal="center" vertical="center"/>
    </xf>
    <xf applyAlignment="1" borderId="83" fillId="0" fontId="69" numFmtId="184" pivotButton="0" quotePrefix="0" xfId="0">
      <alignment horizontal="center" vertical="center"/>
    </xf>
    <xf applyAlignment="1" borderId="16" fillId="0" fontId="0" numFmtId="170" pivotButton="0" quotePrefix="0" xfId="6293">
      <alignment horizontal="center" vertical="center"/>
    </xf>
    <xf applyAlignment="1" borderId="16" fillId="0" fontId="0" numFmtId="180" pivotButton="0" quotePrefix="0" xfId="0">
      <alignment horizontal="center" vertical="center"/>
    </xf>
    <xf applyAlignment="1" borderId="76" fillId="0" fontId="0" numFmtId="185" pivotButton="0" quotePrefix="0" xfId="16971">
      <alignment horizontal="center" vertical="center"/>
    </xf>
    <xf applyAlignment="1" borderId="0" fillId="0" fontId="63" numFmtId="164" pivotButton="0" quotePrefix="0" xfId="6293">
      <alignment horizontal="center" vertical="center"/>
    </xf>
    <xf applyAlignment="1" borderId="25" fillId="0" fontId="63" numFmtId="181" pivotButton="0" quotePrefix="0" xfId="16971">
      <alignment horizontal="center" vertical="center"/>
    </xf>
    <xf applyAlignment="1" borderId="86" fillId="0" fontId="0" numFmtId="184" pivotButton="0" quotePrefix="0" xfId="6293">
      <alignment horizontal="center" vertical="center"/>
    </xf>
    <xf applyAlignment="1" borderId="43" fillId="0" fontId="0" numFmtId="184" pivotButton="0" quotePrefix="0" xfId="6293">
      <alignment horizontal="center" vertical="center"/>
    </xf>
    <xf applyAlignment="1" borderId="28" fillId="0" fontId="0" numFmtId="181" pivotButton="0" quotePrefix="0" xfId="16971">
      <alignment horizontal="center" vertical="center"/>
    </xf>
    <xf applyAlignment="1" borderId="86" fillId="0" fontId="0" numFmtId="184" pivotButton="0" quotePrefix="0" xfId="0">
      <alignment horizontal="center" vertical="center"/>
    </xf>
    <xf applyAlignment="1" borderId="43" fillId="0" fontId="0" numFmtId="184" pivotButton="0" quotePrefix="0" xfId="0">
      <alignment horizontal="center" vertical="center"/>
    </xf>
    <xf borderId="0" fillId="0" fontId="12" numFmtId="167" pivotButton="0" quotePrefix="0" xfId="4181"/>
    <xf borderId="0" fillId="0" fontId="0" numFmtId="183" pivotButton="0" quotePrefix="0" xfId="4181"/>
    <xf borderId="0" fillId="0" fontId="54" numFmtId="167" pivotButton="0" quotePrefix="0" xfId="4181"/>
    <xf borderId="10" fillId="0" fontId="0" numFmtId="182" pivotButton="0" quotePrefix="0" xfId="4181"/>
    <xf borderId="0" fillId="0" fontId="39" numFmtId="167" pivotButton="0" quotePrefix="0" xfId="16971"/>
    <xf borderId="0" fillId="0" fontId="39" numFmtId="169" pivotButton="0" quotePrefix="0" xfId="4181"/>
    <xf borderId="10" fillId="0" fontId="59" numFmtId="177" pivotButton="0" quotePrefix="0" xfId="6293"/>
    <xf borderId="0" fillId="0" fontId="61" numFmtId="167" pivotButton="0" quotePrefix="0" xfId="4181"/>
    <xf borderId="2" fillId="0" fontId="0" numFmtId="167" pivotButton="0" quotePrefix="0" xfId="6293"/>
    <xf borderId="2" fillId="0" fontId="56" numFmtId="167" pivotButton="0" quotePrefix="0" xfId="6293"/>
    <xf borderId="35" fillId="0" fontId="0" numFmtId="164" pivotButton="0" quotePrefix="0" xfId="6293"/>
    <xf borderId="40" fillId="0" fontId="0" numFmtId="167" pivotButton="0" quotePrefix="0" xfId="6293"/>
    <xf borderId="1" fillId="0" fontId="56" numFmtId="167" pivotButton="0" quotePrefix="0" xfId="4181"/>
    <xf borderId="2" fillId="0" fontId="56" numFmtId="167" pivotButton="0" quotePrefix="0" xfId="4181"/>
    <xf applyAlignment="1" borderId="30" fillId="0" fontId="0" numFmtId="173" pivotButton="0" quotePrefix="0" xfId="6293">
      <alignment horizontal="center" vertical="center"/>
    </xf>
    <xf applyAlignment="1" borderId="12" fillId="5" fontId="12" numFmtId="173" pivotButton="0" quotePrefix="0" xfId="6293">
      <alignment horizontal="left" vertical="center"/>
    </xf>
    <xf applyAlignment="1" borderId="30" fillId="0" fontId="12" numFmtId="173" pivotButton="0" quotePrefix="0" xfId="6293">
      <alignment horizontal="center" vertical="center"/>
    </xf>
    <xf applyAlignment="1" borderId="21" fillId="5" fontId="11" numFmtId="167" pivotButton="0" quotePrefix="0" xfId="4181">
      <alignment horizontal="center" vertical="center"/>
    </xf>
    <xf applyAlignment="1" borderId="25" fillId="6" fontId="12" numFmtId="173" pivotButton="0" quotePrefix="0" xfId="6293">
      <alignment horizontal="center" vertical="center"/>
    </xf>
    <xf applyAlignment="1" borderId="30" fillId="6" fontId="12" numFmtId="173" pivotButton="0" quotePrefix="0" xfId="6293">
      <alignment horizontal="center" vertical="center"/>
    </xf>
    <xf applyAlignment="1" borderId="54" fillId="0" fontId="31" numFmtId="167" pivotButton="0" quotePrefix="0" xfId="4181">
      <alignment horizontal="center" vertical="center"/>
    </xf>
    <xf applyAlignment="1" borderId="43" fillId="6" fontId="0" numFmtId="167" pivotButton="0" quotePrefix="0" xfId="4181">
      <alignment horizontal="center" vertical="center"/>
    </xf>
    <xf applyAlignment="1" borderId="51" fillId="6" fontId="0" numFmtId="167" pivotButton="0" quotePrefix="0" xfId="4181">
      <alignment horizontal="center" vertical="center"/>
    </xf>
    <xf applyAlignment="1" borderId="43" fillId="0" fontId="31" numFmtId="167" pivotButton="0" quotePrefix="0" xfId="4181">
      <alignment horizontal="center" vertical="center"/>
    </xf>
    <xf applyAlignment="1" borderId="0" fillId="0" fontId="0" numFmtId="173" pivotButton="0" quotePrefix="0" xfId="0">
      <alignment horizontal="center" vertical="center"/>
    </xf>
    <xf applyAlignment="1" borderId="0" fillId="0" fontId="58" numFmtId="173" pivotButton="0" quotePrefix="0" xfId="10429">
      <alignment horizontal="center" vertical="center"/>
    </xf>
    <xf applyAlignment="1" borderId="9" fillId="6" fontId="0" numFmtId="167" pivotButton="0" quotePrefix="0" xfId="4181">
      <alignment horizontal="center" vertical="center"/>
    </xf>
    <xf applyAlignment="1" borderId="0" fillId="6" fontId="31" numFmtId="173" pivotButton="0" quotePrefix="0" xfId="6293">
      <alignment horizontal="center" vertical="center"/>
    </xf>
    <xf applyAlignment="1" borderId="0" fillId="0" fontId="31" numFmtId="170" pivotButton="0" quotePrefix="0" xfId="4181">
      <alignment horizontal="center" vertical="center"/>
    </xf>
    <xf applyAlignment="1" borderId="28" fillId="0" fontId="0" numFmtId="173" pivotButton="0" quotePrefix="0" xfId="6293">
      <alignment horizontal="center" vertical="center"/>
    </xf>
    <xf applyAlignment="1" borderId="32" fillId="0" fontId="0" numFmtId="173" pivotButton="0" quotePrefix="0" xfId="6293">
      <alignment horizontal="center" vertical="center"/>
    </xf>
    <xf applyAlignment="1" borderId="37" fillId="6" fontId="0" numFmtId="167" pivotButton="0" quotePrefix="0" xfId="4181">
      <alignment horizontal="center" vertical="center"/>
    </xf>
    <xf applyAlignment="1" borderId="8" fillId="6" fontId="0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/>
    </xf>
    <xf borderId="0" fillId="0" fontId="11" numFmtId="167" pivotButton="0" quotePrefix="0" xfId="4181"/>
    <xf applyAlignment="1" borderId="0" fillId="0" fontId="7" numFmtId="167" pivotButton="0" quotePrefix="0" xfId="4181">
      <alignment vertical="center"/>
    </xf>
    <xf applyAlignment="1" borderId="80" fillId="0" fontId="46" numFmtId="167" pivotButton="0" quotePrefix="0" xfId="4181">
      <alignment vertical="center"/>
    </xf>
    <xf applyAlignment="1" borderId="0" fillId="0" fontId="47" numFmtId="167" pivotButton="0" quotePrefix="0" xfId="4181">
      <alignment vertical="center"/>
    </xf>
    <xf applyAlignment="1" borderId="0" fillId="0" fontId="48" numFmtId="167" pivotButton="0" quotePrefix="0" xfId="4181">
      <alignment vertical="center"/>
    </xf>
    <xf applyAlignment="1" borderId="81" fillId="0" fontId="49" numFmtId="167" pivotButton="0" quotePrefix="0" xfId="4181">
      <alignment horizontal="center" vertical="center"/>
    </xf>
    <xf borderId="189" fillId="0" fontId="0" numFmtId="0" pivotButton="0" quotePrefix="0" xfId="0"/>
    <xf borderId="190" fillId="0" fontId="0" numFmtId="0" pivotButton="0" quotePrefix="0" xfId="0"/>
    <xf borderId="193" fillId="0" fontId="0" numFmtId="0" pivotButton="0" quotePrefix="0" xfId="0"/>
    <xf applyAlignment="1" borderId="81" fillId="0" fontId="49" numFmtId="167" pivotButton="0" quotePrefix="0" xfId="4181">
      <alignment vertical="center"/>
    </xf>
    <xf applyAlignment="1" borderId="81" fillId="14" fontId="49" numFmtId="167" pivotButton="0" quotePrefix="0" xfId="4181">
      <alignment vertical="center"/>
    </xf>
    <xf applyAlignment="1" borderId="81" fillId="14" fontId="49" numFmtId="167" pivotButton="0" quotePrefix="0" xfId="4181">
      <alignment horizontal="center" vertical="center"/>
    </xf>
    <xf applyAlignment="1" borderId="0" fillId="0" fontId="41" numFmtId="167" pivotButton="0" quotePrefix="0" xfId="4181">
      <alignment vertical="center"/>
    </xf>
    <xf applyAlignment="1" borderId="0" fillId="14" fontId="41" numFmtId="167" pivotButton="0" quotePrefix="0" xfId="4181">
      <alignment vertical="center"/>
    </xf>
    <xf applyAlignment="1" borderId="82" fillId="0" fontId="50" numFmtId="167" pivotButton="0" quotePrefix="0" xfId="4181">
      <alignment vertical="center"/>
    </xf>
    <xf applyAlignment="1" borderId="82" fillId="14" fontId="50" numFmtId="167" pivotButton="0" quotePrefix="0" xfId="4181">
      <alignment vertical="center"/>
    </xf>
    <xf applyAlignment="1" borderId="82" fillId="0" fontId="41" numFmtId="167" pivotButton="0" quotePrefix="0" xfId="6293">
      <alignment vertical="center"/>
    </xf>
    <xf applyAlignment="1" borderId="81" fillId="19" fontId="49" numFmtId="167" pivotButton="0" quotePrefix="0" xfId="4181">
      <alignment vertical="center"/>
    </xf>
    <xf applyAlignment="1" borderId="81" fillId="19" fontId="5" numFmtId="167" pivotButton="0" quotePrefix="0" xfId="4181">
      <alignment vertical="center"/>
    </xf>
    <xf applyAlignment="1" borderId="0" fillId="19" fontId="48" numFmtId="167" pivotButton="0" quotePrefix="0" xfId="4181">
      <alignment vertical="center"/>
    </xf>
    <xf applyAlignment="1" borderId="0" fillId="19" fontId="49" numFmtId="167" pivotButton="0" quotePrefix="0" xfId="4181">
      <alignment vertical="center"/>
    </xf>
    <xf applyAlignment="1" borderId="0" fillId="0" fontId="42" numFmtId="164" pivotButton="0" quotePrefix="0" xfId="6293">
      <alignment vertical="center"/>
    </xf>
    <xf applyAlignment="1" borderId="0" fillId="0" fontId="42" numFmtId="178" pivotButton="0" quotePrefix="0" xfId="6293">
      <alignment vertical="center"/>
    </xf>
    <xf applyAlignment="1" borderId="0" fillId="0" fontId="41" numFmtId="167" pivotButton="0" quotePrefix="0" xfId="6293">
      <alignment vertical="center"/>
    </xf>
    <xf applyAlignment="1" borderId="0" fillId="0" fontId="41" numFmtId="164" pivotButton="0" quotePrefix="0" xfId="6293">
      <alignment vertical="center"/>
    </xf>
    <xf applyAlignment="1" borderId="10" fillId="0" fontId="0" numFmtId="173" pivotButton="0" quotePrefix="0" xfId="6293">
      <alignment horizontal="center"/>
    </xf>
    <xf applyAlignment="1" borderId="10" fillId="0" fontId="31" numFmtId="173" pivotButton="0" quotePrefix="0" xfId="6293">
      <alignment horizontal="center"/>
    </xf>
    <xf applyAlignment="1" borderId="10" fillId="0" fontId="39" numFmtId="173" pivotButton="0" quotePrefix="0" xfId="6293">
      <alignment horizontal="center"/>
    </xf>
    <xf applyAlignment="1" borderId="0" fillId="0" fontId="39" numFmtId="173" pivotButton="0" quotePrefix="0" xfId="6293">
      <alignment horizontal="center"/>
    </xf>
    <xf applyAlignment="1" borderId="10" fillId="0" fontId="31" numFmtId="164" pivotButton="0" quotePrefix="0" xfId="6293">
      <alignment horizontal="center"/>
    </xf>
    <xf applyAlignment="1" borderId="35" fillId="0" fontId="0" numFmtId="164" pivotButton="0" quotePrefix="0" xfId="6293">
      <alignment horizontal="center"/>
    </xf>
    <xf applyAlignment="1" borderId="43" fillId="0" fontId="11" numFmtId="166" pivotButton="0" quotePrefix="0" xfId="6293">
      <alignment horizontal="center" vertical="center"/>
    </xf>
    <xf applyAlignment="1" borderId="59" fillId="0" fontId="11" numFmtId="172" pivotButton="0" quotePrefix="0" xfId="6293">
      <alignment horizontal="center" vertical="center"/>
    </xf>
    <xf applyAlignment="1" borderId="51" fillId="0" fontId="11" numFmtId="166" pivotButton="0" quotePrefix="0" xfId="6293">
      <alignment horizontal="center" vertical="center"/>
    </xf>
    <xf applyAlignment="1" borderId="61" fillId="0" fontId="11" numFmtId="172" pivotButton="0" quotePrefix="0" xfId="6293">
      <alignment horizontal="center" vertical="center"/>
    </xf>
    <xf applyAlignment="1" borderId="62" fillId="0" fontId="11" numFmtId="166" pivotButton="0" quotePrefix="0" xfId="6293">
      <alignment horizontal="center" vertical="center"/>
    </xf>
    <xf applyAlignment="1" borderId="9" fillId="0" fontId="0" numFmtId="164" pivotButton="0" quotePrefix="0" xfId="6293">
      <alignment horizontal="center"/>
    </xf>
    <xf applyAlignment="1" borderId="21" fillId="16" fontId="12" numFmtId="173" pivotButton="0" quotePrefix="0" xfId="6293">
      <alignment horizontal="center" vertical="center"/>
    </xf>
    <xf applyAlignment="1" borderId="21" fillId="16" fontId="37" numFmtId="173" pivotButton="0" quotePrefix="0" xfId="4181">
      <alignment horizontal="center" vertical="center"/>
    </xf>
    <xf applyAlignment="1" borderId="52" fillId="16" fontId="12" numFmtId="174" pivotButton="0" quotePrefix="0" xfId="16971">
      <alignment horizontal="center" vertical="center"/>
    </xf>
    <xf applyAlignment="1" borderId="63" fillId="16" fontId="12" numFmtId="173" pivotButton="0" quotePrefix="0" xfId="6293">
      <alignment horizontal="center" vertical="center"/>
    </xf>
    <xf applyAlignment="1" borderId="64" fillId="16" fontId="12" numFmtId="173" pivotButton="0" quotePrefix="0" xfId="6293">
      <alignment horizontal="center" vertical="center"/>
    </xf>
    <xf applyAlignment="1" borderId="64" fillId="16" fontId="37" numFmtId="173" pivotButton="0" quotePrefix="0" xfId="4181">
      <alignment horizontal="center" vertical="center"/>
    </xf>
    <xf applyAlignment="1" borderId="66" fillId="16" fontId="12" numFmtId="174" pivotButton="0" quotePrefix="0" xfId="16971">
      <alignment horizontal="center" vertical="center"/>
    </xf>
    <xf applyAlignment="1" borderId="21" fillId="16" fontId="12" numFmtId="173" pivotButton="0" quotePrefix="0" xfId="4181">
      <alignment horizontal="center" vertical="center"/>
    </xf>
    <xf applyAlignment="1" borderId="12" fillId="16" fontId="12" numFmtId="174" pivotButton="0" quotePrefix="0" xfId="16971">
      <alignment horizontal="center" vertical="center"/>
    </xf>
    <xf applyAlignment="1" borderId="54" fillId="0" fontId="0" numFmtId="173" pivotButton="0" quotePrefix="0" xfId="6293">
      <alignment horizontal="center" vertical="center"/>
    </xf>
    <xf applyAlignment="1" borderId="54" fillId="0" fontId="0" numFmtId="174" pivotButton="0" quotePrefix="0" xfId="16971">
      <alignment horizontal="center" vertical="center"/>
    </xf>
    <xf applyAlignment="1" borderId="48" fillId="0" fontId="0" numFmtId="174" pivotButton="0" quotePrefix="0" xfId="16971">
      <alignment horizontal="center" vertical="center"/>
    </xf>
    <xf applyAlignment="1" borderId="65" fillId="0" fontId="0" numFmtId="174" pivotButton="0" quotePrefix="0" xfId="16971">
      <alignment horizontal="center" vertical="center"/>
    </xf>
    <xf applyAlignment="1" borderId="67" fillId="0" fontId="0" numFmtId="174" pivotButton="0" quotePrefix="0" xfId="16971">
      <alignment horizontal="center" vertical="center"/>
    </xf>
    <xf applyAlignment="1" borderId="75" fillId="0" fontId="0" numFmtId="174" pivotButton="0" quotePrefix="0" xfId="16971">
      <alignment horizontal="center" vertical="center"/>
    </xf>
    <xf applyAlignment="1" borderId="9" fillId="0" fontId="0" numFmtId="173" pivotButton="0" quotePrefix="0" xfId="6293">
      <alignment horizontal="center" vertical="center"/>
    </xf>
    <xf applyAlignment="1" borderId="68" fillId="0" fontId="0" numFmtId="174" pivotButton="0" quotePrefix="0" xfId="16971">
      <alignment horizontal="center" vertical="center"/>
    </xf>
    <xf applyAlignment="1" borderId="76" fillId="0" fontId="0" numFmtId="174" pivotButton="0" quotePrefix="0" xfId="16971">
      <alignment horizontal="center" vertical="center"/>
    </xf>
    <xf applyAlignment="1" borderId="9" fillId="0" fontId="12" numFmtId="173" pivotButton="0" quotePrefix="0" xfId="6293">
      <alignment horizontal="center" vertical="center"/>
    </xf>
    <xf applyAlignment="1" borderId="76" fillId="0" fontId="12" numFmtId="174" pivotButton="0" quotePrefix="0" xfId="16971">
      <alignment horizontal="center" vertical="center"/>
    </xf>
    <xf applyAlignment="1" borderId="43" fillId="0" fontId="0" numFmtId="173" pivotButton="0" quotePrefix="0" xfId="6293">
      <alignment horizontal="center" vertical="center"/>
    </xf>
    <xf applyAlignment="1" borderId="43" fillId="0" fontId="0" numFmtId="174" pivotButton="0" quotePrefix="0" xfId="16971">
      <alignment horizontal="center" vertical="center"/>
    </xf>
    <xf applyAlignment="1" borderId="51" fillId="0" fontId="0" numFmtId="174" pivotButton="0" quotePrefix="0" xfId="16971">
      <alignment horizontal="center" vertical="center"/>
    </xf>
    <xf applyAlignment="1" borderId="62" fillId="0" fontId="0" numFmtId="174" pivotButton="0" quotePrefix="0" xfId="16971">
      <alignment horizontal="center" vertical="center"/>
    </xf>
    <xf applyAlignment="1" borderId="59" fillId="0" fontId="0" numFmtId="174" pivotButton="0" quotePrefix="0" xfId="16971">
      <alignment horizontal="center" vertical="center"/>
    </xf>
    <xf applyAlignment="1" borderId="77" fillId="0" fontId="0" numFmtId="174" pivotButton="0" quotePrefix="0" xfId="16971">
      <alignment horizontal="center" vertical="center"/>
    </xf>
    <xf applyAlignment="1" borderId="52" fillId="16" fontId="12" numFmtId="173" pivotButton="0" quotePrefix="0" xfId="6293">
      <alignment horizontal="center" vertical="center"/>
    </xf>
    <xf applyAlignment="1" borderId="69" fillId="16" fontId="12" numFmtId="174" pivotButton="0" quotePrefix="0" xfId="16971">
      <alignment horizontal="center" vertical="center"/>
    </xf>
    <xf applyAlignment="1" borderId="72" fillId="16" fontId="12" numFmtId="173" pivotButton="0" quotePrefix="0" xfId="4181">
      <alignment horizontal="center" vertical="center"/>
    </xf>
    <xf applyAlignment="1" borderId="0" fillId="0" fontId="11" numFmtId="174" pivotButton="0" quotePrefix="0" xfId="16971">
      <alignment horizontal="center" vertical="center"/>
    </xf>
    <xf applyAlignment="1" borderId="48" fillId="0" fontId="0" numFmtId="173" pivotButton="0" quotePrefix="0" xfId="4181">
      <alignment horizontal="center" vertical="center"/>
    </xf>
    <xf applyAlignment="1" borderId="9" fillId="0" fontId="12" numFmtId="174" pivotButton="0" quotePrefix="0" xfId="16971">
      <alignment horizontal="center" vertical="center"/>
    </xf>
    <xf applyAlignment="1" borderId="68" fillId="0" fontId="12" numFmtId="174" pivotButton="0" quotePrefix="0" xfId="16971">
      <alignment horizontal="center" vertical="center"/>
    </xf>
    <xf applyAlignment="1" borderId="9" fillId="0" fontId="12" numFmtId="176" pivotButton="0" quotePrefix="0" xfId="6293">
      <alignment horizontal="center" vertical="center"/>
    </xf>
    <xf applyAlignment="1" borderId="69" fillId="16" fontId="38" numFmtId="174" pivotButton="0" quotePrefix="0" xfId="16971">
      <alignment horizontal="center" vertical="center"/>
    </xf>
    <xf applyAlignment="1" borderId="51" fillId="0" fontId="0" numFmtId="173" pivotButton="0" quotePrefix="0" xfId="6293">
      <alignment horizontal="center" vertical="center"/>
    </xf>
    <xf applyAlignment="1" borderId="53" fillId="16" fontId="12" numFmtId="173" pivotButton="0" quotePrefix="0" xfId="6293">
      <alignment horizontal="center" vertical="center"/>
    </xf>
    <xf applyAlignment="1" borderId="55" fillId="16" fontId="12" numFmtId="173" pivotButton="0" quotePrefix="0" xfId="6293">
      <alignment horizontal="center" vertical="center"/>
    </xf>
    <xf applyAlignment="1" borderId="56" fillId="16" fontId="12" numFmtId="174" pivotButton="0" quotePrefix="0" xfId="16971">
      <alignment horizontal="center" vertical="center"/>
    </xf>
    <xf applyAlignment="1" borderId="26" fillId="16" fontId="12" numFmtId="174" pivotButton="0" quotePrefix="0" xfId="16971">
      <alignment horizontal="center" vertical="center"/>
    </xf>
    <xf applyAlignment="1" borderId="65" fillId="16" fontId="12" numFmtId="174" pivotButton="0" quotePrefix="0" xfId="16971">
      <alignment horizontal="center" vertical="center"/>
    </xf>
    <xf applyAlignment="1" borderId="53" fillId="16" fontId="12" numFmtId="176" pivotButton="0" quotePrefix="0" xfId="6293">
      <alignment horizontal="center" vertical="center"/>
    </xf>
    <xf applyAlignment="1" borderId="28" fillId="16" fontId="12" numFmtId="174" pivotButton="0" quotePrefix="0" xfId="16971">
      <alignment horizontal="center" vertical="center"/>
    </xf>
    <xf applyAlignment="1" borderId="79" fillId="16" fontId="12" numFmtId="174" pivotButton="0" quotePrefix="0" xfId="16971">
      <alignment horizontal="center" vertical="center"/>
    </xf>
    <xf applyAlignment="1" borderId="0" fillId="0" fontId="0" numFmtId="174" pivotButton="0" quotePrefix="0" xfId="16971">
      <alignment horizontal="center"/>
    </xf>
    <xf applyAlignment="1" borderId="25" fillId="0" fontId="0" numFmtId="174" pivotButton="0" quotePrefix="0" xfId="16971">
      <alignment horizontal="center"/>
    </xf>
    <xf borderId="0" fillId="0" fontId="2" numFmtId="167" pivotButton="0" quotePrefix="0" xfId="4181"/>
    <xf applyAlignment="1" borderId="28" fillId="0" fontId="0" numFmtId="167" pivotButton="0" quotePrefix="0" xfId="4181">
      <alignment horizontal="center"/>
    </xf>
    <xf applyAlignment="1" borderId="0" fillId="14" fontId="31" numFmtId="167" pivotButton="0" quotePrefix="0" xfId="4181">
      <alignment horizontal="right"/>
    </xf>
    <xf borderId="0" fillId="0" fontId="40" numFmtId="167" pivotButton="0" quotePrefix="0" xfId="4181"/>
    <xf applyAlignment="1" borderId="0" fillId="0" fontId="0" numFmtId="173" pivotButton="0" quotePrefix="0" xfId="6293">
      <alignment horizontal="left"/>
    </xf>
    <xf applyAlignment="1" borderId="0" fillId="0" fontId="14" numFmtId="173" pivotButton="0" quotePrefix="0" xfId="6293">
      <alignment horizontal="center"/>
    </xf>
    <xf applyAlignment="1" borderId="0" fillId="0" fontId="0" numFmtId="177" pivotButton="0" quotePrefix="0" xfId="6293">
      <alignment horizontal="right"/>
    </xf>
    <xf applyAlignment="1" borderId="0" fillId="0" fontId="14" numFmtId="164" pivotButton="0" quotePrefix="0" xfId="6293">
      <alignment horizontal="center"/>
    </xf>
    <xf applyAlignment="1" borderId="0" fillId="0" fontId="14" numFmtId="167" pivotButton="0" quotePrefix="0" xfId="4181">
      <alignment horizontal="center"/>
    </xf>
    <xf applyAlignment="1" borderId="0" fillId="0" fontId="31" numFmtId="177" pivotButton="0" quotePrefix="0" xfId="6293">
      <alignment horizontal="right"/>
    </xf>
    <xf applyAlignment="1" borderId="0" fillId="0" fontId="0" numFmtId="164" pivotButton="0" quotePrefix="0" xfId="6293">
      <alignment horizontal="right"/>
    </xf>
    <xf applyAlignment="1" borderId="0" fillId="0" fontId="11" numFmtId="177" pivotButton="0" quotePrefix="0" xfId="6293">
      <alignment horizontal="right"/>
    </xf>
    <xf applyAlignment="1" borderId="0" fillId="0" fontId="11" numFmtId="167" pivotButton="0" quotePrefix="0" xfId="4181">
      <alignment horizontal="right"/>
    </xf>
    <xf borderId="0" fillId="0" fontId="15" numFmtId="168" pivotButton="0" quotePrefix="0" xfId="6293"/>
    <xf borderId="0" fillId="0" fontId="15" numFmtId="169" pivotButton="0" quotePrefix="0" xfId="4181"/>
    <xf borderId="0" fillId="6" fontId="15" numFmtId="167" pivotButton="0" quotePrefix="0" xfId="6293"/>
    <xf borderId="35" fillId="0" fontId="0" numFmtId="0" pivotButton="0" quotePrefix="0" xfId="0"/>
    <xf borderId="37" fillId="0" fontId="0" numFmtId="0" pivotButton="0" quotePrefix="0" xfId="0"/>
    <xf borderId="38" fillId="0" fontId="0" numFmtId="0" pivotButton="0" quotePrefix="0" xfId="0"/>
    <xf borderId="39" fillId="0" fontId="0" numFmtId="0" pivotButton="0" quotePrefix="0" xfId="0"/>
    <xf borderId="0" fillId="0" fontId="6" numFmtId="167" pivotButton="0" quotePrefix="0" xfId="4181"/>
    <xf applyAlignment="1" borderId="3" fillId="0" fontId="21" numFmtId="167" pivotButton="0" quotePrefix="0" xfId="4181">
      <alignment horizontal="center" textRotation="90" vertical="center"/>
    </xf>
    <xf borderId="1" fillId="0" fontId="6" numFmtId="167" pivotButton="0" quotePrefix="0" xfId="4181"/>
    <xf borderId="35" fillId="0" fontId="6" numFmtId="167" pivotButton="0" quotePrefix="0" xfId="4181"/>
    <xf borderId="36" fillId="0" fontId="6" numFmtId="167" pivotButton="0" quotePrefix="0" xfId="4181"/>
    <xf borderId="25" fillId="0" fontId="6" numFmtId="167" pivotButton="0" quotePrefix="0" xfId="4181"/>
    <xf borderId="0" fillId="6" fontId="6" numFmtId="167" pivotButton="0" quotePrefix="0" xfId="4181"/>
    <xf applyAlignment="1" borderId="0" fillId="0" fontId="16" numFmtId="167" pivotButton="0" quotePrefix="0" xfId="4181">
      <alignment vertical="center"/>
    </xf>
    <xf borderId="6" fillId="0" fontId="0" numFmtId="0" pivotButton="0" quotePrefix="0" xfId="0"/>
    <xf applyAlignment="1" borderId="9" fillId="0" fontId="15" numFmtId="167" pivotButton="0" quotePrefix="0" xfId="4181">
      <alignment horizontal="right" vertical="center"/>
    </xf>
    <xf applyAlignment="1" borderId="14" fillId="0" fontId="15" numFmtId="167" pivotButton="0" quotePrefix="0" xfId="4181">
      <alignment vertical="center"/>
    </xf>
    <xf applyAlignment="1" borderId="25" fillId="0" fontId="22" numFmtId="167" pivotButton="0" quotePrefix="0" xfId="4181">
      <alignment vertical="center"/>
    </xf>
    <xf applyAlignment="1" borderId="0" fillId="6" fontId="16" numFmtId="167" pivotButton="0" quotePrefix="0" xfId="4181">
      <alignment vertical="center"/>
    </xf>
    <xf applyAlignment="1" borderId="14" fillId="0" fontId="22" numFmtId="167" pivotButton="0" quotePrefix="0" xfId="4181">
      <alignment vertical="center"/>
    </xf>
    <xf applyAlignment="1" borderId="1" fillId="8" fontId="23" numFmtId="167" pivotButton="0" quotePrefix="0" xfId="4181">
      <alignment horizontal="left" vertical="center"/>
    </xf>
    <xf applyAlignment="1" borderId="35" fillId="8" fontId="15" numFmtId="167" pivotButton="0" quotePrefix="0" xfId="4181">
      <alignment vertical="center"/>
    </xf>
    <xf applyAlignment="1" borderId="36" fillId="8" fontId="20" numFmtId="167" pivotButton="0" quotePrefix="0" xfId="4181">
      <alignment vertical="center"/>
    </xf>
    <xf applyAlignment="1" borderId="37" fillId="8" fontId="15" numFmtId="167" pivotButton="0" quotePrefix="0" xfId="4181">
      <alignment vertical="center"/>
    </xf>
    <xf applyAlignment="1" borderId="38" fillId="8" fontId="15" numFmtId="167" pivotButton="0" quotePrefix="0" xfId="4181">
      <alignment vertical="center"/>
    </xf>
    <xf applyAlignment="1" borderId="39" fillId="8" fontId="15" numFmtId="167" pivotButton="0" quotePrefix="0" xfId="4181">
      <alignment vertical="center"/>
    </xf>
    <xf applyAlignment="1" borderId="39" fillId="8" fontId="20" numFmtId="167" pivotButton="0" quotePrefix="0" xfId="4181">
      <alignment vertical="center"/>
    </xf>
    <xf borderId="0" fillId="0" fontId="15" numFmtId="167" pivotButton="0" quotePrefix="0" xfId="4181"/>
    <xf borderId="9" fillId="0" fontId="15" numFmtId="167" pivotButton="0" quotePrefix="0" xfId="4181"/>
    <xf borderId="14" fillId="0" fontId="15" numFmtId="167" pivotButton="0" quotePrefix="0" xfId="4181"/>
    <xf borderId="25" fillId="0" fontId="15" numFmtId="167" pivotButton="0" quotePrefix="0" xfId="4181"/>
    <xf applyAlignment="1" borderId="9" fillId="0" fontId="23" numFmtId="167" pivotButton="0" quotePrefix="0" xfId="4181">
      <alignment vertical="center"/>
    </xf>
    <xf applyAlignment="1" borderId="14" fillId="0" fontId="23" numFmtId="167" pivotButton="0" quotePrefix="0" xfId="4181">
      <alignment vertical="center"/>
    </xf>
    <xf applyAlignment="1" borderId="25" fillId="0" fontId="20" numFmtId="167" pivotButton="0" quotePrefix="0" xfId="4181">
      <alignment vertical="center"/>
    </xf>
    <xf applyAlignment="1" borderId="9" fillId="0" fontId="15" numFmtId="167" pivotButton="0" quotePrefix="0" xfId="4181">
      <alignment horizontal="right" vertical="top"/>
    </xf>
    <xf applyAlignment="1" borderId="14" fillId="0" fontId="15" numFmtId="167" pivotButton="0" quotePrefix="0" xfId="4181">
      <alignment vertical="center" wrapText="1"/>
    </xf>
    <xf applyAlignment="1" borderId="9" fillId="0" fontId="15" numFmtId="167" pivotButton="0" quotePrefix="0" xfId="4181">
      <alignment vertical="center"/>
    </xf>
    <xf applyAlignment="1" borderId="1" fillId="9" fontId="23" numFmtId="167" pivotButton="0" quotePrefix="0" xfId="4181">
      <alignment horizontal="left" vertical="center"/>
    </xf>
    <xf applyAlignment="1" borderId="35" fillId="9" fontId="15" numFmtId="167" pivotButton="0" quotePrefix="0" xfId="4181">
      <alignment vertical="center"/>
    </xf>
    <xf applyAlignment="1" borderId="36" fillId="9" fontId="20" numFmtId="167" pivotButton="0" quotePrefix="0" xfId="4181">
      <alignment vertical="center"/>
    </xf>
    <xf applyAlignment="1" borderId="37" fillId="9" fontId="15" numFmtId="167" pivotButton="0" quotePrefix="0" xfId="4181">
      <alignment vertical="center"/>
    </xf>
    <xf applyAlignment="1" borderId="38" fillId="9" fontId="15" numFmtId="167" pivotButton="0" quotePrefix="0" xfId="4181">
      <alignment vertical="center"/>
    </xf>
    <xf applyAlignment="1" borderId="39" fillId="9" fontId="15" numFmtId="167" pivotButton="0" quotePrefix="0" xfId="4181">
      <alignment vertical="center"/>
    </xf>
    <xf applyAlignment="1" borderId="39" fillId="9" fontId="20" numFmtId="167" pivotButton="0" quotePrefix="0" xfId="4181">
      <alignment vertical="center"/>
    </xf>
    <xf borderId="0" fillId="0" fontId="17" numFmtId="167" pivotButton="0" quotePrefix="0" xfId="4181"/>
    <xf applyAlignment="1" borderId="25" fillId="0" fontId="29" numFmtId="167" pivotButton="0" quotePrefix="0" xfId="4181">
      <alignment vertical="center"/>
    </xf>
    <xf applyAlignment="1" borderId="2" fillId="10" fontId="23" numFmtId="167" pivotButton="0" quotePrefix="0" xfId="4181">
      <alignment horizontal="left" vertical="center"/>
    </xf>
    <xf applyAlignment="1" borderId="35" fillId="10" fontId="15" numFmtId="167" pivotButton="0" quotePrefix="0" xfId="4181">
      <alignment vertical="center"/>
    </xf>
    <xf applyAlignment="1" borderId="36" fillId="10" fontId="20" numFmtId="167" pivotButton="0" quotePrefix="0" xfId="4181">
      <alignment vertical="center"/>
    </xf>
    <xf applyAlignment="1" borderId="36" fillId="10" fontId="20" numFmtId="170" pivotButton="0" quotePrefix="0" xfId="4181">
      <alignment vertical="center"/>
    </xf>
    <xf borderId="7" fillId="0" fontId="0" numFmtId="0" pivotButton="0" quotePrefix="0" xfId="0"/>
    <xf applyAlignment="1" borderId="8" fillId="10" fontId="15" numFmtId="167" pivotButton="0" quotePrefix="0" xfId="4181">
      <alignment vertical="center"/>
    </xf>
    <xf applyAlignment="1" borderId="38" fillId="10" fontId="15" numFmtId="167" pivotButton="0" quotePrefix="0" xfId="4181">
      <alignment horizontal="left" indent="2" vertical="center"/>
    </xf>
    <xf applyAlignment="1" borderId="39" fillId="10" fontId="15" numFmtId="167" pivotButton="0" quotePrefix="0" xfId="4181">
      <alignment vertical="center"/>
    </xf>
    <xf applyAlignment="1" borderId="39" fillId="10" fontId="20" numFmtId="170" pivotButton="0" quotePrefix="0" xfId="4181">
      <alignment vertical="center"/>
    </xf>
    <xf borderId="0" fillId="0" fontId="7" numFmtId="167" pivotButton="0" quotePrefix="0" xfId="4181"/>
    <xf applyAlignment="1" borderId="3" fillId="0" fontId="24" numFmtId="167" pivotButton="0" quotePrefix="0" xfId="4181">
      <alignment horizontal="center" textRotation="90" vertical="center"/>
    </xf>
    <xf applyAlignment="1" borderId="1" fillId="0" fontId="15" numFmtId="167" pivotButton="0" quotePrefix="0" xfId="4181">
      <alignment vertical="center"/>
    </xf>
    <xf applyAlignment="1" borderId="35" fillId="0" fontId="15" numFmtId="167" pivotButton="0" quotePrefix="0" xfId="4181">
      <alignment vertical="center"/>
    </xf>
    <xf applyAlignment="1" borderId="36" fillId="0" fontId="22" numFmtId="167" pivotButton="0" quotePrefix="0" xfId="4181">
      <alignment vertical="center"/>
    </xf>
    <xf applyAlignment="1" borderId="25" fillId="0" fontId="26" numFmtId="167" pivotButton="0" quotePrefix="0" xfId="4181">
      <alignment vertical="center"/>
    </xf>
    <xf applyAlignment="1" borderId="37" fillId="0" fontId="15" numFmtId="167" pivotButton="0" quotePrefix="0" xfId="4181">
      <alignment horizontal="right" vertical="center"/>
    </xf>
    <xf applyAlignment="1" borderId="38" fillId="0" fontId="15" numFmtId="167" pivotButton="0" quotePrefix="0" xfId="4181">
      <alignment vertical="center"/>
    </xf>
    <xf applyAlignment="1" borderId="39" fillId="0" fontId="20" numFmtId="167" pivotButton="0" quotePrefix="0" xfId="4181">
      <alignment vertical="center"/>
    </xf>
    <xf applyAlignment="1" borderId="39" fillId="0" fontId="26" numFmtId="167" pivotButton="0" quotePrefix="0" xfId="4181">
      <alignment vertical="center"/>
    </xf>
    <xf applyAlignment="1" borderId="39" fillId="10" fontId="20" numFmtId="167" pivotButton="0" quotePrefix="0" xfId="4181">
      <alignment vertical="center"/>
    </xf>
    <xf applyAlignment="1" borderId="0" fillId="0" fontId="18" numFmtId="167" pivotButton="0" quotePrefix="0" xfId="4181">
      <alignment vertical="center"/>
    </xf>
    <xf applyAlignment="1" borderId="3" fillId="0" fontId="18" numFmtId="167" pivotButton="0" quotePrefix="0" xfId="4181">
      <alignment horizontal="center" textRotation="90" vertical="center"/>
    </xf>
    <xf applyAlignment="1" borderId="1" fillId="0" fontId="23" numFmtId="167" pivotButton="0" quotePrefix="0" xfId="4181">
      <alignment vertical="center"/>
    </xf>
    <xf applyAlignment="1" borderId="35" fillId="0" fontId="23" numFmtId="167" pivotButton="0" quotePrefix="0" xfId="4181">
      <alignment vertical="center"/>
    </xf>
    <xf applyAlignment="1" borderId="36" fillId="0" fontId="20" numFmtId="167" pivotButton="0" quotePrefix="0" xfId="4181">
      <alignment vertical="center"/>
    </xf>
    <xf applyAlignment="1" borderId="39" fillId="0" fontId="22" numFmtId="167" pivotButton="0" quotePrefix="0" xfId="4181">
      <alignment vertical="center"/>
    </xf>
    <xf applyAlignment="1" borderId="1" fillId="10" fontId="23" numFmtId="167" pivotButton="0" quotePrefix="0" xfId="4181">
      <alignment horizontal="left" vertical="center"/>
    </xf>
    <xf applyAlignment="1" borderId="37" fillId="10" fontId="15" numFmtId="167" pivotButton="0" quotePrefix="0" xfId="4181">
      <alignment vertical="center"/>
    </xf>
    <xf applyAlignment="1" borderId="38" fillId="10" fontId="15" numFmtId="167" pivotButton="0" quotePrefix="0" xfId="4181">
      <alignment vertical="center"/>
    </xf>
    <xf applyAlignment="1" borderId="35" fillId="0" fontId="25" numFmtId="167" pivotButton="0" quotePrefix="0" xfId="4181">
      <alignment vertical="center"/>
    </xf>
    <xf applyAlignment="1" borderId="36" fillId="0" fontId="25" numFmtId="167" pivotButton="0" quotePrefix="0" xfId="4181">
      <alignment vertical="center"/>
    </xf>
    <xf applyAlignment="1" borderId="36" fillId="0" fontId="26" numFmtId="167" pivotButton="0" quotePrefix="0" xfId="4181">
      <alignment vertical="center"/>
    </xf>
    <xf applyAlignment="1" borderId="9" fillId="0" fontId="15" numFmtId="167" pivotButton="0" quotePrefix="0" xfId="4181">
      <alignment horizontal="center" vertical="center"/>
    </xf>
    <xf applyAlignment="1" borderId="14" fillId="0" fontId="25" numFmtId="167" pivotButton="0" quotePrefix="0" xfId="4181">
      <alignment vertical="center"/>
    </xf>
    <xf applyAlignment="1" borderId="14" fillId="0" fontId="27" numFmtId="167" pivotButton="0" quotePrefix="0" xfId="4181">
      <alignment vertical="center"/>
    </xf>
    <xf applyAlignment="1" borderId="37" fillId="0" fontId="15" numFmtId="167" pivotButton="0" quotePrefix="0" xfId="4181">
      <alignment vertical="center"/>
    </xf>
    <xf applyAlignment="1" borderId="38" fillId="0" fontId="25" numFmtId="167" pivotButton="0" quotePrefix="0" xfId="4181">
      <alignment vertical="center"/>
    </xf>
    <xf applyAlignment="1" borderId="2" fillId="0" fontId="15" numFmtId="167" pivotButton="0" quotePrefix="0" xfId="4181">
      <alignment horizontal="center" vertical="center"/>
    </xf>
    <xf applyAlignment="1" borderId="36" fillId="12" fontId="26" numFmtId="167" pivotButton="0" quotePrefix="0" xfId="4181">
      <alignment vertical="center"/>
    </xf>
    <xf applyAlignment="1" borderId="0" fillId="0" fontId="15" numFmtId="167" pivotButton="0" quotePrefix="0" xfId="4181">
      <alignment horizontal="center" vertical="center"/>
    </xf>
    <xf applyAlignment="1" borderId="25" fillId="12" fontId="26" numFmtId="167" pivotButton="0" quotePrefix="0" xfId="4181">
      <alignment vertical="center"/>
    </xf>
    <xf applyAlignment="1" borderId="8" fillId="11" fontId="15" numFmtId="167" pivotButton="0" quotePrefix="0" xfId="4181">
      <alignment horizontal="center" vertical="center"/>
    </xf>
    <xf applyAlignment="1" borderId="38" fillId="11" fontId="30" numFmtId="167" pivotButton="0" quotePrefix="0" xfId="4181">
      <alignment vertical="center"/>
    </xf>
    <xf applyAlignment="1" borderId="39" fillId="11" fontId="30" numFmtId="167" pivotButton="0" quotePrefix="0" xfId="4181">
      <alignment vertical="center"/>
    </xf>
    <xf applyAlignment="1" borderId="0" fillId="0" fontId="30" numFmtId="167" pivotButton="0" quotePrefix="0" xfId="4181">
      <alignment vertical="center"/>
    </xf>
    <xf applyAlignment="1" borderId="35" fillId="0" fontId="26" numFmtId="167" pivotButton="0" quotePrefix="0" xfId="4181">
      <alignment vertical="center"/>
    </xf>
    <xf applyAlignment="1" borderId="14" fillId="0" fontId="26" numFmtId="167" pivotButton="0" quotePrefix="0" xfId="4181">
      <alignment vertical="center"/>
    </xf>
    <xf borderId="0" fillId="6" fontId="15" numFmtId="167" pivotButton="0" quotePrefix="0" xfId="4181"/>
    <xf borderId="0" fillId="13" fontId="0" numFmtId="167" pivotButton="0" quotePrefix="0" xfId="6293"/>
    <xf borderId="0" fillId="14" fontId="0" numFmtId="167" pivotButton="0" quotePrefix="0" xfId="4181"/>
    <xf borderId="0" fillId="0" fontId="32" numFmtId="170" pivotButton="0" quotePrefix="0" xfId="4181"/>
    <xf borderId="0" fillId="15" fontId="0" numFmtId="164" pivotButton="0" quotePrefix="0" xfId="6293"/>
    <xf borderId="0" fillId="0" fontId="0" numFmtId="171" pivotButton="0" quotePrefix="0" xfId="4181"/>
    <xf applyAlignment="1" borderId="11" fillId="0" fontId="11" numFmtId="166" pivotButton="0" quotePrefix="0" xfId="6293">
      <alignment horizontal="center" vertical="center" wrapText="1"/>
    </xf>
    <xf applyAlignment="1" borderId="21" fillId="0" fontId="11" numFmtId="166" pivotButton="0" quotePrefix="0" xfId="6293">
      <alignment horizontal="center" vertical="center" wrapText="1"/>
    </xf>
    <xf applyAlignment="1" borderId="22" fillId="0" fontId="11" numFmtId="166" pivotButton="0" quotePrefix="0" xfId="6293">
      <alignment horizontal="center" vertical="center" wrapText="1"/>
    </xf>
    <xf borderId="0" fillId="0" fontId="2" numFmtId="164" pivotButton="0" quotePrefix="0" xfId="6293"/>
    <xf applyAlignment="1" borderId="3" fillId="2" fontId="4" numFmtId="164" pivotButton="0" quotePrefix="0" xfId="6293">
      <alignment horizontal="center" vertical="center" wrapText="1"/>
    </xf>
    <xf applyAlignment="1" borderId="4" fillId="2" fontId="4" numFmtId="164" pivotButton="0" quotePrefix="0" xfId="6293">
      <alignment horizontal="center" vertical="center" wrapText="1"/>
    </xf>
    <xf applyAlignment="1" borderId="0" fillId="0" fontId="7" numFmtId="164" pivotButton="0" quotePrefix="0" xfId="6293">
      <alignment horizontal="center"/>
    </xf>
    <xf applyAlignment="1" borderId="6" fillId="2" fontId="4" numFmtId="164" pivotButton="0" quotePrefix="0" xfId="6293">
      <alignment horizontal="center" vertical="center"/>
    </xf>
    <xf applyAlignment="1" borderId="6" fillId="2" fontId="4" numFmtId="165" pivotButton="0" quotePrefix="0" xfId="6293">
      <alignment horizontal="center" vertical="center"/>
    </xf>
    <xf borderId="0" fillId="0" fontId="7" numFmtId="164" pivotButton="0" quotePrefix="0" xfId="6293"/>
    <xf borderId="0" fillId="3" fontId="7" numFmtId="164" pivotButton="0" quotePrefix="0" xfId="6293"/>
    <xf borderId="0" fillId="4" fontId="0" numFmtId="164" pivotButton="0" quotePrefix="0" xfId="6293"/>
    <xf applyAlignment="1" borderId="7" fillId="2" fontId="4" numFmtId="164" pivotButton="0" quotePrefix="0" xfId="6293">
      <alignment horizontal="center" vertical="center"/>
    </xf>
    <xf applyAlignment="1" borderId="9" fillId="0" fontId="4" numFmtId="164" pivotButton="0" quotePrefix="0" xfId="6293">
      <alignment horizontal="center"/>
    </xf>
    <xf applyAlignment="1" borderId="0" fillId="0" fontId="4" numFmtId="164" pivotButton="0" quotePrefix="0" xfId="6293">
      <alignment horizontal="center"/>
    </xf>
    <xf applyAlignment="1" borderId="6" fillId="0" fontId="4" numFmtId="165" pivotButton="0" quotePrefix="0" xfId="6293">
      <alignment horizontal="center"/>
    </xf>
    <xf applyAlignment="1" borderId="3" fillId="2" fontId="4" numFmtId="164" pivotButton="0" quotePrefix="0" xfId="6293">
      <alignment horizontal="center" vertical="center"/>
    </xf>
    <xf applyAlignment="1" borderId="4" fillId="2" fontId="4" numFmtId="164" pivotButton="0" quotePrefix="0" xfId="6293">
      <alignment horizontal="center" vertical="center"/>
    </xf>
    <xf borderId="0" fillId="0" fontId="7" numFmtId="165" pivotButton="0" quotePrefix="0" xfId="6293"/>
    <xf applyAlignment="1" borderId="81" fillId="18" fontId="180" numFmtId="0" pivotButton="0" quotePrefix="0" xfId="6293">
      <alignment horizontal="center" vertical="center"/>
    </xf>
  </cellXfs>
  <cellStyles count="17297">
    <cellStyle builtinId="0" name="Normal" xfId="0"/>
    <cellStyle name="貨幣_PERSONAL" xfId="1"/>
    <cellStyle name="標準_NTT G.Lite Pricing Jan 25th" xfId="2"/>
    <cellStyle name="普通_laroux" xfId="3"/>
    <cellStyle name="常规_1622720030624011detail" xfId="4"/>
    <cellStyle name="千分位[0]_laroux" xfId="5"/>
    <cellStyle name="千分位_laroux" xfId="6"/>
    <cellStyle name="千位分隔_IRAQI" xfId="7"/>
    <cellStyle name="千位[0]_laroux" xfId="8"/>
    <cellStyle name="千位_laroux" xfId="9"/>
    <cellStyle name="一般_1999_CORP ACCTG" xfId="10"/>
    <cellStyle name="Обычный_PrimTel-offer-r2" xfId="11"/>
    <cellStyle name="Yellow" xfId="12"/>
    <cellStyle name="Year" xfId="13"/>
    <cellStyle name="x_RH et QS" xfId="14"/>
    <cellStyle name="x 2 2" xfId="15"/>
    <cellStyle name="x" xfId="16"/>
    <cellStyle name="Warning Text 5" xfId="17"/>
    <cellStyle name="Warning Text 4" xfId="18"/>
    <cellStyle name="Warning Text 28" xfId="19"/>
    <cellStyle name="Warning Text 27" xfId="20"/>
    <cellStyle name="Warning Text 25" xfId="21"/>
    <cellStyle name="Warning Text 2" xfId="22"/>
    <cellStyle name="Warning Text 24" xfId="23"/>
    <cellStyle name="Warning Text 19" xfId="24"/>
    <cellStyle name="Warning Text 23" xfId="25"/>
    <cellStyle name="Warning Text 18" xfId="26"/>
    <cellStyle name="Warning Text 21" xfId="27"/>
    <cellStyle name="Warning Text 16" xfId="28"/>
    <cellStyle name="Warning Text 12" xfId="29"/>
    <cellStyle name="Warning Text 11" xfId="30"/>
    <cellStyle name="Warning Text 10" xfId="31"/>
    <cellStyle name="Walutowy_12" xfId="32"/>
    <cellStyle name="Währung [0]_Acquisition stats" xfId="33"/>
    <cellStyle name="Virgule fixe" xfId="34"/>
    <cellStyle name="ViewTotalPct 2" xfId="35"/>
    <cellStyle name="ViewTotalPct" xfId="36"/>
    <cellStyle name="ViewTotalInt 3" xfId="37"/>
    <cellStyle name="ViewTotalInt 2 2" xfId="38"/>
    <cellStyle name="ViewTotalInt 2" xfId="39"/>
    <cellStyle name="ViewTotalHide 2 2" xfId="40"/>
    <cellStyle name="ViewTotal 3" xfId="41"/>
    <cellStyle name="ViewTotal 2 2" xfId="42"/>
    <cellStyle name="ViewTotal 2" xfId="43"/>
    <cellStyle name="ViewHide 3" xfId="44"/>
    <cellStyle name="ViewHide 2" xfId="45"/>
    <cellStyle name="ViewHide" xfId="46"/>
    <cellStyle name="ViewGrndTotalPct" xfId="47"/>
    <cellStyle name="ViewGrndTotalInt 3" xfId="48"/>
    <cellStyle name="ViewGrndTotalInt" xfId="49"/>
    <cellStyle name="ViewDetailPct 3" xfId="50"/>
    <cellStyle name="ViewDetailPct 2" xfId="51"/>
    <cellStyle name="ViewDetailInt 3" xfId="52"/>
    <cellStyle name="ViewDetailInt 2 2" xfId="53"/>
    <cellStyle name="ViewDetailInt 2" xfId="54"/>
    <cellStyle name="ViewDetailInt" xfId="55"/>
    <cellStyle name="ViewDetailDate 3" xfId="56"/>
    <cellStyle name="ViewDetailDate" xfId="57"/>
    <cellStyle name="Vérification 6_RH et QS" xfId="58"/>
    <cellStyle name="Vérification 6" xfId="59"/>
    <cellStyle name="Vérification 5_RH et QS" xfId="60"/>
    <cellStyle name="Vérification 5" xfId="61"/>
    <cellStyle name="Vérification 4 2" xfId="62"/>
    <cellStyle name="Vérification 4" xfId="63"/>
    <cellStyle name="Vérification 3 2" xfId="64"/>
    <cellStyle name="Vérification 3" xfId="65"/>
    <cellStyle name="Valuta [0]_RESULTS" xfId="66"/>
    <cellStyle name="Unlocked 2 2" xfId="67"/>
    <cellStyle name="Unlocked 2" xfId="68"/>
    <cellStyle name="Unlocked" xfId="69"/>
    <cellStyle name="Underline" xfId="70"/>
    <cellStyle name="Tusental (0)_pldt" xfId="71"/>
    <cellStyle name="Total 6 2 2" xfId="72"/>
    <cellStyle name="Total 6" xfId="73"/>
    <cellStyle name="Total 5 3" xfId="74"/>
    <cellStyle name="Total 5 2 2" xfId="75"/>
    <cellStyle name="Total 5 2" xfId="76"/>
    <cellStyle name="Total 5" xfId="77"/>
    <cellStyle name="Total 4 4" xfId="78"/>
    <cellStyle name="Total 4 3 2" xfId="79"/>
    <cellStyle name="Total 4 3" xfId="80"/>
    <cellStyle name="Total 4 2 3" xfId="81"/>
    <cellStyle name="Total 4 2 2" xfId="82"/>
    <cellStyle name="Total 4 2" xfId="83"/>
    <cellStyle name="Total 3_Parc Mobile" xfId="84"/>
    <cellStyle name="Total 3 3 2" xfId="85"/>
    <cellStyle name="Total 3 3" xfId="86"/>
    <cellStyle name="Total 3 2 3" xfId="87"/>
    <cellStyle name="Total 3 2 2" xfId="88"/>
    <cellStyle name="Total 3 2" xfId="89"/>
    <cellStyle name="Total 3" xfId="90"/>
    <cellStyle name="Total 27" xfId="91"/>
    <cellStyle name="Total 26" xfId="92"/>
    <cellStyle name="Total 25" xfId="93"/>
    <cellStyle name="Total 2_RH et QS" xfId="94"/>
    <cellStyle name="Total 2 8" xfId="95"/>
    <cellStyle name="Total 2 7" xfId="96"/>
    <cellStyle name="Total 2 5" xfId="97"/>
    <cellStyle name="Total 2 4" xfId="98"/>
    <cellStyle name="Total 2 2_Parc Mobile" xfId="99"/>
    <cellStyle name="Total 2 2 4" xfId="100"/>
    <cellStyle name="Total 2 2 3 2" xfId="101"/>
    <cellStyle name="Total 2 2 3" xfId="102"/>
    <cellStyle name="Total 2 2 2 3" xfId="103"/>
    <cellStyle name="Total 2 2 2 2" xfId="104"/>
    <cellStyle name="Total 2 2" xfId="105"/>
    <cellStyle name="Total 2 11" xfId="106"/>
    <cellStyle name="Total 2 10 2" xfId="107"/>
    <cellStyle name="Total 2 10" xfId="108"/>
    <cellStyle name="Total 22" xfId="109"/>
    <cellStyle name="Total 17" xfId="110"/>
    <cellStyle name="Total 20" xfId="111"/>
    <cellStyle name="Total 15" xfId="112"/>
    <cellStyle name="Total 14" xfId="113"/>
    <cellStyle name="Total 13" xfId="114"/>
    <cellStyle name="Total 11" xfId="115"/>
    <cellStyle name="Total 10" xfId="116"/>
    <cellStyle name="Titre de la feuille" xfId="117"/>
    <cellStyle name="Titre 6_RH et QS" xfId="118"/>
    <cellStyle name="Titre 4 5_RH et QS" xfId="119"/>
    <cellStyle name="Titre 4 4_RH et QS" xfId="120"/>
    <cellStyle name="Titre 4 2_RH et QS" xfId="121"/>
    <cellStyle name="Titre 4 2 2_Parc Mobile" xfId="122"/>
    <cellStyle name="Titre 4 2 2 2" xfId="123"/>
    <cellStyle name="Titre 3_RH et QS" xfId="124"/>
    <cellStyle name="Titre 3 7 2 2" xfId="125"/>
    <cellStyle name="Titre 3 6_RH et QS" xfId="126"/>
    <cellStyle name="Titre 3 6 3" xfId="127"/>
    <cellStyle name="Titre 3 6 2" xfId="128"/>
    <cellStyle name="Titre 3 5" xfId="129"/>
    <cellStyle name="Titre 3 4 3" xfId="130"/>
    <cellStyle name="Titre 3 4 2 2" xfId="131"/>
    <cellStyle name="Titre 3 4 2" xfId="132"/>
    <cellStyle name="Titre 3 4" xfId="133"/>
    <cellStyle name="Titre 3 3_RH et QS" xfId="134"/>
    <cellStyle name="Titre 3 3 2" xfId="135"/>
    <cellStyle name="Titre 3 2_RH et QS" xfId="136"/>
    <cellStyle name="Titre 3 2 2 2 2" xfId="137"/>
    <cellStyle name="Titre 3 2 2 2" xfId="138"/>
    <cellStyle name="Titre 3 2" xfId="139"/>
    <cellStyle name="Titre 2 7 2" xfId="140"/>
    <cellStyle name="Titre 2 6 2" xfId="141"/>
    <cellStyle name="Titre 2 6" xfId="142"/>
    <cellStyle name="Titre 2 5" xfId="143"/>
    <cellStyle name="Titre 2 4 2" xfId="144"/>
    <cellStyle name="Titre 2 2 2_Parc Mobile" xfId="145"/>
    <cellStyle name="Titre 2 2 2" xfId="146"/>
    <cellStyle name="Titre 1 8 2" xfId="147"/>
    <cellStyle name="Titre 1 7 2" xfId="148"/>
    <cellStyle name="Titre 1 6_RH et QS" xfId="149"/>
    <cellStyle name="Titre 1 6 2" xfId="150"/>
    <cellStyle name="Titre 1 6" xfId="151"/>
    <cellStyle name="Titre 1 5_RH et QS" xfId="152"/>
    <cellStyle name="Titre 1 5 2" xfId="153"/>
    <cellStyle name="Titre 1 5" xfId="154"/>
    <cellStyle name="Titre 1 4_RH et QS" xfId="155"/>
    <cellStyle name="Titre 1 4 2" xfId="156"/>
    <cellStyle name="Titre 1 3 2" xfId="157"/>
    <cellStyle name="Titre 1 3" xfId="158"/>
    <cellStyle name="Titre 1 2 2_Parc Mobile" xfId="159"/>
    <cellStyle name="Titre 1 2 2 2" xfId="160"/>
    <cellStyle name="Titre 1 2" xfId="161"/>
    <cellStyle name="Titles" xfId="162"/>
    <cellStyle name="Title2" xfId="163"/>
    <cellStyle name="Title 9" xfId="164"/>
    <cellStyle name="Title 8" xfId="165"/>
    <cellStyle name="Title 6" xfId="166"/>
    <cellStyle name="Title 5" xfId="167"/>
    <cellStyle name="Title 4" xfId="168"/>
    <cellStyle name="Title 3" xfId="169"/>
    <cellStyle name="Title 28" xfId="170"/>
    <cellStyle name="Title 27" xfId="171"/>
    <cellStyle name="Title 25" xfId="172"/>
    <cellStyle name="Title 22" xfId="173"/>
    <cellStyle name="Title 17" xfId="174"/>
    <cellStyle name="Title 13" xfId="175"/>
    <cellStyle name="Title 12" xfId="176"/>
    <cellStyle name="Title 11" xfId="177"/>
    <cellStyle name="Title 10" xfId="178"/>
    <cellStyle name="Texte explicatif 6" xfId="179"/>
    <cellStyle name="Texte explicatif 5_RH et QS" xfId="180"/>
    <cellStyle name="Texte explicatif 4_RH et QS" xfId="181"/>
    <cellStyle name="Texte explicatif 4" xfId="182"/>
    <cellStyle name="Texte explicatif 3_RH et QS" xfId="183"/>
    <cellStyle name="TextDataLong" xfId="184"/>
    <cellStyle name="TextDataFlag" xfId="185"/>
    <cellStyle name="Text Indent C 2" xfId="186"/>
    <cellStyle name="Text Indent B_Parc Mobile" xfId="187"/>
    <cellStyle name="Text allg 2" xfId="188"/>
    <cellStyle name="Text allg" xfId="189"/>
    <cellStyle name="Text 4" xfId="190"/>
    <cellStyle name="Text 32" xfId="191"/>
    <cellStyle name="Text 3" xfId="192"/>
    <cellStyle name="Titre 3 3 3" xfId="193"/>
    <cellStyle name="Tariff" xfId="194"/>
    <cellStyle name="taples Plaza" xfId="195"/>
    <cellStyle name="Table Title_RH et QS" xfId="196"/>
    <cellStyle name="Table Title 2" xfId="197"/>
    <cellStyle name="Table Title" xfId="198"/>
    <cellStyle name="Table Sub Head" xfId="199"/>
    <cellStyle name="Switch" xfId="200"/>
    <cellStyle name="Summe" xfId="201"/>
    <cellStyle name="Subtotal" xfId="202"/>
    <cellStyle name="SubTitle" xfId="203"/>
    <cellStyle name="Style 3" xfId="204"/>
    <cellStyle name="Style 1 8" xfId="205"/>
    <cellStyle name="Style 1 7" xfId="206"/>
    <cellStyle name="Style 1 6" xfId="207"/>
    <cellStyle name="Style 1 5" xfId="208"/>
    <cellStyle name="Style 1 4" xfId="209"/>
    <cellStyle name="Style 1 3" xfId="210"/>
    <cellStyle name="Style 1 2" xfId="211"/>
    <cellStyle name="Standard" xfId="212"/>
    <cellStyle name="specstores" xfId="213"/>
    <cellStyle name="Sortie 8 2 3" xfId="214"/>
    <cellStyle name="Sortie 8 2 2 2" xfId="215"/>
    <cellStyle name="Sortie 8 2 2" xfId="216"/>
    <cellStyle name="Sortie 8 2" xfId="217"/>
    <cellStyle name="Sortie 7 2 3" xfId="218"/>
    <cellStyle name="Sortie 7 2 2 2" xfId="219"/>
    <cellStyle name="Sortie 7 2 2" xfId="220"/>
    <cellStyle name="Sortie 6_RH et QS" xfId="221"/>
    <cellStyle name="ViewDetailDate 2 2" xfId="222"/>
    <cellStyle name="Sortie 6 2 3" xfId="223"/>
    <cellStyle name="Sortie 6 2 2 2" xfId="224"/>
    <cellStyle name="Sortie 6 2 2" xfId="225"/>
    <cellStyle name="Sortie 6 2" xfId="226"/>
    <cellStyle name="Sortie 6" xfId="227"/>
    <cellStyle name="Sortie 5_RH et QS" xfId="228"/>
    <cellStyle name="Sortie 5 3 2" xfId="229"/>
    <cellStyle name="Sortie 5 2 3" xfId="230"/>
    <cellStyle name="Sortie 5 2 2 2" xfId="231"/>
    <cellStyle name="Sortie 5" xfId="232"/>
    <cellStyle name="Sortie 4 3 2" xfId="233"/>
    <cellStyle name="Sortie 4 3" xfId="234"/>
    <cellStyle name="Sortie 4 2 2 2" xfId="235"/>
    <cellStyle name="Sortie 4 2 2" xfId="236"/>
    <cellStyle name="Sortie 3 4" xfId="237"/>
    <cellStyle name="Sortie 3 3" xfId="238"/>
    <cellStyle name="Sortie 3 2 2 2" xfId="239"/>
    <cellStyle name="Sortie 3 2 2" xfId="240"/>
    <cellStyle name="Sortie 2_RH et QS" xfId="241"/>
    <cellStyle name="Sortie 2 3 2" xfId="242"/>
    <cellStyle name="Sortie 2 2_Parc Mobile" xfId="243"/>
    <cellStyle name="Sortie 2 2 4" xfId="244"/>
    <cellStyle name="Sortie 2 2 3 2" xfId="245"/>
    <cellStyle name="Sortie 2 2 3" xfId="246"/>
    <cellStyle name="Sortie 2 2 2 2 2" xfId="247"/>
    <cellStyle name="Sortie 2 2" xfId="248"/>
    <cellStyle name="Sortie 2" xfId="249"/>
    <cellStyle name="Small 2 2" xfId="250"/>
    <cellStyle name="Small 2" xfId="251"/>
    <cellStyle name="ShOut" xfId="252"/>
    <cellStyle name="SHADEDSTORES 3" xfId="253"/>
    <cellStyle name="SHADEDSTORES 2 2" xfId="254"/>
    <cellStyle name="SHADEDSTORES 2" xfId="255"/>
    <cellStyle name="SHADEDSTORES" xfId="256"/>
    <cellStyle name="Satisfaisant 8 2" xfId="257"/>
    <cellStyle name="Satisfaisant 6 2" xfId="258"/>
    <cellStyle name="Satisfaisant 5_RH et QS" xfId="259"/>
    <cellStyle name="Satisfaisant 5 2" xfId="260"/>
    <cellStyle name="Satisfaisant 4 2" xfId="261"/>
    <cellStyle name="Satisfaisant 4" xfId="262"/>
    <cellStyle name="Satisfaisant 3" xfId="263"/>
    <cellStyle name="Satisfaisant 2_RH et QS" xfId="264"/>
    <cellStyle name="Satisfaisant 2 2 2" xfId="265"/>
    <cellStyle name="Satisfaisant 2" xfId="266"/>
    <cellStyle name="SAPBEXundefined 2" xfId="267"/>
    <cellStyle name="SAPBEXstdItemX 3" xfId="268"/>
    <cellStyle name="SAPBEXstdItemX 2 2" xfId="269"/>
    <cellStyle name="SAPBEXstdItemX" xfId="270"/>
    <cellStyle name="SAPBEXstdItem 3" xfId="271"/>
    <cellStyle name="SAPBEXstdItem 2 2" xfId="272"/>
    <cellStyle name="SAPBEXstdItem 2" xfId="273"/>
    <cellStyle name="SAPBEXstdItem" xfId="274"/>
    <cellStyle name="SAPBEXstdDataEmph 2" xfId="275"/>
    <cellStyle name="SAPBEXstdDataEmph" xfId="276"/>
    <cellStyle name="SAPBEXresItemX 3" xfId="277"/>
    <cellStyle name="SAPBEXresItemX 2 2" xfId="278"/>
    <cellStyle name="SAPBEXresItem 3" xfId="279"/>
    <cellStyle name="SAPBEXresItem 2" xfId="280"/>
    <cellStyle name="SAPBEXresData 3" xfId="281"/>
    <cellStyle name="SAPBEXresData 2 2" xfId="282"/>
    <cellStyle name="SAPBEXresData 2" xfId="283"/>
    <cellStyle name="SAPBEXresData" xfId="284"/>
    <cellStyle name="SAPBEXHLevel3X 3" xfId="285"/>
    <cellStyle name="SAPBEXHLevel3 3" xfId="286"/>
    <cellStyle name="SAPBEXHLevel3 2" xfId="287"/>
    <cellStyle name="SAPBEXHLevel3" xfId="288"/>
    <cellStyle name="SAPBEXHLevel1X 2 2" xfId="289"/>
    <cellStyle name="SAPBEXHLevel1X 2" xfId="290"/>
    <cellStyle name="SAPBEXHLevel1 3" xfId="291"/>
    <cellStyle name="SAPBEXHLevel1 2 2" xfId="292"/>
    <cellStyle name="WHead - Style2" xfId="293"/>
    <cellStyle name="SAPBEXHLevel0X 2 2" xfId="294"/>
    <cellStyle name="SAPBEXheaderText 2 2" xfId="295"/>
    <cellStyle name="SAPBEXheaderItem 3" xfId="296"/>
    <cellStyle name="SAPBEXheaderItem 2 2" xfId="297"/>
    <cellStyle name="SAPBEXheaderItem 2" xfId="298"/>
    <cellStyle name="SAPBEXformats 3" xfId="299"/>
    <cellStyle name="SAPBEXformats 2 2" xfId="300"/>
    <cellStyle name="SAPBEXformats 2" xfId="301"/>
    <cellStyle name="SAPBEXfilterItem 2" xfId="302"/>
    <cellStyle name="SAPBEXfilterItem" xfId="303"/>
    <cellStyle name="SAPBEXfilterDrill 3" xfId="304"/>
    <cellStyle name="SAPBEXexcGood3" xfId="305"/>
    <cellStyle name="SAPBEXexcGood2" xfId="306"/>
    <cellStyle name="SAPBEXexcGood1" xfId="307"/>
    <cellStyle name="SAPBEXexcCritical6 3" xfId="308"/>
    <cellStyle name="SAPBEXexcCritical6 2" xfId="309"/>
    <cellStyle name="SAPBEXexcCritical6" xfId="310"/>
    <cellStyle name="SAPBEXexcBad8" xfId="311"/>
    <cellStyle name="SAPBEXexcBad7 3" xfId="312"/>
    <cellStyle name="SAPBEXexcBad7 2 2" xfId="313"/>
    <cellStyle name="SAPBEXexcBad7 2" xfId="314"/>
    <cellStyle name="SAPBEXchaText 3" xfId="315"/>
    <cellStyle name="SAPBEXchaText 2 2" xfId="316"/>
    <cellStyle name="SAPBEXchaText 2" xfId="317"/>
    <cellStyle name="SAPBEXaggItemX 3" xfId="318"/>
    <cellStyle name="SAPBEXaggItemX 2 2" xfId="319"/>
    <cellStyle name="SAPBEXaggItemX 2" xfId="320"/>
    <cellStyle name="SAPBEXaggItemX" xfId="321"/>
    <cellStyle name="SAPBEXaggItem 2 2" xfId="322"/>
    <cellStyle name="SAPBEXaggItem 2" xfId="323"/>
    <cellStyle name="SAPBEXaggDataEmph 3" xfId="324"/>
    <cellStyle name="SAPBEXaggDataEmph 2" xfId="325"/>
    <cellStyle name="Sortie 4" xfId="326"/>
    <cellStyle name="SAPBEXaggData 3" xfId="327"/>
    <cellStyle name="Sortie 3 2" xfId="328"/>
    <cellStyle name="SAPBEXaggData 2 2" xfId="329"/>
    <cellStyle name="SAPBEXaggData" xfId="330"/>
    <cellStyle name="RowHeader_Indent3" xfId="331"/>
    <cellStyle name="RevList" xfId="332"/>
    <cellStyle name="Reference_Actu 1 du Budget Annuel Groupe IAM  2007" xfId="333"/>
    <cellStyle name="Reference (O%)" xfId="334"/>
    <cellStyle name="réel 4" xfId="335"/>
    <cellStyle name="réel 3_RH et QS" xfId="336"/>
    <cellStyle name="réel 2_RH et QS" xfId="337"/>
    <cellStyle name="réel 2 2" xfId="338"/>
    <cellStyle name="réel" xfId="339"/>
    <cellStyle name="Qté calculées 2" xfId="340"/>
    <cellStyle name="Qté calculées" xfId="341"/>
    <cellStyle name="PSSpacer" xfId="342"/>
    <cellStyle name="PSHeading 3" xfId="343"/>
    <cellStyle name="PSHeading 2 2" xfId="344"/>
    <cellStyle name="PSHeading 2" xfId="345"/>
    <cellStyle name="PSDate" xfId="346"/>
    <cellStyle name="PSChar" xfId="347"/>
    <cellStyle name="Prozent(+line)" xfId="348"/>
    <cellStyle name="Prozent_7.2.3. CAPEX" xfId="349"/>
    <cellStyle name="Protected" xfId="350"/>
    <cellStyle name="PropGenCurrencyFormat" xfId="351"/>
    <cellStyle name="Product Title" xfId="352"/>
    <cellStyle name="pricing" xfId="353"/>
    <cellStyle name="Pricelist_level1" xfId="354"/>
    <cellStyle name="PrePop Units (2)_Parc Mobile" xfId="355"/>
    <cellStyle name="PrePop Units (1) 2" xfId="356"/>
    <cellStyle name="PrePop Units (1)" xfId="357"/>
    <cellStyle name="PrePop Units (0) 2" xfId="358"/>
    <cellStyle name="PrePop Units (0)" xfId="359"/>
    <cellStyle name="PrePop Currency (0)_Parc Mobile" xfId="360"/>
    <cellStyle name="PrePop Currency (0) 2" xfId="361"/>
    <cellStyle name="PrePop Currency (0)" xfId="362"/>
    <cellStyle name="Prefilled 2" xfId="363"/>
    <cellStyle name="Prefilled" xfId="364"/>
    <cellStyle name="Pourcentage 9 4" xfId="365"/>
    <cellStyle name="Pourcentage 9 2_RH et QS" xfId="366"/>
    <cellStyle name="Warning Text 9" xfId="367"/>
    <cellStyle name="Pourcentage 8_RH et QS" xfId="368"/>
    <cellStyle name="Pourcentage 8 7 4" xfId="369"/>
    <cellStyle name="Pourcentage 8 7 2" xfId="370"/>
    <cellStyle name="Pourcentage 8 7" xfId="371"/>
    <cellStyle name="Pourcentage 8 6" xfId="372"/>
    <cellStyle name="Pourcentage 8 5" xfId="373"/>
    <cellStyle name="Pourcentage 8 4" xfId="374"/>
    <cellStyle name="Pourcentage 8 3" xfId="375"/>
    <cellStyle name="Pourcentage 8 2_RH et QS" xfId="376"/>
    <cellStyle name="Pourcentage 8 2 2" xfId="377"/>
    <cellStyle name="Pourcentage 7 5" xfId="378"/>
    <cellStyle name="Pourcentage 7 4" xfId="379"/>
    <cellStyle name="Pourcentage 5 2" xfId="380"/>
    <cellStyle name="Pourcentage 5" xfId="381"/>
    <cellStyle name="Pourcentage 4" xfId="382"/>
    <cellStyle name="Pourcentage 3_RH et QS" xfId="383"/>
    <cellStyle name="Pourcentage 3 4" xfId="384"/>
    <cellStyle name="Pourcentage 3 3 7 2" xfId="385"/>
    <cellStyle name="Pourcentage 3 3 6 3" xfId="386"/>
    <cellStyle name="Pourcentage 3 3 6 2 2" xfId="387"/>
    <cellStyle name="Pourcentage 3 3 6 2" xfId="388"/>
    <cellStyle name="Pourcentage 3 3 6" xfId="389"/>
    <cellStyle name="Pourcentage 3 3 5_RH et QS" xfId="390"/>
    <cellStyle name="Pourcentage 3 3 5 4" xfId="391"/>
    <cellStyle name="Pourcentage 3 3 5 3 2" xfId="392"/>
    <cellStyle name="Pourcentage 3 3 5 3" xfId="393"/>
    <cellStyle name="Pourcentage 3 3 5 2 2 2" xfId="394"/>
    <cellStyle name="Pourcentage 3 3 5 2 2" xfId="395"/>
    <cellStyle name="Pourcentage 3 3 5 2" xfId="396"/>
    <cellStyle name="Reference" xfId="397"/>
    <cellStyle name="Pourcentage 3 3 5" xfId="398"/>
    <cellStyle name="Pourcentage 3 3 4_RH et QS" xfId="399"/>
    <cellStyle name="Pourcentage 3 3 4 4" xfId="400"/>
    <cellStyle name="Pourcentage 3 3 4 3" xfId="401"/>
    <cellStyle name="Pourcentage 3 3 4 2 3" xfId="402"/>
    <cellStyle name="Pourcentage 3 3 4 2 2 2" xfId="403"/>
    <cellStyle name="Pourcentage 3 3 4 2" xfId="404"/>
    <cellStyle name="Pourcentage 3 3 4" xfId="405"/>
    <cellStyle name="Pourcentage 3 3 3" xfId="406"/>
    <cellStyle name="Pourcentage 3 3 2 6" xfId="407"/>
    <cellStyle name="Pourcentage 3 3 2 5" xfId="408"/>
    <cellStyle name="Pourcentage 3 3 2 4 3" xfId="409"/>
    <cellStyle name="Pourcentage 3 3 2 4 2 2" xfId="410"/>
    <cellStyle name="Pourcentage 3 3 2 4 2" xfId="411"/>
    <cellStyle name="Pourcentage 3 3 2 4" xfId="412"/>
    <cellStyle name="Pourcentage 3 3 2 3 4" xfId="413"/>
    <cellStyle name="Pourcentage 3 3 2 3 3 2" xfId="414"/>
    <cellStyle name="Pourcentage 3 3 2 3 3" xfId="415"/>
    <cellStyle name="Pourcentage 3 3 2 3 2 3" xfId="416"/>
    <cellStyle name="Pourcentage 3 3 2 3 2 2 2" xfId="417"/>
    <cellStyle name="Pourcentage 3 3 2 3 2" xfId="418"/>
    <cellStyle name="Pourcentage 3 3 2 3" xfId="419"/>
    <cellStyle name="Pourcentage 3 3 2 2_RH et QS" xfId="420"/>
    <cellStyle name="Pourcentage 3 3 2 2 3 2" xfId="421"/>
    <cellStyle name="Pourcentage 3 3 2 2 3" xfId="422"/>
    <cellStyle name="Pourcentage 3 3 2 2 2 2 2" xfId="423"/>
    <cellStyle name="Pourcentage 3 3 2 2 2 2" xfId="424"/>
    <cellStyle name="Pourcentage 3 3 2 2 2" xfId="425"/>
    <cellStyle name="Pourcentage 3 3 2 2" xfId="426"/>
    <cellStyle name="Pourcentage 3 3" xfId="427"/>
    <cellStyle name="Pourcentage 21 3" xfId="428"/>
    <cellStyle name="Pourcentage 21 2 3" xfId="429"/>
    <cellStyle name="Pourcentage 21 2" xfId="430"/>
    <cellStyle name="Pourcentage 20_RH et QS" xfId="431"/>
    <cellStyle name="Pourcentage 20 4" xfId="432"/>
    <cellStyle name="Pourcentage 20 3" xfId="433"/>
    <cellStyle name="Title 24" xfId="434"/>
    <cellStyle name="Title 19" xfId="435"/>
    <cellStyle name="Pourcentage 20 2 3" xfId="436"/>
    <cellStyle name="Title 23" xfId="437"/>
    <cellStyle name="Title 18" xfId="438"/>
    <cellStyle name="Pourcentage 20 2 2" xfId="439"/>
    <cellStyle name="Pourcentage 20 2" xfId="440"/>
    <cellStyle name="Pourcentage 2 8" xfId="441"/>
    <cellStyle name="Pourcentage 2 7" xfId="442"/>
    <cellStyle name="Pourcentage 2 5" xfId="443"/>
    <cellStyle name="Pourcentage 2 4" xfId="444"/>
    <cellStyle name="Pourcentage 2 3_RH et QS" xfId="445"/>
    <cellStyle name="Pourcentage 2 3" xfId="446"/>
    <cellStyle name="Pourcentage 2 2_RH et QS" xfId="447"/>
    <cellStyle name="Pourcentage 2 2 9" xfId="448"/>
    <cellStyle name="Pourcentage 2 2" xfId="449"/>
    <cellStyle name="Pourcentage 2 11" xfId="450"/>
    <cellStyle name="Pourcentage 2 10" xfId="451"/>
    <cellStyle name="Sortie 3_RH et QS" xfId="452"/>
    <cellStyle name="Pourcentage 19 6" xfId="453"/>
    <cellStyle name="Pourcentage 19 5 2" xfId="454"/>
    <cellStyle name="Pourcentage 19 5" xfId="455"/>
    <cellStyle name="Pourcentage 19 4 3" xfId="456"/>
    <cellStyle name="Pourcentage 19 4 2" xfId="457"/>
    <cellStyle name="Pourcentage 24 4" xfId="458"/>
    <cellStyle name="Pourcentage 19 4" xfId="459"/>
    <cellStyle name="Pourcentage 19 3_RH et QS" xfId="460"/>
    <cellStyle name="Pourcentage 19 3 3 2" xfId="461"/>
    <cellStyle name="Pourcentage 19 3 3" xfId="462"/>
    <cellStyle name="Pourcentage 19 3 2 2" xfId="463"/>
    <cellStyle name="Pourcentage 24 3" xfId="464"/>
    <cellStyle name="Pourcentage 19 3" xfId="465"/>
    <cellStyle name="Pourcentage 19 2 4" xfId="466"/>
    <cellStyle name="Pourcentage 19 2 3 2" xfId="467"/>
    <cellStyle name="Pourcentage 19 2 2 3" xfId="468"/>
    <cellStyle name="Pourcentage 19 2 2 2 2" xfId="469"/>
    <cellStyle name="Pourcentage 19 2 2 2" xfId="470"/>
    <cellStyle name="Pourcentage 24 2 2" xfId="471"/>
    <cellStyle name="Pourcentage 19 2 2" xfId="472"/>
    <cellStyle name="Pourcentage 24 2" xfId="473"/>
    <cellStyle name="Pourcentage 19 2" xfId="474"/>
    <cellStyle name="Pourcentage 24" xfId="475"/>
    <cellStyle name="Pourcentage 19" xfId="476"/>
    <cellStyle name="Pourcentage 18 9" xfId="477"/>
    <cellStyle name="Pourcentage 18 8 2" xfId="478"/>
    <cellStyle name="Pourcentage 18 8" xfId="479"/>
    <cellStyle name="Pourcentage 18 7 3" xfId="480"/>
    <cellStyle name="Pourcentage 18 7 2 2" xfId="481"/>
    <cellStyle name="Pourcentage 18 7 2" xfId="482"/>
    <cellStyle name="Pourcentage 18 7" xfId="483"/>
    <cellStyle name="Pourcentage 18 6 4" xfId="484"/>
    <cellStyle name="Pourcentage 18 6 3 2" xfId="485"/>
    <cellStyle name="Pourcentage 18 6 3" xfId="486"/>
    <cellStyle name="Pourcentage 18 6 2 3" xfId="487"/>
    <cellStyle name="Pourcentage 18 6 2 2" xfId="488"/>
    <cellStyle name="Texte explicatif 3" xfId="489"/>
    <cellStyle name="Pourcentage 18 5 4" xfId="490"/>
    <cellStyle name="Texte explicatif 2" xfId="491"/>
    <cellStyle name="Pourcentage 18 5 3" xfId="492"/>
    <cellStyle name="Pourcentage 18 5 2" xfId="493"/>
    <cellStyle name="Pourcentage 18 5" xfId="494"/>
    <cellStyle name="Pourcentage 18 4 6" xfId="495"/>
    <cellStyle name="Pourcentage 18 4 5 2" xfId="496"/>
    <cellStyle name="Pourcentage 18 4 4 3" xfId="497"/>
    <cellStyle name="Total 28" xfId="498"/>
    <cellStyle name="Pourcentage 18 4 4 2 2" xfId="499"/>
    <cellStyle name="Pourcentage 18 4 4 2" xfId="500"/>
    <cellStyle name="Pourcentage 18 4 4" xfId="501"/>
    <cellStyle name="Pourcentage 18 4 3_RH et QS" xfId="502"/>
    <cellStyle name="Pourcentage 18 4 3 4" xfId="503"/>
    <cellStyle name="Pourcentage 18 4 3 3 2" xfId="504"/>
    <cellStyle name="Pourcentage 18 4 3 3" xfId="505"/>
    <cellStyle name="Pourcentage 18 4 3 2 2 2" xfId="506"/>
    <cellStyle name="Pourcentage 19_RH et QS" xfId="507"/>
    <cellStyle name="Pourcentage 18 4 3 2 2" xfId="508"/>
    <cellStyle name="Pourcentage 18 4 3" xfId="509"/>
    <cellStyle name="Pourcentage 18 4 2_RH et QS" xfId="510"/>
    <cellStyle name="Pourcentage 18 4 2 4" xfId="511"/>
    <cellStyle name="Pourcentage 18 4 2 3 2" xfId="512"/>
    <cellStyle name="Pourcentage 18 4 2 3" xfId="513"/>
    <cellStyle name="Pourcentage 18 4 2 2 2 2" xfId="514"/>
    <cellStyle name="Pourcentage 18 4 2 2 2" xfId="515"/>
    <cellStyle name="Pourcentage 18 4 2" xfId="516"/>
    <cellStyle name="Pourcentage 18 4" xfId="517"/>
    <cellStyle name="Pourcentage 18 3_RH et QS" xfId="518"/>
    <cellStyle name="Pourcentage 18 3 4 3" xfId="519"/>
    <cellStyle name="Pourcentage 18 3 4 2 2" xfId="520"/>
    <cellStyle name="Pourcentage 18 3 4" xfId="521"/>
    <cellStyle name="Pourcentage 18 3 3 4" xfId="522"/>
    <cellStyle name="Pourcentage 18 3 3 3 2" xfId="523"/>
    <cellStyle name="Pourcentage 18 3 3 3" xfId="524"/>
    <cellStyle name="Pourcentage 18 3 3 2" xfId="525"/>
    <cellStyle name="Pourcentage 18 3 3" xfId="526"/>
    <cellStyle name="Pourcentage 18 3 2_RH et QS" xfId="527"/>
    <cellStyle name="Pourcentage 18 3 2 4" xfId="528"/>
    <cellStyle name="Pourcentage 18 3 2 2" xfId="529"/>
    <cellStyle name="Pourcentage 18 3 2" xfId="530"/>
    <cellStyle name="Pourcentage 23 3" xfId="531"/>
    <cellStyle name="Pourcentage 18 3" xfId="532"/>
    <cellStyle name="Pourcentage 18 2 6 3" xfId="533"/>
    <cellStyle name="Pourcentage 18 2 6 2 2" xfId="534"/>
    <cellStyle name="Pourcentage 18 2 6" xfId="535"/>
    <cellStyle name="Pourcentage 18 2 5 4" xfId="536"/>
    <cellStyle name="Pourcentage 18 2 5 3 2" xfId="537"/>
    <cellStyle name="Pourcentage 18 2 5 2 3" xfId="538"/>
    <cellStyle name="Pourcentage 18 2 5 2 2 2" xfId="539"/>
    <cellStyle name="Pourcentage 18 2 5 2 2" xfId="540"/>
    <cellStyle name="Pourcentage 18 2 5 2" xfId="541"/>
    <cellStyle name="Pourcentage 18 2 5" xfId="542"/>
    <cellStyle name="Pourcentage 18 2 4 4" xfId="543"/>
    <cellStyle name="Pourcentage 18 2 4 3 2" xfId="544"/>
    <cellStyle name="Pourcentage 18 2 4 3" xfId="545"/>
    <cellStyle name="Pourcentage 18 2 4 2 3" xfId="546"/>
    <cellStyle name="Pourcentage 18 2 4 2 2" xfId="547"/>
    <cellStyle name="Pourcentage 18 2 4 2" xfId="548"/>
    <cellStyle name="Pourcentage 18 2 3_RH et QS" xfId="549"/>
    <cellStyle name="Pourcentage 18 2 3 5 2" xfId="550"/>
    <cellStyle name="Pourcentage 18 2 3 5" xfId="551"/>
    <cellStyle name="Pourcentage 18 2 3 4 2 2" xfId="552"/>
    <cellStyle name="Pourcentage 18 2 3 4 2" xfId="553"/>
    <cellStyle name="Pourcentage 18 2 3 4" xfId="554"/>
    <cellStyle name="Pourcentage 18 2 3 3 4" xfId="555"/>
    <cellStyle name="Pourcentage 18 2 3 3 3 2" xfId="556"/>
    <cellStyle name="Pourcentage 18 2 3 3 3" xfId="557"/>
    <cellStyle name="Pourcentage 18 2 3 3 2 3" xfId="558"/>
    <cellStyle name="Pourcentage 18 2 3 3 2 2 2" xfId="559"/>
    <cellStyle name="Pourcentage 18 2 3 3 2 2" xfId="560"/>
    <cellStyle name="Pourcentage 18 2 3 3 2" xfId="561"/>
    <cellStyle name="Pourcentage 18 2 3 3" xfId="562"/>
    <cellStyle name="Pourcentage 18 2 3 2_RH et QS" xfId="563"/>
    <cellStyle name="Pourcentage 18 2 3 2 4" xfId="564"/>
    <cellStyle name="Pourcentage 18 2 3 2 2 3" xfId="565"/>
    <cellStyle name="Pourcentage 18 2 3" xfId="566"/>
    <cellStyle name="Pourcentage 18 2 2_RH et QS" xfId="567"/>
    <cellStyle name="Pourcentage 18 2 2 6" xfId="568"/>
    <cellStyle name="Pourcentage 18 2 2 5" xfId="569"/>
    <cellStyle name="Pourcentage 18 2 2 4 2 2" xfId="570"/>
    <cellStyle name="Pourcentage 18 2 2 4 2" xfId="571"/>
    <cellStyle name="Pourcentage 18 2 2 4" xfId="572"/>
    <cellStyle name="Pourcentage 18 2 2 3_RH et QS" xfId="573"/>
    <cellStyle name="Pourcentage 18 2 2 3 3 2" xfId="574"/>
    <cellStyle name="Pourcentage 18 2 2 3 3" xfId="575"/>
    <cellStyle name="Pourcentage 18 2 2 3 2 3" xfId="576"/>
    <cellStyle name="Pourcentage 18 2 2 3 2 2 2" xfId="577"/>
    <cellStyle name="Pourcentage 18 2 2 3 2 2" xfId="578"/>
    <cellStyle name="Pourcentage 18 2 2 3" xfId="579"/>
    <cellStyle name="Pourcentage 18 2 2 2_RH et QS" xfId="580"/>
    <cellStyle name="Pourcentage 18 2 2 2 3" xfId="581"/>
    <cellStyle name="Pourcentage 18 2 2 2 2 3" xfId="582"/>
    <cellStyle name="Pourcentage 18 2 2 2 2 2 2" xfId="583"/>
    <cellStyle name="Pourcentage 18 2 2 2 2 2" xfId="584"/>
    <cellStyle name="Pourcentage 18 2 2 2 2" xfId="585"/>
    <cellStyle name="Pourcentage 18 2 2 2" xfId="586"/>
    <cellStyle name="Pourcentage 23 2 2" xfId="587"/>
    <cellStyle name="Pourcentage 18 2 2" xfId="588"/>
    <cellStyle name="Pourcentage 23 2" xfId="589"/>
    <cellStyle name="Pourcentage 18 2" xfId="590"/>
    <cellStyle name="Pourcentage 23" xfId="591"/>
    <cellStyle name="Pourcentage 18" xfId="592"/>
    <cellStyle name="Pourcentage 17_RH et QS" xfId="593"/>
    <cellStyle name="Pourcentage 17 9" xfId="594"/>
    <cellStyle name="Pourcentage 17 8 2" xfId="595"/>
    <cellStyle name="Pourcentage 17 8" xfId="596"/>
    <cellStyle name="Pourcentage 17 7" xfId="597"/>
    <cellStyle name="Pourcentage 17 6 4" xfId="598"/>
    <cellStyle name="Pourcentage 17 6 3 2" xfId="599"/>
    <cellStyle name="Pourcentage 17 6 3" xfId="600"/>
    <cellStyle name="Pourcentage 17 6 2 3" xfId="601"/>
    <cellStyle name="Pourcentage 17 6 2 2 2" xfId="602"/>
    <cellStyle name="Pourcentage 17 6 2 2" xfId="603"/>
    <cellStyle name="Pourcentage 17 6 2" xfId="604"/>
    <cellStyle name="Pourcentage 17 6" xfId="605"/>
    <cellStyle name="Pourcentage 17 5 3 2" xfId="606"/>
    <cellStyle name="Pourcentage 17 5 3" xfId="607"/>
    <cellStyle name="Pourcentage 17 5 2 2 2" xfId="608"/>
    <cellStyle name="Pourcentage 17 5 2 2" xfId="609"/>
    <cellStyle name="Pourcentage 17 5" xfId="610"/>
    <cellStyle name="Pourcentage 17 4 6" xfId="611"/>
    <cellStyle name="Pourcentage 17 4 5 2" xfId="612"/>
    <cellStyle name="Pourcentage 17 4 4 3" xfId="613"/>
    <cellStyle name="Pourcentage 17 4 4 2 2" xfId="614"/>
    <cellStyle name="Pourcentage 17 4 4 2" xfId="615"/>
    <cellStyle name="Pourcentage 17 4 4" xfId="616"/>
    <cellStyle name="Pourcentage 17 4 3 4" xfId="617"/>
    <cellStyle name="Pourcentage 17 4 3 2 2" xfId="618"/>
    <cellStyle name="Pourcentage 17 4 3 2" xfId="619"/>
    <cellStyle name="Pourcentage 17 4 3" xfId="620"/>
    <cellStyle name="Pourcentage 17 4 2_RH et QS" xfId="621"/>
    <cellStyle name="Pourcentage 17 4 2 4" xfId="622"/>
    <cellStyle name="Pourcentage 17 4 2 3 2" xfId="623"/>
    <cellStyle name="Pourcentage 17 4 2 2 3" xfId="624"/>
    <cellStyle name="Pourcentage 17 4 2 2 2" xfId="625"/>
    <cellStyle name="Pourcentage 17 3 5 2" xfId="626"/>
    <cellStyle name="Pourcentage 17 3 4 3" xfId="627"/>
    <cellStyle name="Pourcentage 17 3 4 2 2" xfId="628"/>
    <cellStyle name="Pourcentage 17 3 3 3" xfId="629"/>
    <cellStyle name="Pourcentage 17 3 3 2 2 2" xfId="630"/>
    <cellStyle name="Pourcentage 17 3 3 2" xfId="631"/>
    <cellStyle name="Titre 2 2_RH et QS" xfId="632"/>
    <cellStyle name="Pourcentage 17 3 3" xfId="633"/>
    <cellStyle name="Pourcentage 17 3 2 3 2" xfId="634"/>
    <cellStyle name="Pourcentage 17 3 2 2 2 2" xfId="635"/>
    <cellStyle name="Pourcentage 17 3 2 2 2" xfId="636"/>
    <cellStyle name="Pourcentage 17 3 2 2" xfId="637"/>
    <cellStyle name="Pourcentage 17 3 2" xfId="638"/>
    <cellStyle name="Pourcentage 22 3" xfId="639"/>
    <cellStyle name="Pourcentage 17 3" xfId="640"/>
    <cellStyle name="Pourcentage 17 2_RH et QS" xfId="641"/>
    <cellStyle name="Pourcentage 17 2 8" xfId="642"/>
    <cellStyle name="Pourcentage 17 2 7" xfId="643"/>
    <cellStyle name="Pourcentage 17 2 6 3" xfId="644"/>
    <cellStyle name="Pourcentage 17 2 6 2" xfId="645"/>
    <cellStyle name="Pourcentage 17 2 6" xfId="646"/>
    <cellStyle name="Pourcentage 17 2 5_RH et QS" xfId="647"/>
    <cellStyle name="Pourcentage 17 2 5 3 2" xfId="648"/>
    <cellStyle name="Pourcentage 17 2 5 2 3" xfId="649"/>
    <cellStyle name="Pourcentage 17 2 5 2 2 2" xfId="650"/>
    <cellStyle name="Pourcentage 17 2 5 2 2" xfId="651"/>
    <cellStyle name="Pourcentage 17 2 5 2" xfId="652"/>
    <cellStyle name="Pourcentage 17 2 5" xfId="653"/>
    <cellStyle name="Pourcentage 17 2 4 4" xfId="654"/>
    <cellStyle name="Pourcentage 17 2 4 3" xfId="655"/>
    <cellStyle name="Pourcentage 17 2 4 2 2" xfId="656"/>
    <cellStyle name="Pourcentage 17 2 4 2" xfId="657"/>
    <cellStyle name="Pourcentage 17 2 3 5 2" xfId="658"/>
    <cellStyle name="Pourcentage 17 2 3 4 3" xfId="659"/>
    <cellStyle name="Pourcentage 17 2 3 4 2" xfId="660"/>
    <cellStyle name="Pourcentage 17 2 3 3_RH et QS" xfId="661"/>
    <cellStyle name="Pourcentage 17 2 3 3 4" xfId="662"/>
    <cellStyle name="Pourcentage 17 2 3 3 3 2" xfId="663"/>
    <cellStyle name="Pourcentage 17 2 3 3 3" xfId="664"/>
    <cellStyle name="Pourcentage 17 2 3 3 2 2 2" xfId="665"/>
    <cellStyle name="Pourcentage 17 2 3 3 2 2" xfId="666"/>
    <cellStyle name="Pourcentage 17 2 3 3" xfId="667"/>
    <cellStyle name="Pourcentage 17 2 3 2_RH et QS" xfId="668"/>
    <cellStyle name="Pourcentage 17 2 3 2 3 2" xfId="669"/>
    <cellStyle name="Pourcentage 17 2 3 2 2 3" xfId="670"/>
    <cellStyle name="Pourcentage 17 2 3 2 2 2" xfId="671"/>
    <cellStyle name="Pourcentage 17 2 3 2 2" xfId="672"/>
    <cellStyle name="Pourcentage 17 2 3" xfId="673"/>
    <cellStyle name="Pourcentage 17 2 2_RH et QS" xfId="674"/>
    <cellStyle name="Pourcentage 17 2 2 6" xfId="675"/>
    <cellStyle name="Pourcentage 17 2 2 5 2" xfId="676"/>
    <cellStyle name="Pourcentage 17 2 2 5" xfId="677"/>
    <cellStyle name="Pourcentage 8 7 3 2" xfId="678"/>
    <cellStyle name="Pourcentage 17 2 2 4 3" xfId="679"/>
    <cellStyle name="Pourcentage 17 2 2 4 2 2" xfId="680"/>
    <cellStyle name="Pourcentage 17 2 2 4 2" xfId="681"/>
    <cellStyle name="Pourcentage 17 2 2 3_RH et QS" xfId="682"/>
    <cellStyle name="Pourcentage 8 7 2 2" xfId="683"/>
    <cellStyle name="Pourcentage 17 2 2 3 3" xfId="684"/>
    <cellStyle name="Pourcentage 17 2 2 3 2 3" xfId="685"/>
    <cellStyle name="Pourcentage 17 2 2 3 2 2" xfId="686"/>
    <cellStyle name="Pourcentage 17 2 2 2 4" xfId="687"/>
    <cellStyle name="Pourcentage 17 2 2 2 2 3" xfId="688"/>
    <cellStyle name="Pourcentage 17 2 2 2 2" xfId="689"/>
    <cellStyle name="Pourcentage 22 2 2" xfId="690"/>
    <cellStyle name="Pourcentage 17 2 2" xfId="691"/>
    <cellStyle name="Pourcentage 22 2" xfId="692"/>
    <cellStyle name="Pourcentage 17 2" xfId="693"/>
    <cellStyle name="Pourcentage 20" xfId="694"/>
    <cellStyle name="Pourcentage 15" xfId="695"/>
    <cellStyle name="Pourcentage 14 2" xfId="696"/>
    <cellStyle name="Pourcentage 13" xfId="697"/>
    <cellStyle name="Pourcentage 12_RH et QS" xfId="698"/>
    <cellStyle name="PillarText_RH et QS" xfId="699"/>
    <cellStyle name="PillarText 2" xfId="700"/>
    <cellStyle name="PillarData 2" xfId="701"/>
    <cellStyle name="PillarData" xfId="702"/>
    <cellStyle name="PercentSales 9" xfId="703"/>
    <cellStyle name="PercentSales 8" xfId="704"/>
    <cellStyle name="PercentSales 7" xfId="705"/>
    <cellStyle name="PercentSales 6" xfId="706"/>
    <cellStyle name="PercentSales 5" xfId="707"/>
    <cellStyle name="PercentSales 4" xfId="708"/>
    <cellStyle name="SAPBEXresDataEmph 2 2" xfId="709"/>
    <cellStyle name="PercentSales 3" xfId="710"/>
    <cellStyle name="PercentSales 11" xfId="711"/>
    <cellStyle name="PercentSales 10" xfId="712"/>
    <cellStyle name="Percent Hard" xfId="713"/>
    <cellStyle name="Percent 2" xfId="714"/>
    <cellStyle name="Percent 0,00_RH et QS" xfId="715"/>
    <cellStyle name="Percent 0,00 2" xfId="716"/>
    <cellStyle name="Percent 0,00" xfId="717"/>
    <cellStyle name="Percent [2] 3" xfId="718"/>
    <cellStyle name="Percent [2] 2" xfId="719"/>
    <cellStyle name="Percent [2]" xfId="720"/>
    <cellStyle name="Percent [00] 2" xfId="721"/>
    <cellStyle name="Percent [00]" xfId="722"/>
    <cellStyle name="Percent [0]" xfId="723"/>
    <cellStyle name="Percent (0)" xfId="724"/>
    <cellStyle name="Pénznem_Cable" xfId="725"/>
    <cellStyle name="Page Heading Large" xfId="726"/>
    <cellStyle name="Override_Budget Telmob 2011" xfId="727"/>
    <cellStyle name="Währung_Acquisition stats" xfId="728"/>
    <cellStyle name="Override 2 2 2" xfId="729"/>
    <cellStyle name="Override 2 2" xfId="730"/>
    <cellStyle name="Output Column Headings" xfId="731"/>
    <cellStyle name="Output 9" xfId="732"/>
    <cellStyle name="Output 6" xfId="733"/>
    <cellStyle name="Output 2" xfId="734"/>
    <cellStyle name="Output 11" xfId="735"/>
    <cellStyle name="Œ…‹æØ‚è [0.00]_laroux" xfId="736"/>
    <cellStyle name="Obsolete" xfId="737"/>
    <cellStyle name="Standaard_Residential" xfId="738"/>
    <cellStyle name="SAPBEXaggDataEmph 2 2" xfId="739"/>
    <cellStyle name="NWI%S 9" xfId="740"/>
    <cellStyle name="NWI%S 8" xfId="741"/>
    <cellStyle name="NWI%S 7" xfId="742"/>
    <cellStyle name="NWI%S 6" xfId="743"/>
    <cellStyle name="NWI%S 5" xfId="744"/>
    <cellStyle name="NWI%S 2" xfId="745"/>
    <cellStyle name="NWI%S 14" xfId="746"/>
    <cellStyle name="NWI%S 12" xfId="747"/>
    <cellStyle name="NWI%S 11" xfId="748"/>
    <cellStyle name="NWI%S 10" xfId="749"/>
    <cellStyle name="NWI%S" xfId="750"/>
    <cellStyle name="NPPESalesPct_RH et QS" xfId="751"/>
    <cellStyle name="NPPESalesPct 9" xfId="752"/>
    <cellStyle name="NPPESalesPct 8" xfId="753"/>
    <cellStyle name="NPPESalesPct 7" xfId="754"/>
    <cellStyle name="NPPESalesPct 6" xfId="755"/>
    <cellStyle name="NPPESalesPct 4" xfId="756"/>
    <cellStyle name="NPPESalesPct 2" xfId="757"/>
    <cellStyle name="NPPESalesPct 14" xfId="758"/>
    <cellStyle name="NPPESalesPct 12" xfId="759"/>
    <cellStyle name="NPPESalesPct 11" xfId="760"/>
    <cellStyle name="NPPESalesPct" xfId="761"/>
    <cellStyle name="Note 9" xfId="762"/>
    <cellStyle name="Note 8" xfId="763"/>
    <cellStyle name="Note 7" xfId="764"/>
    <cellStyle name="Note 4" xfId="765"/>
    <cellStyle name="Note 25" xfId="766"/>
    <cellStyle name="Note 2" xfId="767"/>
    <cellStyle name="Note 24" xfId="768"/>
    <cellStyle name="Note 19" xfId="769"/>
    <cellStyle name="Note 23" xfId="770"/>
    <cellStyle name="Note 18" xfId="771"/>
    <cellStyle name="Note 22" xfId="772"/>
    <cellStyle name="Note 17" xfId="773"/>
    <cellStyle name="Note 14" xfId="774"/>
    <cellStyle name="Note 10" xfId="775"/>
    <cellStyle name="Normal text" xfId="776"/>
    <cellStyle name="Normal Pct" xfId="777"/>
    <cellStyle name="Normal Bold" xfId="778"/>
    <cellStyle name="Normal 99 4" xfId="779"/>
    <cellStyle name="Normal 99 3 2" xfId="780"/>
    <cellStyle name="Normal 99 3" xfId="781"/>
    <cellStyle name="Normal 99 2 3" xfId="782"/>
    <cellStyle name="Normal 99 2 2 2" xfId="783"/>
    <cellStyle name="Normal 99 2 2" xfId="784"/>
    <cellStyle name="Normal 99 2" xfId="785"/>
    <cellStyle name="Normal 99" xfId="786"/>
    <cellStyle name="Normal 98 3 2" xfId="787"/>
    <cellStyle name="Normal 98 2 3" xfId="788"/>
    <cellStyle name="Normal 98 2 2 2" xfId="789"/>
    <cellStyle name="Normal 98" xfId="790"/>
    <cellStyle name="Normal 97 4" xfId="791"/>
    <cellStyle name="Normal 97 2" xfId="792"/>
    <cellStyle name="Normal 96 4" xfId="793"/>
    <cellStyle name="Normal 96 2 3" xfId="794"/>
    <cellStyle name="Normal 96 2" xfId="795"/>
    <cellStyle name="Normal 96" xfId="796"/>
    <cellStyle name="Normal 95_RH et QS" xfId="797"/>
    <cellStyle name="Normal 95 5 2" xfId="798"/>
    <cellStyle name="Normal 95 5" xfId="799"/>
    <cellStyle name="Normal 95 4 2 2" xfId="800"/>
    <cellStyle name="Normal 95 4" xfId="801"/>
    <cellStyle name="Normal 95 3 4" xfId="802"/>
    <cellStyle name="Normal 95 3 3 2" xfId="803"/>
    <cellStyle name="Normal 95 3 2 2" xfId="804"/>
    <cellStyle name="Normal 95 3 2" xfId="805"/>
    <cellStyle name="Normal 95 3" xfId="806"/>
    <cellStyle name="Normal 95 2_RH et QS" xfId="807"/>
    <cellStyle name="Normal 95 2 4" xfId="808"/>
    <cellStyle name="Pourcentage 17 2 2 3 2 2 2" xfId="809"/>
    <cellStyle name="Normal 95 2 3 2" xfId="810"/>
    <cellStyle name="Normal 95 2 2 2 2" xfId="811"/>
    <cellStyle name="Normal 95 2 2 2" xfId="812"/>
    <cellStyle name="Normal 95 2" xfId="813"/>
    <cellStyle name="Normal 9 2 2" xfId="814"/>
    <cellStyle name="Normal 9 2" xfId="815"/>
    <cellStyle name="Normal 9" xfId="816"/>
    <cellStyle name="Normal 94_RH et QS" xfId="817"/>
    <cellStyle name="Normal 89_RH et QS" xfId="818"/>
    <cellStyle name="Normal 94 5 2" xfId="819"/>
    <cellStyle name="Normal 89 5 2" xfId="820"/>
    <cellStyle name="Normal 94 4 3" xfId="821"/>
    <cellStyle name="Normal 89 4 3" xfId="822"/>
    <cellStyle name="Normal 94 4 2 2" xfId="823"/>
    <cellStyle name="Normal 89 4 2 2" xfId="824"/>
    <cellStyle name="Normal 94 4" xfId="825"/>
    <cellStyle name="Normal 89 4" xfId="826"/>
    <cellStyle name="Normal 94 3_RH et QS" xfId="827"/>
    <cellStyle name="Normal 89 3_RH et QS" xfId="828"/>
    <cellStyle name="Normal 94 3 3 2" xfId="829"/>
    <cellStyle name="Normal 89 3 3 2" xfId="830"/>
    <cellStyle name="Normal 94 3 3" xfId="831"/>
    <cellStyle name="Normal 89 3 3" xfId="832"/>
    <cellStyle name="Normal 94 3 2 3" xfId="833"/>
    <cellStyle name="Normal 89 3 2 3" xfId="834"/>
    <cellStyle name="Normal 94 3 2 2" xfId="835"/>
    <cellStyle name="Normal 89 3 2 2" xfId="836"/>
    <cellStyle name="Normal 94 3" xfId="837"/>
    <cellStyle name="Normal 89 3" xfId="838"/>
    <cellStyle name="Pourcentage 17 2 2 2 2 2 2" xfId="839"/>
    <cellStyle name="Normal 94 2 3 2" xfId="840"/>
    <cellStyle name="Normal 89 2 3 2" xfId="841"/>
    <cellStyle name="Normal 94 2 3" xfId="842"/>
    <cellStyle name="Normal 89 2 3" xfId="843"/>
    <cellStyle name="Normal 94 2 2" xfId="844"/>
    <cellStyle name="Normal 89 2 2" xfId="845"/>
    <cellStyle name="Normal 94 2" xfId="846"/>
    <cellStyle name="Normal 89 2" xfId="847"/>
    <cellStyle name="Normal 94" xfId="848"/>
    <cellStyle name="Normal 89" xfId="849"/>
    <cellStyle name="Normal 93_RH et QS" xfId="850"/>
    <cellStyle name="Normal 88_RH et QS" xfId="851"/>
    <cellStyle name="Normal 93 5 2" xfId="852"/>
    <cellStyle name="Normal 88 5 2" xfId="853"/>
    <cellStyle name="Normal 93 4 2 2" xfId="854"/>
    <cellStyle name="Normal 88 4 2 2" xfId="855"/>
    <cellStyle name="Normal 93 3_RH et QS" xfId="856"/>
    <cellStyle name="Normal 88 3_RH et QS" xfId="857"/>
    <cellStyle name="Normal 93 3 3 2" xfId="858"/>
    <cellStyle name="Normal 88 3 3 2" xfId="859"/>
    <cellStyle name="Normal 93 3 3" xfId="860"/>
    <cellStyle name="Normal 88 3 3" xfId="861"/>
    <cellStyle name="Normal 93 3 2 3" xfId="862"/>
    <cellStyle name="Normal 88 3 2 3" xfId="863"/>
    <cellStyle name="Normal 93 3 2 2" xfId="864"/>
    <cellStyle name="Normal 88 3 2 2" xfId="865"/>
    <cellStyle name="Normal 93 3 2" xfId="866"/>
    <cellStyle name="Normal 88 3 2" xfId="867"/>
    <cellStyle name="Normal 93 2_RH et QS" xfId="868"/>
    <cellStyle name="Normal 88 2_RH et QS" xfId="869"/>
    <cellStyle name="Normal 93 2 4" xfId="870"/>
    <cellStyle name="Normal 88 2 4" xfId="871"/>
    <cellStyle name="Vérification 2_RH et QS" xfId="872"/>
    <cellStyle name="Normal 93 2 3 2" xfId="873"/>
    <cellStyle name="Normal 88 2 3 2" xfId="874"/>
    <cellStyle name="Normal 93 2 3" xfId="875"/>
    <cellStyle name="Normal 88 2 3" xfId="876"/>
    <cellStyle name="Normal 93 2 2 2" xfId="877"/>
    <cellStyle name="Normal 88 2 2 2" xfId="878"/>
    <cellStyle name="Normal 93" xfId="879"/>
    <cellStyle name="Normal 88" xfId="880"/>
    <cellStyle name="Normal 92_RH et QS" xfId="881"/>
    <cellStyle name="Normal 87_RH et QS" xfId="882"/>
    <cellStyle name="Normal 92 5" xfId="883"/>
    <cellStyle name="Normal 87 5" xfId="884"/>
    <cellStyle name="Normal 92 4" xfId="885"/>
    <cellStyle name="Normal 87 4" xfId="886"/>
    <cellStyle name="Normal 92 3_RH et QS" xfId="887"/>
    <cellStyle name="Normal 87 3_RH et QS" xfId="888"/>
    <cellStyle name="Normal 92 3 3 2" xfId="889"/>
    <cellStyle name="Normal 87 3 3 2" xfId="890"/>
    <cellStyle name="Normal 92 3 2 3" xfId="891"/>
    <cellStyle name="Normal 87 3 2 3" xfId="892"/>
    <cellStyle name="Normal 92 3" xfId="893"/>
    <cellStyle name="Normal 87 3" xfId="894"/>
    <cellStyle name="Normal 92 2 4" xfId="895"/>
    <cellStyle name="Normal 87 2 4" xfId="896"/>
    <cellStyle name="Normal 92 2 2 2 2" xfId="897"/>
    <cellStyle name="Normal 87 2 2 2 2" xfId="898"/>
    <cellStyle name="Normal 92 2" xfId="899"/>
    <cellStyle name="Normal 87 2" xfId="900"/>
    <cellStyle name="Normal 91_RH et QS" xfId="901"/>
    <cellStyle name="Normal 86_RH et QS" xfId="902"/>
    <cellStyle name="Normal 91 4 3" xfId="903"/>
    <cellStyle name="Normal 86 4 3" xfId="904"/>
    <cellStyle name="Normal 91 4" xfId="905"/>
    <cellStyle name="Normal 86 4" xfId="906"/>
    <cellStyle name="ViewGrndTotalPct 2" xfId="907"/>
    <cellStyle name="Normal 91 3 3" xfId="908"/>
    <cellStyle name="Normal 86 3 3" xfId="909"/>
    <cellStyle name="ViewGrndTotalInt 2" xfId="910"/>
    <cellStyle name="Normal 91 3 2 3" xfId="911"/>
    <cellStyle name="Normal 86 3 2 3" xfId="912"/>
    <cellStyle name="Normal 91 3" xfId="913"/>
    <cellStyle name="Normal 86 3" xfId="914"/>
    <cellStyle name="Normal 91 2_RH et QS" xfId="915"/>
    <cellStyle name="Normal 86 2_RH et QS" xfId="916"/>
    <cellStyle name="Normal 91 2 4" xfId="917"/>
    <cellStyle name="Normal 86 2 4" xfId="918"/>
    <cellStyle name="Normal 91 2 2 3" xfId="919"/>
    <cellStyle name="Normal 86 2 2 3" xfId="920"/>
    <cellStyle name="Normal 91 2 2 2 2" xfId="921"/>
    <cellStyle name="Normal 86 2 2 2 2" xfId="922"/>
    <cellStyle name="Normal 91 2 2 2" xfId="923"/>
    <cellStyle name="Normal 86 2 2 2" xfId="924"/>
    <cellStyle name="Normal 91" xfId="925"/>
    <cellStyle name="Normal 86" xfId="926"/>
    <cellStyle name="Normal 90_RH et QS" xfId="927"/>
    <cellStyle name="Normal 85_RH et QS" xfId="928"/>
    <cellStyle name="Normal 90 5" xfId="929"/>
    <cellStyle name="Normal 85 5" xfId="930"/>
    <cellStyle name="Normal 90 4 3" xfId="931"/>
    <cellStyle name="Normal 85 4 3" xfId="932"/>
    <cellStyle name="Normal 90 4 2 2" xfId="933"/>
    <cellStyle name="Normal 85 4 2 2" xfId="934"/>
    <cellStyle name="Normal 90 4" xfId="935"/>
    <cellStyle name="Normal 85 4" xfId="936"/>
    <cellStyle name="Normal 90 3 3 2" xfId="937"/>
    <cellStyle name="Normal 85 3 3 2" xfId="938"/>
    <cellStyle name="Normal 90 3 2 2 2" xfId="939"/>
    <cellStyle name="Normal 85 3 2 2 2" xfId="940"/>
    <cellStyle name="Normal 90 3" xfId="941"/>
    <cellStyle name="Normal 85 3" xfId="942"/>
    <cellStyle name="Normal 90 2_RH et QS" xfId="943"/>
    <cellStyle name="Normal 85 2_RH et QS" xfId="944"/>
    <cellStyle name="SAPBEXHLevel0X 2" xfId="945"/>
    <cellStyle name="Normal 90 2 3 2" xfId="946"/>
    <cellStyle name="Normal 85 2 3 2" xfId="947"/>
    <cellStyle name="SAPBEXHLevel0X" xfId="948"/>
    <cellStyle name="Normal 90 2 3" xfId="949"/>
    <cellStyle name="Normal 85 2 3" xfId="950"/>
    <cellStyle name="Normal 90 2 2 3" xfId="951"/>
    <cellStyle name="Normal 85 2 2 3" xfId="952"/>
    <cellStyle name="Normal 90 2 2 2 2" xfId="953"/>
    <cellStyle name="Normal 85 2 2 2 2" xfId="954"/>
    <cellStyle name="Normal 90 2 2 2" xfId="955"/>
    <cellStyle name="Normal 85 2 2 2" xfId="956"/>
    <cellStyle name="Normal 90" xfId="957"/>
    <cellStyle name="Normal 85" xfId="958"/>
    <cellStyle name="Normal 8 9" xfId="959"/>
    <cellStyle name="Normal 8 8 2 2" xfId="960"/>
    <cellStyle name="Normal 8 8" xfId="961"/>
    <cellStyle name="Normal 8 7_RH et QS" xfId="962"/>
    <cellStyle name="Normal 8 7 3" xfId="963"/>
    <cellStyle name="Normal 8 7 2 3" xfId="964"/>
    <cellStyle name="Normal 8 7 2 2" xfId="965"/>
    <cellStyle name="Normal 8 7" xfId="966"/>
    <cellStyle name="Normal 8 6 3 2" xfId="967"/>
    <cellStyle name="Normal 8 6 3" xfId="968"/>
    <cellStyle name="Normal 8 6 2 3" xfId="969"/>
    <cellStyle name="Normal 8 6 2 2" xfId="970"/>
    <cellStyle name="Normal 8 6 2" xfId="971"/>
    <cellStyle name="Normal 8 6" xfId="972"/>
    <cellStyle name="Normal 8 5_RH et QS" xfId="973"/>
    <cellStyle name="Normal 8 5 6" xfId="974"/>
    <cellStyle name="Normal 8 5 5 2" xfId="975"/>
    <cellStyle name="Normal 8 5 4 3" xfId="976"/>
    <cellStyle name="Normal 8 5 4 2 2" xfId="977"/>
    <cellStyle name="Normal 8 5 3_RH et QS" xfId="978"/>
    <cellStyle name="Normal 8 5 3 4" xfId="979"/>
    <cellStyle name="Normal 8 5 3 3" xfId="980"/>
    <cellStyle name="Normal 8 5 3 2 2 2" xfId="981"/>
    <cellStyle name="Normal 8 5 3 2" xfId="982"/>
    <cellStyle name="Normal 8 5 3" xfId="983"/>
    <cellStyle name="Normal 8 5 2_RH et QS" xfId="984"/>
    <cellStyle name="Normal 8 5 2 4" xfId="985"/>
    <cellStyle name="Pourcentage 17 4_RH et QS" xfId="986"/>
    <cellStyle name="Normal 8 5 2 3 2" xfId="987"/>
    <cellStyle name="Normal 8 5 2 2 3" xfId="988"/>
    <cellStyle name="Normal 8 5 2" xfId="989"/>
    <cellStyle name="Normal 8 4_RH et QS" xfId="990"/>
    <cellStyle name="Normal 8 4 4 3" xfId="991"/>
    <cellStyle name="Normal 8 4 4 2 2" xfId="992"/>
    <cellStyle name="Normal 8 4 3_RH et QS" xfId="993"/>
    <cellStyle name="Normal 8 4 3 4" xfId="994"/>
    <cellStyle name="Normal 8 4 3 3 2" xfId="995"/>
    <cellStyle name="Normal 8 4 3 2 3" xfId="996"/>
    <cellStyle name="Normal 8 4 3 2 2 2" xfId="997"/>
    <cellStyle name="Normal 8 4 3 2 2" xfId="998"/>
    <cellStyle name="Normal 8 4 2 4" xfId="999"/>
    <cellStyle name="SAPBEXchaText" xfId="1000"/>
    <cellStyle name="Normal 8 4 2 3 2" xfId="1001"/>
    <cellStyle name="Normal 8 4 2 3" xfId="1002"/>
    <cellStyle name="Normal 8 4 2 2 3" xfId="1003"/>
    <cellStyle name="Normal 8 4 2 2 2 2" xfId="1004"/>
    <cellStyle name="Normal 8 4 2 2" xfId="1005"/>
    <cellStyle name="Normal 8 4 2" xfId="1006"/>
    <cellStyle name="Normal 8 2_RH et QS" xfId="1007"/>
    <cellStyle name="Normal 8 2 8 2" xfId="1008"/>
    <cellStyle name="Normal 8 2 7 3" xfId="1009"/>
    <cellStyle name="Normal 8 2 7 2 2" xfId="1010"/>
    <cellStyle name="Normal 8 2 6_RH et QS" xfId="1011"/>
    <cellStyle name="Normal 8 2 6 2 3" xfId="1012"/>
    <cellStyle name="Normal 8 2 6 2 2 2" xfId="1013"/>
    <cellStyle name="Normal 8 2 5_RH et QS" xfId="1014"/>
    <cellStyle name="Normal 8 2 5 3" xfId="1015"/>
    <cellStyle name="Normal 8 2 5 2" xfId="1016"/>
    <cellStyle name="Normal 8 2 4 4" xfId="1017"/>
    <cellStyle name="Normal 8 2 4 3 2" xfId="1018"/>
    <cellStyle name="Normal 8 2 4 3" xfId="1019"/>
    <cellStyle name="Normal 8 2 4 2 3" xfId="1020"/>
    <cellStyle name="Normal 8 2 4 2" xfId="1021"/>
    <cellStyle name="Normal 8 2 3_RH et QS" xfId="1022"/>
    <cellStyle name="Normal 8 2 3 6" xfId="1023"/>
    <cellStyle name="Normal 8 2 3 5 2" xfId="1024"/>
    <cellStyle name="Normal 8 2 3 4 3" xfId="1025"/>
    <cellStyle name="Normal 8 2 3 4 2" xfId="1026"/>
    <cellStyle name="Normal 8 2 3 3 3 2" xfId="1027"/>
    <cellStyle name="Normal 8 2 3 3 2 3" xfId="1028"/>
    <cellStyle name="Normal 8 2 3 3 2 2 2" xfId="1029"/>
    <cellStyle name="Normal 8 2 3 3 2 2" xfId="1030"/>
    <cellStyle name="Normal 8 2 3 3 2" xfId="1031"/>
    <cellStyle name="Normal 8 2 3 3" xfId="1032"/>
    <cellStyle name="Normal 8 2 3 2_RH et QS" xfId="1033"/>
    <cellStyle name="Normal 8 2 3 2 3 2" xfId="1034"/>
    <cellStyle name="Normal 8 2 3 2 2 3" xfId="1035"/>
    <cellStyle name="Normal 8 2 3 2 2 2 2" xfId="1036"/>
    <cellStyle name="Normal 8 2 3 2 2 2" xfId="1037"/>
    <cellStyle name="Normal 8 2 3 2 2" xfId="1038"/>
    <cellStyle name="Normal 8 2 2_RH et QS" xfId="1039"/>
    <cellStyle name="Normal 8 2 2 6" xfId="1040"/>
    <cellStyle name="Normal 8 2 2 5 2" xfId="1041"/>
    <cellStyle name="Normal 8 2 2 4 3" xfId="1042"/>
    <cellStyle name="Normal 8 2 2 4 2 2" xfId="1043"/>
    <cellStyle name="Normal 8 2 2 4" xfId="1044"/>
    <cellStyle name="Normal 8 2 2 3 4" xfId="1045"/>
    <cellStyle name="Normal 8 2 2 3 2 3" xfId="1046"/>
    <cellStyle name="Normal 8 2 2 3 2 2 2" xfId="1047"/>
    <cellStyle name="Normal 8 2 2 3 2 2" xfId="1048"/>
    <cellStyle name="Normal 8 2 2 3" xfId="1049"/>
    <cellStyle name="Normal 8 2 2 2 4" xfId="1050"/>
    <cellStyle name="Normal 8 2 2 2 3" xfId="1051"/>
    <cellStyle name="Normal 8 2 2 2 2 2 2" xfId="1052"/>
    <cellStyle name="Normal 8 2 2 2 2" xfId="1053"/>
    <cellStyle name="Normal 8 2 2" xfId="1054"/>
    <cellStyle name="Normal 8" xfId="1055"/>
    <cellStyle name="Normal 79 5 2" xfId="1056"/>
    <cellStyle name="Normal 79 5" xfId="1057"/>
    <cellStyle name="Normal 79 4 2" xfId="1058"/>
    <cellStyle name="Normal 79 4" xfId="1059"/>
    <cellStyle name="Normal 79 3_RH et QS" xfId="1060"/>
    <cellStyle name="SAPBEXexcBad9 2 2" xfId="1061"/>
    <cellStyle name="Normal 79 3 3 2" xfId="1062"/>
    <cellStyle name="SAPBEXexcBad9 2" xfId="1063"/>
    <cellStyle name="Normal 79 3 3" xfId="1064"/>
    <cellStyle name="Normal 79 3 2 2" xfId="1065"/>
    <cellStyle name="Normal 79 3 2" xfId="1066"/>
    <cellStyle name="Normal 84 3" xfId="1067"/>
    <cellStyle name="Normal 8 2 4 2 2 2" xfId="1068"/>
    <cellStyle name="Normal 79 3" xfId="1069"/>
    <cellStyle name="Normal 79 2_RH et QS" xfId="1070"/>
    <cellStyle name="SAPBEXexcBad8 2 2" xfId="1071"/>
    <cellStyle name="Normal 79 2 3 2" xfId="1072"/>
    <cellStyle name="SAPBEXexcBad8 2" xfId="1073"/>
    <cellStyle name="Normal 79 2 3" xfId="1074"/>
    <cellStyle name="Normal 79 2 2 3" xfId="1075"/>
    <cellStyle name="Normal 79 2 2 2 2" xfId="1076"/>
    <cellStyle name="Normal 84 2 2" xfId="1077"/>
    <cellStyle name="Normal 79 2 2" xfId="1078"/>
    <cellStyle name="Normal 84 2" xfId="1079"/>
    <cellStyle name="Normal 79 2" xfId="1080"/>
    <cellStyle name="Normal 84" xfId="1081"/>
    <cellStyle name="Normal 79" xfId="1082"/>
    <cellStyle name="Normal 83_RH et QS" xfId="1083"/>
    <cellStyle name="Normal 78_RH et QS" xfId="1084"/>
    <cellStyle name="Normal 83 5 2" xfId="1085"/>
    <cellStyle name="Normal 78 5 2" xfId="1086"/>
    <cellStyle name="Normal 83 4 2 2" xfId="1087"/>
    <cellStyle name="Normal 78 4 2 2" xfId="1088"/>
    <cellStyle name="Normal 83 4 2" xfId="1089"/>
    <cellStyle name="Normal 78 4 2" xfId="1090"/>
    <cellStyle name="Normal 83 3_RH et QS" xfId="1091"/>
    <cellStyle name="Normal 78 3_RH et QS" xfId="1092"/>
    <cellStyle name="Normal 83 3 2 2 2" xfId="1093"/>
    <cellStyle name="Normal 78 3 2 2 2" xfId="1094"/>
    <cellStyle name="Normal 83 3 2 2" xfId="1095"/>
    <cellStyle name="Normal 78 3 2 2" xfId="1096"/>
    <cellStyle name="Normal 83 3 2" xfId="1097"/>
    <cellStyle name="Normal 78 3 2" xfId="1098"/>
    <cellStyle name="Normal 83 2 2 3" xfId="1099"/>
    <cellStyle name="Normal 78 2 2 3" xfId="1100"/>
    <cellStyle name="Normal 83 2 2 2" xfId="1101"/>
    <cellStyle name="Normal 78 2 2 2" xfId="1102"/>
    <cellStyle name="Normal 83 2 2" xfId="1103"/>
    <cellStyle name="Normal 78 2 2" xfId="1104"/>
    <cellStyle name="Normal 77_RH et QS" xfId="1105"/>
    <cellStyle name="Normal 77 5" xfId="1106"/>
    <cellStyle name="Normal 77 3_RH et QS" xfId="1107"/>
    <cellStyle name="Normal 77 3 3 2" xfId="1108"/>
    <cellStyle name="Normal 77 3 2 2 2" xfId="1109"/>
    <cellStyle name="Normal 82 3" xfId="1110"/>
    <cellStyle name="Normal 77 3" xfId="1111"/>
    <cellStyle name="Normal 77 2 4" xfId="1112"/>
    <cellStyle name="Normal 77 2 3 2" xfId="1113"/>
    <cellStyle name="Normal 77 2 2 2 2" xfId="1114"/>
    <cellStyle name="Normal 82 2" xfId="1115"/>
    <cellStyle name="Normal 77 2" xfId="1116"/>
    <cellStyle name="Normal 81 5" xfId="1117"/>
    <cellStyle name="Normal 76 5" xfId="1118"/>
    <cellStyle name="Normal 81 4 3" xfId="1119"/>
    <cellStyle name="Normal 76 4 3" xfId="1120"/>
    <cellStyle name="Normal 81 3_RH et QS" xfId="1121"/>
    <cellStyle name="Normal 76 3_RH et QS" xfId="1122"/>
    <cellStyle name="Normal 81 3 2 3" xfId="1123"/>
    <cellStyle name="Normal 76 3 2 3" xfId="1124"/>
    <cellStyle name="Normal 81 3 2 2" xfId="1125"/>
    <cellStyle name="Normal 76 3 2 2" xfId="1126"/>
    <cellStyle name="Normal 81 3" xfId="1127"/>
    <cellStyle name="Normal 76 3" xfId="1128"/>
    <cellStyle name="Normal 81 2_RH et QS" xfId="1129"/>
    <cellStyle name="Normal 76 2_RH et QS" xfId="1130"/>
    <cellStyle name="Normal 81 2 4" xfId="1131"/>
    <cellStyle name="Normal 76 2 4" xfId="1132"/>
    <cellStyle name="NPPESalesPct 13" xfId="1133"/>
    <cellStyle name="Normal 81 2 3 2" xfId="1134"/>
    <cellStyle name="Normal 76 2 3 2" xfId="1135"/>
    <cellStyle name="Titre 4 3" xfId="1136"/>
    <cellStyle name="Normal 81 2 2 2" xfId="1137"/>
    <cellStyle name="Normal 76 2 2 2" xfId="1138"/>
    <cellStyle name="Normal 81 2" xfId="1139"/>
    <cellStyle name="Normal 76 2" xfId="1140"/>
    <cellStyle name="Normal 81" xfId="1141"/>
    <cellStyle name="Normal 76" xfId="1142"/>
    <cellStyle name="Normal 80_RH et QS" xfId="1143"/>
    <cellStyle name="Normal 75_RH et QS" xfId="1144"/>
    <cellStyle name="Normal 80 5 2" xfId="1145"/>
    <cellStyle name="Normal 75 5 2" xfId="1146"/>
    <cellStyle name="SAPBEXHLevel2X 3" xfId="1147"/>
    <cellStyle name="Normal 80 4 2 2" xfId="1148"/>
    <cellStyle name="Normal 75 4 2 2" xfId="1149"/>
    <cellStyle name="Normal 80 4 2" xfId="1150"/>
    <cellStyle name="Normal 75 4 2" xfId="1151"/>
    <cellStyle name="Normal 80 4" xfId="1152"/>
    <cellStyle name="Normal 75 4" xfId="1153"/>
    <cellStyle name="Normal 80 3 3" xfId="1154"/>
    <cellStyle name="Normal 75 3 3" xfId="1155"/>
    <cellStyle name="Normal 80 3 2 2" xfId="1156"/>
    <cellStyle name="Normal 75 3 2 2" xfId="1157"/>
    <cellStyle name="Normal 80 2_RH et QS" xfId="1158"/>
    <cellStyle name="Normal 75 2_RH et QS" xfId="1159"/>
    <cellStyle name="Normal 80 2 4" xfId="1160"/>
    <cellStyle name="Normal 75 2 4" xfId="1161"/>
    <cellStyle name="Normal 80 2 3" xfId="1162"/>
    <cellStyle name="Normal 75 2 3" xfId="1163"/>
    <cellStyle name="Normal 80 2 2 3" xfId="1164"/>
    <cellStyle name="Normal 75 2 2 3" xfId="1165"/>
    <cellStyle name="Normal 80 2 2 2 2" xfId="1166"/>
    <cellStyle name="Normal 75 2 2 2 2" xfId="1167"/>
    <cellStyle name="Normal 80 2 2 2" xfId="1168"/>
    <cellStyle name="Normal 75 2 2 2" xfId="1169"/>
    <cellStyle name="Normal 80 2 2" xfId="1170"/>
    <cellStyle name="Normal 75 2 2" xfId="1171"/>
    <cellStyle name="Normal 80 2" xfId="1172"/>
    <cellStyle name="Normal 75 2" xfId="1173"/>
    <cellStyle name="Normal 80" xfId="1174"/>
    <cellStyle name="Normal 75" xfId="1175"/>
    <cellStyle name="Normal 74 5 2" xfId="1176"/>
    <cellStyle name="Normal 74 5" xfId="1177"/>
    <cellStyle name="Normal 74 4 3" xfId="1178"/>
    <cellStyle name="Normal 74 4 2" xfId="1179"/>
    <cellStyle name="Normal 74 3_RH et QS" xfId="1180"/>
    <cellStyle name="Normal 74 3 3 2" xfId="1181"/>
    <cellStyle name="Normal 74 3 3" xfId="1182"/>
    <cellStyle name="Normal 74 3 2 3" xfId="1183"/>
    <cellStyle name="Normal 74 3 2 2" xfId="1184"/>
    <cellStyle name="Normal 74 3 2" xfId="1185"/>
    <cellStyle name="Normal 74 3" xfId="1186"/>
    <cellStyle name="Normal 74 2_RH et QS" xfId="1187"/>
    <cellStyle name="Normal 74 2 2 3" xfId="1188"/>
    <cellStyle name="Normal 74 2 2 2 2" xfId="1189"/>
    <cellStyle name="Normal 74 2 2 2" xfId="1190"/>
    <cellStyle name="Pourcentage 18 5_RH et QS" xfId="1191"/>
    <cellStyle name="Normal 74 2" xfId="1192"/>
    <cellStyle name="Normal 7 2" xfId="1193"/>
    <cellStyle name="Normal 74" xfId="1194"/>
    <cellStyle name="Normal 69" xfId="1195"/>
    <cellStyle name="Normal 73" xfId="1196"/>
    <cellStyle name="Normal 68" xfId="1197"/>
    <cellStyle name="Normal 72" xfId="1198"/>
    <cellStyle name="Normal 67" xfId="1199"/>
    <cellStyle name="Normal 95 3 2 2 2" xfId="1200"/>
    <cellStyle name="Normal 71" xfId="1201"/>
    <cellStyle name="Normal 66" xfId="1202"/>
    <cellStyle name="Normal 70" xfId="1203"/>
    <cellStyle name="Normal 65" xfId="1204"/>
    <cellStyle name="Normal 6 2 8 2 2" xfId="1205"/>
    <cellStyle name="Normal 6 2 8" xfId="1206"/>
    <cellStyle name="Normal 6 2 7_RH et QS" xfId="1207"/>
    <cellStyle name="Normal 6 2 7 4" xfId="1208"/>
    <cellStyle name="Normal 6 2 7 3" xfId="1209"/>
    <cellStyle name="Normal 6 2 7 2 3" xfId="1210"/>
    <cellStyle name="Normal 6 2 7 2 2" xfId="1211"/>
    <cellStyle name="Normal 6 2 7" xfId="1212"/>
    <cellStyle name="Normal 6 2 6 4" xfId="1213"/>
    <cellStyle name="Normal 6 2 6 3 2" xfId="1214"/>
    <cellStyle name="Normal 6 2 6 3" xfId="1215"/>
    <cellStyle name="Normal 6 2 6 2 3" xfId="1216"/>
    <cellStyle name="Normal 6 2 6 2 2 2" xfId="1217"/>
    <cellStyle name="Normal 6 2 6" xfId="1218"/>
    <cellStyle name="Normal 6 2 5_RH et QS" xfId="1219"/>
    <cellStyle name="Normal 6 2 5 6" xfId="1220"/>
    <cellStyle name="Normal 6 2 5 5" xfId="1221"/>
    <cellStyle name="Normal 6 2 5 4 2" xfId="1222"/>
    <cellStyle name="Normal 6 2 5 4" xfId="1223"/>
    <cellStyle name="Normal 6 2 5 3 4" xfId="1224"/>
    <cellStyle name="Normal 6 2 5 3 3 2" xfId="1225"/>
    <cellStyle name="Normal 6 2 5 3 2 3" xfId="1226"/>
    <cellStyle name="Normal 6 2 5 3" xfId="1227"/>
    <cellStyle name="Normal 6 2 5 2_RH et QS" xfId="1228"/>
    <cellStyle name="Normal 6 2 5 2 4" xfId="1229"/>
    <cellStyle name="Normal 6 2 5 2 3 2" xfId="1230"/>
    <cellStyle name="Normal 6 2 5 2 2 2 2" xfId="1231"/>
    <cellStyle name="Normal 6 2 5 2" xfId="1232"/>
    <cellStyle name="Normal 6 2 5" xfId="1233"/>
    <cellStyle name="Normal 6 2 4_RH et QS" xfId="1234"/>
    <cellStyle name="Normal 6 2 4 6" xfId="1235"/>
    <cellStyle name="Normal 6 2 4 5 2" xfId="1236"/>
    <cellStyle name="Normal 6 2 4 5" xfId="1237"/>
    <cellStyle name="Normal 6 2 4 4 2 2" xfId="1238"/>
    <cellStyle name="Normal 6 2 4 4 2" xfId="1239"/>
    <cellStyle name="Normal 6 2 4 3_RH et QS" xfId="1240"/>
    <cellStyle name="Normal 6 2 4 3 4" xfId="1241"/>
    <cellStyle name="Normal 6 2 4 3 3 2" xfId="1242"/>
    <cellStyle name="Normal 6 2 4 3 3" xfId="1243"/>
    <cellStyle name="Normal 6 2 4 3 2 3" xfId="1244"/>
    <cellStyle name="Normal 6 2 4 3 2 2 2" xfId="1245"/>
    <cellStyle name="Normal 6 2 4 3 2 2" xfId="1246"/>
    <cellStyle name="Normal 6 2 4 3 2" xfId="1247"/>
    <cellStyle name="Normal 6 2 4 2_RH et QS" xfId="1248"/>
    <cellStyle name="Normal 6 2 4 2 4" xfId="1249"/>
    <cellStyle name="Normal 6 2 4 2 3 2" xfId="1250"/>
    <cellStyle name="Normal 6 2 4 2 3" xfId="1251"/>
    <cellStyle name="Normal 6 2 4 2 2 3" xfId="1252"/>
    <cellStyle name="Normal 6 2 4 2 2 2 2" xfId="1253"/>
    <cellStyle name="Normal 6 2 4 2 2 2" xfId="1254"/>
    <cellStyle name="Normal 6 2 4 2" xfId="1255"/>
    <cellStyle name="Normal 6 2 4" xfId="1256"/>
    <cellStyle name="Normal 6 2 3_RH et QS" xfId="1257"/>
    <cellStyle name="Normal 6 2 3 8" xfId="1258"/>
    <cellStyle name="Normal 6 2 3 7" xfId="1259"/>
    <cellStyle name="Normal 6 2 3 6 3" xfId="1260"/>
    <cellStyle name="Normal 6 2 3 6 2 2" xfId="1261"/>
    <cellStyle name="Normal 6 2 3 6 2" xfId="1262"/>
    <cellStyle name="Normal 6 2 3 6" xfId="1263"/>
    <cellStyle name="Normal 6 2 3 5 3" xfId="1264"/>
    <cellStyle name="Normal 6 2 3 5 2 3" xfId="1265"/>
    <cellStyle name="Normal 6 2 3 5 2 2 2" xfId="1266"/>
    <cellStyle name="Normal 6 2 3 5 2 2" xfId="1267"/>
    <cellStyle name="Normal 6 2 3 5" xfId="1268"/>
    <cellStyle name="Normal 6 2 3 4_RH et QS" xfId="1269"/>
    <cellStyle name="Normal 6 2 3 4 3 2" xfId="1270"/>
    <cellStyle name="SAPBEXHLevel3X" xfId="1271"/>
    <cellStyle name="Normal 6 2 3 4 2 3" xfId="1272"/>
    <cellStyle name="Normal 6 2 3 4 2 2" xfId="1273"/>
    <cellStyle name="Normal 6 2 3 4 2" xfId="1274"/>
    <cellStyle name="Normal 6 2 3 3 5" xfId="1275"/>
    <cellStyle name="Normal 6 2 3 3 4 3" xfId="1276"/>
    <cellStyle name="Normal 6 2 3 3 4 2 2" xfId="1277"/>
    <cellStyle name="Normal 6 2 3 3 4" xfId="1278"/>
    <cellStyle name="Normal 6 2 3 3 3_RH et QS" xfId="1279"/>
    <cellStyle name="Normal 6 2 3 3 3 4" xfId="1280"/>
    <cellStyle name="Normal 6 2 3 3 3 2 3" xfId="1281"/>
    <cellStyle name="Normal 6 2 3 3 3 2 2" xfId="1282"/>
    <cellStyle name="Normal 6 2 3 3 3" xfId="1283"/>
    <cellStyle name="Normal 6 2 3 3 2_RH et QS" xfId="1284"/>
    <cellStyle name="Normal 6 2 3 3 2 4" xfId="1285"/>
    <cellStyle name="Normal 6 2 3 3 2 3" xfId="1286"/>
    <cellStyle name="Normal 6 2 3 3 2 2 3" xfId="1287"/>
    <cellStyle name="Normal 6 2 3 3 2 2 2 2" xfId="1288"/>
    <cellStyle name="Normal 6 2 3 3 2 2 2" xfId="1289"/>
    <cellStyle name="Normal 6 2 3 3 2 2" xfId="1290"/>
    <cellStyle name="Normal 6 2 3 3" xfId="1291"/>
    <cellStyle name="Normal 6 2 3 2 5" xfId="1292"/>
    <cellStyle name="Normal 6 2 3 2 4 3" xfId="1293"/>
    <cellStyle name="Normal 6 2 3 2 4 2 2" xfId="1294"/>
    <cellStyle name="Normal 6 2 3 2 4 2" xfId="1295"/>
    <cellStyle name="Normal 6 2 3 2 4" xfId="1296"/>
    <cellStyle name="Normal 6 2 3 2 3 4" xfId="1297"/>
    <cellStyle name="Normal 6 2 3 2 3 2 3" xfId="1298"/>
    <cellStyle name="Normal 6 2 3 2 3 2 2 2" xfId="1299"/>
    <cellStyle name="Normal 6 2 3 2 3 2 2" xfId="1300"/>
    <cellStyle name="Normal 6 2 3 2 3 2" xfId="1301"/>
    <cellStyle name="Normal 6 2 3 2 2 2 2 2" xfId="1302"/>
    <cellStyle name="Normal 6 2 3 2 2 2" xfId="1303"/>
    <cellStyle name="Normal 6 2 3 2 2" xfId="1304"/>
    <cellStyle name="Normal 6 2 3 2" xfId="1305"/>
    <cellStyle name="Normal 6 2 3" xfId="1306"/>
    <cellStyle name="Normal 6 2 2" xfId="1307"/>
    <cellStyle name="Normal 6 2 10" xfId="1308"/>
    <cellStyle name="Normal 64" xfId="1309"/>
    <cellStyle name="Normal 59" xfId="1310"/>
    <cellStyle name="Normal 62" xfId="1311"/>
    <cellStyle name="Normal 57" xfId="1312"/>
    <cellStyle name="Normal 61" xfId="1313"/>
    <cellStyle name="Normal 56" xfId="1314"/>
    <cellStyle name="Normal 55 6" xfId="1315"/>
    <cellStyle name="Normal 55 5 2" xfId="1316"/>
    <cellStyle name="Normal 55 4 3" xfId="1317"/>
    <cellStyle name="Normal 55 4 2 2" xfId="1318"/>
    <cellStyle name="Normal 55 3 4" xfId="1319"/>
    <cellStyle name="Normal 55 3 3 2" xfId="1320"/>
    <cellStyle name="Normal 55 3 2 3" xfId="1321"/>
    <cellStyle name="Normal 55 3 2 2 2" xfId="1322"/>
    <cellStyle name="Normal 60" xfId="1323"/>
    <cellStyle name="Normal 55" xfId="1324"/>
    <cellStyle name="Normal 5 3" xfId="1325"/>
    <cellStyle name="Normal 5 2_RH et QS" xfId="1326"/>
    <cellStyle name="Normal 5 2 9" xfId="1327"/>
    <cellStyle name="Normal 5 2 8_RH et QS" xfId="1328"/>
    <cellStyle name="Normal 5 2 8" xfId="1329"/>
    <cellStyle name="Normal 5 2 7_RH et QS" xfId="1330"/>
    <cellStyle name="Normal 5 2 7" xfId="1331"/>
    <cellStyle name="Normal 5 2 6" xfId="1332"/>
    <cellStyle name="Normal 5 2 5 5 2" xfId="1333"/>
    <cellStyle name="Normal 5 2 5 4" xfId="1334"/>
    <cellStyle name="Normal 5 2 5 3 4" xfId="1335"/>
    <cellStyle name="Normal 5 2 5 3 3" xfId="1336"/>
    <cellStyle name="Pourcentage 17 2 3 2 3" xfId="1337"/>
    <cellStyle name="Normal 5 2 5 3 2 2 2" xfId="1338"/>
    <cellStyle name="Normal 5 2 5 3 2 2" xfId="1339"/>
    <cellStyle name="Normal 5 2 5 2_RH et QS" xfId="1340"/>
    <cellStyle name="Normal 5 2 5 2 4" xfId="1341"/>
    <cellStyle name="Normal 5 2 5 2 3 2" xfId="1342"/>
    <cellStyle name="Normal 5 2 5 2 3" xfId="1343"/>
    <cellStyle name="Normal 5 2 5 2 2 2 2" xfId="1344"/>
    <cellStyle name="Normal 5 2 5 2 2 2" xfId="1345"/>
    <cellStyle name="Normal 5 2 5 2" xfId="1346"/>
    <cellStyle name="Normal 5 2 4_RH et QS" xfId="1347"/>
    <cellStyle name="Normal 5 2 4 6" xfId="1348"/>
    <cellStyle name="Normal 5 2 4 5 2" xfId="1349"/>
    <cellStyle name="Normal 5 2 4 5" xfId="1350"/>
    <cellStyle name="Normal 5 2 4 4 3" xfId="1351"/>
    <cellStyle name="Pourcentage 18 2 2 4 3" xfId="1352"/>
    <cellStyle name="Normal 5 2 4 4 2 2" xfId="1353"/>
    <cellStyle name="Normal 5 2 4 4 2" xfId="1354"/>
    <cellStyle name="Normal 5 2 4 4" xfId="1355"/>
    <cellStyle name="Normal 5 2 4 3_RH et QS" xfId="1356"/>
    <cellStyle name="Normal 5 2 4 3 4" xfId="1357"/>
    <cellStyle name="Normal 5 2 4 3 3 2" xfId="1358"/>
    <cellStyle name="Normal 5 2 4 3 3" xfId="1359"/>
    <cellStyle name="Normal 5 2 4 3 2 2 2" xfId="1360"/>
    <cellStyle name="Normal 5 2 4 3 2 2" xfId="1361"/>
    <cellStyle name="Normal 5 2 4 3 2" xfId="1362"/>
    <cellStyle name="Normal 5 2 4 3" xfId="1363"/>
    <cellStyle name="Normal 5 2 4 2_RH et QS" xfId="1364"/>
    <cellStyle name="Normal 5 2 4 2 4" xfId="1365"/>
    <cellStyle name="Normal 5 2 4 2 3 2" xfId="1366"/>
    <cellStyle name="Normal 5 2 4 2 2 3" xfId="1367"/>
    <cellStyle name="Normal 5 2 4 2 2 2 2" xfId="1368"/>
    <cellStyle name="Normal 5 2 4 2 2 2" xfId="1369"/>
    <cellStyle name="Normal 5 2 4 2 2" xfId="1370"/>
    <cellStyle name="Normal 5 2 4 2" xfId="1371"/>
    <cellStyle name="Normal 5 2 4" xfId="1372"/>
    <cellStyle name="Normal 5 2 3" xfId="1373"/>
    <cellStyle name="Normal 5 2 2_RH et QS" xfId="1374"/>
    <cellStyle name="Normal 5 2 2 7" xfId="1375"/>
    <cellStyle name="Normal 5 2 2 6 3" xfId="1376"/>
    <cellStyle name="Normal 5 2 2 6 2 2" xfId="1377"/>
    <cellStyle name="Normal 5 2 2 6 2" xfId="1378"/>
    <cellStyle name="Normal 5 2 2 6" xfId="1379"/>
    <cellStyle name="Normal 5 2 2 5 3" xfId="1380"/>
    <cellStyle name="Normal 5 2 2 5" xfId="1381"/>
    <cellStyle name="Normal 5 2 2 4 4" xfId="1382"/>
    <cellStyle name="Normal 5 2 2 4 2 3" xfId="1383"/>
    <cellStyle name="Normal 5 2 2 4 2 2 2" xfId="1384"/>
    <cellStyle name="Normal 5 2 2 4 2" xfId="1385"/>
    <cellStyle name="Normal 5 2 2 4" xfId="1386"/>
    <cellStyle name="Normal 5 2 2 3_RH et QS" xfId="1387"/>
    <cellStyle name="Normal 55 5" xfId="1388"/>
    <cellStyle name="Normal 5 2 2 3 6" xfId="1389"/>
    <cellStyle name="Normal 55 4" xfId="1390"/>
    <cellStyle name="Normal 5 2 2 3 5" xfId="1391"/>
    <cellStyle name="Normal 55 3 3" xfId="1392"/>
    <cellStyle name="Normal 5 2 2 3 4 3" xfId="1393"/>
    <cellStyle name="Normal 55 3 2 2" xfId="1394"/>
    <cellStyle name="Normal 5 2 2 3 4 2 2" xfId="1395"/>
    <cellStyle name="Normal 55 3 2" xfId="1396"/>
    <cellStyle name="Normal 5 2 2 3 4 2" xfId="1397"/>
    <cellStyle name="Normal 55 2_RH et QS" xfId="1398"/>
    <cellStyle name="Normal 5 2 2 3 3_RH et QS" xfId="1399"/>
    <cellStyle name="Normal 55 2 4" xfId="1400"/>
    <cellStyle name="Normal 5 2 2 3 3 4" xfId="1401"/>
    <cellStyle name="Normal 55 2 3 2" xfId="1402"/>
    <cellStyle name="Normal 5 2 2 3 3 3 2" xfId="1403"/>
    <cellStyle name="Normal 55 2 3" xfId="1404"/>
    <cellStyle name="Normal 5 2 2 3 3 3" xfId="1405"/>
    <cellStyle name="Normal 55 2 2 2 2" xfId="1406"/>
    <cellStyle name="Normal 5 2 2 3 3 2 2 2" xfId="1407"/>
    <cellStyle name="Normal 55 2 2 2" xfId="1408"/>
    <cellStyle name="Normal 5 2 2 3 3 2 2" xfId="1409"/>
    <cellStyle name="Normal 55 2 2" xfId="1410"/>
    <cellStyle name="Normal 5 2 2 3 3 2" xfId="1411"/>
    <cellStyle name="Normal 55 2" xfId="1412"/>
    <cellStyle name="Normal 5 2 2 3 3" xfId="1413"/>
    <cellStyle name="Normal 5 2 2 3 2 3 2" xfId="1414"/>
    <cellStyle name="Normal 5 2 2 3 2 2 3" xfId="1415"/>
    <cellStyle name="Normal 5 2 2 3 2 2 2 2" xfId="1416"/>
    <cellStyle name="Normal 5 2 2 3 2 2 2" xfId="1417"/>
    <cellStyle name="Normal 5 2 2 3 2 2" xfId="1418"/>
    <cellStyle name="Normal 5 2 2 3 2" xfId="1419"/>
    <cellStyle name="Normal 5 2 2 3" xfId="1420"/>
    <cellStyle name="Normal 5 2 2 2_RH et QS" xfId="1421"/>
    <cellStyle name="Normal 5 2 2 2 6" xfId="1422"/>
    <cellStyle name="Normal 5 2 2 2 5 2" xfId="1423"/>
    <cellStyle name="Normal 5 2 2 2 4 2" xfId="1424"/>
    <cellStyle name="Normal 5 2 2 2 4" xfId="1425"/>
    <cellStyle name="Normal 5 2 2 2 3_RH et QS" xfId="1426"/>
    <cellStyle name="Normal 5 2 2 2 3 3 2" xfId="1427"/>
    <cellStyle name="Normal 5 2 2 2 3 3" xfId="1428"/>
    <cellStyle name="Normal 5 2 2 2 3 2 2 2" xfId="1429"/>
    <cellStyle name="Normal 5 2 2 2 3 2 2" xfId="1430"/>
    <cellStyle name="Normal 5 2 2 2 3 2" xfId="1431"/>
    <cellStyle name="Normal 5 2 2 2 3" xfId="1432"/>
    <cellStyle name="Normal 5 2 2 2 2_RH et QS" xfId="1433"/>
    <cellStyle name="Normal 5 2 2 2 2 4" xfId="1434"/>
    <cellStyle name="Normal 5 2 2 2 2 2 3" xfId="1435"/>
    <cellStyle name="Normal 5 2 2 2 2 2 2" xfId="1436"/>
    <cellStyle name="Normal 5 2 2 2 2 2" xfId="1437"/>
    <cellStyle name="Normal 5 2 2 2" xfId="1438"/>
    <cellStyle name="Normal 5 2 11" xfId="1439"/>
    <cellStyle name="Normal 5 2" xfId="1440"/>
    <cellStyle name="Normal 54" xfId="1441"/>
    <cellStyle name="Normal 49" xfId="1442"/>
    <cellStyle name="Normal 53" xfId="1443"/>
    <cellStyle name="Normal 48" xfId="1444"/>
    <cellStyle name="Normal 52" xfId="1445"/>
    <cellStyle name="Normal 47" xfId="1446"/>
    <cellStyle name="Normal 43_RH et QS" xfId="1447"/>
    <cellStyle name="Normal 43 6" xfId="1448"/>
    <cellStyle name="Normal 43 5 2" xfId="1449"/>
    <cellStyle name="Normal 43 5" xfId="1450"/>
    <cellStyle name="Normal 43 4 3" xfId="1451"/>
    <cellStyle name="Normal 43 4 2 2" xfId="1452"/>
    <cellStyle name="Normal 43 4 2" xfId="1453"/>
    <cellStyle name="Normal 43 4" xfId="1454"/>
    <cellStyle name="Normal 43 3 4" xfId="1455"/>
    <cellStyle name="Normal 43 3 3 2" xfId="1456"/>
    <cellStyle name="Normal 43 3 3" xfId="1457"/>
    <cellStyle name="Normal 43 3 2 2" xfId="1458"/>
    <cellStyle name="Normal 43 3" xfId="1459"/>
    <cellStyle name="Normal 43 2 4" xfId="1460"/>
    <cellStyle name="Normal 43 2 3 2" xfId="1461"/>
    <cellStyle name="Normal 43 2 2" xfId="1462"/>
    <cellStyle name="Normal 43 2" xfId="1463"/>
    <cellStyle name="Normal 4_Parc Mobile" xfId="1464"/>
    <cellStyle name="Normal 4 4" xfId="1465"/>
    <cellStyle name="Normal 4 3" xfId="1466"/>
    <cellStyle name="Normal 4 2_RH et QS" xfId="1467"/>
    <cellStyle name="Normal 4 2 8 2" xfId="1468"/>
    <cellStyle name="Normal 4 2 6 4" xfId="1469"/>
    <cellStyle name="Normal 4 2 6 2 2 2" xfId="1470"/>
    <cellStyle name="Normal 4 2 6 2 2" xfId="1471"/>
    <cellStyle name="Normal 4 2 6" xfId="1472"/>
    <cellStyle name="Normal 4 2 5_RH et QS" xfId="1473"/>
    <cellStyle name="Normal 4 2 5 4" xfId="1474"/>
    <cellStyle name="Normal 4 2 5 3" xfId="1475"/>
    <cellStyle name="Normal 4 2 5 2 3" xfId="1476"/>
    <cellStyle name="Normal 4 2 5 2 2 2" xfId="1477"/>
    <cellStyle name="Normal 4 2 5 2 2" xfId="1478"/>
    <cellStyle name="Normal 4 2 5" xfId="1479"/>
    <cellStyle name="Normal 4 2 4_RH et QS" xfId="1480"/>
    <cellStyle name="Normal 4 2 4 4 3" xfId="1481"/>
    <cellStyle name="Number" xfId="1482"/>
    <cellStyle name="Normal 4 2 4 4 2 2" xfId="1483"/>
    <cellStyle name="Normal 4 2 4 4 2" xfId="1484"/>
    <cellStyle name="Normal 4 2 4 3_RH et QS" xfId="1485"/>
    <cellStyle name="Normal 4 2 4 3 4" xfId="1486"/>
    <cellStyle name="Normal 4 2 4 3 3 2" xfId="1487"/>
    <cellStyle name="Normal 4 2 4 3 3" xfId="1488"/>
    <cellStyle name="Normal 4 2 4 3 2 2 2" xfId="1489"/>
    <cellStyle name="Normal 4 2 4 3 2" xfId="1490"/>
    <cellStyle name="Normal 4 2 4 3" xfId="1491"/>
    <cellStyle name="Normal 4 2 4 2 3" xfId="1492"/>
    <cellStyle name="Normal 4 2 4 2 2" xfId="1493"/>
    <cellStyle name="Normal 4 2 4" xfId="1494"/>
    <cellStyle name="Normal 8 2 4 2 2" xfId="1495"/>
    <cellStyle name="Normal 4 2 3_RH et QS" xfId="1496"/>
    <cellStyle name="Normal 4 2 3 4 2 2" xfId="1497"/>
    <cellStyle name="Normal 4 2 3 4 2" xfId="1498"/>
    <cellStyle name="Normal 4 2 3 3_RH et QS" xfId="1499"/>
    <cellStyle name="Normal 4 2 3 3 3 2" xfId="1500"/>
    <cellStyle name="Normal 4 2 3 3 3" xfId="1501"/>
    <cellStyle name="Normal 4 2 3 3 2 2 2" xfId="1502"/>
    <cellStyle name="Normal 4 2 3 3 2" xfId="1503"/>
    <cellStyle name="Normal 4 2 3 3" xfId="1504"/>
    <cellStyle name="Normal 4 2 3 2_RH et QS" xfId="1505"/>
    <cellStyle name="Normal 4 2 3 2 4" xfId="1506"/>
    <cellStyle name="Normal 4 2 3 2 3 2" xfId="1507"/>
    <cellStyle name="Normal 4 2 3 2 3" xfId="1508"/>
    <cellStyle name="Normal 4 2 3 2 2 3" xfId="1509"/>
    <cellStyle name="Normal 4 2 3 2 2 2 2" xfId="1510"/>
    <cellStyle name="Normal 4 2 3 2 2 2" xfId="1511"/>
    <cellStyle name="Normal 4 2 3 2 2" xfId="1512"/>
    <cellStyle name="Normal 4 2" xfId="1513"/>
    <cellStyle name="Normal 4 19 2 2" xfId="1514"/>
    <cellStyle name="Normal 4 19 2" xfId="1515"/>
    <cellStyle name="Normal 4 19" xfId="1516"/>
    <cellStyle name="Normal 4 18 4" xfId="1517"/>
    <cellStyle name="Normal 55_RH et QS" xfId="1518"/>
    <cellStyle name="Normal 4 18 3 2" xfId="1519"/>
    <cellStyle name="Normal 4 2 4 2 3 2" xfId="1520"/>
    <cellStyle name="Normal 4 18 3" xfId="1521"/>
    <cellStyle name="Normal 4 18 2 3" xfId="1522"/>
    <cellStyle name="Normal 4 18 2 2 2" xfId="1523"/>
    <cellStyle name="Normal 4 18 2 2" xfId="1524"/>
    <cellStyle name="Normal 4 18 2" xfId="1525"/>
    <cellStyle name="Normal 4 18" xfId="1526"/>
    <cellStyle name="Normal 4 2 4 2 2 3" xfId="1527"/>
    <cellStyle name="Normal 4 17 4" xfId="1528"/>
    <cellStyle name="Normal 4 2 4 2 2 2 2" xfId="1529"/>
    <cellStyle name="Normal 4 17 3 2" xfId="1530"/>
    <cellStyle name="Normal 4 2 4 2 2 2" xfId="1531"/>
    <cellStyle name="Normal 4 17 3" xfId="1532"/>
    <cellStyle name="Normal 4 17 2 3" xfId="1533"/>
    <cellStyle name="Normal 4 17 2 2 2" xfId="1534"/>
    <cellStyle name="Normal 4 17 2 2" xfId="1535"/>
    <cellStyle name="Normal 4 17 2" xfId="1536"/>
    <cellStyle name="Normal 4 16_RH et QS" xfId="1537"/>
    <cellStyle name="Normal 4 16 6" xfId="1538"/>
    <cellStyle name="Normal 4 16 5 2" xfId="1539"/>
    <cellStyle name="Normal 4 16 4 3" xfId="1540"/>
    <cellStyle name="Total 2 3" xfId="1541"/>
    <cellStyle name="Normal 4 16 4 2 2" xfId="1542"/>
    <cellStyle name="Normal 4 16 4" xfId="1543"/>
    <cellStyle name="Normal 4 16 3_RH et QS" xfId="1544"/>
    <cellStyle name="Normal 4 16 3 2 3" xfId="1545"/>
    <cellStyle name="Normal 4 16 3 2 2 2" xfId="1546"/>
    <cellStyle name="Normal 4 16 3 2 2" xfId="1547"/>
    <cellStyle name="Normal 4 16 2 3 2" xfId="1548"/>
    <cellStyle name="Normal 4 16 2 3" xfId="1549"/>
    <cellStyle name="Normal 4 16 2 2 3" xfId="1550"/>
    <cellStyle name="Normal 4 16 2" xfId="1551"/>
    <cellStyle name="Normal 4 21" xfId="1552"/>
    <cellStyle name="Normal 4 16" xfId="1553"/>
    <cellStyle name="Normal 55 3_RH et QS" xfId="1554"/>
    <cellStyle name="Normal 4 14 5 2" xfId="1555"/>
    <cellStyle name="Normal 4 14 5" xfId="1556"/>
    <cellStyle name="Normal 4 14 4 2 2" xfId="1557"/>
    <cellStyle name="Normal 4 14 4 2" xfId="1558"/>
    <cellStyle name="Normal 4 14 3 4" xfId="1559"/>
    <cellStyle name="Normal 4 14 3 3 2" xfId="1560"/>
    <cellStyle name="Normal 4 14 3 3" xfId="1561"/>
    <cellStyle name="Pourcentage 17 3 3 2 3" xfId="1562"/>
    <cellStyle name="Normal 4 14 3 2 2" xfId="1563"/>
    <cellStyle name="Normal 5 2 5 4 2 2" xfId="1564"/>
    <cellStyle name="Normal 4 14 3 2" xfId="1565"/>
    <cellStyle name="Normal 5 2 5 4 2" xfId="1566"/>
    <cellStyle name="Normal 4 14 3" xfId="1567"/>
    <cellStyle name="Normal 4 14 2 4" xfId="1568"/>
    <cellStyle name="Normal 4 14 2" xfId="1569"/>
    <cellStyle name="Normal 4 13" xfId="1570"/>
    <cellStyle name="Pourcentage 3 3 2 5 2" xfId="1571"/>
    <cellStyle name="Normal 4 12" xfId="1572"/>
    <cellStyle name="Normal 4 11" xfId="1573"/>
    <cellStyle name="Normal 4" xfId="1574"/>
    <cellStyle name="Normal 44" xfId="1575"/>
    <cellStyle name="Normal 39" xfId="1576"/>
    <cellStyle name="Normal 42" xfId="1577"/>
    <cellStyle name="Normal 37" xfId="1578"/>
    <cellStyle name="Normal 41" xfId="1579"/>
    <cellStyle name="Normal 36" xfId="1580"/>
    <cellStyle name="Normal 40" xfId="1581"/>
    <cellStyle name="Normal 35" xfId="1582"/>
    <cellStyle name="Normal 3 8" xfId="1583"/>
    <cellStyle name="Normal 3 5" xfId="1584"/>
    <cellStyle name="Normal 3 4" xfId="1585"/>
    <cellStyle name="Normal 3 3_RH et QS" xfId="1586"/>
    <cellStyle name="Normal 3 3 8" xfId="1587"/>
    <cellStyle name="Normal 3 3 7" xfId="1588"/>
    <cellStyle name="Normal 3 3 6 3" xfId="1589"/>
    <cellStyle name="Normal 3 3 6 2 2" xfId="1590"/>
    <cellStyle name="Pourcentage 25" xfId="1591"/>
    <cellStyle name="Normal 3 3 5_RH et QS" xfId="1592"/>
    <cellStyle name="Normal 3 3 5 3 2" xfId="1593"/>
    <cellStyle name="Normal 3 3 5 3" xfId="1594"/>
    <cellStyle name="Normal 3 3 5 2 3" xfId="1595"/>
    <cellStyle name="Normal 3 3 5 2 2" xfId="1596"/>
    <cellStyle name="Normal 3 3 5 2" xfId="1597"/>
    <cellStyle name="Normal 3 3 4 4" xfId="1598"/>
    <cellStyle name="Normal 3 3 4 3 2" xfId="1599"/>
    <cellStyle name="Normal 3 3 4 3" xfId="1600"/>
    <cellStyle name="Normal 3 3 4 2 3" xfId="1601"/>
    <cellStyle name="Normal 3 3 4 2 2" xfId="1602"/>
    <cellStyle name="Normal 3 3 4" xfId="1603"/>
    <cellStyle name="Normal 3 3 3_RH et QS" xfId="1604"/>
    <cellStyle name="Normal 3 3 3 6" xfId="1605"/>
    <cellStyle name="Normal 3 3 3 5 2" xfId="1606"/>
    <cellStyle name="Normal 3 3 3 5" xfId="1607"/>
    <cellStyle name="Normal 3 3 3 4 2 2" xfId="1608"/>
    <cellStyle name="Normal 3 3 3 4 2" xfId="1609"/>
    <cellStyle name="Normal 3 3 3 4" xfId="1610"/>
    <cellStyle name="Normal 94 4 2" xfId="1611"/>
    <cellStyle name="Normal 89 4 2" xfId="1612"/>
    <cellStyle name="Normal 3 3 3 3_RH et QS" xfId="1613"/>
    <cellStyle name="Normal 3 3 3 3 3" xfId="1614"/>
    <cellStyle name="Normal 3 3 3 3 2 3" xfId="1615"/>
    <cellStyle name="Normal 3 3 3 3 2 2 2" xfId="1616"/>
    <cellStyle name="Normal 3 3 3 3 2 2" xfId="1617"/>
    <cellStyle name="Normal 8 2 6 3 2" xfId="1618"/>
    <cellStyle name="Normal 3 3 3 3" xfId="1619"/>
    <cellStyle name="Normal 3 3 3 2 4" xfId="1620"/>
    <cellStyle name="Normal 8 5 5" xfId="1621"/>
    <cellStyle name="Normal 3 3 3 2 3 2" xfId="1622"/>
    <cellStyle name="Normal 8 4 5 2" xfId="1623"/>
    <cellStyle name="Normal 3 3 3 2 2 2 2" xfId="1624"/>
    <cellStyle name="Normal 8 4 5" xfId="1625"/>
    <cellStyle name="Normal 3 3 3 2 2 2" xfId="1626"/>
    <cellStyle name="Normal 3 3 3 2 2" xfId="1627"/>
    <cellStyle name="Normal 3 3 3 2" xfId="1628"/>
    <cellStyle name="Normal 3 3 2" xfId="1629"/>
    <cellStyle name="Normal 3 3" xfId="1630"/>
    <cellStyle name="Normal 3 2_RH et QS" xfId="1631"/>
    <cellStyle name="Normal 3 2 9 2" xfId="1632"/>
    <cellStyle name="Normal 3 2 9" xfId="1633"/>
    <cellStyle name="Normal 3 2 8 3" xfId="1634"/>
    <cellStyle name="Normal 3 2 8 2 2" xfId="1635"/>
    <cellStyle name="Normal 3 2 8 2" xfId="1636"/>
    <cellStyle name="Normal 3 2 7 4" xfId="1637"/>
    <cellStyle name="Normal 3 2 7 3 2" xfId="1638"/>
    <cellStyle name="Normal 3 2 7 3" xfId="1639"/>
    <cellStyle name="Normal 3 2 7 2 2" xfId="1640"/>
    <cellStyle name="Normal 3 2 6 4" xfId="1641"/>
    <cellStyle name="Normal 3 2 5_RH et QS" xfId="1642"/>
    <cellStyle name="Normal 3 2 5 6" xfId="1643"/>
    <cellStyle name="Normal 3 2 5 4 3" xfId="1644"/>
    <cellStyle name="Normal 3 2 5 4 2 2" xfId="1645"/>
    <cellStyle name="Normal 3 2 5 4 2" xfId="1646"/>
    <cellStyle name="Normal 3 2 5 4" xfId="1647"/>
    <cellStyle name="Normal 3 2 5 3 4" xfId="1648"/>
    <cellStyle name="Normal 3 2 5 3 3 2" xfId="1649"/>
    <cellStyle name="Normal 3 2 5 3 3" xfId="1650"/>
    <cellStyle name="Normal 3 2 5 3 2 3" xfId="1651"/>
    <cellStyle name="Normal 3 2 5 3 2 2 2" xfId="1652"/>
    <cellStyle name="Normal 3 2 5 3 2 2" xfId="1653"/>
    <cellStyle name="Normal 3 2 5 3 2" xfId="1654"/>
    <cellStyle name="Normal 6 2 3 3_RH et QS" xfId="1655"/>
    <cellStyle name="Normal 3 2 5 3" xfId="1656"/>
    <cellStyle name="Normal 3 2 5 2_RH et QS" xfId="1657"/>
    <cellStyle name="Normal 3 2 5 2 4" xfId="1658"/>
    <cellStyle name="Normal 3 2 5 2 3 2" xfId="1659"/>
    <cellStyle name="Normal 3 2 5 2 2 3" xfId="1660"/>
    <cellStyle name="Normal 3 2 5 2 2 2 2" xfId="1661"/>
    <cellStyle name="Normal 3 2 5 2 2 2" xfId="1662"/>
    <cellStyle name="Normal 3 2 5 2 2" xfId="1663"/>
    <cellStyle name="Normal 3 2 4_RH et QS" xfId="1664"/>
    <cellStyle name="Normal 3 2 4" xfId="1665"/>
    <cellStyle name="Normal 3 2 3" xfId="1666"/>
    <cellStyle name="Normal 3 2 2_RH et QS" xfId="1667"/>
    <cellStyle name="Normal 3 2 2 7 2" xfId="1668"/>
    <cellStyle name="Normal 3 2 2 3 5" xfId="1669"/>
    <cellStyle name="Normal 3 2 2 3 4 2 2" xfId="1670"/>
    <cellStyle name="Normal 3 2 2 3 3_RH et QS" xfId="1671"/>
    <cellStyle name="Normal 3 2 2 3 3 2 3" xfId="1672"/>
    <cellStyle name="Normal 3 2 2 3 3 2 2 2" xfId="1673"/>
    <cellStyle name="Normal 3 2 2 3 3 2 2" xfId="1674"/>
    <cellStyle name="Normal 3 2 2 3 2_RH et QS" xfId="1675"/>
    <cellStyle name="Normal 3 2 2 3 2 2 3" xfId="1676"/>
    <cellStyle name="Normal 3 2 2 3 2 2 2 2" xfId="1677"/>
    <cellStyle name="Normal 3 2 2 2 6" xfId="1678"/>
    <cellStyle name="Normal 3 2 2 2 5 2" xfId="1679"/>
    <cellStyle name="Normal 3 2 2 2 5" xfId="1680"/>
    <cellStyle name="Normal 3 2 2 2 4 2 2" xfId="1681"/>
    <cellStyle name="Normal 3 2 2 2 3_RH et QS" xfId="1682"/>
    <cellStyle name="Normal 3 2 2 2 3 3 2" xfId="1683"/>
    <cellStyle name="Normal 3 2 2 2 3 2 2 2" xfId="1684"/>
    <cellStyle name="Normal 3 2 2 2 3 2 2" xfId="1685"/>
    <cellStyle name="Normal 3 2 2 2 2 4" xfId="1686"/>
    <cellStyle name="Normal 3 2 2 2 2 2 3" xfId="1687"/>
    <cellStyle name="Satisfaisant 7 2" xfId="1688"/>
    <cellStyle name="Normal 3 2 2 2 2 2 2 2" xfId="1689"/>
    <cellStyle name="Normal 3 2" xfId="1690"/>
    <cellStyle name="Normal 3 14" xfId="1691"/>
    <cellStyle name="Normal 3 13 4" xfId="1692"/>
    <cellStyle name="Normal 3 13 3 2" xfId="1693"/>
    <cellStyle name="Normal 3 13 2 2 2" xfId="1694"/>
    <cellStyle name="Normal 3 13 2" xfId="1695"/>
    <cellStyle name="Normal 3 13" xfId="1696"/>
    <cellStyle name="Normal 3 12_RH et QS" xfId="1697"/>
    <cellStyle name="Normal 3 12 6" xfId="1698"/>
    <cellStyle name="Normal 3 12 5 2" xfId="1699"/>
    <cellStyle name="Normal 3 12 5" xfId="1700"/>
    <cellStyle name="Normal 3 12 4 3" xfId="1701"/>
    <cellStyle name="Normal 3 12 4 2 2" xfId="1702"/>
    <cellStyle name="Normal 3 12 4 2" xfId="1703"/>
    <cellStyle name="Normal 3 12 3_RH et QS" xfId="1704"/>
    <cellStyle name="Normal 3 12 3 3 2" xfId="1705"/>
    <cellStyle name="Normal 3 12 3 3" xfId="1706"/>
    <cellStyle name="Normal 3 12 3 2 3" xfId="1707"/>
    <cellStyle name="Normal 3 12 3 2 2 2" xfId="1708"/>
    <cellStyle name="Normal 3 12 3 2 2" xfId="1709"/>
    <cellStyle name="Normal 3 12 3 2" xfId="1710"/>
    <cellStyle name="Normal 3 12 3" xfId="1711"/>
    <cellStyle name="Normal 3 12 2_RH et QS" xfId="1712"/>
    <cellStyle name="Titre 2 8 2" xfId="1713"/>
    <cellStyle name="Normal 3 12 2 3" xfId="1714"/>
    <cellStyle name="Normal 3 12 2 2 3" xfId="1715"/>
    <cellStyle name="Normal 3 12 2" xfId="1716"/>
    <cellStyle name="Normal 3 10" xfId="1717"/>
    <cellStyle name="Normal 3" xfId="1718"/>
    <cellStyle name="Normal 90 4 2" xfId="1719"/>
    <cellStyle name="Normal 85 4 2" xfId="1720"/>
    <cellStyle name="Normal 27 8" xfId="1721"/>
    <cellStyle name="Normal 27 7 2" xfId="1722"/>
    <cellStyle name="Normal 27 7" xfId="1723"/>
    <cellStyle name="Normal 27 6 3" xfId="1724"/>
    <cellStyle name="Normal 27 6 2 2" xfId="1725"/>
    <cellStyle name="Normal 27 6 2" xfId="1726"/>
    <cellStyle name="Normal 27 6" xfId="1727"/>
    <cellStyle name="Normal 27 5_RH et QS" xfId="1728"/>
    <cellStyle name="Normal 27 5 4" xfId="1729"/>
    <cellStyle name="Normal 27 5 3 2" xfId="1730"/>
    <cellStyle name="Normal 27 5 3" xfId="1731"/>
    <cellStyle name="Normal 27 5 2 3" xfId="1732"/>
    <cellStyle name="Normal 27 5 2 2 2" xfId="1733"/>
    <cellStyle name="Normal 27 5 2 2" xfId="1734"/>
    <cellStyle name="Normal 27 5 2" xfId="1735"/>
    <cellStyle name="Normal 27 5" xfId="1736"/>
    <cellStyle name="Normal 27 4_RH et QS" xfId="1737"/>
    <cellStyle name="Normal 27 4 4" xfId="1738"/>
    <cellStyle name="Normal 27 4 3 2" xfId="1739"/>
    <cellStyle name="Normal 27 4 3" xfId="1740"/>
    <cellStyle name="Normal 27 4 2 3" xfId="1741"/>
    <cellStyle name="Normal 27 4 2 2 2" xfId="1742"/>
    <cellStyle name="Normal 27 4 2 2" xfId="1743"/>
    <cellStyle name="Normal 27 4 2" xfId="1744"/>
    <cellStyle name="Normal 27 4" xfId="1745"/>
    <cellStyle name="Normal 27 3" xfId="1746"/>
    <cellStyle name="Normal 27 2 5 2" xfId="1747"/>
    <cellStyle name="Normal 27 2 5" xfId="1748"/>
    <cellStyle name="Normal 27 2 4 2" xfId="1749"/>
    <cellStyle name="Normal 27 2 4" xfId="1750"/>
    <cellStyle name="Normal 27 2 3_RH et QS" xfId="1751"/>
    <cellStyle name="Normal 27 2 3 4" xfId="1752"/>
    <cellStyle name="Normal 27 2 3 3 2" xfId="1753"/>
    <cellStyle name="Normal 27 2 3 3" xfId="1754"/>
    <cellStyle name="Normal 27 2 3 2 3" xfId="1755"/>
    <cellStyle name="Normal 27 2 3 2 2 2" xfId="1756"/>
    <cellStyle name="Normal 27 2 3 2 2" xfId="1757"/>
    <cellStyle name="Normal 27 2 3" xfId="1758"/>
    <cellStyle name="Normal 27 2 2 3 2" xfId="1759"/>
    <cellStyle name="Normal 27 2 2 3" xfId="1760"/>
    <cellStyle name="Normal 27 2 2 2 3" xfId="1761"/>
    <cellStyle name="Normal 27 2 2 2 2" xfId="1762"/>
    <cellStyle name="Normal 27 2 2 2" xfId="1763"/>
    <cellStyle name="Normal 27 2 2" xfId="1764"/>
    <cellStyle name="Normal 32" xfId="1765"/>
    <cellStyle name="Normal 27" xfId="1766"/>
    <cellStyle name="Normal 26 7 2" xfId="1767"/>
    <cellStyle name="Normal 26 7" xfId="1768"/>
    <cellStyle name="Normal 26 6" xfId="1769"/>
    <cellStyle name="Normal 26 5_RH et QS" xfId="1770"/>
    <cellStyle name="Normal 26 5 4" xfId="1771"/>
    <cellStyle name="Normal 26 5 3 2" xfId="1772"/>
    <cellStyle name="Normal 26 5 3" xfId="1773"/>
    <cellStyle name="Normal 26 5 2 3" xfId="1774"/>
    <cellStyle name="Normal 26 5 2 2 2" xfId="1775"/>
    <cellStyle name="Normal 26 5 2" xfId="1776"/>
    <cellStyle name="Normal 26 5" xfId="1777"/>
    <cellStyle name="Normal 26 4_RH et QS" xfId="1778"/>
    <cellStyle name="Normal 26 4 4" xfId="1779"/>
    <cellStyle name="Normal 26 4 3 2" xfId="1780"/>
    <cellStyle name="Normal 26 4 3" xfId="1781"/>
    <cellStyle name="Normal 26 4 2 3" xfId="1782"/>
    <cellStyle name="Normal 26 4 2" xfId="1783"/>
    <cellStyle name="Qté calculées 2 2" xfId="1784"/>
    <cellStyle name="Normal 26 4" xfId="1785"/>
    <cellStyle name="Normal 26 3" xfId="1786"/>
    <cellStyle name="Normal 26 2 5 2" xfId="1787"/>
    <cellStyle name="Normal 26 2 5" xfId="1788"/>
    <cellStyle name="Normal 26 2 4 3" xfId="1789"/>
    <cellStyle name="Normal 26 2 4 2 2" xfId="1790"/>
    <cellStyle name="Normal 26 2 4 2" xfId="1791"/>
    <cellStyle name="Normal 26 2 3_RH et QS" xfId="1792"/>
    <cellStyle name="Normal 26 2 3 4" xfId="1793"/>
    <cellStyle name="Normal 26 2 3 3 2" xfId="1794"/>
    <cellStyle name="Normal 26 2 3 3" xfId="1795"/>
    <cellStyle name="Normal 26 2 3 2 2 2" xfId="1796"/>
    <cellStyle name="SAPBEXstdDataEmph 3" xfId="1797"/>
    <cellStyle name="Normal 26 2 3 2 2" xfId="1798"/>
    <cellStyle name="Normal 26 2 3 2" xfId="1799"/>
    <cellStyle name="Normal 26 2 2 4" xfId="1800"/>
    <cellStyle name="Normal 26 2 2 3" xfId="1801"/>
    <cellStyle name="Normal 26 2 2 2 2 2" xfId="1802"/>
    <cellStyle name="Normal 26 2 2 2" xfId="1803"/>
    <cellStyle name="Normal 26 2" xfId="1804"/>
    <cellStyle name="Normal 31" xfId="1805"/>
    <cellStyle name="Normal 26" xfId="1806"/>
    <cellStyle name="Normal 25 7 2" xfId="1807"/>
    <cellStyle name="Normal 25 7" xfId="1808"/>
    <cellStyle name="Normal 25 6 2 2" xfId="1809"/>
    <cellStyle name="Normal 25 6 2" xfId="1810"/>
    <cellStyle name="Normal 25 6" xfId="1811"/>
    <cellStyle name="Normal 25 5 3 2" xfId="1812"/>
    <cellStyle name="Normal 25 5 3" xfId="1813"/>
    <cellStyle name="Normal 25 5 2 2 2" xfId="1814"/>
    <cellStyle name="Normal 25 5 2 2" xfId="1815"/>
    <cellStyle name="Normal 25 5 2" xfId="1816"/>
    <cellStyle name="Normal 25 4 4" xfId="1817"/>
    <cellStyle name="Normal 25 4 3 2" xfId="1818"/>
    <cellStyle name="Normal 25 4 3" xfId="1819"/>
    <cellStyle name="Normal 25 4 2 2" xfId="1820"/>
    <cellStyle name="Normal 25 4 2" xfId="1821"/>
    <cellStyle name="Normal 25 4" xfId="1822"/>
    <cellStyle name="Normal 25 3" xfId="1823"/>
    <cellStyle name="Normal 25 2_RH et QS" xfId="1824"/>
    <cellStyle name="Normal 25 2 5 2" xfId="1825"/>
    <cellStyle name="Normal 25 2 5" xfId="1826"/>
    <cellStyle name="Normal 25 2 4 2 2" xfId="1827"/>
    <cellStyle name="Normal 25 2 4" xfId="1828"/>
    <cellStyle name="Normal 25 2 3_RH et QS" xfId="1829"/>
    <cellStyle name="Normal 25 2 3 2 3" xfId="1830"/>
    <cellStyle name="Normal 25 2 3 2 2 2" xfId="1831"/>
    <cellStyle name="Normal 25 2 3 2 2" xfId="1832"/>
    <cellStyle name="Normal 25 2 3 2" xfId="1833"/>
    <cellStyle name="Normal 25 2 3" xfId="1834"/>
    <cellStyle name="Normal 25 2 2_RH et QS" xfId="1835"/>
    <cellStyle name="Normal 25 2 2 2 3" xfId="1836"/>
    <cellStyle name="Normal 25 2 2 2 2" xfId="1837"/>
    <cellStyle name="Normal 25 2 2 2" xfId="1838"/>
    <cellStyle name="Normal 25 2 2" xfId="1839"/>
    <cellStyle name="Normal 24 8" xfId="1840"/>
    <cellStyle name="Total 3 2 2 2" xfId="1841"/>
    <cellStyle name="Normal 24 7" xfId="1842"/>
    <cellStyle name="Normal 24 6" xfId="1843"/>
    <cellStyle name="Normal 24 5_RH et QS" xfId="1844"/>
    <cellStyle name="Normal 24 5 4" xfId="1845"/>
    <cellStyle name="Normal 24 5 3 2" xfId="1846"/>
    <cellStyle name="Normal 24 5" xfId="1847"/>
    <cellStyle name="Normal 24 4_RH et QS" xfId="1848"/>
    <cellStyle name="Normal 24 4 4" xfId="1849"/>
    <cellStyle name="Normal 24 4 3 2" xfId="1850"/>
    <cellStyle name="Normal 24 4 3" xfId="1851"/>
    <cellStyle name="Normal 24 4 2 3" xfId="1852"/>
    <cellStyle name="Normal 24 4 2 2 2" xfId="1853"/>
    <cellStyle name="Normal 24 4 2 2" xfId="1854"/>
    <cellStyle name="Normal 24 4" xfId="1855"/>
    <cellStyle name="Normal 24 3" xfId="1856"/>
    <cellStyle name="Normal 24 2_RH et QS" xfId="1857"/>
    <cellStyle name="Normal 24 2 6" xfId="1858"/>
    <cellStyle name="Normal 24 2 5 2" xfId="1859"/>
    <cellStyle name="Normal 24 2 5" xfId="1860"/>
    <cellStyle name="SAPBEXaggItem 3" xfId="1861"/>
    <cellStyle name="Normal 24 2 4 2 2" xfId="1862"/>
    <cellStyle name="Normal 24 2 4 2" xfId="1863"/>
    <cellStyle name="Normal 24 2 3_RH et QS" xfId="1864"/>
    <cellStyle name="Normal 24 2 3 2 3" xfId="1865"/>
    <cellStyle name="Normal 24 2 3 2 2 2" xfId="1866"/>
    <cellStyle name="Normal 24 2 3 2 2" xfId="1867"/>
    <cellStyle name="Normal 24 2 3 2" xfId="1868"/>
    <cellStyle name="Normal 24 2 3" xfId="1869"/>
    <cellStyle name="Titre 7 2" xfId="1870"/>
    <cellStyle name="Normal 6 2 3 2 6" xfId="1871"/>
    <cellStyle name="Normal 23 7 2" xfId="1872"/>
    <cellStyle name="Normal 23 7" xfId="1873"/>
    <cellStyle name="Normal 23 6 2 2" xfId="1874"/>
    <cellStyle name="Titre 6" xfId="1875"/>
    <cellStyle name="Normal 23 6" xfId="1876"/>
    <cellStyle name="Normal 23 5 2 2" xfId="1877"/>
    <cellStyle name="Titre 5 2" xfId="1878"/>
    <cellStyle name="Normal 23 5 2" xfId="1879"/>
    <cellStyle name="Titre 5" xfId="1880"/>
    <cellStyle name="Normal 23 5" xfId="1881"/>
    <cellStyle name="Titre 4_RH et QS" xfId="1882"/>
    <cellStyle name="Normal 23 4_RH et QS" xfId="1883"/>
    <cellStyle name="Normal 23 4 4" xfId="1884"/>
    <cellStyle name="Normal 23 4 3 2" xfId="1885"/>
    <cellStyle name="Normal 23 4 3" xfId="1886"/>
    <cellStyle name="Normal 23 4 2 3" xfId="1887"/>
    <cellStyle name="Normal 23 4 2 2" xfId="1888"/>
    <cellStyle name="Titre 4 2" xfId="1889"/>
    <cellStyle name="Normal 23 4 2" xfId="1890"/>
    <cellStyle name="Titre 4" xfId="1891"/>
    <cellStyle name="Normal 23 4" xfId="1892"/>
    <cellStyle name="Titre 3" xfId="1893"/>
    <cellStyle name="Normal 23 3" xfId="1894"/>
    <cellStyle name="Titre 2_RH et QS" xfId="1895"/>
    <cellStyle name="Normal 23 2_RH et QS" xfId="1896"/>
    <cellStyle name="Normal 23 2 6" xfId="1897"/>
    <cellStyle name="Normal 23 2 5 2" xfId="1898"/>
    <cellStyle name="Normal 23 2 4 2 2" xfId="1899"/>
    <cellStyle name="Normal 23 2 4 2" xfId="1900"/>
    <cellStyle name="Titre 2 4" xfId="1901"/>
    <cellStyle name="Normal 23 2 4" xfId="1902"/>
    <cellStyle name="Normal 23 2 3 2 2 2" xfId="1903"/>
    <cellStyle name="Normal 23 2 3 2 2" xfId="1904"/>
    <cellStyle name="Normal 23 2 3 2" xfId="1905"/>
    <cellStyle name="Titre 2 3" xfId="1906"/>
    <cellStyle name="Normal 23 2 3" xfId="1907"/>
    <cellStyle name="Normal 21 9 2" xfId="1908"/>
    <cellStyle name="Normal 21 8 2 2" xfId="1909"/>
    <cellStyle name="Normal 21 8 2" xfId="1910"/>
    <cellStyle name="Normal 21 8" xfId="1911"/>
    <cellStyle name="Normal 21 7 2 3" xfId="1912"/>
    <cellStyle name="Normal 21 7 2 2 2" xfId="1913"/>
    <cellStyle name="Pourcentage 17 2 3_RH et QS" xfId="1914"/>
    <cellStyle name="Normal 21 7 2 2" xfId="1915"/>
    <cellStyle name="Normal 21 7" xfId="1916"/>
    <cellStyle name="Normal 21 6_RH et QS" xfId="1917"/>
    <cellStyle name="Normal 21 6 4" xfId="1918"/>
    <cellStyle name="Normal 21 6 3 2" xfId="1919"/>
    <cellStyle name="Normal 21 6 3" xfId="1920"/>
    <cellStyle name="Normal 21 6 2 3" xfId="1921"/>
    <cellStyle name="Normal 21 6 2 2 2" xfId="1922"/>
    <cellStyle name="Normal 21 6 2" xfId="1923"/>
    <cellStyle name="Normal 21 6" xfId="1924"/>
    <cellStyle name="Normal 21 5 6" xfId="1925"/>
    <cellStyle name="Normal 21 5 5" xfId="1926"/>
    <cellStyle name="Normal 21 5 4 3" xfId="1927"/>
    <cellStyle name="Normal 21 5 4 2 2" xfId="1928"/>
    <cellStyle name="Normal 21 5 4 2" xfId="1929"/>
    <cellStyle name="Normal 21 5 4" xfId="1930"/>
    <cellStyle name="Normal 8 2 3 2" xfId="1931"/>
    <cellStyle name="Normal 21 5 3 4" xfId="1932"/>
    <cellStyle name="Normal 21 5 3 3 2" xfId="1933"/>
    <cellStyle name="Normal 21 5 3 2 3" xfId="1934"/>
    <cellStyle name="Normal 21 5 3 2 2 2" xfId="1935"/>
    <cellStyle name="Normal 21 5 3 2 2" xfId="1936"/>
    <cellStyle name="Normal 21 5 3 2" xfId="1937"/>
    <cellStyle name="Normal 21 5 2_RH et QS" xfId="1938"/>
    <cellStyle name="Normal 8 2 2 2" xfId="1939"/>
    <cellStyle name="Normal 21 5 2 4" xfId="1940"/>
    <cellStyle name="Normal 21 5 2 3" xfId="1941"/>
    <cellStyle name="Normal 21 5 2 2 3" xfId="1942"/>
    <cellStyle name="Normal 21 5 2 2 2 2" xfId="1943"/>
    <cellStyle name="Normal 21 5 2 2" xfId="1944"/>
    <cellStyle name="Normal 21 5 2" xfId="1945"/>
    <cellStyle name="Normal 21 5" xfId="1946"/>
    <cellStyle name="Normal 21 4_RH et QS" xfId="1947"/>
    <cellStyle name="Normal 21 4 5 2" xfId="1948"/>
    <cellStyle name="Normal 21 4 5" xfId="1949"/>
    <cellStyle name="Normal 21 4 4 3" xfId="1950"/>
    <cellStyle name="Normal 21 4 4 2" xfId="1951"/>
    <cellStyle name="Normal 21 4 4" xfId="1952"/>
    <cellStyle name="Normal 21 4 3_RH et QS" xfId="1953"/>
    <cellStyle name="Normal 21 4 3 3 2" xfId="1954"/>
    <cellStyle name="Normal 21 4 3 2 3" xfId="1955"/>
    <cellStyle name="Normal 21 4 3 2 2 2" xfId="1956"/>
    <cellStyle name="Normal 21 4 3 2 2" xfId="1957"/>
    <cellStyle name="Normal 21 4 2 4" xfId="1958"/>
    <cellStyle name="Normal 21 4 2 3" xfId="1959"/>
    <cellStyle name="Normal 21 4 2 2 2 2" xfId="1960"/>
    <cellStyle name="Normal 21 4 2 2 2" xfId="1961"/>
    <cellStyle name="Normal 21 4 2 2" xfId="1962"/>
    <cellStyle name="Normal 21 4 2" xfId="1963"/>
    <cellStyle name="Normal 21 2 8 2" xfId="1964"/>
    <cellStyle name="Normal 21 2 8" xfId="1965"/>
    <cellStyle name="Normal 21 2 7 3" xfId="1966"/>
    <cellStyle name="Normal 21 2 7 2" xfId="1967"/>
    <cellStyle name="Normal 21 2 6 3" xfId="1968"/>
    <cellStyle name="Normal 8 3" xfId="1969"/>
    <cellStyle name="Normal 21 2 6 2 2 2" xfId="1970"/>
    <cellStyle name="Normal 21 2 6 2 2" xfId="1971"/>
    <cellStyle name="Normal 21 2 6 2" xfId="1972"/>
    <cellStyle name="Normal 21 2 6" xfId="1973"/>
    <cellStyle name="Normal 21 2 5_RH et QS" xfId="1974"/>
    <cellStyle name="Normal 21 2 5 4" xfId="1975"/>
    <cellStyle name="Normal 21 2 5 3 2" xfId="1976"/>
    <cellStyle name="Normal 21 2 5 3" xfId="1977"/>
    <cellStyle name="Normal 21 2 5 2 2 2" xfId="1978"/>
    <cellStyle name="Normal 21 2 5 2 2" xfId="1979"/>
    <cellStyle name="Normal 21 2 5 2" xfId="1980"/>
    <cellStyle name="Normal 21 2 5" xfId="1981"/>
    <cellStyle name="Normal 21 2 4_RH et QS" xfId="1982"/>
    <cellStyle name="Normal 21 2 4 4" xfId="1983"/>
    <cellStyle name="Normal 21 2 4 3 2" xfId="1984"/>
    <cellStyle name="Normal 21 2 4 3" xfId="1985"/>
    <cellStyle name="Normal 21 2 4 2 3" xfId="1986"/>
    <cellStyle name="Normal 21 2 4 2 2" xfId="1987"/>
    <cellStyle name="Normal 21 2 4 2" xfId="1988"/>
    <cellStyle name="Normal 21 2 4" xfId="1989"/>
    <cellStyle name="Normal 21 2 3 5 2" xfId="1990"/>
    <cellStyle name="Normal 21 2 3 5" xfId="1991"/>
    <cellStyle name="Normal 21 2 3 4 2 2" xfId="1992"/>
    <cellStyle name="Normal 21 2 3 4 2" xfId="1993"/>
    <cellStyle name="Normal 21 2 3 4" xfId="1994"/>
    <cellStyle name="Normal 21 2 3 3 4" xfId="1995"/>
    <cellStyle name="Normal 21 2 3 3 2 2" xfId="1996"/>
    <cellStyle name="Normal 21 2 3 3 2" xfId="1997"/>
    <cellStyle name="Normal 21 2 3 3" xfId="1998"/>
    <cellStyle name="Normal 21 2 3 2_RH et QS" xfId="1999"/>
    <cellStyle name="Normal 21 2 3 2 4" xfId="2000"/>
    <cellStyle name="Normal 21 2 3 2 3 2" xfId="2001"/>
    <cellStyle name="Normal 21 2 3 2 3" xfId="2002"/>
    <cellStyle name="Normal 21 2 3 2 2 3" xfId="2003"/>
    <cellStyle name="Normal 21 2 3 2 2 2" xfId="2004"/>
    <cellStyle name="Normal 21 2 3 2 2" xfId="2005"/>
    <cellStyle name="Normal 21 2 3 2" xfId="2006"/>
    <cellStyle name="Normal 21 2 3" xfId="2007"/>
    <cellStyle name="Normal 21 2 2 5 2" xfId="2008"/>
    <cellStyle name="Normal 8 7 2 2 2" xfId="2009"/>
    <cellStyle name="Normal 21 2 2 5" xfId="2010"/>
    <cellStyle name="Normal 21 2 2 4 2 2" xfId="2011"/>
    <cellStyle name="Normal 21 2 2 4 2" xfId="2012"/>
    <cellStyle name="Normal 21 2 2 3_RH et QS" xfId="2013"/>
    <cellStyle name="Normal 21 2 2 3 4" xfId="2014"/>
    <cellStyle name="Normal 21 2 2 3 3 2" xfId="2015"/>
    <cellStyle name="Normal 21 2 2 3 3" xfId="2016"/>
    <cellStyle name="Normal 21 2 2 3 2 3" xfId="2017"/>
    <cellStyle name="Normal 21 2 2 3 2 2 2" xfId="2018"/>
    <cellStyle name="Normal 21 2 2 3 2 2" xfId="2019"/>
    <cellStyle name="Normal 21 2 2 2_RH et QS" xfId="2020"/>
    <cellStyle name="Normal 21 2 2 2 4" xfId="2021"/>
    <cellStyle name="Normal 21 2 2 2 2 3" xfId="2022"/>
    <cellStyle name="Normal 21 10" xfId="2023"/>
    <cellStyle name="Normal 20 8 2 2" xfId="2024"/>
    <cellStyle name="Normal 20 8 2" xfId="2025"/>
    <cellStyle name="Normal 20 7 2 3" xfId="2026"/>
    <cellStyle name="Normal 20 7 2 2 2" xfId="2027"/>
    <cellStyle name="Normal 20 7 2 2" xfId="2028"/>
    <cellStyle name="Normal 20 7 2" xfId="2029"/>
    <cellStyle name="Normal 20 7" xfId="2030"/>
    <cellStyle name="Normal 20 6 4" xfId="2031"/>
    <cellStyle name="Normal 20 6 3 2" xfId="2032"/>
    <cellStyle name="Normal 20 6 3" xfId="2033"/>
    <cellStyle name="Normal 20 6 2 3" xfId="2034"/>
    <cellStyle name="Normal 20 6 2 2 2" xfId="2035"/>
    <cellStyle name="Normal 20 6 2 2" xfId="2036"/>
    <cellStyle name="Normal 20 6 2" xfId="2037"/>
    <cellStyle name="Normal 20 6" xfId="2038"/>
    <cellStyle name="Note 27" xfId="2039"/>
    <cellStyle name="Normal 6 2 3 2 5 2" xfId="2040"/>
    <cellStyle name="Normal 20 5_RH et QS" xfId="2041"/>
    <cellStyle name="Normal 20 5 5 2" xfId="2042"/>
    <cellStyle name="Normal 20 5 4 3" xfId="2043"/>
    <cellStyle name="ScripFactor" xfId="2044"/>
    <cellStyle name="Normal 20 5 4 2 2" xfId="2045"/>
    <cellStyle name="Normal 20 5 4 2" xfId="2046"/>
    <cellStyle name="Normal 20 5 4" xfId="2047"/>
    <cellStyle name="Normal 20 5 3_RH et QS" xfId="2048"/>
    <cellStyle name="Normal 20 5 3 4" xfId="2049"/>
    <cellStyle name="Normal 20 5 3 3 2" xfId="2050"/>
    <cellStyle name="Normal 20 5 3 3" xfId="2051"/>
    <cellStyle name="Normal 20 5 3 2 3" xfId="2052"/>
    <cellStyle name="Normal 20 5 3" xfId="2053"/>
    <cellStyle name="Normal 20 5 2_RH et QS" xfId="2054"/>
    <cellStyle name="Normal 20 5 2 3" xfId="2055"/>
    <cellStyle name="Normal 91 5" xfId="2056"/>
    <cellStyle name="Normal 86 5" xfId="2057"/>
    <cellStyle name="Normal 20 5 2 2 2 2" xfId="2058"/>
    <cellStyle name="Normal 20 5 2 2" xfId="2059"/>
    <cellStyle name="Normal 20 5" xfId="2060"/>
    <cellStyle name="Normal 20 4_RH et QS" xfId="2061"/>
    <cellStyle name="Normal 20 4 6" xfId="2062"/>
    <cellStyle name="Normal 20 4 5 2" xfId="2063"/>
    <cellStyle name="Normal 20 4 5" xfId="2064"/>
    <cellStyle name="Normal 20 4 4 2 2" xfId="2065"/>
    <cellStyle name="Normal 20 4 4 2" xfId="2066"/>
    <cellStyle name="Normal 20 4 3 4" xfId="2067"/>
    <cellStyle name="Warning Text 3" xfId="2068"/>
    <cellStyle name="Normal 20 4 3 2 2 2" xfId="2069"/>
    <cellStyle name="Normal 20 4 3 2 2" xfId="2070"/>
    <cellStyle name="Normal 20 4 3 2" xfId="2071"/>
    <cellStyle name="Output 10" xfId="2072"/>
    <cellStyle name="Normal 20 4 2_RH et QS" xfId="2073"/>
    <cellStyle name="Normal 20 4 2 4" xfId="2074"/>
    <cellStyle name="Normal 20 4 2 3 2" xfId="2075"/>
    <cellStyle name="Normal 20 4 2 3" xfId="2076"/>
    <cellStyle name="Normal 20 4 2 2 3" xfId="2077"/>
    <cellStyle name="Normal 20 4 2 2 2 2" xfId="2078"/>
    <cellStyle name="Normal 20 4 2 2 2" xfId="2079"/>
    <cellStyle name="Normal 20 2_RH et QS" xfId="2080"/>
    <cellStyle name="Normal 20 2 9" xfId="2081"/>
    <cellStyle name="Normal 20 2 8 2" xfId="2082"/>
    <cellStyle name="Normal 20 2 8" xfId="2083"/>
    <cellStyle name="Normal 20 2 7 2" xfId="2084"/>
    <cellStyle name="Normal 20 2 7" xfId="2085"/>
    <cellStyle name="Normal 20 2 6 3" xfId="2086"/>
    <cellStyle name="Normal 20 2 6 2 2 2" xfId="2087"/>
    <cellStyle name="Normal 20 2 6 2" xfId="2088"/>
    <cellStyle name="Normal 20 2 6" xfId="2089"/>
    <cellStyle name="Normal 20 2 5_RH et QS" xfId="2090"/>
    <cellStyle name="Normal 20 2 5 3 2" xfId="2091"/>
    <cellStyle name="Normal 20 2 5 3" xfId="2092"/>
    <cellStyle name="Normal 20 2 5 2 2" xfId="2093"/>
    <cellStyle name="Normal 20 2 5 2" xfId="2094"/>
    <cellStyle name="Normal 20 2 4_RH et QS" xfId="2095"/>
    <cellStyle name="Normal 20 2 4 4" xfId="2096"/>
    <cellStyle name="Normal 20 2 4 3 2" xfId="2097"/>
    <cellStyle name="Normal 20 2 4 3" xfId="2098"/>
    <cellStyle name="Normal 20 2 4 2 3" xfId="2099"/>
    <cellStyle name="Normal 20 2 4 2 2 2" xfId="2100"/>
    <cellStyle name="Normal 20 2 4 2 2" xfId="2101"/>
    <cellStyle name="Normal 20 2 3 5 2" xfId="2102"/>
    <cellStyle name="Normal 20 2 3 5" xfId="2103"/>
    <cellStyle name="Normal 20 2 3 4 3" xfId="2104"/>
    <cellStyle name="Normal 20 2 3 4 2 2" xfId="2105"/>
    <cellStyle name="Normal 20 2 3 4 2" xfId="2106"/>
    <cellStyle name="Normal 20 2 3 4" xfId="2107"/>
    <cellStyle name="Normal 20 2 3 3 4" xfId="2108"/>
    <cellStyle name="Normal 20 2 3 3 3 2" xfId="2109"/>
    <cellStyle name="Normal 20 2 3 3 2 3" xfId="2110"/>
    <cellStyle name="Normal 20 2 3 3 2 2 2" xfId="2111"/>
    <cellStyle name="Normal 20 2 3 3 2 2" xfId="2112"/>
    <cellStyle name="Normal 20 2 3 3" xfId="2113"/>
    <cellStyle name="Normal 20 2 3 2_RH et QS" xfId="2114"/>
    <cellStyle name="Normal 20 2 3 2 4" xfId="2115"/>
    <cellStyle name="Normal 20 2 3 2 3" xfId="2116"/>
    <cellStyle name="Normal 20 2 3 2 2 2" xfId="2117"/>
    <cellStyle name="Normal 20 2 3 2 2" xfId="2118"/>
    <cellStyle name="Normal 20 2 3 2" xfId="2119"/>
    <cellStyle name="Normal 20 2 3" xfId="2120"/>
    <cellStyle name="Normal 8 6 2 2 2" xfId="2121"/>
    <cellStyle name="Normal 8 10" xfId="2122"/>
    <cellStyle name="Normal 20 2 2 5" xfId="2123"/>
    <cellStyle name="Normal 20 2 2 4 3" xfId="2124"/>
    <cellStyle name="Normal 20 2 2 3 4" xfId="2125"/>
    <cellStyle name="Normal 20 2 2 3 3" xfId="2126"/>
    <cellStyle name="Normal 20 2 2 2_RH et QS" xfId="2127"/>
    <cellStyle name="Normal 20 2 2 2 4" xfId="2128"/>
    <cellStyle name="Normal 20 2 2 2 2 3" xfId="2129"/>
    <cellStyle name="Normal 20 2 2 2 2 2 2" xfId="2130"/>
    <cellStyle name="Normal 2_banfora" xfId="2131"/>
    <cellStyle name="Normal 2 7" xfId="2132"/>
    <cellStyle name="Normal 2 4" xfId="2133"/>
    <cellStyle name="Normal 2 3 9" xfId="2134"/>
    <cellStyle name="Normal 2 3 8" xfId="2135"/>
    <cellStyle name="Normal 2 3 4" xfId="2136"/>
    <cellStyle name="Normal 2 3 2" xfId="2137"/>
    <cellStyle name="Normal 2 3" xfId="2138"/>
    <cellStyle name="Normal 2 2 8" xfId="2139"/>
    <cellStyle name="Normal 2 2 3_RH et QS" xfId="2140"/>
    <cellStyle name="Normal 2 2 3 2" xfId="2141"/>
    <cellStyle name="Normal 2 2 3" xfId="2142"/>
    <cellStyle name="Normal 2 2 10" xfId="2143"/>
    <cellStyle name="Normal 2 2" xfId="2144"/>
    <cellStyle name="Normal 2 12" xfId="2145"/>
    <cellStyle name="Normal 2 11" xfId="2146"/>
    <cellStyle name="Normal 2 10" xfId="2147"/>
    <cellStyle name="Normal 2" xfId="2148"/>
    <cellStyle name="Normal 24 2 2 4" xfId="2149"/>
    <cellStyle name="Normal 19 2 2 4" xfId="2150"/>
    <cellStyle name="Normal 24 2 2 3 2" xfId="2151"/>
    <cellStyle name="Normal 19 2 2 3 2" xfId="2152"/>
    <cellStyle name="Normal 24 2 2 3" xfId="2153"/>
    <cellStyle name="Normal 19 2 2 3" xfId="2154"/>
    <cellStyle name="Normal 24 2 2 2 2 2" xfId="2155"/>
    <cellStyle name="Normal 19 2 2 2 2 2" xfId="2156"/>
    <cellStyle name="Normal 24 2 2 2 2" xfId="2157"/>
    <cellStyle name="Normal 19 2 2 2 2" xfId="2158"/>
    <cellStyle name="Normal 24 2 2" xfId="2159"/>
    <cellStyle name="Normal 19 2 2" xfId="2160"/>
    <cellStyle name="Normal 24" xfId="2161"/>
    <cellStyle name="Normal 19" xfId="2162"/>
    <cellStyle name="Normal 23 2 2 4" xfId="2163"/>
    <cellStyle name="Normal 18 2 2 4" xfId="2164"/>
    <cellStyle name="Normal 23 2 2 3" xfId="2165"/>
    <cellStyle name="Normal 18 2 2 3" xfId="2166"/>
    <cellStyle name="Total 24" xfId="2167"/>
    <cellStyle name="Total 19" xfId="2168"/>
    <cellStyle name="Normal 23 2 2 2 3" xfId="2169"/>
    <cellStyle name="Normal 18 2 2 2 3" xfId="2170"/>
    <cellStyle name="Total 23" xfId="2171"/>
    <cellStyle name="Total 18" xfId="2172"/>
    <cellStyle name="Normal 23 2 2 2 2" xfId="2173"/>
    <cellStyle name="Normal 18 2 2 2 2" xfId="2174"/>
    <cellStyle name="Normal 23 2 2 2" xfId="2175"/>
    <cellStyle name="Normal 18 2 2 2" xfId="2176"/>
    <cellStyle name="Titre 2 2" xfId="2177"/>
    <cellStyle name="Normal 23 2 2" xfId="2178"/>
    <cellStyle name="Normal 18 2 2" xfId="2179"/>
    <cellStyle name="Normal 22 2 2_RH et QS" xfId="2180"/>
    <cellStyle name="Normal 17 2 2_RH et QS" xfId="2181"/>
    <cellStyle name="Pourcentage 8 3_RH et QS" xfId="2182"/>
    <cellStyle name="Normal 22 2 2 4" xfId="2183"/>
    <cellStyle name="Normal 17 2 2 4" xfId="2184"/>
    <cellStyle name="Normal 22 2 2 3 2" xfId="2185"/>
    <cellStyle name="Normal 17 2 2 3 2" xfId="2186"/>
    <cellStyle name="Normal 22 2 2 2 3" xfId="2187"/>
    <cellStyle name="Normal 17 2 2 2 3" xfId="2188"/>
    <cellStyle name="Normal 22 2 2 2 2 2" xfId="2189"/>
    <cellStyle name="Normal 17 2 2 2 2 2" xfId="2190"/>
    <cellStyle name="Normal 22 2 2 2 2" xfId="2191"/>
    <cellStyle name="Normal 17 2 2 2 2" xfId="2192"/>
    <cellStyle name="Normal 22 2 2 2" xfId="2193"/>
    <cellStyle name="Normal 17 2 2 2" xfId="2194"/>
    <cellStyle name="Normal 22 2 2" xfId="2195"/>
    <cellStyle name="Normal 17 2 2" xfId="2196"/>
    <cellStyle name="Normal 22 2" xfId="2197"/>
    <cellStyle name="Normal 17 2" xfId="2198"/>
    <cellStyle name="Normal 22" xfId="2199"/>
    <cellStyle name="Normal 17" xfId="2200"/>
    <cellStyle name="Normal 21_RH et QS" xfId="2201"/>
    <cellStyle name="Normal 16_RH et QS" xfId="2202"/>
    <cellStyle name="Normal 21 4" xfId="2203"/>
    <cellStyle name="Normal 16 4" xfId="2204"/>
    <cellStyle name="Normal 21 3" xfId="2205"/>
    <cellStyle name="Normal 16 3" xfId="2206"/>
    <cellStyle name="Normal 21 2_RH et QS" xfId="2207"/>
    <cellStyle name="Normal 16 2_RH et QS" xfId="2208"/>
    <cellStyle name="Normal 21 2 2 4" xfId="2209"/>
    <cellStyle name="Normal 16 2 2 4" xfId="2210"/>
    <cellStyle name="Normal 21 2 2 3 2" xfId="2211"/>
    <cellStyle name="Normal 16 2 2 3 2" xfId="2212"/>
    <cellStyle name="Normal 21 2 2 2 3" xfId="2213"/>
    <cellStyle name="Normal 16 2 2 2 3" xfId="2214"/>
    <cellStyle name="Normal 21 2 2 2 2 2" xfId="2215"/>
    <cellStyle name="Normal 16 2 2 2 2 2" xfId="2216"/>
    <cellStyle name="Normal 21 2 2 2 2" xfId="2217"/>
    <cellStyle name="Normal 16 2 2 2 2" xfId="2218"/>
    <cellStyle name="Normal 21 2 2 2" xfId="2219"/>
    <cellStyle name="Normal 16 2 2 2" xfId="2220"/>
    <cellStyle name="Normal 21 2 2" xfId="2221"/>
    <cellStyle name="Normal 16 2 2" xfId="2222"/>
    <cellStyle name="Normal 21 2" xfId="2223"/>
    <cellStyle name="Normal 16 2" xfId="2224"/>
    <cellStyle name="Normal 21" xfId="2225"/>
    <cellStyle name="Normal 16" xfId="2226"/>
    <cellStyle name="Normal 20 3" xfId="2227"/>
    <cellStyle name="Normal 15 3" xfId="2228"/>
    <cellStyle name="Normal 20 2 2 4" xfId="2229"/>
    <cellStyle name="Normal 15 2 2 4" xfId="2230"/>
    <cellStyle name="Normal 20 2 2 3 2" xfId="2231"/>
    <cellStyle name="Normal 15 2 2 3 2" xfId="2232"/>
    <cellStyle name="Normal 20 2 2 3" xfId="2233"/>
    <cellStyle name="Normal 15 2 2 3" xfId="2234"/>
    <cellStyle name="Normal 20 2 2 2 3" xfId="2235"/>
    <cellStyle name="Normal 15 2 2 2 3" xfId="2236"/>
    <cellStyle name="Normal 20 2 2 2 2" xfId="2237"/>
    <cellStyle name="Normal 15 2 2 2 2" xfId="2238"/>
    <cellStyle name="Normal 20 2 2 2" xfId="2239"/>
    <cellStyle name="Normal 15 2 2 2" xfId="2240"/>
    <cellStyle name="Normal 20 2 2" xfId="2241"/>
    <cellStyle name="Normal 15 2 2" xfId="2242"/>
    <cellStyle name="Normal 20 2" xfId="2243"/>
    <cellStyle name="Normal 15 2" xfId="2244"/>
    <cellStyle name="Normal 14_RH et QS" xfId="2245"/>
    <cellStyle name="Normal 14 3 4" xfId="2246"/>
    <cellStyle name="Normal 14 3 3" xfId="2247"/>
    <cellStyle name="SAPBEXexcGood3 2 2" xfId="2248"/>
    <cellStyle name="Normal 14 3 2" xfId="2249"/>
    <cellStyle name="SAPBEXexcGood3 2" xfId="2250"/>
    <cellStyle name="Normal 14 3" xfId="2251"/>
    <cellStyle name="Normal 14 2 2 4" xfId="2252"/>
    <cellStyle name="Normal 14 2 2 3 2" xfId="2253"/>
    <cellStyle name="Normal 14 2 2 2 3" xfId="2254"/>
    <cellStyle name="Normal 14 2 2 2 2" xfId="2255"/>
    <cellStyle name="Normal 14 2 2 2" xfId="2256"/>
    <cellStyle name="Normal 14" xfId="2257"/>
    <cellStyle name="Normal 13 3 4" xfId="2258"/>
    <cellStyle name="Normal 13 3 3 2" xfId="2259"/>
    <cellStyle name="Normal 13 3 3" xfId="2260"/>
    <cellStyle name="Normal 13 3 2 3" xfId="2261"/>
    <cellStyle name="Normal 13 3 2 2" xfId="2262"/>
    <cellStyle name="SAPBEXexcGood2 2 2" xfId="2263"/>
    <cellStyle name="Normal 13 3 2" xfId="2264"/>
    <cellStyle name="SAPBEXexcGood2 2" xfId="2265"/>
    <cellStyle name="Normal 13 3" xfId="2266"/>
    <cellStyle name="Normal 13 2 2_RH et QS" xfId="2267"/>
    <cellStyle name="Pourcentage 18 3 3_RH et QS" xfId="2268"/>
    <cellStyle name="Normal 13 2 2 3 2" xfId="2269"/>
    <cellStyle name="Pourcentage 18 2 8" xfId="2270"/>
    <cellStyle name="Normal 13 2 2 3" xfId="2271"/>
    <cellStyle name="Normal 13 2 2 2 3" xfId="2272"/>
    <cellStyle name="Normal 13 2 2 2 2 2" xfId="2273"/>
    <cellStyle name="Pourcentage 18 2 7 2" xfId="2274"/>
    <cellStyle name="Normal 13 2 2 2 2" xfId="2275"/>
    <cellStyle name="Pourcentage 18 2 7" xfId="2276"/>
    <cellStyle name="Normal 13 2 2 2" xfId="2277"/>
    <cellStyle name="Normal 13 2" xfId="2278"/>
    <cellStyle name="Pourcentage 21 3 2" xfId="2279"/>
    <cellStyle name="Normal 13" xfId="2280"/>
    <cellStyle name="Normal 12_Parc Mobile" xfId="2281"/>
    <cellStyle name="Normal 12 9 2 2" xfId="2282"/>
    <cellStyle name="Normal 12 7_RH et QS" xfId="2283"/>
    <cellStyle name="Normal 12 7 4" xfId="2284"/>
    <cellStyle name="Normal 12 7 3 2" xfId="2285"/>
    <cellStyle name="Normal 12 7 3" xfId="2286"/>
    <cellStyle name="Normal 25 5_RH et QS" xfId="2287"/>
    <cellStyle name="Normal 12 7 2 3" xfId="2288"/>
    <cellStyle name="Normal 12 7 2 2 2" xfId="2289"/>
    <cellStyle name="Normal 12 7 2 2" xfId="2290"/>
    <cellStyle name="Normal 12 7" xfId="2291"/>
    <cellStyle name="Normal 12 6 4" xfId="2292"/>
    <cellStyle name="Normal 12 6 3" xfId="2293"/>
    <cellStyle name="Normal 12 6 2 3" xfId="2294"/>
    <cellStyle name="Normal 12 6 2 2" xfId="2295"/>
    <cellStyle name="Normal 12 6 2" xfId="2296"/>
    <cellStyle name="Normal 12 6" xfId="2297"/>
    <cellStyle name="Normal 12 5 6" xfId="2298"/>
    <cellStyle name="Normal 27 2 2 4" xfId="2299"/>
    <cellStyle name="Normal 12 5 5 2" xfId="2300"/>
    <cellStyle name="Normal 12 5 5" xfId="2301"/>
    <cellStyle name="Normal 12 5 4 2 2" xfId="2302"/>
    <cellStyle name="Normal 12 5 4 2" xfId="2303"/>
    <cellStyle name="Normal 12 5 3_RH et QS" xfId="2304"/>
    <cellStyle name="Normal 4 2 3 2" xfId="2305"/>
    <cellStyle name="Normal 12 5 3 4" xfId="2306"/>
    <cellStyle name="NPPESalesPct 10" xfId="2307"/>
    <cellStyle name="Normal 12 5 3 3 2" xfId="2308"/>
    <cellStyle name="Normal 12 5 3 2 2 2" xfId="2309"/>
    <cellStyle name="Normal 12 5 3 2 2" xfId="2310"/>
    <cellStyle name="Normal 12 5 3 2" xfId="2311"/>
    <cellStyle name="Normal 12 5 3" xfId="2312"/>
    <cellStyle name="Normal 12 5 2 2 3" xfId="2313"/>
    <cellStyle name="Normal 12 5 2 2 2 2" xfId="2314"/>
    <cellStyle name="Normal 12 5 2 2 2" xfId="2315"/>
    <cellStyle name="Normal 12 5 2 2" xfId="2316"/>
    <cellStyle name="Normal 12 5 2" xfId="2317"/>
    <cellStyle name="Normal 12 5" xfId="2318"/>
    <cellStyle name="Normal 12 4 6" xfId="2319"/>
    <cellStyle name="Normal 12 4 5 2" xfId="2320"/>
    <cellStyle name="Normal 12 4 4 3" xfId="2321"/>
    <cellStyle name="Normal 12 4 4 2 2" xfId="2322"/>
    <cellStyle name="Normal 12 4 3_RH et QS" xfId="2323"/>
    <cellStyle name="Normal 12 4 3 4" xfId="2324"/>
    <cellStyle name="Normal 12 4 3 3 2" xfId="2325"/>
    <cellStyle name="Normal 12 4 3 3" xfId="2326"/>
    <cellStyle name="Normal 12 4 3 2 3" xfId="2327"/>
    <cellStyle name="Normal 12 4 3 2 2" xfId="2328"/>
    <cellStyle name="Normal 12 4 3 2" xfId="2329"/>
    <cellStyle name="Normal 12 4 2_RH et QS" xfId="2330"/>
    <cellStyle name="Normal 12 4 2 4" xfId="2331"/>
    <cellStyle name="Normal 12 4 2 3" xfId="2332"/>
    <cellStyle name="Normal 12 4 2 2 2 2" xfId="2333"/>
    <cellStyle name="Normal 12 4 2 2 2" xfId="2334"/>
    <cellStyle name="Normal 12 4 2" xfId="2335"/>
    <cellStyle name="SAPBEXexcGood1 2" xfId="2336"/>
    <cellStyle name="Normal 12 3" xfId="2337"/>
    <cellStyle name="Normal 12 2_RH et QS" xfId="2338"/>
    <cellStyle name="Normal 12 2 9 2 2" xfId="2339"/>
    <cellStyle name="Normal 12 2 9 2" xfId="2340"/>
    <cellStyle name="Normal 12 2 9" xfId="2341"/>
    <cellStyle name="Normal 12 2 8 3" xfId="2342"/>
    <cellStyle name="Normal 12 2 8 2 2" xfId="2343"/>
    <cellStyle name="Normal 12 2 8" xfId="2344"/>
    <cellStyle name="Normal 12 2 7_RH et QS" xfId="2345"/>
    <cellStyle name="Normal 12 2 7 4" xfId="2346"/>
    <cellStyle name="Normal 12 2 7 3 2" xfId="2347"/>
    <cellStyle name="Normal 12 2 7 3" xfId="2348"/>
    <cellStyle name="Warning Text 14" xfId="2349"/>
    <cellStyle name="Normal 12 2 7 2 3" xfId="2350"/>
    <cellStyle name="Normal 12 2 7 2 2 2" xfId="2351"/>
    <cellStyle name="Warning Text 13" xfId="2352"/>
    <cellStyle name="Normal 12 2 7 2 2" xfId="2353"/>
    <cellStyle name="Normal 12 2 7 2" xfId="2354"/>
    <cellStyle name="Normal 12 2 7" xfId="2355"/>
    <cellStyle name="Normal 12 2 6_RH et QS" xfId="2356"/>
    <cellStyle name="Normal 12 2 6 3 2" xfId="2357"/>
    <cellStyle name="Normal 12 2 6 3" xfId="2358"/>
    <cellStyle name="Normal 12 2 6 2 3" xfId="2359"/>
    <cellStyle name="Normal 12 2 6 2 2" xfId="2360"/>
    <cellStyle name="Normal 12 2 6 2" xfId="2361"/>
    <cellStyle name="Normal 12 2 6" xfId="2362"/>
    <cellStyle name="Normal 12 2 5_RH et QS" xfId="2363"/>
    <cellStyle name="Normal 12 2 5 4" xfId="2364"/>
    <cellStyle name="Normal 12 2 5 3 2" xfId="2365"/>
    <cellStyle name="Normal 12 2 5 2 2 2" xfId="2366"/>
    <cellStyle name="Normal 12 2 5 2 2" xfId="2367"/>
    <cellStyle name="Normal 12 2 5" xfId="2368"/>
    <cellStyle name="Normal 12 2 4_RH et QS" xfId="2369"/>
    <cellStyle name="Normal 12 2 4 6" xfId="2370"/>
    <cellStyle name="Normal 12 2 4 5" xfId="2371"/>
    <cellStyle name="Normal 12 2 4 3_RH et QS" xfId="2372"/>
    <cellStyle name="Normal 12 2 4 3 3 2" xfId="2373"/>
    <cellStyle name="Normal 12 2 4 3 3" xfId="2374"/>
    <cellStyle name="Normal 12 2 4 3 2 2" xfId="2375"/>
    <cellStyle name="Normal 12 2 4 3 2" xfId="2376"/>
    <cellStyle name="Normal 12 5 4 3" xfId="2377"/>
    <cellStyle name="Normal 12 2 4 2_RH et QS" xfId="2378"/>
    <cellStyle name="Normal 12 2 4 2 3 2" xfId="2379"/>
    <cellStyle name="Normal 12 2 4 2 3" xfId="2380"/>
    <cellStyle name="Normal 12 2 4 2 2 2" xfId="2381"/>
    <cellStyle name="Normal 12 2 4 2 2" xfId="2382"/>
    <cellStyle name="Normal 12 2 3_RH et QS" xfId="2383"/>
    <cellStyle name="Normal 12 2 3 5" xfId="2384"/>
    <cellStyle name="Normal 12 2 3 4 3" xfId="2385"/>
    <cellStyle name="Normal 12 2 3 4 2 2" xfId="2386"/>
    <cellStyle name="Normal 12 2 3 4 2" xfId="2387"/>
    <cellStyle name="Normal 12 2 3 4" xfId="2388"/>
    <cellStyle name="Normal 12 2 3 3 4" xfId="2389"/>
    <cellStyle name="Normal 12 2 3 3 3 2" xfId="2390"/>
    <cellStyle name="Normal 12 2 3 3 2 3" xfId="2391"/>
    <cellStyle name="Normal 12 2 3 3 2" xfId="2392"/>
    <cellStyle name="Normal 12 2 3 3" xfId="2393"/>
    <cellStyle name="Normal 20 2 3 3 2" xfId="2394"/>
    <cellStyle name="Normal 12 2 3 2_RH et QS" xfId="2395"/>
    <cellStyle name="Normal 12 2 3 2 4" xfId="2396"/>
    <cellStyle name="Normal 12 2 3 2 3 2" xfId="2397"/>
    <cellStyle name="Normal 12 2 3 2 3" xfId="2398"/>
    <cellStyle name="Normal 12 2 3 2 2 3" xfId="2399"/>
    <cellStyle name="Normal 12 2 3 2 2 2 2" xfId="2400"/>
    <cellStyle name="Normal 12 2 3 2 2" xfId="2401"/>
    <cellStyle name="Normal 12 2 3 2" xfId="2402"/>
    <cellStyle name="Normal 12 2 2" xfId="2403"/>
    <cellStyle name="Normal 12 2 11" xfId="2404"/>
    <cellStyle name="Normal 12 2 10 2" xfId="2405"/>
    <cellStyle name="Normal 12 2" xfId="2406"/>
    <cellStyle name="Normal 12 11" xfId="2407"/>
    <cellStyle name="Normal 12 10 2" xfId="2408"/>
    <cellStyle name="Normal 12 10" xfId="2409"/>
    <cellStyle name="Normal 11 2_RH et QS" xfId="2410"/>
    <cellStyle name="Normal 11 2 4" xfId="2411"/>
    <cellStyle name="Normal 11 2 3 2" xfId="2412"/>
    <cellStyle name="Normal 11 2 3" xfId="2413"/>
    <cellStyle name="Normal 11 2 2 3" xfId="2414"/>
    <cellStyle name="Normal 11 2 2 2" xfId="2415"/>
    <cellStyle name="Normal 11 2 2" xfId="2416"/>
    <cellStyle name="Normal 11 2" xfId="2417"/>
    <cellStyle name="Normal 112" xfId="2418"/>
    <cellStyle name="Normal 107" xfId="2419"/>
    <cellStyle name="Normal 106" xfId="2420"/>
    <cellStyle name="Normal 105 3" xfId="2421"/>
    <cellStyle name="Pourcentage 8 7 3" xfId="2422"/>
    <cellStyle name="Normal 105 2 2" xfId="2423"/>
    <cellStyle name="Normal 105 2" xfId="2424"/>
    <cellStyle name="Normal 105" xfId="2425"/>
    <cellStyle name="Normal 104 4" xfId="2426"/>
    <cellStyle name="Normal 104 2 3" xfId="2427"/>
    <cellStyle name="Normal 104 2 2 2" xfId="2428"/>
    <cellStyle name="Normal 104 2" xfId="2429"/>
    <cellStyle name="Normal 4 9" xfId="2430"/>
    <cellStyle name="Normal 104" xfId="2431"/>
    <cellStyle name="Normal 103_RH et QS" xfId="2432"/>
    <cellStyle name="SAPBEXformats" xfId="2433"/>
    <cellStyle name="Normal 103 4" xfId="2434"/>
    <cellStyle name="Normal 103 3" xfId="2435"/>
    <cellStyle name="Normal 103 2" xfId="2436"/>
    <cellStyle name="Normal 4 8" xfId="2437"/>
    <cellStyle name="Normal 103" xfId="2438"/>
    <cellStyle name="Normal 102 3 2" xfId="2439"/>
    <cellStyle name="Normal 102 2 3" xfId="2440"/>
    <cellStyle name="Normal 102 2 2 2" xfId="2441"/>
    <cellStyle name="Normal 102 2 2" xfId="2442"/>
    <cellStyle name="Normal 102 2" xfId="2443"/>
    <cellStyle name="Normal 21 4 2 2 3" xfId="2444"/>
    <cellStyle name="Normal 101_RH et QS" xfId="2445"/>
    <cellStyle name="Normal 101 4" xfId="2446"/>
    <cellStyle name="Normal 101 3 3" xfId="2447"/>
    <cellStyle name="Normal 101 3 2 2" xfId="2448"/>
    <cellStyle name="Normal 101 3 2" xfId="2449"/>
    <cellStyle name="Normal 101 3" xfId="2450"/>
    <cellStyle name="Normal 101 2 4" xfId="2451"/>
    <cellStyle name="Normal 101 2 3 2" xfId="2452"/>
    <cellStyle name="Normal 101 2 2 3" xfId="2453"/>
    <cellStyle name="Normal 101 2 2 2 2" xfId="2454"/>
    <cellStyle name="Normal 101 2 2 2" xfId="2455"/>
    <cellStyle name="Normal 101 2 2" xfId="2456"/>
    <cellStyle name="Normal 101 2" xfId="2457"/>
    <cellStyle name="Normal 81 4" xfId="2458"/>
    <cellStyle name="Normal 76 4" xfId="2459"/>
    <cellStyle name="Normal 100_RH et QS" xfId="2460"/>
    <cellStyle name="Normal 100 2 3" xfId="2461"/>
    <cellStyle name="Normal 100 2 2 2" xfId="2462"/>
    <cellStyle name="Normal 100 2 2" xfId="2463"/>
    <cellStyle name="Normal 100 2" xfId="2464"/>
    <cellStyle name="Normal 4 5" xfId="2465"/>
    <cellStyle name="Normal 100" xfId="2466"/>
    <cellStyle name="Normal 10 2" xfId="2467"/>
    <cellStyle name="Normal 10" xfId="2468"/>
    <cellStyle name="Normal [3]" xfId="2469"/>
    <cellStyle name="Normal [1]" xfId="2470"/>
    <cellStyle name="Normal [0]_RH et QS" xfId="2471"/>
    <cellStyle name="Normal [0] 9 2 2" xfId="2472"/>
    <cellStyle name="Normal 83 4 3" xfId="2473"/>
    <cellStyle name="Normal 78 4 3" xfId="2474"/>
    <cellStyle name="Normal [0] 9 2" xfId="2475"/>
    <cellStyle name="Normal [0] 9" xfId="2476"/>
    <cellStyle name="Normal 83 3 3 2" xfId="2477"/>
    <cellStyle name="Normal 78 3 3 2" xfId="2478"/>
    <cellStyle name="Normal [0] 8 2 2" xfId="2479"/>
    <cellStyle name="Normal 83 3 3" xfId="2480"/>
    <cellStyle name="Normal 78 3 3" xfId="2481"/>
    <cellStyle name="Normal [0] 8 2" xfId="2482"/>
    <cellStyle name="Normal [0] 8" xfId="2483"/>
    <cellStyle name="Normal 83 2 3 2" xfId="2484"/>
    <cellStyle name="Normal 78 2 3 2" xfId="2485"/>
    <cellStyle name="Normal [0] 7 2 2" xfId="2486"/>
    <cellStyle name="Normal [0] 6 2 2" xfId="2487"/>
    <cellStyle name="Normal [0] 6 2" xfId="2488"/>
    <cellStyle name="Normal [0] 6" xfId="2489"/>
    <cellStyle name="Normal [0] 5 2" xfId="2490"/>
    <cellStyle name="Normal [0] 5" xfId="2491"/>
    <cellStyle name="Normal [0] 4 2 2" xfId="2492"/>
    <cellStyle name="Normal [0] 4 2" xfId="2493"/>
    <cellStyle name="Normal [0] 4" xfId="2494"/>
    <cellStyle name="Normal [0] 3 2" xfId="2495"/>
    <cellStyle name="Normal [0] 3" xfId="2496"/>
    <cellStyle name="Normal [0] 2 2 2" xfId="2497"/>
    <cellStyle name="Normal [0] 2 2" xfId="2498"/>
    <cellStyle name="Normal [0] 2" xfId="2499"/>
    <cellStyle name="Normal [0] 15 2" xfId="2500"/>
    <cellStyle name="Normal [0] 15" xfId="2501"/>
    <cellStyle name="Normal [0] 14 2" xfId="2502"/>
    <cellStyle name="Normal [0] 14" xfId="2503"/>
    <cellStyle name="Normal [0] 13 2 2" xfId="2504"/>
    <cellStyle name="Normal [0] 13 2" xfId="2505"/>
    <cellStyle name="Normal [0] 13" xfId="2506"/>
    <cellStyle name="Normal [0] 12 2" xfId="2507"/>
    <cellStyle name="Normal [0] 12" xfId="2508"/>
    <cellStyle name="Normal [0] 11 2 2" xfId="2509"/>
    <cellStyle name="Sortie 6 4" xfId="2510"/>
    <cellStyle name="Normal [0] 11" xfId="2511"/>
    <cellStyle name="Normal [0] 10 2 2" xfId="2512"/>
    <cellStyle name="Sortie 6 3 2" xfId="2513"/>
    <cellStyle name="Normal [0] 10 2" xfId="2514"/>
    <cellStyle name="Sortie 6 3" xfId="2515"/>
    <cellStyle name="Normal [0] 10" xfId="2516"/>
    <cellStyle name="Normal [0]" xfId="2517"/>
    <cellStyle name="Normal - Style1_Parc Mobile" xfId="2518"/>
    <cellStyle name="Normal - Style1 3" xfId="2519"/>
    <cellStyle name="Normal - Style1" xfId="2520"/>
    <cellStyle name="nonmultiple" xfId="2521"/>
    <cellStyle name="no dec" xfId="2522"/>
    <cellStyle name="new style 2" xfId="2523"/>
    <cellStyle name="new style" xfId="2524"/>
    <cellStyle name="Normal 20 4" xfId="2525"/>
    <cellStyle name="Neutre 8 2" xfId="2526"/>
    <cellStyle name="Neutre 6_RH et QS" xfId="2527"/>
    <cellStyle name="SAPBEXexcGood2 3" xfId="2528"/>
    <cellStyle name="Neutre 6 2" xfId="2529"/>
    <cellStyle name="Neutre 6" xfId="2530"/>
    <cellStyle name="SAPBEXexcGood1 3" xfId="2531"/>
    <cellStyle name="Normal 12 4" xfId="2532"/>
    <cellStyle name="Neutre 5 2" xfId="2533"/>
    <cellStyle name="Neutre 5" xfId="2534"/>
    <cellStyle name="Neutre 4_RH et QS" xfId="2535"/>
    <cellStyle name="Neutre 4 2" xfId="2536"/>
    <cellStyle name="Titre 2 2 2 2" xfId="2537"/>
    <cellStyle name="Neutre 3_RH et QS" xfId="2538"/>
    <cellStyle name="Neutre 2 2_Parc Mobile" xfId="2539"/>
    <cellStyle name="Neutre 2 2" xfId="2540"/>
    <cellStyle name="Neutre 2" xfId="2541"/>
    <cellStyle name="Neutral 9" xfId="2542"/>
    <cellStyle name="Neutral 8" xfId="2543"/>
    <cellStyle name="Neutral 5" xfId="2544"/>
    <cellStyle name="Neutral 4" xfId="2545"/>
    <cellStyle name="SAPBEXresItem 2 2" xfId="2546"/>
    <cellStyle name="Neutral 3" xfId="2547"/>
    <cellStyle name="Neutral 27" xfId="2548"/>
    <cellStyle name="Neutral 26" xfId="2549"/>
    <cellStyle name="Neutral 25" xfId="2550"/>
    <cellStyle name="Neutral 2" xfId="2551"/>
    <cellStyle name="Neutral 23" xfId="2552"/>
    <cellStyle name="Neutral 18" xfId="2553"/>
    <cellStyle name="Neutral 20" xfId="2554"/>
    <cellStyle name="Neutral 15" xfId="2555"/>
    <cellStyle name="Neutral 13" xfId="2556"/>
    <cellStyle name="Neutral 12" xfId="2557"/>
    <cellStyle name="Names" xfId="2558"/>
    <cellStyle name="NA is zero_RH et QS" xfId="2559"/>
    <cellStyle name="NA is zero 3" xfId="2560"/>
    <cellStyle name="NA is zero 2" xfId="2561"/>
    <cellStyle name="NA is zero 14" xfId="2562"/>
    <cellStyle name="NA is zero 12" xfId="2563"/>
    <cellStyle name="NA is zero 11" xfId="2564"/>
    <cellStyle name="Monétaire 2_RH et QS" xfId="2565"/>
    <cellStyle name="Monétaire 2 9 2" xfId="2566"/>
    <cellStyle name="Monétaire 2 8 2" xfId="2567"/>
    <cellStyle name="Monétaire 2 7" xfId="2568"/>
    <cellStyle name="Monétaire 2 6 2" xfId="2569"/>
    <cellStyle name="Monétaire 2 6" xfId="2570"/>
    <cellStyle name="SAPBEXHLevel2 3" xfId="2571"/>
    <cellStyle name="Monétaire 2 4" xfId="2572"/>
    <cellStyle name="SAPBEXHLevel2 2 2" xfId="2573"/>
    <cellStyle name="Monétaire 2 3 2" xfId="2574"/>
    <cellStyle name="SAPBEXHLevel2 2" xfId="2575"/>
    <cellStyle name="Monétaire 2 3" xfId="2576"/>
    <cellStyle name="Monétaire 2 2 2" xfId="2577"/>
    <cellStyle name="Monétaire 2 2" xfId="2578"/>
    <cellStyle name="Monétaire 2" xfId="2579"/>
    <cellStyle name="Moneda_BSC 3&amp;4" xfId="2580"/>
    <cellStyle name="Normal 5 2 10 2" xfId="2581"/>
    <cellStyle name="Mon_Year" xfId="2582"/>
    <cellStyle name="Millions_RH et QS" xfId="2583"/>
    <cellStyle name="Millions 9" xfId="2584"/>
    <cellStyle name="Millions 8" xfId="2585"/>
    <cellStyle name="Millions 7" xfId="2586"/>
    <cellStyle name="Millions 5" xfId="2587"/>
    <cellStyle name="Millions 4" xfId="2588"/>
    <cellStyle name="Normal 12 2 3 6" xfId="2589"/>
    <cellStyle name="millions 2" xfId="2590"/>
    <cellStyle name="millions 12" xfId="2591"/>
    <cellStyle name="Millions 10" xfId="2592"/>
    <cellStyle name="Millions" xfId="2593"/>
    <cellStyle name="Milliers 9_CA Fixe" xfId="2594"/>
    <cellStyle name="Milliers 9 3 2" xfId="2595"/>
    <cellStyle name="Milliers 9 3" xfId="2596"/>
    <cellStyle name="Milliers 9 2" xfId="2597"/>
    <cellStyle name="Milliers 9" xfId="2598"/>
    <cellStyle name="Milliers 8_RH et QS" xfId="2599"/>
    <cellStyle name="Milliers 8 4" xfId="2600"/>
    <cellStyle name="Milliers 8 3 2" xfId="2601"/>
    <cellStyle name="SAPBEXstdData 3" xfId="2602"/>
    <cellStyle name="Milliers 8 3" xfId="2603"/>
    <cellStyle name="SAPBEXstdData 2" xfId="2604"/>
    <cellStyle name="Milliers 8 2" xfId="2605"/>
    <cellStyle name="Milliers 7_RH et QS" xfId="2606"/>
    <cellStyle name="Milliers 7 5" xfId="2607"/>
    <cellStyle name="Milliers 7 4 2" xfId="2608"/>
    <cellStyle name="Milliers 7 4" xfId="2609"/>
    <cellStyle name="Titre 4 8 2" xfId="2610"/>
    <cellStyle name="Milliers 7 3" xfId="2611"/>
    <cellStyle name="Milliers 7 2 3 2" xfId="2612"/>
    <cellStyle name="Milliers 7 2 2 2" xfId="2613"/>
    <cellStyle name="Normal 3 14 2" xfId="2614"/>
    <cellStyle name="Milliers 7" xfId="2615"/>
    <cellStyle name="Milliers 6_RH et QS" xfId="2616"/>
    <cellStyle name="Milliers 6" xfId="2617"/>
    <cellStyle name="Milliers 5_RH et QS" xfId="2618"/>
    <cellStyle name="Milliers 5 9" xfId="2619"/>
    <cellStyle name="Milliers 5 7 2" xfId="2620"/>
    <cellStyle name="Page Heading Small" xfId="2621"/>
    <cellStyle name="Milliers 5 6 2" xfId="2622"/>
    <cellStyle name="Milliers 5 5" xfId="2623"/>
    <cellStyle name="Milliers 5 4 2" xfId="2624"/>
    <cellStyle name="Milliers 5 4" xfId="2625"/>
    <cellStyle name="Milliers 5 3 3" xfId="2626"/>
    <cellStyle name="Milliers 5 3 2 2" xfId="2627"/>
    <cellStyle name="Titre 4 6 2" xfId="2628"/>
    <cellStyle name="Milliers 5 3" xfId="2629"/>
    <cellStyle name="Milliers 5 2_RH et QS" xfId="2630"/>
    <cellStyle name="Milliers 5 2 2 2" xfId="2631"/>
    <cellStyle name="Milliers 5 2" xfId="2632"/>
    <cellStyle name="Milliers 5" xfId="2633"/>
    <cellStyle name="Milliers 4_RH et QS" xfId="2634"/>
    <cellStyle name="Milliers 4 9 2" xfId="2635"/>
    <cellStyle name="Milliers 4 9" xfId="2636"/>
    <cellStyle name="Milliers 4 8" xfId="2637"/>
    <cellStyle name="Milliers 4 7 2" xfId="2638"/>
    <cellStyle name="Milliers 4 6 2" xfId="2639"/>
    <cellStyle name="Milliers 4 6" xfId="2640"/>
    <cellStyle name="Milliers 4 5 2" xfId="2641"/>
    <cellStyle name="Milliers 4 4 2" xfId="2642"/>
    <cellStyle name="Milliers 4 4" xfId="2643"/>
    <cellStyle name="Milliers 4 3_RH et QS" xfId="2644"/>
    <cellStyle name="Milliers 4 3 2 2" xfId="2645"/>
    <cellStyle name="Milliers 4 2 4" xfId="2646"/>
    <cellStyle name="Normal 24 2 2_RH et QS" xfId="2647"/>
    <cellStyle name="Normal 19 2 2_RH et QS" xfId="2648"/>
    <cellStyle name="Milliers 4 2 3 2" xfId="2649"/>
    <cellStyle name="Milliers 4 2 3" xfId="2650"/>
    <cellStyle name="Milliers 4 2 2 2" xfId="2651"/>
    <cellStyle name="Milliers 4 2" xfId="2652"/>
    <cellStyle name="PercentSales_RH et QS" xfId="2653"/>
    <cellStyle name="Normal 12 4 5" xfId="2654"/>
    <cellStyle name="Milliers 4 11" xfId="2655"/>
    <cellStyle name="Normal 12 4 4 2" xfId="2656"/>
    <cellStyle name="Milliers 4 10 2" xfId="2657"/>
    <cellStyle name="Normal 12 4 4" xfId="2658"/>
    <cellStyle name="Milliers 4 10" xfId="2659"/>
    <cellStyle name="Milliers 4" xfId="2660"/>
    <cellStyle name="Milliers 30" xfId="2661"/>
    <cellStyle name="Milliers 3_RH et QS" xfId="2662"/>
    <cellStyle name="Milliers 3 9" xfId="2663"/>
    <cellStyle name="Milliers 3 8 2" xfId="2664"/>
    <cellStyle name="Milliers 3 8" xfId="2665"/>
    <cellStyle name="PercentSales" xfId="2666"/>
    <cellStyle name="Milliers 3 7" xfId="2667"/>
    <cellStyle name="Milliers 3 6 2" xfId="2668"/>
    <cellStyle name="Milliers 3 6" xfId="2669"/>
    <cellStyle name="Milliers 3 5 2" xfId="2670"/>
    <cellStyle name="Milliers 3 4 2" xfId="2671"/>
    <cellStyle name="Milliers 3 4" xfId="2672"/>
    <cellStyle name="Neutral 11" xfId="2673"/>
    <cellStyle name="Milliers 3 3 2" xfId="2674"/>
    <cellStyle name="Titre 4 4 2" xfId="2675"/>
    <cellStyle name="Milliers 3 3" xfId="2676"/>
    <cellStyle name="Milliers 7 3 2" xfId="2677"/>
    <cellStyle name="Milliers 3 2_RH et QS" xfId="2678"/>
    <cellStyle name="Milliers 3 2" xfId="2679"/>
    <cellStyle name="Milliers 3 13" xfId="2680"/>
    <cellStyle name="Milliers 3 12" xfId="2681"/>
    <cellStyle name="Milliers 3 11_RH et QS" xfId="2682"/>
    <cellStyle name="Milliers 3 11 6" xfId="2683"/>
    <cellStyle name="Milliers 3 11 5 2" xfId="2684"/>
    <cellStyle name="Milliers 3 11 5" xfId="2685"/>
    <cellStyle name="Milliers 3 11 4 2 2" xfId="2686"/>
    <cellStyle name="Milliers 3 11 4 2" xfId="2687"/>
    <cellStyle name="Milliers 3 11 4" xfId="2688"/>
    <cellStyle name="Milliers 3 11 3_RH et QS" xfId="2689"/>
    <cellStyle name="Normal 24 5 2" xfId="2690"/>
    <cellStyle name="Milliers 3 11 2 3" xfId="2691"/>
    <cellStyle name="Milliers 3 11 2 2 2 2" xfId="2692"/>
    <cellStyle name="Milliers 3 11 2 2" xfId="2693"/>
    <cellStyle name="Milliers 3 10" xfId="2694"/>
    <cellStyle name="Milliers 3" xfId="2695"/>
    <cellStyle name="Milliers 22 2 2" xfId="2696"/>
    <cellStyle name="Milliers 20 2 2 2" xfId="2697"/>
    <cellStyle name="Normal 80 5" xfId="2698"/>
    <cellStyle name="Normal 75 5" xfId="2699"/>
    <cellStyle name="Milliers 2_RH et QS" xfId="2700"/>
    <cellStyle name="Milliers 2 9 2" xfId="2701"/>
    <cellStyle name="Milliers 2 9" xfId="2702"/>
    <cellStyle name="Milliers 2 8 2" xfId="2703"/>
    <cellStyle name="Milliers 2 8" xfId="2704"/>
    <cellStyle name="ViewTotalHide" xfId="2705"/>
    <cellStyle name="Milliers 2 7 2" xfId="2706"/>
    <cellStyle name="Milliers 2 7" xfId="2707"/>
    <cellStyle name="Milliers 2 6_Parc Mobile" xfId="2708"/>
    <cellStyle name="Milliers 2 6 3" xfId="2709"/>
    <cellStyle name="Milliers 2 6 2 2" xfId="2710"/>
    <cellStyle name="Milliers 2 6 2" xfId="2711"/>
    <cellStyle name="Milliers 2 4_Parc Mobile" xfId="2712"/>
    <cellStyle name="Pourcentage 3 3_RH et QS" xfId="2713"/>
    <cellStyle name="Milliers 2 4 2 2" xfId="2714"/>
    <cellStyle name="Milliers 2 4 2" xfId="2715"/>
    <cellStyle name="Milliers 2 4" xfId="2716"/>
    <cellStyle name="Milliers 2 3 2" xfId="2717"/>
    <cellStyle name="Titre 4 3 2" xfId="2718"/>
    <cellStyle name="Normal 81 2 2 2 2" xfId="2719"/>
    <cellStyle name="Normal 76 2 2 2 2" xfId="2720"/>
    <cellStyle name="Milliers 2 3" xfId="2721"/>
    <cellStyle name="Milliers 2 2_Parc Mobile" xfId="2722"/>
    <cellStyle name="Milliers 2 2 3 2" xfId="2723"/>
    <cellStyle name="Milliers 2 2" xfId="2724"/>
    <cellStyle name="Milliers 2 19 2" xfId="2725"/>
    <cellStyle name="Milliers 2 19" xfId="2726"/>
    <cellStyle name="Milliers 2 18" xfId="2727"/>
    <cellStyle name="Milliers 2 17" xfId="2728"/>
    <cellStyle name="Milliers 2 16 2" xfId="2729"/>
    <cellStyle name="Milliers 2 13 2" xfId="2730"/>
    <cellStyle name="Milliers 2 13" xfId="2731"/>
    <cellStyle name="Milliers 2 10 2" xfId="2732"/>
    <cellStyle name="Milliers 2 10" xfId="2733"/>
    <cellStyle name="Milliers 2" xfId="2734"/>
    <cellStyle name="Milliers 19 3" xfId="2735"/>
    <cellStyle name="Milliers 19 2 2" xfId="2736"/>
    <cellStyle name="Milliers 19 2" xfId="2737"/>
    <cellStyle name="Milliers 18 6" xfId="2738"/>
    <cellStyle name="Milliers 18 5 2" xfId="2739"/>
    <cellStyle name="Milliers 18 5" xfId="2740"/>
    <cellStyle name="Milliers 18 4 3" xfId="2741"/>
    <cellStyle name="Milliers 18 4 2 2" xfId="2742"/>
    <cellStyle name="Milliers 18 4 2" xfId="2743"/>
    <cellStyle name="Milliers 18 4" xfId="2744"/>
    <cellStyle name="Milliers 18 3_RH et QS" xfId="2745"/>
    <cellStyle name="PrePop Units (0)_Parc Mobile" xfId="2746"/>
    <cellStyle name="Milliers 18 3 3" xfId="2747"/>
    <cellStyle name="Milliers 18 3 2 3" xfId="2748"/>
    <cellStyle name="Milliers 18 3 2 2 2" xfId="2749"/>
    <cellStyle name="Milliers 18 3 2" xfId="2750"/>
    <cellStyle name="Milliers 23 3" xfId="2751"/>
    <cellStyle name="Milliers 18 3" xfId="2752"/>
    <cellStyle name="Milliers 18 2_RH et QS" xfId="2753"/>
    <cellStyle name="Milliers 18 2 4" xfId="2754"/>
    <cellStyle name="Milliers 18 2 3" xfId="2755"/>
    <cellStyle name="Milliers 18 2 2 3" xfId="2756"/>
    <cellStyle name="Milliers 18 2 2 2 2" xfId="2757"/>
    <cellStyle name="Milliers 18 2 2 2" xfId="2758"/>
    <cellStyle name="Milliers 23 2 2" xfId="2759"/>
    <cellStyle name="Milliers 18 2 2" xfId="2760"/>
    <cellStyle name="Milliers 23 2" xfId="2761"/>
    <cellStyle name="Milliers 18 2" xfId="2762"/>
    <cellStyle name="Milliers 22" xfId="2763"/>
    <cellStyle name="Milliers 17" xfId="2764"/>
    <cellStyle name="Milliers 21_RH et QS" xfId="2765"/>
    <cellStyle name="Milliers 16_RH et QS" xfId="2766"/>
    <cellStyle name="Milliers 16 6" xfId="2767"/>
    <cellStyle name="Milliers 16 5 2" xfId="2768"/>
    <cellStyle name="NonPrint_Heading" xfId="2769"/>
    <cellStyle name="Milliers 16 5" xfId="2770"/>
    <cellStyle name="Milliers 16 4 2 2" xfId="2771"/>
    <cellStyle name="Milliers 21 4" xfId="2772"/>
    <cellStyle name="Milliers 16 4" xfId="2773"/>
    <cellStyle name="Milliers 16 3 4" xfId="2774"/>
    <cellStyle name="Milliers 16 3 3" xfId="2775"/>
    <cellStyle name="Milliers 16 3 2 2 2" xfId="2776"/>
    <cellStyle name="_Heading_prestemp_Reporting Onatel Mai 2009 V 0 A ENVOYE" xfId="2777"/>
    <cellStyle name="Milliers 16 3 2 2" xfId="2778"/>
    <cellStyle name="Milliers 21 2 3" xfId="2779"/>
    <cellStyle name="_Table_USA Ownership_commentaires fixe  internet Déc 08_Reporting Onatel Mai 2009 V 0 A ENVOYE_Flash du mois de septembre 2009 (2) (version 1)_Budget Telmob 2011 2 2" xfId="2780"/>
    <cellStyle name="Milliers 16 2 3" xfId="2781"/>
    <cellStyle name="Milliers 21 2" xfId="2782"/>
    <cellStyle name="Milliers 16 2" xfId="2783"/>
    <cellStyle name="Milliers 20" xfId="2784"/>
    <cellStyle name="Milliers 15" xfId="2785"/>
    <cellStyle name="Milliers 14 6 2" xfId="2786"/>
    <cellStyle name="Milliers 14 6" xfId="2787"/>
    <cellStyle name="_Table_USA Ownership_TBG Onatel Février  2009  Vtbg V3_Commentaires TBG mars_Flash du mois d' avril 2009_Reporting Onatel Mai 2009 V 0 2 2" xfId="2788"/>
    <cellStyle name="Milliers 14 5 3" xfId="2789"/>
    <cellStyle name="Milliers 14 5 2" xfId="2790"/>
    <cellStyle name="Milliers 14 4 3 2" xfId="2791"/>
    <cellStyle name="Milliers 14 4 2 3" xfId="2792"/>
    <cellStyle name="Hyperlink_Book1" xfId="2793"/>
    <cellStyle name="Milliers 14 4" xfId="2794"/>
    <cellStyle name="%_yan mogo ba_Flash du mois de septembre 2009 (2) (version 1)_Flash du mois de Novembre V2" xfId="2795"/>
    <cellStyle name="20 % - Accent6 11" xfId="2796"/>
    <cellStyle name="Milliers 14 3 4" xfId="2797"/>
    <cellStyle name="20 % - Accent6 10 2" xfId="2798"/>
    <cellStyle name="Milliers 14 3 3 2" xfId="2799"/>
    <cellStyle name="20 % - Accent6 10" xfId="2800"/>
    <cellStyle name="Milliers 14 3 3" xfId="2801"/>
    <cellStyle name="Milliers 14 3 2 3" xfId="2802"/>
    <cellStyle name="Milliers 14 3 2 2 2" xfId="2803"/>
    <cellStyle name="Milliers 14 3 2" xfId="2804"/>
    <cellStyle name="_Table_USA Ownership_commentaires fixe  internet Déc 08_TBG Onatel Février  2009  Vtbg V3_Commentaires TBG mars_Reporting Onatel septembre  2009 préparé 2" xfId="2805"/>
    <cellStyle name="Milliers 14 2_RH et QS" xfId="2806"/>
    <cellStyle name="_Table_USA Ownership_Copie de Flash du mois d' avril 2009 corrigé par NAIMI_Flash du mois de mai 2009_Budget Telmob 2011 2 2" xfId="2807"/>
    <cellStyle name="Milliers 14 2 5" xfId="2808"/>
    <cellStyle name="Milliers 14 2 4 2" xfId="2809"/>
    <cellStyle name="_TableHeading_Flash du mois d' avril 2009_Reporting Onatel Mai 2009 V 0_Budget Telmob 2011" xfId="2810"/>
    <cellStyle name="Milliers 14 2 2_RH et QS" xfId="2811"/>
    <cellStyle name="Milliers 14 2 2 4" xfId="2812"/>
    <cellStyle name="Milliers 14 2 2 3" xfId="2813"/>
    <cellStyle name="Milliers 14 2 2 2 3" xfId="2814"/>
    <cellStyle name="Milliers 14 2 2 2 2 2" xfId="2815"/>
    <cellStyle name="_TableHead_Reporting Onatel Avril 2009 V0_Budget 2011 v1 (4) 2" xfId="2816"/>
    <cellStyle name="Milliers 14 2 2 2" xfId="2817"/>
    <cellStyle name="Milliers 14 2" xfId="2818"/>
    <cellStyle name="Output 8" xfId="2819"/>
    <cellStyle name="Milliers 12 3" xfId="2820"/>
    <cellStyle name="Output 7" xfId="2821"/>
    <cellStyle name="Milliers 12 2" xfId="2822"/>
    <cellStyle name="Pourcentage 19 2 3" xfId="2823"/>
    <cellStyle name="Milliers 11_RH et QS" xfId="2824"/>
    <cellStyle name="Milliers 10 2 2" xfId="2825"/>
    <cellStyle name="Pourcentage 18 4_RH et QS" xfId="2826"/>
    <cellStyle name="Check Cell 5" xfId="2827"/>
    <cellStyle name="Milliers 10 2" xfId="2828"/>
    <cellStyle name="Milliers [0] 9" xfId="2829"/>
    <cellStyle name="Millares [0]_BSC 3&amp;4" xfId="2830"/>
    <cellStyle name="Mega 2" xfId="2831"/>
    <cellStyle name="Mega" xfId="2832"/>
    <cellStyle name="_Table_USA Ownership_Flash du mois d' avril 2009_Budget Telmob 2011 2 2" xfId="2833"/>
    <cellStyle name="Linked Cell 8" xfId="2834"/>
    <cellStyle name="Linked Cell 5" xfId="2835"/>
    <cellStyle name="Normal 26 2 2 2 3" xfId="2836"/>
    <cellStyle name="Linked Cell 4" xfId="2837"/>
    <cellStyle name="_TableHead_commentaires fixe  internet Déc 08_TBG Onatel Février  2009  Vtbg V3_Commentaires TBG mars_Flash du mois d' avril 2009_Flash du mois de mai 2009_Budget Telmob 2011 2" xfId="2838"/>
    <cellStyle name="Heading 1 17" xfId="2839"/>
    <cellStyle name="Heading 1 22" xfId="2840"/>
    <cellStyle name="20% - Accent4 5_RH et QS" xfId="2841"/>
    <cellStyle name="Linked Cell 26" xfId="2842"/>
    <cellStyle name="_Table_USA Ownership_Commentaires TBG mars_Copie de Flash du mois d' avril 2009 corrigé par NAIMI 2 2" xfId="2843"/>
    <cellStyle name="_Heading_prestemp_Reporting Onatel Mai 2009 V 0_Flash du mois de septembre 2009 (2) (version 1)" xfId="2844"/>
    <cellStyle name="Heading 1 13" xfId="2845"/>
    <cellStyle name="Linked Cell 22" xfId="2846"/>
    <cellStyle name="Linked Cell 17" xfId="2847"/>
    <cellStyle name="20% - Accent5 4 2 3" xfId="2848"/>
    <cellStyle name="Heading 1 12" xfId="2849"/>
    <cellStyle name="Linked Cell 21" xfId="2850"/>
    <cellStyle name="Linked Cell 16" xfId="2851"/>
    <cellStyle name="20% - Accent5 4 2 2" xfId="2852"/>
    <cellStyle name="Heading 1 11" xfId="2853"/>
    <cellStyle name="Linked Cell 20" xfId="2854"/>
    <cellStyle name="Linked Cell 15" xfId="2855"/>
    <cellStyle name="40 % - Accent1 4_CA Fixe" xfId="2856"/>
    <cellStyle name="Heading 1 10" xfId="2857"/>
    <cellStyle name="Linked Cell 14" xfId="2858"/>
    <cellStyle name="Linked Cell 11" xfId="2859"/>
    <cellStyle name="Linked Cell 10" xfId="2860"/>
    <cellStyle name="Link Units (2)" xfId="2861"/>
    <cellStyle name="_TableHeading_Reporting Onatel Avril 2009 V0_Reporting Onatel Mai 2009 V 0 2" xfId="2862"/>
    <cellStyle name="Link Units (1)_Parc Mobile" xfId="2863"/>
    <cellStyle name="Normal 25 2 2 3 2" xfId="2864"/>
    <cellStyle name="40% - Accent4 14 2 2" xfId="2865"/>
    <cellStyle name="_TableHead_commentaires fixe  internet Déc 08_Commentaires TBG mars_Copie de Flash du mois d' avril 2009 corrigé par NAIMI_Reporting Onatel Mai 2009 V 0_Budget 2011 v1 (4) 2" xfId="2866"/>
    <cellStyle name="Link Units (1)" xfId="2867"/>
    <cellStyle name="_Table_02 Pfd Valuation_Reporting Onatel Avril 2009 V0_Copie de Flash du mois d' avril 2009 corrigé par NAIMI_Flash du mois de mai 2009_Capex- Mobile 3" xfId="2868"/>
    <cellStyle name="Link Units (0)" xfId="2869"/>
    <cellStyle name="_Table_USA Ownership_commentaires fixe  internet Déc 08_TBG Onatel Février  2009  Vtbg V3_Commentaires TBG mars_Budget Telmob 2011 3" xfId="2870"/>
    <cellStyle name="Link Currency (0) 2" xfId="2871"/>
    <cellStyle name="Normal 5 2 2 2 4 3" xfId="2872"/>
    <cellStyle name="Link Currency (0)" xfId="2873"/>
    <cellStyle name="20% - Accent2 18 3 2" xfId="2874"/>
    <cellStyle name="20% - Accent2 23 3 2" xfId="2875"/>
    <cellStyle name="Comma [0] 18" xfId="2876"/>
    <cellStyle name="LineItemValue" xfId="2877"/>
    <cellStyle name="Legal 8½ x 14 in_RH et QS" xfId="2878"/>
    <cellStyle name="Legal 8½ x 14 in 8" xfId="2879"/>
    <cellStyle name="_TableRowBorder_commentaires fixe  internet Déc 08_Commentaires TBG mars_Flash du mois d' avril 2009_Reporting Onatel Mai 2009 V 0 2" xfId="2880"/>
    <cellStyle name="Legal 8½ x 14 in 7" xfId="2881"/>
    <cellStyle name="Legal 8½ x 14 in 5" xfId="2882"/>
    <cellStyle name="Legal 8½ x 14 in 4" xfId="2883"/>
    <cellStyle name="_Table_USA Ownership_TBG Onatel Février  2009  Vtbg V3_Commentaires TBG mars_Budget Telmob 2011 3" xfId="2884"/>
    <cellStyle name="Legal 8½ x 14 in 3" xfId="2885"/>
    <cellStyle name="_Table_USA Ownership_TBG Onatel Février  2009  Vtbg V3_Commentaires TBG mars_Budget Telmob 2011 2" xfId="2886"/>
    <cellStyle name="Legal 8½ x 14 in 2" xfId="2887"/>
    <cellStyle name="40 % - Accent4 7 2 3 2" xfId="2888"/>
    <cellStyle name="Kilo 2" xfId="2889"/>
    <cellStyle name="40 % - Accent4 7 2 3" xfId="2890"/>
    <cellStyle name="Kilo" xfId="2891"/>
    <cellStyle name="_Table_02 Pfd Valuation_TBG Onatel Février  2009  Vtbg V3_Flash du mois de mai 2009 2" xfId="2892"/>
    <cellStyle name="ItemTypeClass 3" xfId="2893"/>
    <cellStyle name="_TableHeading_commentaires fixe  internet Déc 08_Commentaires TBG mars_Flash du mois d' avril 2009_Flash du mois de mai 2009" xfId="2894"/>
    <cellStyle name="ItemTypeClass 2" xfId="2895"/>
    <cellStyle name="Insatisfaisant 7 2" xfId="2896"/>
    <cellStyle name="Insatisfaisant 5 2" xfId="2897"/>
    <cellStyle name="Normal 3 2 2 3 3" xfId="2898"/>
    <cellStyle name="40% - Accent4 6 3" xfId="2899"/>
    <cellStyle name="Insatisfaisant 4_RH et QS" xfId="2900"/>
    <cellStyle name="Insatisfaisant 4 2" xfId="2901"/>
    <cellStyle name="Insatisfaisant 4" xfId="2902"/>
    <cellStyle name="Milliers 12_RH et QS" xfId="2903"/>
    <cellStyle name="Insatisfaisant 3" xfId="2904"/>
    <cellStyle name="20 % - Accent3 9 2 2" xfId="2905"/>
    <cellStyle name="Insatisfaisant 2 2_Parc Mobile" xfId="2906"/>
    <cellStyle name="InputLockedPct 3" xfId="2907"/>
    <cellStyle name="InputLockedPct 2" xfId="2908"/>
    <cellStyle name="Texte explicatif 6_RH et QS" xfId="2909"/>
    <cellStyle name="InputLockedInt 2" xfId="2910"/>
    <cellStyle name="20% - Accent3 14 2 3" xfId="2911"/>
    <cellStyle name="InputLockedInt" xfId="2912"/>
    <cellStyle name="InputDetailPct 2" xfId="2913"/>
    <cellStyle name="InputDetailPct" xfId="2914"/>
    <cellStyle name="Input Percent_2007-12 TBG suivi filiales Décembre 2007" xfId="2915"/>
    <cellStyle name="Input Percent 4" xfId="2916"/>
    <cellStyle name="Input Percent 2" xfId="2917"/>
    <cellStyle name="20 % - Accent4 8 3_RH et QS" xfId="2918"/>
    <cellStyle name="_Table_USA Ownership_TBG Onatel Février  2009  Vtbg V3_Commentaires TBG mars_Flash du mois de septembre 2009 (2) (version 1)_Budget Telmob 2011 3" xfId="2919"/>
    <cellStyle name="_TableHead_commentaires fixe  internet Déc 08_Commentaires TBG mars_Copie de Flash du mois d' avril 2009 corrigé par NAIMI_Budget Telmob 2011" xfId="2920"/>
    <cellStyle name="Input Percent 12" xfId="2921"/>
    <cellStyle name="_Table_USA Ownership_TBG Onatel Février  2009  Vtbg V3_Commentaires TBG mars_Flash du mois de septembre 2009 (2) (version 1)_Budget Telmob 2011 2" xfId="2922"/>
    <cellStyle name="Input Percent 11" xfId="2923"/>
    <cellStyle name="_TableHeading_commentaires fixe  internet Déc 08_Reporting Onatel Avril 2009 V0_Flash du mois de mai 2009" xfId="2924"/>
    <cellStyle name="Input Percent 10" xfId="2925"/>
    <cellStyle name="_TableHeading_commentaires fixe  internet Déc 08_Commentaires TBG mars_Flash du mois de mai 2009_Budget Telmob 2011" xfId="2926"/>
    <cellStyle name="Input Percent 0,00" xfId="2927"/>
    <cellStyle name="Input Normal 7" xfId="2928"/>
    <cellStyle name="Input Normal 11" xfId="2929"/>
    <cellStyle name="Input Decimal 0,00" xfId="2930"/>
    <cellStyle name="40 % - Accent6 8 2 3 2" xfId="2931"/>
    <cellStyle name="Input Currency_RH et QS" xfId="2932"/>
    <cellStyle name="_TableHeading_Commentaires TBG mars_Copie de Flash du mois d' avril 2009 corrigé par NAIMI_Flash du mois de mai 2009_Budget 2011 v1 (4) 2" xfId="2933"/>
    <cellStyle name="Input Currency 9" xfId="2934"/>
    <cellStyle name="_TableRowBorder_commentaires fixe  internet Déc 08_TBG Onatel Février  2009  Vtbg V3_Commentaires TBG mars_Flash du mois d' avril 2009_Reporting Onatel Mai 2009 V 0 2" xfId="2935"/>
    <cellStyle name="Input Currency 8" xfId="2936"/>
    <cellStyle name="Input Currency 7" xfId="2937"/>
    <cellStyle name="Pourcentage 17 4 3 3 2" xfId="2938"/>
    <cellStyle name="Input Currency 6" xfId="2939"/>
    <cellStyle name="_Table_TBG Onatel Février  2009  Vtbg V3_Flash du mois de mai 2009" xfId="2940"/>
    <cellStyle name="Input Currency 5" xfId="2941"/>
    <cellStyle name="40 % - Accent4 10 2 2 3" xfId="2942"/>
    <cellStyle name="Input Currency 3" xfId="2943"/>
    <cellStyle name="Normal 74 2 4" xfId="2944"/>
    <cellStyle name="_Table_02 Pfd Valuation_commentaires fixe  internet Déc 08_TBG Onatel Février  2009  Vtbg V3_Copie de Flash du mois d' avril 2009 corrigé par NAIMI_Reporting Onatel Mai 2009 V 0_Flash du mois de septembre 2009 (2) (version 1)_Capex- Mobile" xfId="2945"/>
    <cellStyle name="Input 8" xfId="2946"/>
    <cellStyle name="Input 4" xfId="2947"/>
    <cellStyle name="_Table_02 Pfd Valuation_Flash du mois d' avril 2009_Budget Telmob 2011" xfId="2948"/>
    <cellStyle name="Input 29 2" xfId="2949"/>
    <cellStyle name="40 % - Accent2 7_RH et QS" xfId="2950"/>
    <cellStyle name="Entrée 2 2 3 2" xfId="2951"/>
    <cellStyle name="Input 29" xfId="2952"/>
    <cellStyle name="Input 28" xfId="2953"/>
    <cellStyle name="Input 27" xfId="2954"/>
    <cellStyle name="Input 26" xfId="2955"/>
    <cellStyle name="40 % - Accent2 10 6" xfId="2956"/>
    <cellStyle name="Input 30" xfId="2957"/>
    <cellStyle name="Input 25" xfId="2958"/>
    <cellStyle name="Normal 21 2 6 2 3" xfId="2959"/>
    <cellStyle name="Input 2" xfId="2960"/>
    <cellStyle name="40 % - Accent2 10 4" xfId="2961"/>
    <cellStyle name="Input 23" xfId="2962"/>
    <cellStyle name="Input 18" xfId="2963"/>
    <cellStyle name="Headline3" xfId="2964"/>
    <cellStyle name="Input 12" xfId="2965"/>
    <cellStyle name="_Table_02 Pfd Valuation_TBG Onatel Février  2009  Vtbg V3_Copie de Flash du mois d' avril 2009 corrigé par NAIMI_Flash du mois de mai 2009_Budget Telmob 2011 2 2" xfId="2966"/>
    <cellStyle name="Headline2" xfId="2967"/>
    <cellStyle name="Input 11" xfId="2968"/>
    <cellStyle name="Input [yellow] 2 2" xfId="2969"/>
    <cellStyle name="Input [yellow] 2" xfId="2970"/>
    <cellStyle name="Input [00]" xfId="2971"/>
    <cellStyle name="Input [%00]" xfId="2972"/>
    <cellStyle name="Input [%0] 2" xfId="2973"/>
    <cellStyle name="Input [%0]" xfId="2974"/>
    <cellStyle name="Normal 6 2 3 5 3 2" xfId="2975"/>
    <cellStyle name="_TableHead_commentaires fixe  internet Déc 08_Commentaires TBG mars_Copie de Flash du mois d' avril 2009 corrigé par NAIMI_Reporting Onatel Mai 2009 V 0_Budget 2011 v1 (4)" xfId="2976"/>
    <cellStyle name="indicatif_nv" xfId="2977"/>
    <cellStyle name="40 % - Accent5 8 5 2" xfId="2978"/>
    <cellStyle name="40% - Accent1 6 3" xfId="2979"/>
    <cellStyle name="In Years 2" xfId="2980"/>
    <cellStyle name="In Growth 2" xfId="2981"/>
    <cellStyle name="In Dates" xfId="2982"/>
    <cellStyle name="Hidden_RH et QS" xfId="2983"/>
    <cellStyle name="_Table_02 Pfd Valuation_commentaires fixe  internet Déc 08_Commentaires TBG mars_Flash du mois d' avril 2009_Flash du mois de septembre 2009 (2) (version 1)_Budget Telmob 2011" xfId="2984"/>
    <cellStyle name="40% - Accent6 2 3 2" xfId="2985"/>
    <cellStyle name="Hidden Decimal 0,00" xfId="2986"/>
    <cellStyle name="Title_RH et QS" xfId="2987"/>
    <cellStyle name="_Table_USA Ownership_commentaires fixe  internet Déc 08_TBG Onatel Février  2009  Vtbg V3_Commentaires TBG mars_Copie de Flash du mois d' avril 2009 corrigé par NAIMI_Flash du mois de mai 2009_Budget Telmob 2011 2 2" xfId="2988"/>
    <cellStyle name="20 % - Accent6 13 3 2" xfId="2989"/>
    <cellStyle name="Hidden" xfId="2990"/>
    <cellStyle name="_Table_USA Ownership_commentaires fixe  internet Déc 08_Flash du mois d' avril 2009_Flash du mois de mai 2009" xfId="2991"/>
    <cellStyle name="_TableHeading_commentaires fixe  internet Déc 08_TBG Onatel Février  2009  Vtbg V3_Flash du mois d' avril 2009_Flash du mois de mai 2009" xfId="2992"/>
    <cellStyle name="helv 2" xfId="2993"/>
    <cellStyle name="20% - Accent5 8_RH et QS" xfId="2994"/>
    <cellStyle name="helv" xfId="2995"/>
    <cellStyle name="Pourcentage 17 2 6 2 2" xfId="2996"/>
    <cellStyle name="Heading page" xfId="2997"/>
    <cellStyle name="Heading I" xfId="2998"/>
    <cellStyle name="Heading 6" xfId="2999"/>
    <cellStyle name="Heading 5" xfId="3000"/>
    <cellStyle name="Heading 4 9" xfId="3001"/>
    <cellStyle name="Heading 4 4" xfId="3002"/>
    <cellStyle name="_TableHeading_Reporting Onatel Avril 2009 V0_Flash du mois de mai 2009_Budget Telmob 2011 2" xfId="3003"/>
    <cellStyle name="Heading 4 2" xfId="3004"/>
    <cellStyle name="Milliers 5 3_RH et QS" xfId="3005"/>
    <cellStyle name="Insatisfaisant 6 2" xfId="3006"/>
    <cellStyle name="Sortie 5 2" xfId="3007"/>
    <cellStyle name="Heading 4 23" xfId="3008"/>
    <cellStyle name="Heading 4 18" xfId="3009"/>
    <cellStyle name="Heading 4 22" xfId="3010"/>
    <cellStyle name="Heading 4 17" xfId="3011"/>
    <cellStyle name="Heading 4 21" xfId="3012"/>
    <cellStyle name="Heading 4 16" xfId="3013"/>
    <cellStyle name="Titre 3 2 3" xfId="3014"/>
    <cellStyle name="_Table_02 Pfd Valuation_Reporting Onatel Mai 2009 V 0 A ENVOYE_Capex- Mobile 3" xfId="3015"/>
    <cellStyle name="Heading 4 20" xfId="3016"/>
    <cellStyle name="Heading 4 15" xfId="3017"/>
    <cellStyle name="Titre 3 2 2" xfId="3018"/>
    <cellStyle name="_Table_02 Pfd Valuation_Reporting Onatel Mai 2009 V 0 A ENVOYE_Capex- Mobile 2" xfId="3019"/>
    <cellStyle name="Heading 4 14" xfId="3020"/>
    <cellStyle name="Heading 4 13" xfId="3021"/>
    <cellStyle name="_TableHead_Budget Telmob 2011 2" xfId="3022"/>
    <cellStyle name="Heading 4 12" xfId="3023"/>
    <cellStyle name="Pourcentage 2 2 8" xfId="3024"/>
    <cellStyle name="_Access Charges Infotel" xfId="3025"/>
    <cellStyle name="Heading 3 9" xfId="3026"/>
    <cellStyle name="Pourcentage 2 2 5" xfId="3027"/>
    <cellStyle name="Heading 3 6" xfId="3028"/>
    <cellStyle name="Pourcentage 2 2 4" xfId="3029"/>
    <cellStyle name="Heading 3 5" xfId="3030"/>
    <cellStyle name="Pourcentage 2 2 2" xfId="3031"/>
    <cellStyle name="Heading 3 3" xfId="3032"/>
    <cellStyle name="Heading 3 24" xfId="3033"/>
    <cellStyle name="Heading 3 19" xfId="3034"/>
    <cellStyle name="_Table_02 Pfd Valuation_commentaires fixe  internet Déc 08_Commentaires TBG mars_Flash du mois d' avril 2009_Reporting Onatel septembre  2009 préparé_Budget Telmob 2011" xfId="3035"/>
    <cellStyle name="Heading 3 23" xfId="3036"/>
    <cellStyle name="Heading 3 18" xfId="3037"/>
    <cellStyle name="Heading 3 22" xfId="3038"/>
    <cellStyle name="Heading 3 17" xfId="3039"/>
    <cellStyle name="_Table_02 Pfd Valuation_commentaires fixe  internet Déc 08_Copie de Flash du mois d' avril 2009 corrigé par NAIMI" xfId="3040"/>
    <cellStyle name="_Table_USA Ownership_commentaires fixe  internet Déc 08_Commentaires TBG mars_Flash du mois d' avril 2009_Flash du mois de septembre 2009 (2) (version 1)" xfId="3041"/>
    <cellStyle name="Heading 3 21" xfId="3042"/>
    <cellStyle name="Heading 3 16" xfId="3043"/>
    <cellStyle name="Normal 103 2 3" xfId="3044"/>
    <cellStyle name="Heading 3 20" xfId="3045"/>
    <cellStyle name="Heading 3 15" xfId="3046"/>
    <cellStyle name="Heading 3 10" xfId="3047"/>
    <cellStyle name="_Table_02 Pfd Valuation_Copie de Flash du mois d' avril 2009 corrigé par NAIMI_Flash du mois de septembre 2009 (2) (version 1)_Capex- Mobile 2 2" xfId="3048"/>
    <cellStyle name="Heading 2 6" xfId="3049"/>
    <cellStyle name="Heading 2 5" xfId="3050"/>
    <cellStyle name="_TableHeading_commentaires fixe  internet Déc 08_Commentaires TBG mars_Copie de Flash du mois d' avril 2009 corrigé par NAIMI_Flash du mois de mai 2009 2" xfId="3051"/>
    <cellStyle name="Heading 2 4" xfId="3052"/>
    <cellStyle name="Heading 2 26" xfId="3053"/>
    <cellStyle name="Milliers 14 2 4 2 2" xfId="3054"/>
    <cellStyle name="_TableHeading_Reporting Onatel Avril 2009 V0_Copie de Flash du mois d' avril 2009 corrigé par NAIMI" xfId="3055"/>
    <cellStyle name="Heading 2 30" xfId="3056"/>
    <cellStyle name="Heading 2 25" xfId="3057"/>
    <cellStyle name="Milliers 20 2 2" xfId="3058"/>
    <cellStyle name="_TableHeading_commentaires fixe  internet Déc 08_TBG Onatel Février  2009  Vtbg V3_Copie de Flash du mois d' avril 2009 corrigé par NAIMI_Flash du mois de mai 2009" xfId="3059"/>
    <cellStyle name="Heading 2 2" xfId="3060"/>
    <cellStyle name="Heading 2 24" xfId="3061"/>
    <cellStyle name="Heading 2 19" xfId="3062"/>
    <cellStyle name="_TableHead_commentaires fixe  internet Déc 08_Commentaires TBG mars_Reporting Onatel Mai 2009 V 0_Budget 2011 v1 (4)" xfId="3063"/>
    <cellStyle name="Heading 2 20" xfId="3064"/>
    <cellStyle name="Heading 2 15" xfId="3065"/>
    <cellStyle name="Heading 2 14" xfId="3066"/>
    <cellStyle name="Heading 2 12" xfId="3067"/>
    <cellStyle name="Heading 2 11" xfId="3068"/>
    <cellStyle name="_Table_02 Pfd Valuation_commentaires fixe  internet Déc 08_TBG Onatel Février  2009  Vtbg V3_Flash du mois d' avril 2009_Reporting Onatel Mai 2009 V 0 3" xfId="3069"/>
    <cellStyle name="_Table_02 Pfd Valuation_TBG Onatel Février  2009  Vtbg V3_Commentaires TBG mars_Copie de Flash du mois d' avril 2009 corrigé par NAIMI_Capex- Mobile 3" xfId="3070"/>
    <cellStyle name="Heading 2 10" xfId="3071"/>
    <cellStyle name="Heading 1 29" xfId="3072"/>
    <cellStyle name="_Table_USA Ownership_Commentaires TBG mars_Copie de Flash du mois d' avril 2009 corrigé par NAIMI_Reporting Onatel Mai 2009 V 0 2 2" xfId="3073"/>
    <cellStyle name="Heading 1 25" xfId="3074"/>
    <cellStyle name="Linked Cell 28" xfId="3075"/>
    <cellStyle name="Heading 1 24" xfId="3076"/>
    <cellStyle name="Heading 1 19" xfId="3077"/>
    <cellStyle name="Heading 1 9" xfId="3078"/>
    <cellStyle name="Linked Cell 27" xfId="3079"/>
    <cellStyle name="Heading 1 23" xfId="3080"/>
    <cellStyle name="Heading 1 18" xfId="3081"/>
    <cellStyle name="Heading 1 7" xfId="3082"/>
    <cellStyle name="Linked Cell 25" xfId="3083"/>
    <cellStyle name="Heading 1 21" xfId="3084"/>
    <cellStyle name="Heading 1 16" xfId="3085"/>
    <cellStyle name="Normal 4 17_RH et QS" xfId="3086"/>
    <cellStyle name="Heading 1 4" xfId="3087"/>
    <cellStyle name="Heading 1 3" xfId="3088"/>
    <cellStyle name="Heading 1 2" xfId="3089"/>
    <cellStyle name="Heading 1 1" xfId="3090"/>
    <cellStyle name="_Table_02 Pfd Valuation_commentaires fixe  internet Déc 08_Flash du mois d' avril 2009_Reporting Onatel septembre  2009 préparé_Budget Telmob 2011 3" xfId="3091"/>
    <cellStyle name="_TableHeading_TBG Onatel Février  2009  Vtbg V3_Flash du mois de mai 2009_Budget Telmob 2011" xfId="3092"/>
    <cellStyle name="Header2 2" xfId="3093"/>
    <cellStyle name="Vérification 4_RH et QS" xfId="3094"/>
    <cellStyle name="HEADER_Access (6 circle) KPI Consolidation version 8" xfId="3095"/>
    <cellStyle name="_Table_02 Pfd Valuation_Copie de Flash du mois d' avril 2009 corrigé par NAIMI_Reporting Onatel Mai 2009 V 0_Flash du mois de septembre 2009 (2) (version 1)_Budget Telmob 2011" xfId="3096"/>
    <cellStyle name="_Table_02 Pfd Valuation_commentaires fixe  internet Déc 08_Reporting Onatel Mai 2009 V 0 A ENVOYE_Flash du mois de septembre 2009 (2) (version 1)_Budget Telmob 2011 2 2" xfId="3097"/>
    <cellStyle name="Header - Style1" xfId="3098"/>
    <cellStyle name="_Table_USA Ownership_TBG Onatel Février  2009  Vtbg V3_Commentaires TBG mars_Flash du mois de septembre 2009 (2) (version 1)" xfId="3099"/>
    <cellStyle name="GRAS_RH et QS" xfId="3100"/>
    <cellStyle name="GRAS" xfId="3101"/>
    <cellStyle name="Normal 4 14 3 2 2 2" xfId="3102"/>
    <cellStyle name="Good 7" xfId="3103"/>
    <cellStyle name="Good 6" xfId="3104"/>
    <cellStyle name="Good 5" xfId="3105"/>
    <cellStyle name="_TableHead_TBG Onatel Février  2009  Vtbg V3_Commentaires TBG mars_Reporting Onatel septembre  2009 préparé" xfId="3106"/>
    <cellStyle name="Good 3" xfId="3107"/>
    <cellStyle name="args.style" xfId="3108"/>
    <cellStyle name="Good 26" xfId="3109"/>
    <cellStyle name="Good 25" xfId="3110"/>
    <cellStyle name="Input Cell" xfId="3111"/>
    <cellStyle name="Good 2" xfId="3112"/>
    <cellStyle name="Good 24" xfId="3113"/>
    <cellStyle name="Good 19" xfId="3114"/>
    <cellStyle name="Good 23" xfId="3115"/>
    <cellStyle name="Good 18" xfId="3116"/>
    <cellStyle name="Good 22" xfId="3117"/>
    <cellStyle name="Good 17" xfId="3118"/>
    <cellStyle name="Good 21" xfId="3119"/>
    <cellStyle name="Good 16" xfId="3120"/>
    <cellStyle name="_TableHead_commentaires fixe  internet Déc 08_TBG Onatel Février  2009  Vtbg V3_Copie de Flash du mois d' avril 2009 corrigé par NAIMI_Flash du mois de mai 2009 2" xfId="3121"/>
    <cellStyle name="Good 20" xfId="3122"/>
    <cellStyle name="Good 15" xfId="3123"/>
    <cellStyle name="_Table_02 Pfd Valuation_commentaires fixe  internet Déc 08_TBG Onatel Février  2009  Vtbg V3_Commentaires TBG mars_Copie de Flash du mois d' avril 2009 corrigé par NAIMI_Reporting Onatel septembre  2009 préparé_Capex- Mobile" xfId="3124"/>
    <cellStyle name="20% - Accent2 4 2 2" xfId="3125"/>
    <cellStyle name="Good 13" xfId="3126"/>
    <cellStyle name="Good 12" xfId="3127"/>
    <cellStyle name="Good 11" xfId="3128"/>
    <cellStyle name="_Table_02 Pfd Valuation_commentaires fixe  internet Déc 08_Reporting Onatel Avril 2009 V0_Copie de Flash du mois d' avril 2009 corrigé par NAIMI_Reporting Onatel Mai 2009 V 0_Flash du mois de septembre 2009 (2) (version 1)_Budget Telmob 2011 2" xfId="3129"/>
    <cellStyle name="Giga_RH et QS" xfId="3130"/>
    <cellStyle name="Fixed_Parc Mobile" xfId="3131"/>
    <cellStyle name="Fixed 2 2" xfId="3132"/>
    <cellStyle name="F7" xfId="3133"/>
    <cellStyle name="F5" xfId="3134"/>
    <cellStyle name="Ezres_Cable" xfId="3135"/>
    <cellStyle name="Ezres [0]_Cable" xfId="3136"/>
    <cellStyle name="Explanatory Text 9" xfId="3137"/>
    <cellStyle name="20 % - Accent6 9 4 3" xfId="3138"/>
    <cellStyle name="Explanatory Text 7" xfId="3139"/>
    <cellStyle name="20 % - Accent6 9 4 2" xfId="3140"/>
    <cellStyle name="Explanatory Text 6" xfId="3141"/>
    <cellStyle name="Total 6 3" xfId="3142"/>
    <cellStyle name="Normal 5 2 2 2 2 2 2 2" xfId="3143"/>
    <cellStyle name="_Table_commentaires fixe  internet Déc 08_Flash du mois de mai 2009_Budget Telmob 2011" xfId="3144"/>
    <cellStyle name="Explanatory Text 4" xfId="3145"/>
    <cellStyle name="Total 6 2" xfId="3146"/>
    <cellStyle name="Explanatory Text 3" xfId="3147"/>
    <cellStyle name="_TableRowBorder_P &amp; L Conso" xfId="3148"/>
    <cellStyle name="Explanatory Text 28" xfId="3149"/>
    <cellStyle name="_Table_02 Pfd Valuation_Reporting Onatel Mai 2009 V 0_Budget Telmob 2011" xfId="3150"/>
    <cellStyle name="Explanatory Text 27" xfId="3151"/>
    <cellStyle name="Explanatory Text 12" xfId="3152"/>
    <cellStyle name="_Table_02 Pfd Valuation_Rev Fixe-Internet_COMMENTAIRES JUILLET 2009_Budget Telmob 2011 2" xfId="3153"/>
    <cellStyle name="Input [%] 2 2" xfId="3154"/>
    <cellStyle name="Pourcentage 2 9" xfId="3155"/>
    <cellStyle name="Euro 9 2" xfId="3156"/>
    <cellStyle name="Euro 5" xfId="3157"/>
    <cellStyle name="Euro 4_RH et QS" xfId="3158"/>
    <cellStyle name="Euro 4 2" xfId="3159"/>
    <cellStyle name="Euro 4" xfId="3160"/>
    <cellStyle name="Euro 3_RH et QS" xfId="3161"/>
    <cellStyle name="_Table_02 Pfd Valuation_commentaires fixe  internet Déc 08_Reporting Onatel Avril 2009 V0_Copie de Flash du mois d' avril 2009 corrigé par NAIMI_Reporting Onatel Mai 2009 V 0_Reporting Onatel septembre  2009 préparé 3" xfId="3162"/>
    <cellStyle name="20 % - Accent2 2 2 3" xfId="3163"/>
    <cellStyle name="Euro 3 2" xfId="3164"/>
    <cellStyle name="Euro 3" xfId="3165"/>
    <cellStyle name="Euro 2 2 2" xfId="3166"/>
    <cellStyle name="Note 20" xfId="3167"/>
    <cellStyle name="Note 15" xfId="3168"/>
    <cellStyle name="Euro 2 2" xfId="3169"/>
    <cellStyle name="40% - Accent4 10_RH et QS" xfId="3170"/>
    <cellStyle name="Euro 2" xfId="3171"/>
    <cellStyle name="Accent4 2 2 2" xfId="3172"/>
    <cellStyle name="Euro 13 2" xfId="3173"/>
    <cellStyle name="Heading 3_RH et QS" xfId="3174"/>
    <cellStyle name="Accent4 2 2" xfId="3175"/>
    <cellStyle name="Euro 13" xfId="3176"/>
    <cellStyle name="40% - Accent6 27 2 2 2" xfId="3177"/>
    <cellStyle name="Euro" xfId="3178"/>
    <cellStyle name="_TableRowBorder_commentaires fixe  internet Déc 08_Commentaires TBG mars 2" xfId="3179"/>
    <cellStyle name="entry box 2" xfId="3180"/>
    <cellStyle name="_Table_02 Pfd Valuation_TBG Onatel Février  2009  Vtbg V3_Commentaires TBG mars_Copie de Flash du mois d' avril 2009 corrigé par NAIMI_Flash du mois de mai 2009_Budget Telmob 2011 3" xfId="3181"/>
    <cellStyle name="_Table_USA Ownership_commentaires fixe  internet Déc 08_Reporting Onatel Avril 2009 V0_Reporting Onatel Mai 2009 V 0_Budget Telmob 2011 2" xfId="3182"/>
    <cellStyle name="entry box" xfId="3183"/>
    <cellStyle name="Input [%] 2" xfId="3184"/>
    <cellStyle name="Euro 9" xfId="3185"/>
    <cellStyle name="_SubHeading_prestemp_Reporting Onatel Mai 2009 V 0_FLASH ONATEL DU MOIS DE FEVRIER 2010 V2" xfId="3186"/>
    <cellStyle name="Entrée 6 4" xfId="3187"/>
    <cellStyle name="Entrée 6 2 2 2" xfId="3188"/>
    <cellStyle name="Milliers 21 2 2 2" xfId="3189"/>
    <cellStyle name="40% - Accent3 14_RH et QS" xfId="3190"/>
    <cellStyle name="Milliers 16 2 2 2" xfId="3191"/>
    <cellStyle name="Euro 7" xfId="3192"/>
    <cellStyle name="Entrée 6 2" xfId="3193"/>
    <cellStyle name="Milliers 21 2 2" xfId="3194"/>
    <cellStyle name="Milliers 16 2 2" xfId="3195"/>
    <cellStyle name="Entrée 6" xfId="3196"/>
    <cellStyle name="Entrée 5 2 2" xfId="3197"/>
    <cellStyle name="Text Indent A" xfId="3198"/>
    <cellStyle name="Entrée 5 2" xfId="3199"/>
    <cellStyle name="Entrée 5" xfId="3200"/>
    <cellStyle name="Entrée 4 4" xfId="3201"/>
    <cellStyle name="Entrée 4 3 2" xfId="3202"/>
    <cellStyle name="_Table_02 Pfd Valuation_TBG Onatel Février  2009  Vtbg V3_Commentaires TBG mars_Flash du mois d' avril 2009_Reporting Onatel septembre  2009 préparé" xfId="3203"/>
    <cellStyle name="_Table_USA Ownership_Commentaires TBG mars_Copie de Flash du mois d' avril 2009 corrigé par NAIMI_Reporting Onatel Mai 2009 V 0_Flash du mois de septembre 2009 (2) (version 1)_Budget Telmob 2011 3" xfId="3204"/>
    <cellStyle name="40% - Accent3 10 3 2" xfId="3205"/>
    <cellStyle name="Entrée 4 3" xfId="3206"/>
    <cellStyle name="_Table_commentaires fixe  internet Déc 08_TBG Onatel Février  2009  Vtbg V3_Copie de Flash du mois d' avril 2009 corrigé par NAIMI_Reporting Onatel Mai 2009 V 0_Flash du mois de septembre 2009 (2) (version 1)_Budget Telmob 2011" xfId="3207"/>
    <cellStyle name="_TableHead_Reporting Onatel Avril 2009 V0_Reporting Onatel Mai 2009 V 0_Budget Telmob 2011 2" xfId="3208"/>
    <cellStyle name="Entrée 4" xfId="3209"/>
    <cellStyle name="40% - Accent3 10 2 3" xfId="3210"/>
    <cellStyle name="Entrée 3 4" xfId="3211"/>
    <cellStyle name="40% - Accent3 10 2 2 2" xfId="3212"/>
    <cellStyle name="Entrée 3 3 2" xfId="3213"/>
    <cellStyle name="40% - Accent3 10 2 2" xfId="3214"/>
    <cellStyle name="20 % - Accent5 8 2 3 2" xfId="3215"/>
    <cellStyle name="Entrée 3 3" xfId="3216"/>
    <cellStyle name="Style 1_Parc Mobile" xfId="3217"/>
    <cellStyle name="Entrée 3 2 2 2" xfId="3218"/>
    <cellStyle name="Entrée 3 2 2" xfId="3219"/>
    <cellStyle name="Entrée 3 2" xfId="3220"/>
    <cellStyle name="20 % - Accent5 8 2 2 2 2" xfId="3221"/>
    <cellStyle name="Entrée 2 3 2" xfId="3222"/>
    <cellStyle name="azert - Style1 2" xfId="3223"/>
    <cellStyle name="Entrée 2 2 4" xfId="3224"/>
    <cellStyle name="Normal 20 2 5" xfId="3225"/>
    <cellStyle name="Accent4 - 40 % 2" xfId="3226"/>
    <cellStyle name="Entrée 2 2 2 3" xfId="3227"/>
    <cellStyle name="Normal 20 2 4 2" xfId="3228"/>
    <cellStyle name="Entrée 2 2 2 2 2" xfId="3229"/>
    <cellStyle name="Enter Units (1)_Parc Mobile" xfId="3230"/>
    <cellStyle name="_Table_TBG Onatel Février  2009  Vtbg V3_Commentaires TBG mars_Flash du mois d' avril 2009_Flash du mois de mai 2009" xfId="3231"/>
    <cellStyle name="Enter Units (1) 2" xfId="3232"/>
    <cellStyle name="Enter Units (1)" xfId="3233"/>
    <cellStyle name="Enter Units (0)_Parc Mobile" xfId="3234"/>
    <cellStyle name="Enter Currency (0)_Parc Mobile" xfId="3235"/>
    <cellStyle name="Enter Currency (0) 2" xfId="3236"/>
    <cellStyle name="Enter Currency (0)" xfId="3237"/>
    <cellStyle name="_Table_02 Pfd Valuation_TBG Onatel Février  2009  Vtbg V3_Flash du mois d' avril 2009" xfId="3238"/>
    <cellStyle name="En-tête 2" xfId="3239"/>
    <cellStyle name="Emphase 2" xfId="3240"/>
    <cellStyle name="20% - Accent6 7 2 2" xfId="3241"/>
    <cellStyle name="e xerox" xfId="3242"/>
    <cellStyle name="Dziesiêtny_MSC &amp; VLR Description" xfId="3243"/>
    <cellStyle name="20 % - Accent1 2 2 2" xfId="3244"/>
    <cellStyle name="DropDown 2" xfId="3245"/>
    <cellStyle name="DOWNFOOT 2 2" xfId="3246"/>
    <cellStyle name="Normal 21 2 5 2 3" xfId="3247"/>
    <cellStyle name="_Situation des projets FTK_BSS_Envrt_18-10-05_Tableau de bord 3G_Feuil1" xfId="3248"/>
    <cellStyle name="Dotted" xfId="3249"/>
    <cellStyle name="Dollar" xfId="3250"/>
    <cellStyle name="_Table_02 Pfd Valuation_commentaires fixe  internet Déc 08_Commentaires TBG mars_Copie de Flash du mois d' avril 2009 corrigé par NAIMI_Reporting Onatel Mai 2009 V 0 3" xfId="3251"/>
    <cellStyle name="20 % - Accent5 10 4 3" xfId="3252"/>
    <cellStyle name="DimDownTitle" xfId="3253"/>
    <cellStyle name="Milliers 14 2 3 2 2" xfId="3254"/>
    <cellStyle name="Dezimal_Acquisition stats" xfId="3255"/>
    <cellStyle name="Dezimal [0]_Acquisition stats" xfId="3256"/>
    <cellStyle name="_Table_TBG Onatel Février  2009  Vtbg V3_Copie de Flash du mois d' avril 2009 corrigé par NAIMI" xfId="3257"/>
    <cellStyle name="default 1" xfId="3258"/>
    <cellStyle name="Accent5 15" xfId="3259"/>
    <cellStyle name="Accent5 20" xfId="3260"/>
    <cellStyle name="Decimal 0,0000 3" xfId="3261"/>
    <cellStyle name="Accent5 14" xfId="3262"/>
    <cellStyle name="Decimal 0,0000 2" xfId="3263"/>
    <cellStyle name="Normal 20 4 3 3 2" xfId="3264"/>
    <cellStyle name="Decimal 0,0000" xfId="3265"/>
    <cellStyle name="Decimal 0,00" xfId="3266"/>
    <cellStyle name="Normal 23 5 3 2" xfId="3267"/>
    <cellStyle name="Decimal 0,0" xfId="3268"/>
    <cellStyle name="Titre 3 5 3" xfId="3269"/>
    <cellStyle name="Date Short" xfId="3270"/>
    <cellStyle name="Date 3" xfId="3271"/>
    <cellStyle name="Date 2 2" xfId="3272"/>
    <cellStyle name="Data" xfId="3273"/>
    <cellStyle name="DAILY_TITLE" xfId="3274"/>
    <cellStyle name="current day" xfId="3275"/>
    <cellStyle name="Currency0" xfId="3276"/>
    <cellStyle name="Milliers 18 3 2 2" xfId="3277"/>
    <cellStyle name="Currency-protected" xfId="3278"/>
    <cellStyle name="Normal 6 2 4 2 2" xfId="3279"/>
    <cellStyle name="Currency [2]_RH et QS" xfId="3280"/>
    <cellStyle name="Currency [2] 8" xfId="3281"/>
    <cellStyle name="Currency [2] 6" xfId="3282"/>
    <cellStyle name="Currency [2] 2" xfId="3283"/>
    <cellStyle name="Currency [2] 14" xfId="3284"/>
    <cellStyle name="Currency [2] 13" xfId="3285"/>
    <cellStyle name="Currency [1] 9" xfId="3286"/>
    <cellStyle name="60 % - Accent2 4" xfId="3287"/>
    <cellStyle name="Currency [1] 5" xfId="3288"/>
    <cellStyle name="Normal 3 2 2 3 4 2" xfId="3289"/>
    <cellStyle name="Currency [1] 14" xfId="3290"/>
    <cellStyle name="Currency [1] 13" xfId="3291"/>
    <cellStyle name="Currency [1] 12" xfId="3292"/>
    <cellStyle name="20 % - Accent4 12 2" xfId="3293"/>
    <cellStyle name="40 % - Accent3 10 2 2" xfId="3294"/>
    <cellStyle name="_%(SignSpaceOnly)" xfId="3295"/>
    <cellStyle name="Currency [00]_Parc Mobile" xfId="3296"/>
    <cellStyle name="Currency [0] 9" xfId="3297"/>
    <cellStyle name="NA is zero 6" xfId="3298"/>
    <cellStyle name="Currency [0] 4" xfId="3299"/>
    <cellStyle name="NA is zero 4" xfId="3300"/>
    <cellStyle name="Currency [0] 2" xfId="3301"/>
    <cellStyle name="40 % - Accent5 10 2 4" xfId="3302"/>
    <cellStyle name="Currency [0] 17" xfId="3303"/>
    <cellStyle name="Normal 3 2 2 2 4 3" xfId="3304"/>
    <cellStyle name="_TableHead_Copie de Flash du mois d' avril 2009 corrigé par NAIMI_Reporting Onatel septembre  2009 préparé_Budget 2011 v1 (4) 2" xfId="3305"/>
    <cellStyle name="40 % - Accent5 10 2 2" xfId="3306"/>
    <cellStyle name="Currency [0] 15" xfId="3307"/>
    <cellStyle name="Normal 3 2 2 2 4 2" xfId="3308"/>
    <cellStyle name="Currency [0] 14" xfId="3309"/>
    <cellStyle name="Currency [0] 11" xfId="3310"/>
    <cellStyle name="Accent1 3 2" xfId="3311"/>
    <cellStyle name="Currency [0] 10" xfId="3312"/>
    <cellStyle name="CurRatio" xfId="3313"/>
    <cellStyle name="_Table_02 Pfd Valuation_TBG Onatel Février  2009  Vtbg V3_Commentaires TBG mars_Capex- Mobile 3" xfId="3314"/>
    <cellStyle name="_TableHead_commentaires fixe  internet Déc 08_Commentaires TBG mars_Flash du mois d' avril 2009_Flash du mois de mai 2009_Budget 2011 v1 (4)" xfId="3315"/>
    <cellStyle name="20% - Accent3 19 2 2" xfId="3316"/>
    <cellStyle name="20% - Accent3 24 2 2" xfId="3317"/>
    <cellStyle name="Copy Percent 0,00_RH et QS" xfId="3318"/>
    <cellStyle name="_Table_02 Pfd Valuation_commentaires fixe  internet Déc 08_Flash du mois d' avril 2009_Budget Telmob 2011" xfId="3319"/>
    <cellStyle name="40% - Accent1 11 2 2 2" xfId="3320"/>
    <cellStyle name="Input Currency 11" xfId="3321"/>
    <cellStyle name="Copy Percent 0" xfId="3322"/>
    <cellStyle name="Copy Decimal 0,00_RH et QS" xfId="3323"/>
    <cellStyle name="Copy Decimal 0" xfId="3324"/>
    <cellStyle name="Copied" xfId="3325"/>
    <cellStyle name="_TableHead_Rev Fixe-Internet_COMMENTAIRES JUILLET 2009 2" xfId="3326"/>
    <cellStyle name="Company" xfId="3327"/>
    <cellStyle name="Commentaire 8 2 3" xfId="3328"/>
    <cellStyle name="_Table_02 Pfd Valuation_Reporting Onatel Avril 2009 V0_Copie de Flash du mois d' avril 2009 corrigé par NAIMI_Reporting Onatel Mai 2009 V 0_Budget Telmob 2011 3" xfId="3329"/>
    <cellStyle name="Commentaire 8 2 2 2" xfId="3330"/>
    <cellStyle name="Commentaire 8 2 2" xfId="3331"/>
    <cellStyle name="_Table_TBG Onatel Février  2009  Vtbg V3_Copie de Flash du mois d' avril 2009 corrigé par NAIMI_Reporting Onatel Mai 2009 V 0_Flash du mois de septembre 2009 (2) (version 1)" xfId="3332"/>
    <cellStyle name="Commentaire 7_RH et QS" xfId="3333"/>
    <cellStyle name="Commentaire 7 5 2" xfId="3334"/>
    <cellStyle name="Commentaire 7 4 2 2" xfId="3335"/>
    <cellStyle name="Normal 27 2_RH et QS" xfId="3336"/>
    <cellStyle name="_SubHeading_prestemp_Reporting Onatel Mai 2009 V 0_Flash du mois de septembre 2009 (2) (version 1)_Classeur1" xfId="3337"/>
    <cellStyle name="Commentaire 7 4" xfId="3338"/>
    <cellStyle name="Commentaire 7 3 2 2" xfId="3339"/>
    <cellStyle name="_Table_USA Ownership_Commentaires TBG mars_Copie de Flash du mois d' avril 2009 corrigé par NAIMI_Reporting Onatel Mai 2009 V 0_Flash du mois de septembre 2009 (2) (version 1)" xfId="3340"/>
    <cellStyle name="_Table_02 Pfd Valuation_commentaires fixe  internet Déc 08_Copie de Flash du mois d' avril 2009 corrigé par NAIMI_Capex- Mobile" xfId="3341"/>
    <cellStyle name="Commentaire 7 3 2" xfId="3342"/>
    <cellStyle name="_Table_USA Ownership_commentaires fixe  internet Déc 08_Commentaires TBG mars_Reporting Onatel Mai 2009 V 0" xfId="3343"/>
    <cellStyle name="Commentaire 7 3" xfId="3344"/>
    <cellStyle name="Commentaire 7 2 2 2" xfId="3345"/>
    <cellStyle name="Commentaire 7 2" xfId="3346"/>
    <cellStyle name="%_Phase préparatoire du TBG de Décembre 2008_Flux Financiers Conso" xfId="3347"/>
    <cellStyle name="_Table_02 Pfd Valuation_commentaires fixe  internet Déc 08_Commentaires TBG mars_Flash du mois d' avril 2009_Reporting Onatel septembre  2009 préparé 2" xfId="3348"/>
    <cellStyle name="40% - Accent4 18 2 3" xfId="3349"/>
    <cellStyle name="40% - Accent4 23 2 3" xfId="3350"/>
    <cellStyle name="Commentaire 6_RH et QS" xfId="3351"/>
    <cellStyle name="Commentaire 6 2 3" xfId="3352"/>
    <cellStyle name="Commentaire 5 8 2" xfId="3353"/>
    <cellStyle name="Commentaire 5 6 3" xfId="3354"/>
    <cellStyle name="20 % - Accent2 11_RH et QS" xfId="3355"/>
    <cellStyle name="Commentaire 5 5 3 2" xfId="3356"/>
    <cellStyle name="_TableHead_Commentaires TBG mars_Flash du mois d' avril 2009_Reporting Onatel septembre  2009 préparé_Budget 2011 v1 (4)" xfId="3357"/>
    <cellStyle name="Commentaire 5 5 3" xfId="3358"/>
    <cellStyle name="20 % - Accent1 10 2 3 2" xfId="3359"/>
    <cellStyle name="Link Currency (2)_Parc Mobile" xfId="3360"/>
    <cellStyle name="Commentaire 5 5 2 2" xfId="3361"/>
    <cellStyle name="Commentaire 5 4_RH et QS" xfId="3362"/>
    <cellStyle name="Commentaire 5 4 3 2" xfId="3363"/>
    <cellStyle name="Texte explicatif 2_RH et QS" xfId="3364"/>
    <cellStyle name="Commentaire 5 4 3" xfId="3365"/>
    <cellStyle name="Commentaire 5 4 2 3" xfId="3366"/>
    <cellStyle name="40% - Accent6 2" xfId="3367"/>
    <cellStyle name="Commentaire 5 3_RH et QS" xfId="3368"/>
    <cellStyle name="_Table_02 Pfd Valuation_commentaires fixe  internet Déc 08_TBG Onatel Février  2009  Vtbg V3_Commentaires TBG mars_Copie de Flash du mois d' avril 2009 corrigé par NAIMI_Reporting Onatel Mai 2009 V 0_Budget Telmob 2011 2" xfId="3369"/>
    <cellStyle name="Accent1 - 60 %" xfId="3370"/>
    <cellStyle name="Commentaire 5 3 6" xfId="3371"/>
    <cellStyle name="Commentaire 5 3 5 2" xfId="3372"/>
    <cellStyle name="Commentaire 5 3 5" xfId="3373"/>
    <cellStyle name="Commentaire 5 3 4" xfId="3374"/>
    <cellStyle name="Commentaire 5 3 3_RH et QS" xfId="3375"/>
    <cellStyle name="Commentaire 5 3 3 4" xfId="3376"/>
    <cellStyle name="Commentaire 5 3 3 2 2 2" xfId="3377"/>
    <cellStyle name="Commentaire 5 3 3 2 2" xfId="3378"/>
    <cellStyle name="Commentaire 5 3 3 2" xfId="3379"/>
    <cellStyle name="Commentaire 5 3 3" xfId="3380"/>
    <cellStyle name="40 % - Accent5 6" xfId="3381"/>
    <cellStyle name="Commentaire 5 3 2_RH et QS" xfId="3382"/>
    <cellStyle name="Commentaire 5 3 2 2 2 2" xfId="3383"/>
    <cellStyle name="Commentaire 5 3 2 2" xfId="3384"/>
    <cellStyle name="Commentaire 5 3 2" xfId="3385"/>
    <cellStyle name="Commentaire 5 3" xfId="3386"/>
    <cellStyle name="Commentaire 5 2 3" xfId="3387"/>
    <cellStyle name="Commentaire 5 2 2 2" xfId="3388"/>
    <cellStyle name="Commentaire 5 2 2" xfId="3389"/>
    <cellStyle name="_Heading_210302 VU Liquidity new figures_Reporting Onatel Mai 2009 V 0_Flash du mois de septembre 2009 (2) (version 1)" xfId="3390"/>
    <cellStyle name="Commentaire 5 2" xfId="3391"/>
    <cellStyle name="Commentaire 5" xfId="3392"/>
    <cellStyle name="Commentaire 4 2 2 2" xfId="3393"/>
    <cellStyle name="Commentaire 4" xfId="3394"/>
    <cellStyle name="Commentaire 3_RH et QS" xfId="3395"/>
    <cellStyle name="Commentaire 3 3" xfId="3396"/>
    <cellStyle name="_Table_02 Pfd Valuation_commentaires fixe  internet Déc 08_Reporting Onatel Avril 2009 V0_Copie de Flash du mois d' avril 2009 corrigé par NAIMI_Reporting Onatel Mai 2009 V 0_Reporting Onatel septembre  2009 préparé_Budget Telmob 2011 3" xfId="3397"/>
    <cellStyle name="Comma [0] 17 3" xfId="3398"/>
    <cellStyle name="Commentaire 2_RH et QS" xfId="3399"/>
    <cellStyle name="Commentaire 2 2 2 2" xfId="3400"/>
    <cellStyle name="Commentaire 2 2 2" xfId="3401"/>
    <cellStyle name="Commentaire 2 2" xfId="3402"/>
    <cellStyle name="Comma 2 3" xfId="3403"/>
    <cellStyle name="Comma 2 2" xfId="3404"/>
    <cellStyle name="_TableHead_Flash du mois d' avril 2009_Reporting Onatel Mai 2009 V 0_Budget 2011 v1 (4) 2" xfId="3405"/>
    <cellStyle name="axlcolour" xfId="3406"/>
    <cellStyle name="Comma 2" xfId="3407"/>
    <cellStyle name="Comma [1]" xfId="3408"/>
    <cellStyle name="40 % - Accent2 8 4 2" xfId="3409"/>
    <cellStyle name="Comma [00] 2" xfId="3410"/>
    <cellStyle name="Comma [0] 9 3" xfId="3411"/>
    <cellStyle name="Comma [0] 9 2" xfId="3412"/>
    <cellStyle name="Comma [0] 9" xfId="3413"/>
    <cellStyle name="Normal 20 5 2 3 2" xfId="3414"/>
    <cellStyle name="_TableHead_TBG Onatel Février  2009  Vtbg V3_Commentaires TBG mars_Reporting Onatel Mai 2009 V 0_Budget 2011 v1 (4)" xfId="3415"/>
    <cellStyle name="_TableRowBorder_commentaires fixe  internet Déc 08_TBG Onatel Février  2009  Vtbg V3_Commentaires TBG mars_Copie de Flash du mois d' avril 2009 corrigé par NAIMI_Reporting Onatel Mai 2009 V 0_Budget Telmob 2011" xfId="3416"/>
    <cellStyle name="Comma [0] 7 3" xfId="3417"/>
    <cellStyle name="_Table_commentaires fixe  internet Déc 08_Commentaires TBG mars_Copie de Flash du mois d' avril 2009 corrigé par NAIMI_Flash du mois de mai 2009_Budget Telmob 2011" xfId="3418"/>
    <cellStyle name="Comma [0] 7 2" xfId="3419"/>
    <cellStyle name="Normal 20 5 2 2 2" xfId="3420"/>
    <cellStyle name="Comma [0] 6 3" xfId="3421"/>
    <cellStyle name="Comma [0] 4 3" xfId="3422"/>
    <cellStyle name="Comma [0] 4 2" xfId="3423"/>
    <cellStyle name="Comma [0] 2 3" xfId="3424"/>
    <cellStyle name="Comma [0] 19" xfId="3425"/>
    <cellStyle name="_Table_02 Pfd Valuation_commentaires fixe  internet Déc 08_Reporting Onatel Avril 2009 V0_Copie de Flash du mois d' avril 2009 corrigé par NAIMI_Reporting Onatel Mai 2009 V 0_Reporting Onatel septembre  2009 préparé_Budget Telmob 2011 2" xfId="3426"/>
    <cellStyle name="Comma [0] 17 2" xfId="3427"/>
    <cellStyle name="Comma [0] 14 3" xfId="3428"/>
    <cellStyle name="Comma [0] 14 2" xfId="3429"/>
    <cellStyle name="_TableHead_Commentaires TBG mars 2" xfId="3430"/>
    <cellStyle name="20% - Accent5 10 4" xfId="3431"/>
    <cellStyle name="Comma [0] 14" xfId="3432"/>
    <cellStyle name="40 % - Accent6 7 4 2 2" xfId="3433"/>
    <cellStyle name="20 % - Accent5 7 4 3" xfId="3434"/>
    <cellStyle name="20% - Accent5 10 3" xfId="3435"/>
    <cellStyle name="Comma [0] 13" xfId="3436"/>
    <cellStyle name="20% - Accent5 10 2 3" xfId="3437"/>
    <cellStyle name="Changeable 2" xfId="3438"/>
    <cellStyle name="Comma [0] 12 3" xfId="3439"/>
    <cellStyle name="20 % - Accent5 7 4 2 2" xfId="3440"/>
    <cellStyle name="20% - Accent5 10 2 2" xfId="3441"/>
    <cellStyle name="Comma [0] 12 2" xfId="3442"/>
    <cellStyle name="Normal 20 6_RH et QS" xfId="3443"/>
    <cellStyle name="20% - Accent5 10 2" xfId="3444"/>
    <cellStyle name="20 % - Accent5 7 4 2" xfId="3445"/>
    <cellStyle name="Comma [0] 12" xfId="3446"/>
    <cellStyle name="Style 2" xfId="3447"/>
    <cellStyle name="Comma [0] 11 3" xfId="3448"/>
    <cellStyle name="Style 1" xfId="3449"/>
    <cellStyle name="Comma [0] 11 2" xfId="3450"/>
    <cellStyle name="Comma [0] 10 2" xfId="3451"/>
    <cellStyle name="Comma [0] 10" xfId="3452"/>
    <cellStyle name="Comma  - Style8_RH et QS" xfId="3453"/>
    <cellStyle name="_TableRowBorder_TBG Onatel Février  2009  Vtbg V3_Commentaires TBG mars_Copie de Flash du mois d' avril 2009 corrigé par NAIMI_Budget Telmob 2011" xfId="3454"/>
    <cellStyle name="_TableHeading_Flash du mois d' avril 2009_Reporting Onatel Mai 2009 V 0_Budget 2011 v1 (4)" xfId="3455"/>
    <cellStyle name="Comma  - Style7 2" xfId="3456"/>
    <cellStyle name="Comma  - Style7" xfId="3457"/>
    <cellStyle name="_TableHead_commentaires fixe  internet Déc 08_Reporting Onatel Avril 2009 V0_Copie de Flash du mois d' avril 2009 corrigé par NAIMI 2" xfId="3458"/>
    <cellStyle name="Comma  - Style6_RH et QS" xfId="3459"/>
    <cellStyle name="Explanatory Text 11" xfId="3460"/>
    <cellStyle name="Comma  - Style6 3" xfId="3461"/>
    <cellStyle name="Comma  - Style6" xfId="3462"/>
    <cellStyle name="Comma  - Style5 3" xfId="3463"/>
    <cellStyle name="Comma  - Style4 2" xfId="3464"/>
    <cellStyle name="Comma  - Style4" xfId="3465"/>
    <cellStyle name="Excel Built-in Comma [0] 1" xfId="3466"/>
    <cellStyle name="Comma  - Style3_RH et QS" xfId="3467"/>
    <cellStyle name="Comma  - Style3 3" xfId="3468"/>
    <cellStyle name="Comma  - Style3" xfId="3469"/>
    <cellStyle name="Comma  - Style2_RH et QS" xfId="3470"/>
    <cellStyle name="Comma  - Style2 3" xfId="3471"/>
    <cellStyle name="Comma  - Style2 2" xfId="3472"/>
    <cellStyle name="Comma  - Style1 3" xfId="3473"/>
    <cellStyle name="Colour" xfId="3474"/>
    <cellStyle name="ColHeading" xfId="3475"/>
    <cellStyle name="Check Cell 9" xfId="3476"/>
    <cellStyle name="Check Cell 8" xfId="3477"/>
    <cellStyle name="Check Cell 7" xfId="3478"/>
    <cellStyle name="Check Cell 6" xfId="3479"/>
    <cellStyle name="Normal 6 2 3 2 2 2 3" xfId="3480"/>
    <cellStyle name="Check Cell 4" xfId="3481"/>
    <cellStyle name="Normal 6 2 3 2 2 2 2" xfId="3482"/>
    <cellStyle name="Check Cell 3" xfId="3483"/>
    <cellStyle name="Satisfaisant 3_RH et QS" xfId="3484"/>
    <cellStyle name="Check Cell 28" xfId="3485"/>
    <cellStyle name="Check Cell 25" xfId="3486"/>
    <cellStyle name="20 % - Accent1 2 2" xfId="3487"/>
    <cellStyle name="_TableHeading_Commentaires TBG mars_Flash du mois d' avril 2009" xfId="3488"/>
    <cellStyle name="DropDown" xfId="3489"/>
    <cellStyle name="_Table_02 Pfd Valuation_commentaires fixe  internet Déc 08_Commentaires TBG mars_Copie de Flash du mois d' avril 2009 corrigé par NAIMI_Flash du mois de septembre 2009 (2) (version 1)_Budget Telmob 2011 2" xfId="3490"/>
    <cellStyle name="_Table_02 Pfd Valuation_P&amp;L S1 2008" xfId="3491"/>
    <cellStyle name="Check Cell 23" xfId="3492"/>
    <cellStyle name="Check Cell 18" xfId="3493"/>
    <cellStyle name="20% - Accent4 28" xfId="3494"/>
    <cellStyle name="60 % - Accent5 4" xfId="3495"/>
    <cellStyle name="Check Cell 20" xfId="3496"/>
    <cellStyle name="Check Cell 15" xfId="3497"/>
    <cellStyle name="Texte explicatif 5 2" xfId="3498"/>
    <cellStyle name="20% - Accent4 27" xfId="3499"/>
    <cellStyle name="60 % - Accent5 3" xfId="3500"/>
    <cellStyle name="Check Cell 14" xfId="3501"/>
    <cellStyle name="20% - Accent4 25" xfId="3502"/>
    <cellStyle name="Check Cell 12" xfId="3503"/>
    <cellStyle name="Changeable 3" xfId="3504"/>
    <cellStyle name="Input Normal 6" xfId="3505"/>
    <cellStyle name="_TableHead_Flash du mois d' avril 2009_Budget Telmob 2011" xfId="3506"/>
    <cellStyle name="Changeable 2 2" xfId="3507"/>
    <cellStyle name="40 % - Accent6 8_RH et QS" xfId="3508"/>
    <cellStyle name="Changeable" xfId="3509"/>
    <cellStyle name="_Table_USA Ownership_commentaires fixe  internet Déc 08_TBG Onatel Février  2009  Vtbg V3_Flash du mois de mai 2009_Budget Telmob 2011" xfId="3510"/>
    <cellStyle name="_Table_02 Pfd Valuation_Commentaires TBG mars_Flash du mois d' avril 2009_Reporting Onatel Mai 2009 V 0_Budget Telmob 2011" xfId="3511"/>
    <cellStyle name="Cellule liée 7 2" xfId="3512"/>
    <cellStyle name="Cellule liée 5_RH et QS" xfId="3513"/>
    <cellStyle name="Normal 8 7 4" xfId="3514"/>
    <cellStyle name="Normal 12 5_RH et QS" xfId="3515"/>
    <cellStyle name="Cellule liée 5 2" xfId="3516"/>
    <cellStyle name="Pourcentage 17 2 4 3 2" xfId="3517"/>
    <cellStyle name="Cellule liée 4_RH et QS" xfId="3518"/>
    <cellStyle name="Normal 8 6 4" xfId="3519"/>
    <cellStyle name="Cellule liée 4 2" xfId="3520"/>
    <cellStyle name="_Table_02 Pfd Valuation_Commentaires TBG mars_Reporting Onatel septembre  2009 préparé_Budget Telmob 2011 2" xfId="3521"/>
    <cellStyle name="Cellule liée 4" xfId="3522"/>
    <cellStyle name="Cellule liée 3_RH et QS" xfId="3523"/>
    <cellStyle name="Cellule liée 3" xfId="3524"/>
    <cellStyle name="Normal 8 4 4" xfId="3525"/>
    <cellStyle name="Cellule liée 2 2" xfId="3526"/>
    <cellStyle name="Cellule liée 2" xfId="3527"/>
    <cellStyle name="Calculation 9" xfId="3528"/>
    <cellStyle name="Accent5 - 40 % 2" xfId="3529"/>
    <cellStyle name="Calculation 7" xfId="3530"/>
    <cellStyle name="Calculation 6" xfId="3531"/>
    <cellStyle name="Calculation 3" xfId="3532"/>
    <cellStyle name="_Table_USA Ownership_TBG Onatel Février  2009  Vtbg V3_Commentaires TBG mars_Flash du mois d' avril 2009_Reporting Onatel Mai 2009 V 0 3" xfId="3533"/>
    <cellStyle name="Comma [0] 2" xfId="3534"/>
    <cellStyle name="Pourcentage 20 2 2 2" xfId="3535"/>
    <cellStyle name="Calculation 28" xfId="3536"/>
    <cellStyle name="Calculation 22" xfId="3537"/>
    <cellStyle name="Calculation 17" xfId="3538"/>
    <cellStyle name="40% - Accent1 17 2 2 2" xfId="3539"/>
    <cellStyle name="40% - Accent1 22 2 2 2" xfId="3540"/>
    <cellStyle name="Cellule liée 2 2_Parc Mobile" xfId="3541"/>
    <cellStyle name="Calcul 4 2 3" xfId="3542"/>
    <cellStyle name="Calculation 21" xfId="3543"/>
    <cellStyle name="Calculation 16" xfId="3544"/>
    <cellStyle name="Calculation 13" xfId="3545"/>
    <cellStyle name="Calculation 10" xfId="3546"/>
    <cellStyle name="_TableRowBorder_commentaires fixe  internet Déc 08 2" xfId="3547"/>
    <cellStyle name="Calcul 8 2" xfId="3548"/>
    <cellStyle name="Accent5 9" xfId="3549"/>
    <cellStyle name="Calcul 7 2 2 2" xfId="3550"/>
    <cellStyle name="Calcul 7 2 2" xfId="3551"/>
    <cellStyle name="_Table_02 Pfd Valuation_commentaires fixe  internet Déc 08_Copie de Flash du mois d' avril 2009 corrigé par NAIMI_Flash du mois de septembre 2009 (2) (version 1)_Capex- Mobile 2 2" xfId="3552"/>
    <cellStyle name="40% - Accent4 26 2 3" xfId="3553"/>
    <cellStyle name="Calcul 6 4" xfId="3554"/>
    <cellStyle name="40% - Accent4 26 2 2 2" xfId="3555"/>
    <cellStyle name="Calcul 6 3 2" xfId="3556"/>
    <cellStyle name="40% - Accent4 26 2 2" xfId="3557"/>
    <cellStyle name="Calcul 6 3" xfId="3558"/>
    <cellStyle name="_Table_02 Pfd Valuation_commentaires fixe  internet Déc 08_Commentaires TBG mars_Flash du mois de septembre 2009 (2) (version 1)_Budget Telmob 2011 2 2" xfId="3559"/>
    <cellStyle name="Calcul 6 2 3" xfId="3560"/>
    <cellStyle name="Calcul 6 2 2" xfId="3561"/>
    <cellStyle name="Calcul 6 2" xfId="3562"/>
    <cellStyle name="_Table_02 Pfd Valuation_Commentaires TBG mars_Copie de Flash du mois d' avril 2009 corrigé par NAIMI_Reporting Onatel Mai 2009 V 0_Reporting Onatel septembre  2009 préparé_Budget Telmob 2011 2 2" xfId="3563"/>
    <cellStyle name="Calcul 5 4" xfId="3564"/>
    <cellStyle name="Calcul 5 3 2" xfId="3565"/>
    <cellStyle name="Calcul 5 2 3" xfId="3566"/>
    <cellStyle name="Calcul 5 2 2 2" xfId="3567"/>
    <cellStyle name="_Heading_210302 VU Liquidity new figures_Flash_du_mois_de_Décembre_2008_v2(2)" xfId="3568"/>
    <cellStyle name="Calcul 5 2 2" xfId="3569"/>
    <cellStyle name="Calcul 5 2" xfId="3570"/>
    <cellStyle name="Calcul 5" xfId="3571"/>
    <cellStyle name="Normal 21 2 2 2 3 2" xfId="3572"/>
    <cellStyle name="Calcul 4_RH et QS" xfId="3573"/>
    <cellStyle name="Calcul 4 2" xfId="3574"/>
    <cellStyle name="Calcul 4" xfId="3575"/>
    <cellStyle name="40% - Accent1 16_RH et QS" xfId="3576"/>
    <cellStyle name="40% - Accent1 21_RH et QS" xfId="3577"/>
    <cellStyle name="Calcul 2 4" xfId="3578"/>
    <cellStyle name="Calcul 2 2_Parc Mobile" xfId="3579"/>
    <cellStyle name="Calcul 2 2 2 3" xfId="3580"/>
    <cellStyle name="Calcul 2 2 2 2" xfId="3581"/>
    <cellStyle name="Calcul 2 2 2" xfId="3582"/>
    <cellStyle name="Calc Units (2)_Parc Mobile" xfId="3583"/>
    <cellStyle name="Calc Units (1)" xfId="3584"/>
    <cellStyle name="20% - Accent2 14 4" xfId="3585"/>
    <cellStyle name="Calc Currency (2) 2" xfId="3586"/>
    <cellStyle name="Calc Units (0)_Parc Mobile" xfId="3587"/>
    <cellStyle name="Calc Percent (2)_Parc Mobile" xfId="3588"/>
    <cellStyle name="Calc Percent (1)" xfId="3589"/>
    <cellStyle name="_Table_02 Pfd Valuation_Commentaires TBG mars_Flash du mois d' avril 2009_Capex- Mobile" xfId="3590"/>
    <cellStyle name="20 % - Accent3 10 2_RH et QS" xfId="3591"/>
    <cellStyle name="Calc Percent (0)_Parc Mobile" xfId="3592"/>
    <cellStyle name="Calc Currency (2)_Parc Mobile" xfId="3593"/>
    <cellStyle name="Calc Currency (2)" xfId="3594"/>
    <cellStyle name="Calc Currency (0)" xfId="3595"/>
    <cellStyle name="Border Heavy_Budget Telmob 2011" xfId="3596"/>
    <cellStyle name="Insatisfaisant 8 2" xfId="3597"/>
    <cellStyle name="_TableHead_commentaires fixe  internet Déc 08_Copie de Flash du mois d' avril 2009 corrigé par NAIMI_Reporting Onatel Mai 2009 V 0_Reporting Onatel septembre  2009 préparé_Budget 2011 v1 (4)" xfId="3598"/>
    <cellStyle name="Border Heavy 4" xfId="3599"/>
    <cellStyle name="_Table_02 Pfd Valuation_commentaires fixe  internet Déc 08_Flash du mois d' avril 2009_Flash du mois de septembre 2009 (2) (version 1)_Capex- Mobile 2 2" xfId="3600"/>
    <cellStyle name="Border Heavy 2 2 2" xfId="3601"/>
    <cellStyle name="Titre 2 4_RH et QS" xfId="3602"/>
    <cellStyle name="Normal 74 3 2 2 2" xfId="3603"/>
    <cellStyle name="Comma  - Style4 3" xfId="3604"/>
    <cellStyle name="_TableHeading_commentaires fixe  internet Déc 08_TBG Onatel Février  2009  Vtbg V3_Copie de Flash du mois d' avril 2009 corrigé par NAIMI_Flash du mois de mai 2009_Budget 2011 v1 (4) 2" xfId="3605"/>
    <cellStyle name="Body_Parc Mobile" xfId="3606"/>
    <cellStyle name="Normal 2 2_CA- Fixe- Seg" xfId="3607"/>
    <cellStyle name="_TableHeading_commentaires fixe  internet Déc 08_TBG Onatel Février  2009  Vtbg V3_Commentaires TBG mars_Flash du mois d' avril 2009_Flash du mois de mai 2009_Budget Telmob 2011 2" xfId="3608"/>
    <cellStyle name="40 % - Accent6 8 3 2 2 2" xfId="3609"/>
    <cellStyle name="Heading 2 22" xfId="3610"/>
    <cellStyle name="Heading 2 17" xfId="3611"/>
    <cellStyle name="Avertissement 4_RH et QS" xfId="3612"/>
    <cellStyle name="Body text" xfId="3613"/>
    <cellStyle name="_DSL profitability- Feb '04_Access" xfId="3614"/>
    <cellStyle name="Entrée 7 2 2 2" xfId="3615"/>
    <cellStyle name="blue shading 2" xfId="3616"/>
    <cellStyle name="_Table_02 Pfd Valuation_commentaires fixe  internet Déc 08_Copie de Flash du mois d' avril 2009 corrigé par NAIMI_Reporting Onatel Mai 2009 V 0_Capex- Mobile 2 2" xfId="3617"/>
    <cellStyle name="blank" xfId="3618"/>
    <cellStyle name="_Table_USA Ownership_TBG Onatel Février  2009  Vtbg V3_Copie de Flash du mois d' avril 2009 corrigé par NAIMI 3" xfId="3619"/>
    <cellStyle name="Bad 5" xfId="3620"/>
    <cellStyle name="Bad 3" xfId="3621"/>
    <cellStyle name="In Growth" xfId="3622"/>
    <cellStyle name="Bad 28" xfId="3623"/>
    <cellStyle name="Input Currency 14" xfId="3624"/>
    <cellStyle name="Bad 27" xfId="3625"/>
    <cellStyle name="Input Currency 13" xfId="3626"/>
    <cellStyle name="_TableRowBorder_commentaires fixe  internet Déc 08_TBG Onatel Février  2009  Vtbg V3_Commentaires TBG mars_Flash du mois d' avril 2009" xfId="3627"/>
    <cellStyle name="Bad 26" xfId="3628"/>
    <cellStyle name="20% - Accent3 28_RH et QS" xfId="3629"/>
    <cellStyle name="Input Currency 12" xfId="3630"/>
    <cellStyle name="_TableHead_TBG Onatel Février  2009  Vtbg V3_Flash du mois de mai 2009_Budget 2011 v1 (4) 2" xfId="3631"/>
    <cellStyle name="Bad 25" xfId="3632"/>
    <cellStyle name="Bad 2" xfId="3633"/>
    <cellStyle name="Bad 24" xfId="3634"/>
    <cellStyle name="Bad 19" xfId="3635"/>
    <cellStyle name="_Table_02 Pfd Valuation_commentaires fixe  internet Déc 08_Copie de Flash du mois d' avril 2009 corrigé par NAIMI_Flash du mois de septembre 2009 (2) (version 1)_Capex- Mobile" xfId="3636"/>
    <cellStyle name="Bad 21" xfId="3637"/>
    <cellStyle name="Bad 16" xfId="3638"/>
    <cellStyle name="Bad 12" xfId="3639"/>
    <cellStyle name="20% - Accent4 27 3 2" xfId="3640"/>
    <cellStyle name="Bad 11" xfId="3641"/>
    <cellStyle name="Normal 93 4 3" xfId="3642"/>
    <cellStyle name="Normal 88 4 3" xfId="3643"/>
    <cellStyle name="Bad 10" xfId="3644"/>
    <cellStyle name="Avertissement 6_RH et QS" xfId="3645"/>
    <cellStyle name="40% - Accent5 9_RH et QS" xfId="3646"/>
    <cellStyle name="Avertissement 6" xfId="3647"/>
    <cellStyle name="Avertissement 5 2" xfId="3648"/>
    <cellStyle name="Avertissement 5" xfId="3649"/>
    <cellStyle name="Avertissement 4 2" xfId="3650"/>
    <cellStyle name="Avertissement 4" xfId="3651"/>
    <cellStyle name="Normal 21 2 3 3_RH et QS" xfId="3652"/>
    <cellStyle name="Avertissement 3 2" xfId="3653"/>
    <cellStyle name="Milliers 11 3" xfId="3654"/>
    <cellStyle name="Avertissement 2_RH et QS" xfId="3655"/>
    <cellStyle name="Avertissement 2 2" xfId="3656"/>
    <cellStyle name="Avertissement 2" xfId="3657"/>
    <cellStyle name="AssumptionHeader" xfId="3658"/>
    <cellStyle name="Normal 6 2 5 2 2 2" xfId="3659"/>
    <cellStyle name="Accent2 2 9" xfId="3660"/>
    <cellStyle name="amount 3" xfId="3661"/>
    <cellStyle name="_Table_USA Ownership_Reporting Onatel Avril 2009 V0_Copie de Flash du mois d' avril 2009 corrigé par NAIMI_Reporting Onatel septembre  2009 préparé 2 2" xfId="3662"/>
    <cellStyle name="amount 2 2" xfId="3663"/>
    <cellStyle name="Normal 3 2 2 3 3 4" xfId="3664"/>
    <cellStyle name="Accent2 2 8" xfId="3665"/>
    <cellStyle name="amount 2" xfId="3666"/>
    <cellStyle name="Milliers 14 2 3 2 3" xfId="3667"/>
    <cellStyle name="amount" xfId="3668"/>
    <cellStyle name="Normal 20 5 3 2 2" xfId="3669"/>
    <cellStyle name="ÅëÈ­ [0]_laroux" xfId="3670"/>
    <cellStyle name="Blue Title_Budget Telmob 2011" xfId="3671"/>
    <cellStyle name="Accounting 3" xfId="3672"/>
    <cellStyle name="_Table_02 Pfd Valuation_Copie de Flash du mois d' avril 2009 corrigé par NAIMI_Reporting Onatel Mai 2009 V 0" xfId="3673"/>
    <cellStyle name="Accounting 2" xfId="3674"/>
    <cellStyle name="Accent6 9" xfId="3675"/>
    <cellStyle name="Normal 95 2 3" xfId="3676"/>
    <cellStyle name="Accent6 4_Parc Mobile" xfId="3677"/>
    <cellStyle name="20 % - Accent5 8 5" xfId="3678"/>
    <cellStyle name="Accent6 4 2" xfId="3679"/>
    <cellStyle name="Accent6 33 2" xfId="3680"/>
    <cellStyle name="Accent6 32 2" xfId="3681"/>
    <cellStyle name="20 % - Accent3 9 2" xfId="3682"/>
    <cellStyle name="Accent6 31 2" xfId="3683"/>
    <cellStyle name="_CurrencySpace_CSC Cable makers 060502" xfId="3684"/>
    <cellStyle name="20 % - Accent3 8 2" xfId="3685"/>
    <cellStyle name="Accent6 30 2" xfId="3686"/>
    <cellStyle name="20 % - Accent3 9" xfId="3687"/>
    <cellStyle name="Accent6 26" xfId="3688"/>
    <cellStyle name="Accent6 2_RH et QS" xfId="3689"/>
    <cellStyle name="_TableHeading_commentaires fixe  internet Déc 08_TBG Onatel Février  2009  Vtbg V3_Copie de Flash du mois d' avril 2009 corrigé par NAIMI_Reporting Onatel Mai 2009 V 0" xfId="3690"/>
    <cellStyle name="Accent6 2 9" xfId="3691"/>
    <cellStyle name="Accent6 2 7" xfId="3692"/>
    <cellStyle name="Accent6 2 5" xfId="3693"/>
    <cellStyle name="Normal 80 3 3 2" xfId="3694"/>
    <cellStyle name="Normal 75 3 3 2" xfId="3695"/>
    <cellStyle name="_Table_USA Ownership_commentaires fixe  internet Déc 08_Reporting Onatel Avril 2009 V0_Copie de Flash du mois d' avril 2009 corrigé par NAIMI_Flash du mois de septembre 2009 (2) (version 1)_Budget Telmob 2011 3" xfId="3696"/>
    <cellStyle name="Accent6 2 4" xfId="3697"/>
    <cellStyle name="40% - Accent2 8 2 2 2" xfId="3698"/>
    <cellStyle name="_Table_USA Ownership_commentaires fixe  internet Déc 08_Reporting Onatel Avril 2009 V0_Copie de Flash du mois d' avril 2009 corrigé par NAIMI_Flash du mois de septembre 2009 (2) (version 1)_Budget Telmob 2011 2" xfId="3699"/>
    <cellStyle name="Accent6 2 3" xfId="3700"/>
    <cellStyle name="Accent6 2 2 2" xfId="3701"/>
    <cellStyle name="Accent6 2 2" xfId="3702"/>
    <cellStyle name="20 % - Accent3 7" xfId="3703"/>
    <cellStyle name="Accent6 24" xfId="3704"/>
    <cellStyle name="Accent6 19" xfId="3705"/>
    <cellStyle name="20 % - Accent3 6" xfId="3706"/>
    <cellStyle name="Accent6 23" xfId="3707"/>
    <cellStyle name="Accent6 18" xfId="3708"/>
    <cellStyle name="Accent6 12" xfId="3709"/>
    <cellStyle name="40 % - Accent5 11 2 2 2" xfId="3710"/>
    <cellStyle name="Accent6 11" xfId="3711"/>
    <cellStyle name="Accent6 10" xfId="3712"/>
    <cellStyle name="Accent4 2 3" xfId="3713"/>
    <cellStyle name="Euro 14" xfId="3714"/>
    <cellStyle name="Pourcentage 18 6_RH et QS" xfId="3715"/>
    <cellStyle name="Accent6 - 20 %_RH et QS" xfId="3716"/>
    <cellStyle name="_TableHeading_TBG Onatel Février  2009  Vtbg V3_Commentaires TBG mars" xfId="3717"/>
    <cellStyle name="20% - Accent2 4 2 3" xfId="3718"/>
    <cellStyle name="40% - Accent1 18_RH et QS" xfId="3719"/>
    <cellStyle name="40% - Accent1 23_RH et QS" xfId="3720"/>
    <cellStyle name="Good 14" xfId="3721"/>
    <cellStyle name="Pourcentage 18 6 2" xfId="3722"/>
    <cellStyle name="Accent6 - 20 % 2" xfId="3723"/>
    <cellStyle name="Pourcentage 18 6" xfId="3724"/>
    <cellStyle name="Accent6 - 20 %" xfId="3725"/>
    <cellStyle name="%_Trafic_Comptable_2010_Janvier" xfId="3726"/>
    <cellStyle name="Accent5 7" xfId="3727"/>
    <cellStyle name="Accent5 5" xfId="3728"/>
    <cellStyle name="Accent5 4" xfId="3729"/>
    <cellStyle name="Accent5 30 2" xfId="3730"/>
    <cellStyle name="Heading 2 9" xfId="3731"/>
    <cellStyle name="20 % - Accent2 11 3 2" xfId="3732"/>
    <cellStyle name="Accent5 3_Parc Mobile" xfId="3733"/>
    <cellStyle name="20 % - Accent4 7 5" xfId="3734"/>
    <cellStyle name="Accent5 3 2" xfId="3735"/>
    <cellStyle name="Accent5 3" xfId="3736"/>
    <cellStyle name="60 % - Accent4 2 2_Parc Mobile" xfId="3737"/>
    <cellStyle name="Accent5 28" xfId="3738"/>
    <cellStyle name="Accent5 27" xfId="3739"/>
    <cellStyle name="Accent5 26" xfId="3740"/>
    <cellStyle name="Accent5 2 8" xfId="3741"/>
    <cellStyle name="Accent5 2 7" xfId="3742"/>
    <cellStyle name="40% - Accent4 9 3 2" xfId="3743"/>
    <cellStyle name="Accent5 2 6" xfId="3744"/>
    <cellStyle name="Accent5 24" xfId="3745"/>
    <cellStyle name="Accent5 19" xfId="3746"/>
    <cellStyle name="20 % - Accent1 4 2_Parc Mobile" xfId="3747"/>
    <cellStyle name="Accent5 12" xfId="3748"/>
    <cellStyle name="20 % - Accent1 7 5 2" xfId="3749"/>
    <cellStyle name="Accent5 11" xfId="3750"/>
    <cellStyle name="Accent5 10" xfId="3751"/>
    <cellStyle name="Normal 3 3 6 2" xfId="3752"/>
    <cellStyle name="Accent5 - 60 %" xfId="3753"/>
    <cellStyle name="Accent5 - 40 %" xfId="3754"/>
    <cellStyle name="Accent5 - 20 %_RH et QS" xfId="3755"/>
    <cellStyle name="Accent4 9" xfId="3756"/>
    <cellStyle name="Accent4 8" xfId="3757"/>
    <cellStyle name="Accent4 7" xfId="3758"/>
    <cellStyle name="_Table_USA Ownership_Flash du mois d' avril 2009_Reporting Onatel septembre  2009 préparé_Budget Telmob 2011 3" xfId="3759"/>
    <cellStyle name="Accent4 5" xfId="3760"/>
    <cellStyle name="Commentaire 7 5" xfId="3761"/>
    <cellStyle name="20 % - Accent3 8 5" xfId="3762"/>
    <cellStyle name="Accent4 4 2" xfId="3763"/>
    <cellStyle name="_Table_02 Pfd Valuation_Commentaires TBG mars_Flash du mois de septembre 2009 (2) (version 1)_Capex- Mobile 3" xfId="3764"/>
    <cellStyle name="Accent4 33 2" xfId="3765"/>
    <cellStyle name="40% - Accent2 7 2 3" xfId="3766"/>
    <cellStyle name="Accent4 31 2" xfId="3767"/>
    <cellStyle name="_TableHeading_Commentaires TBG mars_Flash du mois d' avril 2009_Flash du mois de mai 2009_Budget Telmob 2011" xfId="3768"/>
    <cellStyle name="Accent4 30 2" xfId="3769"/>
    <cellStyle name="Normal 92" xfId="3770"/>
    <cellStyle name="Normal 87" xfId="3771"/>
    <cellStyle name="Date [mmm-d-yyyy]" xfId="3772"/>
    <cellStyle name="_TableHeading_TBG Onatel Février  2009  Vtbg V3_Flash du mois d' avril 2009_Flash du mois de mai 2009_Budget Telmob 2011 2" xfId="3773"/>
    <cellStyle name="Accent4 3_Parc Mobile" xfId="3774"/>
    <cellStyle name="Accent4 34 2" xfId="3775"/>
    <cellStyle name="Accent4 29 2" xfId="3776"/>
    <cellStyle name="Accent4 25" xfId="3777"/>
    <cellStyle name="Normal 20 2 2 2 2 2" xfId="3778"/>
    <cellStyle name="Normal 15 2 2 2 2 2" xfId="3779"/>
    <cellStyle name="Accent4 2_RH et QS" xfId="3780"/>
    <cellStyle name="Commentaire 5 7" xfId="3781"/>
    <cellStyle name="Euro 15" xfId="3782"/>
    <cellStyle name="_TableRowBorder_commentaires fixe  internet Déc 08_Reporting Onatel Avril 2009 V0_Copie de Flash du mois d' avril 2009 corrigé par NAIMI_Flash du mois de mai 2009_Budget Telmob 2011" xfId="3783"/>
    <cellStyle name="Accent4 2 4" xfId="3784"/>
    <cellStyle name="Commentaire 5 5" xfId="3785"/>
    <cellStyle name="_Table_02 Pfd Valuation_commentaires fixe  internet Déc 08_Reporting Onatel Avril 2009 V0_Copie de Flash du mois d' avril 2009 corrigé par NAIMI_Reporting Onatel septembre  2009 préparé 3" xfId="3786"/>
    <cellStyle name="20% - Accent2 28 2" xfId="3787"/>
    <cellStyle name="40 % - Accent6 2 3" xfId="3788"/>
    <cellStyle name="Commentaire 5 5_RH et QS" xfId="3789"/>
    <cellStyle name="40 % - Accent3 12 3 2" xfId="3790"/>
    <cellStyle name="Accent4 2" xfId="3791"/>
    <cellStyle name="Accent4 24" xfId="3792"/>
    <cellStyle name="Accent4 19" xfId="3793"/>
    <cellStyle name="Accent4 23" xfId="3794"/>
    <cellStyle name="Accent4 18" xfId="3795"/>
    <cellStyle name="Insatisfaisant 2_RH et QS" xfId="3796"/>
    <cellStyle name="_Table_02 Pfd Valuation_TBG Onatel Février  2009  Vtbg V3_Commentaires TBG mars_Copie de Flash du mois d' avril 2009 corrigé par NAIMI_Reporting Onatel Mai 2009 V 0_Reporting Onatel septembre  2009 préparé_Capex- Mobile 3" xfId="3797"/>
    <cellStyle name="Accent4 22" xfId="3798"/>
    <cellStyle name="Accent4 17" xfId="3799"/>
    <cellStyle name="Accent4 20" xfId="3800"/>
    <cellStyle name="Accent4 15" xfId="3801"/>
    <cellStyle name="_TableHeading_commentaires fixe  internet Déc 08_Reporting Onatel Avril 2009 V0_Budget 2011 v1 (4) 2" xfId="3802"/>
    <cellStyle name="Accent4 14" xfId="3803"/>
    <cellStyle name="_Table_TBG Onatel Février  2009  Vtbg V3_Commentaires TBG mars_Reporting Onatel Mai 2009 V 0" xfId="3804"/>
    <cellStyle name="Accent4 10" xfId="3805"/>
    <cellStyle name="Accent4 - 60 %" xfId="3806"/>
    <cellStyle name="Normal 6 2 3 3 2" xfId="3807"/>
    <cellStyle name="Accent4 - 40 %_RH et QS" xfId="3808"/>
    <cellStyle name="Accent3 9" xfId="3809"/>
    <cellStyle name="Accent3 7" xfId="3810"/>
    <cellStyle name="Accent3 6" xfId="3811"/>
    <cellStyle name="Accent3 4" xfId="3812"/>
    <cellStyle name="F6" xfId="3813"/>
    <cellStyle name="Accent3 33 2" xfId="3814"/>
    <cellStyle name="Accent3 32 2" xfId="3815"/>
    <cellStyle name="40% - Accent2 2 2 3" xfId="3816"/>
    <cellStyle name="Accent3 31 2" xfId="3817"/>
    <cellStyle name="Accent3 30 2" xfId="3818"/>
    <cellStyle name="40 % - Accent3 12 2 3" xfId="3819"/>
    <cellStyle name="Accent3 3" xfId="3820"/>
    <cellStyle name="_Table_02 Pfd Valuation_commentaires fixe  internet Déc 08_Reporting Onatel Avril 2009 V0_Reporting Onatel Mai 2009 V 0_Capex- Mobile" xfId="3821"/>
    <cellStyle name="Accent3 34 2" xfId="3822"/>
    <cellStyle name="Accent3 29 2" xfId="3823"/>
    <cellStyle name="_Table_USA Ownership_commentaires fixe  internet Déc 08_TBG Onatel Février  2009  Vtbg V3_Budget Telmob 2011" xfId="3824"/>
    <cellStyle name="_TableHead_commentaires fixe  internet Déc 08_Flash du mois de mai 2009_Budget Telmob 2011" xfId="3825"/>
    <cellStyle name="Financier0" xfId="3826"/>
    <cellStyle name="Normal 4 14_RH et QS" xfId="3827"/>
    <cellStyle name="_Table_02 Pfd Valuation_Flash du mois de septembre 2009 (2) (version 1) 2 2" xfId="3828"/>
    <cellStyle name="Accent3 28" xfId="3829"/>
    <cellStyle name="Accent3 26" xfId="3830"/>
    <cellStyle name="_Table_USA Ownership_TBG Onatel Février  2009  Vtbg V3_Commentaires TBG mars_Copie de Flash du mois d' avril 2009 corrigé par NAIMI_Reporting Onatel Mai 2009 V 0_Flash du mois de septembre 2009 (2) (version 1)_Budget Telmob 2011 2 2" xfId="3831"/>
    <cellStyle name="Accent3 25" xfId="3832"/>
    <cellStyle name="Normal 2 2 2" xfId="3833"/>
    <cellStyle name="Accent3 2_RH et QS" xfId="3834"/>
    <cellStyle name="Normal 6 2 5 3 2 2" xfId="3835"/>
    <cellStyle name="20 % - Accent5 14 2" xfId="3836"/>
    <cellStyle name="Accent3 2 9" xfId="3837"/>
    <cellStyle name="Calcul 3_RH et QS" xfId="3838"/>
    <cellStyle name="Accent3 2 5" xfId="3839"/>
    <cellStyle name="Accent3 2 3" xfId="3840"/>
    <cellStyle name="Accent3 2 2 2" xfId="3841"/>
    <cellStyle name="40 % - Accent3 12 2 2 2" xfId="3842"/>
    <cellStyle name="Accent3 2 2" xfId="3843"/>
    <cellStyle name="40 % - Accent3 12 2 2" xfId="3844"/>
    <cellStyle name="Accent3 2" xfId="3845"/>
    <cellStyle name="Accent3 24" xfId="3846"/>
    <cellStyle name="Accent3 19" xfId="3847"/>
    <cellStyle name="Accent3 23" xfId="3848"/>
    <cellStyle name="Accent3 18" xfId="3849"/>
    <cellStyle name="Normal 20 2 2 2 3 2" xfId="3850"/>
    <cellStyle name="Accent3 21" xfId="3851"/>
    <cellStyle name="Accent3 16" xfId="3852"/>
    <cellStyle name="Accent3 20" xfId="3853"/>
    <cellStyle name="Accent3 15" xfId="3854"/>
    <cellStyle name="Accent3 14" xfId="3855"/>
    <cellStyle name="20 % - Accent4 10 2 3 2" xfId="3856"/>
    <cellStyle name="Accent3 13" xfId="3857"/>
    <cellStyle name="Accent3 - 40 % 2" xfId="3858"/>
    <cellStyle name="_TableHeading_P &amp; L Conso_COMMENTAIRES JUILLET 2009 2" xfId="3859"/>
    <cellStyle name="Accent2 9" xfId="3860"/>
    <cellStyle name="Accent2 7" xfId="3861"/>
    <cellStyle name="_TableRowBorder_TBG Onatel Février  2009  Vtbg V3_Commentaires TBG mars_Flash du mois d' avril 2009_Budget Telmob 2011" xfId="3862"/>
    <cellStyle name="Accent2 6" xfId="3863"/>
    <cellStyle name="Accent2 5" xfId="3864"/>
    <cellStyle name="Accent2 4_Parc Mobile" xfId="3865"/>
    <cellStyle name="Accent2 32 2" xfId="3866"/>
    <cellStyle name="Pourcentage 17 2 4 2 3" xfId="3867"/>
    <cellStyle name="Accent2 30 2" xfId="3868"/>
    <cellStyle name="20% - Accent5 9 3" xfId="3869"/>
    <cellStyle name="Accent2 3_Parc Mobile" xfId="3870"/>
    <cellStyle name="Currency [1] 10" xfId="3871"/>
    <cellStyle name="20 % - Accent1 7 5" xfId="3872"/>
    <cellStyle name="Accent2 3 2" xfId="3873"/>
    <cellStyle name="Accent2 34 2" xfId="3874"/>
    <cellStyle name="Accent2 29 2" xfId="3875"/>
    <cellStyle name="Accent2 26" xfId="3876"/>
    <cellStyle name="Accent2 2 5" xfId="3877"/>
    <cellStyle name="Accent2 2 4" xfId="3878"/>
    <cellStyle name="Euro 5_RH et QS" xfId="3879"/>
    <cellStyle name="Accent2 2 2 2" xfId="3880"/>
    <cellStyle name="Accent2 2" xfId="3881"/>
    <cellStyle name="Accent2 24" xfId="3882"/>
    <cellStyle name="Accent2 19" xfId="3883"/>
    <cellStyle name="Accent2 23" xfId="3884"/>
    <cellStyle name="Accent2 18" xfId="3885"/>
    <cellStyle name="_TableHeading_P &amp; L Conso 2" xfId="3886"/>
    <cellStyle name="Accent2 22" xfId="3887"/>
    <cellStyle name="Accent2 17" xfId="3888"/>
    <cellStyle name="Calcul 8 2 3" xfId="3889"/>
    <cellStyle name="Accent2 21" xfId="3890"/>
    <cellStyle name="Accent2 16" xfId="3891"/>
    <cellStyle name="Accent2 14" xfId="3892"/>
    <cellStyle name="_Table_USA Ownership_commentaires fixe  internet Déc 08_Reporting Onatel Avril 2009 V0_Copie de Flash du mois d' avril 2009 corrigé par NAIMI_Reporting Onatel Mai 2009 V 0_Flash du mois de septembre 2009 (2) (version 1) 2 2" xfId="3893"/>
    <cellStyle name="Accent2 12" xfId="3894"/>
    <cellStyle name="_Table_02 Pfd Valuation_commentaires fixe  internet Déc 08_Flash du mois d' avril 2009_Reporting Onatel septembre  2009 préparé_Capex- Mobile" xfId="3895"/>
    <cellStyle name="_Table_02 Pfd Valuation_TBG Onatel Février  2009  Vtbg V3_Reporting Onatel Mai 2009 V 0_Budget Telmob 2011 2 2" xfId="3896"/>
    <cellStyle name="_Table_Reporting Onatel Avril 2009 V0_Budget Telmob 2011" xfId="3897"/>
    <cellStyle name="Accent2 10" xfId="3898"/>
    <cellStyle name="Accent2 - 40 % 2" xfId="3899"/>
    <cellStyle name="Accent2 - 40 %" xfId="3900"/>
    <cellStyle name="Accent2 - 20 % 2" xfId="3901"/>
    <cellStyle name="Accent2 - 20 %" xfId="3902"/>
    <cellStyle name="Accent1 9" xfId="3903"/>
    <cellStyle name="Accent1 8" xfId="3904"/>
    <cellStyle name="Accent1 4" xfId="3905"/>
    <cellStyle name="Accent1 34 2" xfId="3906"/>
    <cellStyle name="Accent1 29 2" xfId="3907"/>
    <cellStyle name="Accent6 8" xfId="3908"/>
    <cellStyle name="Accent1 28" xfId="3909"/>
    <cellStyle name="_Table_02 Pfd Valuation_commentaires fixe  internet Déc 08_TBG Onatel Février  2009  Vtbg V3_Copie de Flash du mois d' avril 2009 corrigé par NAIMI_Flash du mois de septembre 2009 (2) (version 1)_Capex- Mobile 2 2" xfId="3910"/>
    <cellStyle name="Fixed" xfId="3911"/>
    <cellStyle name="Accent2 2_RH et QS" xfId="3912"/>
    <cellStyle name="Accent6 7" xfId="3913"/>
    <cellStyle name="Accent1 27" xfId="3914"/>
    <cellStyle name="20% - Accent2 17 2 3" xfId="3915"/>
    <cellStyle name="20% - Accent2 22 2 3" xfId="3916"/>
    <cellStyle name="Integer" xfId="3917"/>
    <cellStyle name="_Table_02 Pfd Valuation_TBG Onatel Février  2009  Vtbg V3_Copie de Flash du mois d' avril 2009 corrigé par NAIMI_Reporting Onatel septembre  2009 préparé" xfId="3918"/>
    <cellStyle name="_Table_Copie de Flash du mois d' avril 2009 corrigé par NAIMI_Reporting Onatel septembre  2009 préparé" xfId="3919"/>
    <cellStyle name="Accent6 6" xfId="3920"/>
    <cellStyle name="Accent1 26" xfId="3921"/>
    <cellStyle name="Accent6 5" xfId="3922"/>
    <cellStyle name="Accent1 25" xfId="3923"/>
    <cellStyle name="Accent1 2 4" xfId="3924"/>
    <cellStyle name="Accent1 2 3" xfId="3925"/>
    <cellStyle name="_TableHeading_Commentaires TBG mars_Flash du mois de mai 2009_Budget 2011 v1 (4) 2" xfId="3926"/>
    <cellStyle name="Accent1 2 2 2" xfId="3927"/>
    <cellStyle name="Accent1 2 2" xfId="3928"/>
    <cellStyle name="_Table_02 Pfd Valuation_TBG Onatel Février  2009  Vtbg V3_Commentaires TBG mars_Copie de Flash du mois d' avril 2009 corrigé par NAIMI_Flash du mois de septembre 2009 (2) (version 1)_Capex- Mobile" xfId="3929"/>
    <cellStyle name="Accent6 2" xfId="3930"/>
    <cellStyle name="_TableHeading_Reporting Onatel Avril 2009 V0_Copie de Flash du mois d' avril 2009 corrigé par NAIMI_Reporting Onatel Mai 2009 V 0_Budget Telmob 2011 2" xfId="3931"/>
    <cellStyle name="Accent1 22" xfId="3932"/>
    <cellStyle name="Accent1 17" xfId="3933"/>
    <cellStyle name="_Table_USA Ownership_commentaires fixe  internet Déc 08_TBG Onatel Février  2009  Vtbg V3_Flash du mois d' avril 2009_Flash du mois de septembre 2009 (2) (version 1)_Budget Telmob 2011 3" xfId="3934"/>
    <cellStyle name="Accent1 21" xfId="3935"/>
    <cellStyle name="Accent1 16" xfId="3936"/>
    <cellStyle name="_Table_USA Ownership_commentaires fixe  internet Déc 08_TBG Onatel Février  2009  Vtbg V3_Flash du mois d' avril 2009_Flash du mois de septembre 2009 (2) (version 1)_Budget Telmob 2011 2" xfId="3937"/>
    <cellStyle name="Accent1 20" xfId="3938"/>
    <cellStyle name="Accent1 15" xfId="3939"/>
    <cellStyle name="40% - Accent3 13 2 3" xfId="3940"/>
    <cellStyle name="Accent1 14" xfId="3941"/>
    <cellStyle name="Normal 3 2 2 3 3 3 2" xfId="3942"/>
    <cellStyle name="Accent1 11" xfId="3943"/>
    <cellStyle name="_TableHead_Reporting Onatel Avril 2009 V0 2" xfId="3944"/>
    <cellStyle name="60% - Accent6 8" xfId="3945"/>
    <cellStyle name="60% - Accent6 28" xfId="3946"/>
    <cellStyle name="40% - Accent4 16 4" xfId="3947"/>
    <cellStyle name="40% - Accent4 21 4" xfId="3948"/>
    <cellStyle name="60% - Accent6 27" xfId="3949"/>
    <cellStyle name="Normal 92 5 2" xfId="3950"/>
    <cellStyle name="Normal 87 5 2" xfId="3951"/>
    <cellStyle name="40% - Accent4 16 3" xfId="3952"/>
    <cellStyle name="40% - Accent4 21 3" xfId="3953"/>
    <cellStyle name="60% - Accent6 26" xfId="3954"/>
    <cellStyle name="Normal 25 2 4 3" xfId="3955"/>
    <cellStyle name="40% - Accent4 16 2" xfId="3956"/>
    <cellStyle name="40% - Accent4 21 2" xfId="3957"/>
    <cellStyle name="60% - Accent6 25" xfId="3958"/>
    <cellStyle name="_Table_USA Ownership_TBG Onatel Février  2009  Vtbg V3_Flash du mois d' avril 2009_Reporting Onatel Mai 2009 V 0 2" xfId="3959"/>
    <cellStyle name="40 % - Accent1 8 6" xfId="3960"/>
    <cellStyle name="60% - Accent6 2" xfId="3961"/>
    <cellStyle name="60% - Accent6 10" xfId="3962"/>
    <cellStyle name="40% - Accent4 11 2" xfId="3963"/>
    <cellStyle name="60% - Accent5 25" xfId="3964"/>
    <cellStyle name="40 % - Accent1 7 6" xfId="3965"/>
    <cellStyle name="60% - Accent5 2" xfId="3966"/>
    <cellStyle name="60% - Accent5 21" xfId="3967"/>
    <cellStyle name="60% - Accent5 16" xfId="3968"/>
    <cellStyle name="60% - Accent5 20" xfId="3969"/>
    <cellStyle name="60% - Accent5 15" xfId="3970"/>
    <cellStyle name="60% - Accent5 13" xfId="3971"/>
    <cellStyle name="_Heading_prestemp_Reporting Onatel Avril 2009 V0_Flash du mois de septembre 2009 (2) (version 1) 2" xfId="3972"/>
    <cellStyle name="60% - Accent5 12" xfId="3973"/>
    <cellStyle name="_Table_commentaires fixe  internet Déc 08_Commentaires TBG mars_Copie de Flash du mois d' avril 2009 corrigé par NAIMI_Flash du mois de septembre 2009 (2) (version 1)" xfId="3974"/>
    <cellStyle name="60% - Accent6 21" xfId="3975"/>
    <cellStyle name="60% - Accent6 16" xfId="3976"/>
    <cellStyle name="60% - Accent4 7" xfId="3977"/>
    <cellStyle name="60% - Accent6 14" xfId="3978"/>
    <cellStyle name="60% - Accent4 5" xfId="3979"/>
    <cellStyle name="40 % - Accent1 12 3 2" xfId="3980"/>
    <cellStyle name="60% - Accent4 26" xfId="3981"/>
    <cellStyle name="60% - Accent4 21" xfId="3982"/>
    <cellStyle name="60% - Accent4 16" xfId="3983"/>
    <cellStyle name="_TableHead_commentaires fixe  internet Déc 08_TBG Onatel Février  2009  Vtbg V3_Commentaires TBG mars_Flash du mois de mai 2009_Budget Telmob 2011 2" xfId="3984"/>
    <cellStyle name="60% - Accent4 20" xfId="3985"/>
    <cellStyle name="60% - Accent4 15" xfId="3986"/>
    <cellStyle name="60% - Accent4 13" xfId="3987"/>
    <cellStyle name="20% - Accent1 7 3 2" xfId="3988"/>
    <cellStyle name="60% - Accent4 12" xfId="3989"/>
    <cellStyle name="60% - Accent4 11" xfId="3990"/>
    <cellStyle name="_Heading_210302 VU Liquidity new figures_Reporting Onatel Mai 2009 V 0 A ENVOYE_Commentaires Janvier 2010" xfId="3991"/>
    <cellStyle name="60% - Accent4 10" xfId="3992"/>
    <cellStyle name="60% - Accent3 7" xfId="3993"/>
    <cellStyle name="60% - Accent3 5" xfId="3994"/>
    <cellStyle name="60% - Accent3 4" xfId="3995"/>
    <cellStyle name="60% - Accent3 3" xfId="3996"/>
    <cellStyle name="60% - Accent3 2" xfId="3997"/>
    <cellStyle name="40% - Accent1 3 2 2 2" xfId="3998"/>
    <cellStyle name="60% - Accent3 24" xfId="3999"/>
    <cellStyle name="60% - Accent3 19" xfId="4000"/>
    <cellStyle name="Normal 98 2" xfId="4001"/>
    <cellStyle name="60% - Accent3 20" xfId="4002"/>
    <cellStyle name="60% - Accent3 15" xfId="4003"/>
    <cellStyle name="60% - Accent3 14" xfId="4004"/>
    <cellStyle name="60% - Accent3 12" xfId="4005"/>
    <cellStyle name="Neutre 2_RH et QS" xfId="4006"/>
    <cellStyle name="60% - Accent3 10" xfId="4007"/>
    <cellStyle name="Pourcentage 3 3 2 3_RH et QS" xfId="4008"/>
    <cellStyle name="60% - Accent2 5" xfId="4009"/>
    <cellStyle name="60% - Accent2 4" xfId="4010"/>
    <cellStyle name="_Table_USA Ownership_commentaires fixe  internet Déc 08_TBG Onatel Février  2009  Vtbg V3_Commentaires TBG mars_Flash du mois de mai 2009 2 2" xfId="4011"/>
    <cellStyle name="60% - Accent2 3" xfId="4012"/>
    <cellStyle name="20% - Accent1 15 2 2 2" xfId="4013"/>
    <cellStyle name="20% - Accent1 20 2 2 2" xfId="4014"/>
    <cellStyle name="60% - Accent2 28" xfId="4015"/>
    <cellStyle name="60% - Accent2 27" xfId="4016"/>
    <cellStyle name="40 % - Accent2 10 4 3" xfId="4017"/>
    <cellStyle name="20% - Accent6 19 4" xfId="4018"/>
    <cellStyle name="20% - Accent6 24 4" xfId="4019"/>
    <cellStyle name="60% - Accent2 26" xfId="4020"/>
    <cellStyle name="_TableHeading_TBG Onatel Février  2009  Vtbg V3_Commentaires TBG mars_Copie de Flash du mois d' avril 2009 corrigé par NAIMI_Reporting Onatel septembre  2009 préparé" xfId="4021"/>
    <cellStyle name="40 % - Accent2 10 4 2" xfId="4022"/>
    <cellStyle name="20% - Accent6 19 3" xfId="4023"/>
    <cellStyle name="20% - Accent6 24 3" xfId="4024"/>
    <cellStyle name="60% - Accent2 25" xfId="4025"/>
    <cellStyle name="Normal 93 6" xfId="4026"/>
    <cellStyle name="Normal 88 6" xfId="4027"/>
    <cellStyle name="20% - Accent6 19 2" xfId="4028"/>
    <cellStyle name="20% - Accent6 24 2" xfId="4029"/>
    <cellStyle name="60% - Accent2 24" xfId="4030"/>
    <cellStyle name="60% - Accent2 19" xfId="4031"/>
    <cellStyle name="Normal 93 4" xfId="4032"/>
    <cellStyle name="Normal 88 4" xfId="4033"/>
    <cellStyle name="60% - Accent2 22" xfId="4034"/>
    <cellStyle name="60% - Accent2 17" xfId="4035"/>
    <cellStyle name="Normal 93 3" xfId="4036"/>
    <cellStyle name="Normal 88 3" xfId="4037"/>
    <cellStyle name="60% - Accent2 21" xfId="4038"/>
    <cellStyle name="60% - Accent2 16" xfId="4039"/>
    <cellStyle name="Normal 93 2" xfId="4040"/>
    <cellStyle name="Normal 88 2" xfId="4041"/>
    <cellStyle name="_TableHead_TBG Onatel Février  2009  Vtbg V3_Copie de Flash du mois d' avril 2009 corrigé par NAIMI 2" xfId="4042"/>
    <cellStyle name="60% - Accent2 20" xfId="4043"/>
    <cellStyle name="60% - Accent2 15" xfId="4044"/>
    <cellStyle name="_Heading_prestemp_Copie de Flash du mois d' avril 2009 corrigé par NAIMI" xfId="4045"/>
    <cellStyle name="_Table_02 Pfd Valuation_Rev Fixe-Internet_COMMENTAIRES JUILLET 2009" xfId="4046"/>
    <cellStyle name="60% - Accent2 13" xfId="4047"/>
    <cellStyle name="40 % - Accent6 12 2 2 2" xfId="4048"/>
    <cellStyle name="60% - Accent2 11" xfId="4049"/>
    <cellStyle name="Normal 12 6 2 2 2" xfId="4050"/>
    <cellStyle name="60% - Accent1 7" xfId="4051"/>
    <cellStyle name="60% - Accent1 5" xfId="4052"/>
    <cellStyle name="_Table_USA Ownership_commentaires fixe  internet Déc 08_Flash du mois d' avril 2009_Reporting Onatel Mai 2009 V 0" xfId="4053"/>
    <cellStyle name="60% - Accent1 4" xfId="4054"/>
    <cellStyle name="Commentaire 4 3" xfId="4055"/>
    <cellStyle name="_Table_02 Pfd Valuation_commentaires fixe  internet Déc 08_TBG Onatel Février  2009  Vtbg V3_Commentaires TBG mars_Flash du mois d' avril 2009_Flash du mois de septembre 2009 (2) (version 1) 3" xfId="4056"/>
    <cellStyle name="60% - Accent1 28" xfId="4057"/>
    <cellStyle name="Normal 91 5 2" xfId="4058"/>
    <cellStyle name="Normal 86 5 2" xfId="4059"/>
    <cellStyle name="20% - Accent6 14 4" xfId="4060"/>
    <cellStyle name="60% - Accent1 26" xfId="4061"/>
    <cellStyle name="Normal 83 3" xfId="4062"/>
    <cellStyle name="Normal 78 3" xfId="4063"/>
    <cellStyle name="_Table_02 Pfd Valuation_commentaires fixe  internet Déc 08_TBG Onatel Février  2009  Vtbg V3_Commentaires TBG mars_Flash du mois de mai 2009_Capex- Mobile" xfId="4064"/>
    <cellStyle name="60% - Accent1 21" xfId="4065"/>
    <cellStyle name="60% - Accent1 16" xfId="4066"/>
    <cellStyle name="Normal 83 2" xfId="4067"/>
    <cellStyle name="Normal 78 2" xfId="4068"/>
    <cellStyle name="60% - Accent1 20" xfId="4069"/>
    <cellStyle name="60% - Accent1 15" xfId="4070"/>
    <cellStyle name="60% - Accent1 14" xfId="4071"/>
    <cellStyle name="60% - Accent1 13" xfId="4072"/>
    <cellStyle name="60% - Accent1 12" xfId="4073"/>
    <cellStyle name="_SubHeading_210302 VU Liquidity new figures_Reporting Onatel Mai 2009 V 0_Flash du mois de septembre 2009 (2) (version 1)" xfId="4074"/>
    <cellStyle name="40 % - Accent2 10 3" xfId="4075"/>
    <cellStyle name="Input 22" xfId="4076"/>
    <cellStyle name="Input 17" xfId="4077"/>
    <cellStyle name="60 % - Accent6 6" xfId="4078"/>
    <cellStyle name="Normal 3 3 5" xfId="4079"/>
    <cellStyle name="60 % - Accent6 3 2" xfId="4080"/>
    <cellStyle name="40% - Accent3 7_RH et QS" xfId="4081"/>
    <cellStyle name="60 % - Accent6 2 2_Parc Mobile" xfId="4082"/>
    <cellStyle name="Calcul 2" xfId="4083"/>
    <cellStyle name="Normal 3 2 5" xfId="4084"/>
    <cellStyle name="60 % - Accent6 2 2" xfId="4085"/>
    <cellStyle name="Input 13" xfId="4086"/>
    <cellStyle name="60 % - Accent6 2" xfId="4087"/>
    <cellStyle name="60 % - Accent5 6 2" xfId="4088"/>
    <cellStyle name="Check Cell 17" xfId="4089"/>
    <cellStyle name="Check Cell 22" xfId="4090"/>
    <cellStyle name="60 % - Accent5 6" xfId="4091"/>
    <cellStyle name="60 % - Accent5 5 2" xfId="4092"/>
    <cellStyle name="_Presentation DL Ver.5_BP&amp;A Bulletin - 05- 2008-09-MAPA (Post review)" xfId="4093"/>
    <cellStyle name="_TableHeading_Flash du mois d' avril 2009_Reporting Onatel Mai 2009 V 0_Budget 2011 v1 (4) 2" xfId="4094"/>
    <cellStyle name="Check Cell 16" xfId="4095"/>
    <cellStyle name="Check Cell 21" xfId="4096"/>
    <cellStyle name="60 % - Accent5 5" xfId="4097"/>
    <cellStyle name="Normal 2 3 5" xfId="4098"/>
    <cellStyle name="20% - Accent4 27 2" xfId="4099"/>
    <cellStyle name="60 % - Accent5 3 2" xfId="4100"/>
    <cellStyle name="60 % - Accent4 8 2" xfId="4101"/>
    <cellStyle name="60 % - Accent4 7 2" xfId="4102"/>
    <cellStyle name="60 % - Accent4 6" xfId="4103"/>
    <cellStyle name="_Table_02 Pfd Valuation_Reporting Onatel Avril 2009 V0_Copie de Flash du mois d' avril 2009 corrigé par NAIMI_Flash du mois de mai 2009_Capex- Mobile" xfId="4104"/>
    <cellStyle name="60 % - Accent4 5 2" xfId="4105"/>
    <cellStyle name="Commentaire 5 3 3 2 3" xfId="4106"/>
    <cellStyle name="_TableHeading_Flash du mois d' avril 2009 2" xfId="4107"/>
    <cellStyle name="60 % - Accent4 4 2" xfId="4108"/>
    <cellStyle name="60 % - Accent4 3 2" xfId="4109"/>
    <cellStyle name="60 % - Accent3 7 2" xfId="4110"/>
    <cellStyle name="60 % - Accent3 6 2" xfId="4111"/>
    <cellStyle name="Commentaire 5 3 2 2 3" xfId="4112"/>
    <cellStyle name="60 % - Accent3 4 2" xfId="4113"/>
    <cellStyle name="60 % - Accent3 4" xfId="4114"/>
    <cellStyle name="60 % - Accent3 3 2" xfId="4115"/>
    <cellStyle name="60 % - Accent3 2 2_Parc Mobile" xfId="4116"/>
    <cellStyle name="60 % - Accent3 2" xfId="4117"/>
    <cellStyle name="_Table_USA Ownership_Reporting Onatel Avril 2009 V0_Copie de Flash du mois d' avril 2009 corrigé par NAIMI_Reporting Onatel Mai 2009 V 0_Reporting Onatel septembre  2009 préparé 2" xfId="4118"/>
    <cellStyle name="60 % - Accent2 8 2" xfId="4119"/>
    <cellStyle name="Currency [1] 6" xfId="4120"/>
    <cellStyle name="60 % - Accent2 5" xfId="4121"/>
    <cellStyle name="SAPBEXfilterDrill 2" xfId="4122"/>
    <cellStyle name="60 % - Accent2 2 2" xfId="4123"/>
    <cellStyle name="SAPBEXfilterDrill" xfId="4124"/>
    <cellStyle name="_TableHead_Commentaires TBG mars_Flash du mois d' avril 2009" xfId="4125"/>
    <cellStyle name="Currency [1] 3" xfId="4126"/>
    <cellStyle name="60 % - Accent2 2" xfId="4127"/>
    <cellStyle name="60 % - Accent1 8 2" xfId="4128"/>
    <cellStyle name="60 % - Accent1 7 2" xfId="4129"/>
    <cellStyle name="60 % - Accent1 6 2" xfId="4130"/>
    <cellStyle name="60 % - Accent1 2 2_Parc Mobile" xfId="4131"/>
    <cellStyle name="60 % - Accent1 2 2" xfId="4132"/>
    <cellStyle name="60 % - Accent1 2" xfId="4133"/>
    <cellStyle name="_Table_02 Pfd Valuation_Reporting Onatel Avril 2009 V0_Flash du mois de mai 2009_Capex- Mobile 2" xfId="4134"/>
    <cellStyle name="40% - Accent6 9 3 2" xfId="4135"/>
    <cellStyle name="Normal 21 4 3 3" xfId="4136"/>
    <cellStyle name="%_Flux Financiers Conso_Classeur1" xfId="4137"/>
    <cellStyle name="Explanatory Text 21" xfId="4138"/>
    <cellStyle name="Explanatory Text 16" xfId="4139"/>
    <cellStyle name="40% - Accent6 9 2 2" xfId="4140"/>
    <cellStyle name="_Table_USA Ownership_commentaires fixe  internet Déc 08_TBG Onatel Février  2009  Vtbg V3_Commentaires TBG mars_Copie de Flash du mois d' avril 2009 corrigé par NAIMI_Budget Telmob 2011 2" xfId="4141"/>
    <cellStyle name="40% - Accent6 8 4" xfId="4142"/>
    <cellStyle name="40% - Accent6 8 3 2" xfId="4143"/>
    <cellStyle name="40% - Accent6 8 3" xfId="4144"/>
    <cellStyle name="_TableHead_Copie de Flash du mois d' avril 2009 corrigé par NAIMI_Reporting Onatel Mai 2009 V 0_Budget 2011 v1 (4) 2" xfId="4145"/>
    <cellStyle name="40% - Accent6 8 2 2" xfId="4146"/>
    <cellStyle name="Normal 3 2 4 5 2" xfId="4147"/>
    <cellStyle name="40% - Accent6 8 2" xfId="4148"/>
    <cellStyle name="40% - Accent6 7_RH et QS" xfId="4149"/>
    <cellStyle name="_TableHeading_Copie de Flash du mois d' avril 2009 corrigé par NAIMI_Budget Telmob 2011" xfId="4150"/>
    <cellStyle name="40% - Accent6 7 4" xfId="4151"/>
    <cellStyle name="40% - Accent6 7 3 2" xfId="4152"/>
    <cellStyle name="40 % - Accent5 2 2 3" xfId="4153"/>
    <cellStyle name="40% - Accent6 7 2 2 2" xfId="4154"/>
    <cellStyle name="Normal 3 2 4 4 2 2" xfId="4155"/>
    <cellStyle name="_Table_02 Pfd Valuation_commentaires fixe  internet Déc 08_Copie de Flash du mois d' avril 2009 corrigé par NAIMI_Reporting Onatel Mai 2009 V 0_Reporting Onatel septembre  2009 préparé_Capex- Mobile 2 2" xfId="4156"/>
    <cellStyle name="_TableHead_commentaires fixe  internet Déc 08_Reporting Onatel Mai 2009 V 0 A ENVOYE_Budget 2011 v1 (4)" xfId="4157"/>
    <cellStyle name="40% - Accent6 7 2 2" xfId="4158"/>
    <cellStyle name="Normal 4 14" xfId="4159"/>
    <cellStyle name="Normal 3 2 4 3_RH et QS" xfId="4160"/>
    <cellStyle name="40% - Accent6 6_RH et QS" xfId="4161"/>
    <cellStyle name="Normal 3 2 4 3 2 3" xfId="4162"/>
    <cellStyle name="20% - Accent4 13_RH et QS" xfId="4163"/>
    <cellStyle name="40% - Accent6 6 2 3" xfId="4164"/>
    <cellStyle name="Normal 3 2 4 3 2 2 2" xfId="4165"/>
    <cellStyle name="40 % - Accent4 2 2 3" xfId="4166"/>
    <cellStyle name="40% - Accent6 6 2 2 2" xfId="4167"/>
    <cellStyle name="Normal 3 2 4 3 2 2" xfId="4168"/>
    <cellStyle name="40% - Accent6 6 2 2" xfId="4169"/>
    <cellStyle name="Normal 3 2 4 3" xfId="4170"/>
    <cellStyle name="40% - Accent6 6" xfId="4171"/>
    <cellStyle name="Normal 3 2 4 2_RH et QS" xfId="4172"/>
    <cellStyle name="_TableHeading_P &amp; L Conso" xfId="4173"/>
    <cellStyle name="40% - Accent6 5_RH et QS" xfId="4174"/>
    <cellStyle name="Normal 3 2 4 2 4" xfId="4175"/>
    <cellStyle name="40% - Accent6 5 4" xfId="4176"/>
    <cellStyle name="Normal 3 2 4 2 3" xfId="4177"/>
    <cellStyle name="_TableRowBorder_commentaires fixe  internet Déc 08_TBG Onatel Février  2009  Vtbg V3_Reporting Onatel septembre  2009 préparé" xfId="4178"/>
    <cellStyle name="40% - Accent6 5 3" xfId="4179"/>
    <cellStyle name="Normal 3 2 4 2 2 3" xfId="4180"/>
    <cellStyle builtinId="3" name="Comma" xfId="4181"/>
    <cellStyle name="40% - Accent6 5 2 3" xfId="4182"/>
    <cellStyle name="Normal 3 2 4 2 2 2" xfId="4183"/>
    <cellStyle name="40% - Accent6 5 2 2" xfId="4184"/>
    <cellStyle name="Normal 3 2 4 2 2" xfId="4185"/>
    <cellStyle name="40% - Accent6 5 2" xfId="4186"/>
    <cellStyle name="_TableHeading_commentaires fixe  internet Déc 08_TBG Onatel Février  2009  Vtbg V3_Commentaires TBG mars_Flash du mois d' avril 2009_Reporting Onatel septembre  2009 préparé 2" xfId="4187"/>
    <cellStyle name="40% - Accent6 4_RH et QS" xfId="4188"/>
    <cellStyle name="40% - Accent6 4 3 2" xfId="4189"/>
    <cellStyle name="40% - Accent6 4 3" xfId="4190"/>
    <cellStyle name="40% - Accent6 3 4" xfId="4191"/>
    <cellStyle name="40% - Accent6 3 3 2" xfId="4192"/>
    <cellStyle name="40% - Accent6 3 2 3" xfId="4193"/>
    <cellStyle name="Milliers 14 3_RH et QS" xfId="4194"/>
    <cellStyle name="40% - Accent6 3 2 2" xfId="4195"/>
    <cellStyle name="_Table_USA Ownership_Commentaires TBG mars_Flash du mois d' avril 2009_Flash du mois de septembre 2009 (2) (version 1)_Budget Telmob 2011" xfId="4196"/>
    <cellStyle name="40% - Accent6 3 2" xfId="4197"/>
    <cellStyle name="_Table_02 Pfd Valuation_commentaires fixe  internet Déc 08_Commentaires TBG mars_Copie de Flash du mois d' avril 2009 corrigé par NAIMI_Reporting Onatel septembre  2009 préparé_Capex- Mobile" xfId="4198"/>
    <cellStyle name="40% - Accent6 28 3 2" xfId="4199"/>
    <cellStyle name="40% - Accent6 28 3" xfId="4200"/>
    <cellStyle name="_Table_02 Pfd Valuation_commentaires fixe  internet Déc 08_TBG Onatel Février  2009  Vtbg V3_Commentaires TBG mars_Copie de Flash du mois d' avril 2009 corrigé par NAIMI_Reporting Onatel septembre  2009 préparé_Budget Telmob 2011 2 2" xfId="4201"/>
    <cellStyle name="40% - Accent6 28 2 3" xfId="4202"/>
    <cellStyle name="40% - Accent6 28 2 2 2" xfId="4203"/>
    <cellStyle name="40% - Accent4 3_RH et QS" xfId="4204"/>
    <cellStyle name="40% - Accent6 28 2 2" xfId="4205"/>
    <cellStyle name="_Table_USA Ownership_TBG Onatel Février  2009  Vtbg V3_Commentaires TBG mars_Flash du mois de mai 2009 2 2" xfId="4206"/>
    <cellStyle name="%_TRAFIC FIXE &amp; MOBILE_Flash du mois de septembre 2009 (2) (version 1)_COMMENTAIRES" xfId="4207"/>
    <cellStyle name="40% - Accent6 28" xfId="4208"/>
    <cellStyle name="Accent2 15" xfId="4209"/>
    <cellStyle name="Accent2 20" xfId="4210"/>
    <cellStyle name="Calcul 8 2 2" xfId="4211"/>
    <cellStyle name="40% - Accent6 27 3" xfId="4212"/>
    <cellStyle name="40% - Accent6 27 2 3" xfId="4213"/>
    <cellStyle name="40% - Accent6 27 2 2" xfId="4214"/>
    <cellStyle name="40% - Accent6 27 2" xfId="4215"/>
    <cellStyle name="40% - Accent6 27" xfId="4216"/>
    <cellStyle name="60% - Accent3 13" xfId="4217"/>
    <cellStyle name="40% - Accent6 26 3 2" xfId="4218"/>
    <cellStyle name="40% - Accent6 26 3" xfId="4219"/>
    <cellStyle name="40% - Accent6 26 2 3" xfId="4220"/>
    <cellStyle name="_Table_02 Pfd Valuation_Reporting Onatel Avril 2009 V0_Copie de Flash du mois d' avril 2009 corrigé par NAIMI_Reporting Onatel Mai 2009 V 0_Flash du mois de septembre 2009 (2) (version 1)_Budget Telmob 2011 2 2" xfId="4221"/>
    <cellStyle name="40% - Accent6 26 2 2 2" xfId="4222"/>
    <cellStyle name="40% - Accent6 25 4" xfId="4223"/>
    <cellStyle name="_Table_USA Ownership_commentaires fixe  internet Déc 08_Reporting Onatel Avril 2009 V0_Copie de Flash du mois d' avril 2009 corrigé par NAIMI_Reporting Onatel Mai 2009 V 0_Flash du mois de septembre 2009 (2) (version 1)" xfId="4224"/>
    <cellStyle name="40% - Accent6 25 2 3" xfId="4225"/>
    <cellStyle name="_Table_USA Ownership_commentaires fixe  internet Déc 08_TBG Onatel Février  2009  Vtbg V3_Commentaires TBG mars_Flash du mois d' avril 2009_Reporting Onatel septembre  2009 préparé_Budget Telmob 2011 2 2" xfId="4226"/>
    <cellStyle name="40% - Accent6 25 2 2 2" xfId="4227"/>
    <cellStyle name="20% - Accent5 13_RH et QS" xfId="4228"/>
    <cellStyle name="40% - Accent6 25 2 2" xfId="4229"/>
    <cellStyle name="40% - Accent6 25" xfId="4230"/>
    <cellStyle name="40% - Accent6 2_RH et QS" xfId="4231"/>
    <cellStyle name="40% - Accent6 2 3" xfId="4232"/>
    <cellStyle name="_TableHeading_TBG Onatel Février  2009  Vtbg V3_Flash du mois d' avril 2009_Flash du mois de mai 2009_Budget Telmob 2011" xfId="4233"/>
    <cellStyle name="40% - Accent6 24 2 3" xfId="4234"/>
    <cellStyle name="40% - Accent6 19 2 3" xfId="4235"/>
    <cellStyle name="40% - Accent6 24 2 2 2" xfId="4236"/>
    <cellStyle name="40% - Accent6 19 2 2 2" xfId="4237"/>
    <cellStyle name="_TableRowBorder_commentaires fixe  internet Déc 08_TBG Onatel Février  2009  Vtbg V3_Commentaires TBG mars_Flash du mois de mai 2009 2" xfId="4238"/>
    <cellStyle name="40% - Accent6 24 2 2" xfId="4239"/>
    <cellStyle name="40% - Accent6 19 2 2" xfId="4240"/>
    <cellStyle name="40% - Accent6 24 2" xfId="4241"/>
    <cellStyle name="40% - Accent6 19 2" xfId="4242"/>
    <cellStyle name="40% - Accent6 24" xfId="4243"/>
    <cellStyle name="40% - Accent6 19" xfId="4244"/>
    <cellStyle name="40% - Accent1 12 2 2" xfId="4245"/>
    <cellStyle name="40% - Accent6 23_RH et QS" xfId="4246"/>
    <cellStyle name="40% - Accent6 18_RH et QS" xfId="4247"/>
    <cellStyle name="40% - Accent6 23 4" xfId="4248"/>
    <cellStyle name="40% - Accent6 18 4" xfId="4249"/>
    <cellStyle name="40% - Accent6 23 3 2" xfId="4250"/>
    <cellStyle name="40% - Accent6 18 3 2" xfId="4251"/>
    <cellStyle name="40 % - Accent5 11_RH et QS" xfId="4252"/>
    <cellStyle name="40% - Accent6 23 3" xfId="4253"/>
    <cellStyle name="40% - Accent6 18 3" xfId="4254"/>
    <cellStyle name="40% - Accent6 23 2" xfId="4255"/>
    <cellStyle name="40% - Accent6 18 2" xfId="4256"/>
    <cellStyle name="Normal 23 2 3 3 2" xfId="4257"/>
    <cellStyle name="20 % - Accent2 8 3 2 2 2" xfId="4258"/>
    <cellStyle name="40% - Accent6 23" xfId="4259"/>
    <cellStyle name="40% - Accent6 18" xfId="4260"/>
    <cellStyle name="40% - Accent6 22_RH et QS" xfId="4261"/>
    <cellStyle name="40% - Accent6 17_RH et QS" xfId="4262"/>
    <cellStyle name="_Table_commentaires fixe  internet Déc 08_Reporting Onatel Avril 2009 V0_Copie de Flash du mois d' avril 2009 corrigé par NAIMI_Flash du mois de septembre 2009 (2) (version 1)_Budget Telmob 2011" xfId="4263"/>
    <cellStyle name="40% - Accent6 22 4" xfId="4264"/>
    <cellStyle name="40% - Accent6 17 4" xfId="4265"/>
    <cellStyle name="Milliers [0] 3" xfId="4266"/>
    <cellStyle name="40% - Accent6 22 2 3" xfId="4267"/>
    <cellStyle name="40% - Accent6 17 2 3" xfId="4268"/>
    <cellStyle name="_Table_USA Ownership_TBG Onatel Février  2009  Vtbg V3_Commentaires TBG mars_Flash du mois d' avril 2009_Budget Telmob 2011" xfId="4269"/>
    <cellStyle name="Milliers [0] 2 2" xfId="4270"/>
    <cellStyle name="40% - Accent6 22 2 2 2" xfId="4271"/>
    <cellStyle name="40% - Accent6 17 2 2 2" xfId="4272"/>
    <cellStyle name="40% - Accent6 22 2" xfId="4273"/>
    <cellStyle name="40% - Accent6 17 2" xfId="4274"/>
    <cellStyle name="40% - Accent6 21 3 2" xfId="4275"/>
    <cellStyle name="40% - Accent6 16 3 2" xfId="4276"/>
    <cellStyle name="40% - Accent6 21 2 2 2" xfId="4277"/>
    <cellStyle name="40% - Accent6 16 2 2 2" xfId="4278"/>
    <cellStyle name="40% - Accent6 20 3 2" xfId="4279"/>
    <cellStyle name="40% - Accent6 15 3 2" xfId="4280"/>
    <cellStyle name="40% - Accent6 20 2 3" xfId="4281"/>
    <cellStyle name="40% - Accent6 15 2 3" xfId="4282"/>
    <cellStyle name="_Table_Flash du mois d' avril 2009_Reporting Onatel septembre  2009 préparé_Budget Telmob 2011" xfId="4283"/>
    <cellStyle name="40% - Accent6 20 2 2 2" xfId="4284"/>
    <cellStyle name="40% - Accent6 15 2 2 2" xfId="4285"/>
    <cellStyle name="40% - Accent1 9 3" xfId="4286"/>
    <cellStyle name="40% - Accent6 14_RH et QS" xfId="4287"/>
    <cellStyle name="40% - Accent6 14 3" xfId="4288"/>
    <cellStyle name="40% - Accent6 14" xfId="4289"/>
    <cellStyle name="40% - Accent6 13 4" xfId="4290"/>
    <cellStyle name="_~8691318_BP&amp;A Bulletin - 05- 2008-09-MAPA (draft)" xfId="4291"/>
    <cellStyle name="40% - Accent6 13 3 2" xfId="4292"/>
    <cellStyle name="60 % - Accent1 5" xfId="4293"/>
    <cellStyle name="40% - Accent6 13 2 3" xfId="4294"/>
    <cellStyle name="Pourcentage 18 5 2 3" xfId="4295"/>
    <cellStyle name="60 % - Accent1 4" xfId="4296"/>
    <cellStyle name="40% - Accent6 13 2 2" xfId="4297"/>
    <cellStyle name="40% - Accent6 13" xfId="4298"/>
    <cellStyle name="40% - Accent6 12_RH et QS" xfId="4299"/>
    <cellStyle name="Accent3 2 8" xfId="4300"/>
    <cellStyle name="Pourcentage 18 2 4 2 2 2" xfId="4301"/>
    <cellStyle name="40% - Accent6 12 4" xfId="4302"/>
    <cellStyle name="_TableHeading_TBG Onatel Février  2009  Vtbg V3_Flash du mois d' avril 2009_Reporting Onatel Mai 2009 V 0" xfId="4303"/>
    <cellStyle name="Accent3 2 7" xfId="4304"/>
    <cellStyle name="40% - Accent6 12 3" xfId="4305"/>
    <cellStyle name="40% - Accent6 12 2 2 2" xfId="4306"/>
    <cellStyle name="_Table_USA Ownership_Reporting Onatel Avril 2009 V0_Copie de Flash du mois d' avril 2009 corrigé par NAIMI_Flash du mois de septembre 2009 (2) (version 1)_Budget Telmob 2011 2 2" xfId="4307"/>
    <cellStyle name="_TableRowBorder_commentaires fixe  internet Déc 08_Reporting Onatel Avril 2009 V0_Copie de Flash du mois d' avril 2009 corrigé par NAIMI_Flash du mois de mai 2009" xfId="4308"/>
    <cellStyle name="40% - Accent6 12 2 2" xfId="4309"/>
    <cellStyle name="Normal 3 2 2 4 3 2" xfId="4310"/>
    <cellStyle name="40% - Accent4 7 3 2" xfId="4311"/>
    <cellStyle name="Accent3 2 6" xfId="4312"/>
    <cellStyle name="40% - Accent6 12 2" xfId="4313"/>
    <cellStyle name="40% - Accent6 12" xfId="4314"/>
    <cellStyle name="%_TRAFIC FIXE &amp; MOBILE_Reporting Onatel septembre  2009 préparé" xfId="4315"/>
    <cellStyle name="Input Normal 4" xfId="4316"/>
    <cellStyle name="_Heading_prestemp 2" xfId="4317"/>
    <cellStyle name="40% - Accent6 11 4" xfId="4318"/>
    <cellStyle name="Input Normal 3" xfId="4319"/>
    <cellStyle name="_TableHead_commentaires fixe  internet Déc 08_TBG Onatel Février  2009  Vtbg V3_Flash du mois d' avril 2009_Reporting Onatel Mai 2009 V 0_Budget Telmob 2011 2" xfId="4320"/>
    <cellStyle name="40% - Accent6 11 3" xfId="4321"/>
    <cellStyle name="_Table_02 Pfd Valuation_commentaires fixe  internet Déc 08_Commentaires TBG mars_Flash du mois d' avril 2009_Reporting Onatel Mai 2009 V 0_Capex- Mobile" xfId="4322"/>
    <cellStyle name="40% - Accent6 11 2 2 2" xfId="4323"/>
    <cellStyle name="Milliers 5 5 2" xfId="4324"/>
    <cellStyle name="Input Normal" xfId="4325"/>
    <cellStyle name="_TableHead_TBG Onatel Février  2009  Vtbg V3_Commentaires TBG mars_Flash du mois d' avril 2009_Reporting Onatel Mai 2009 V 0" xfId="4326"/>
    <cellStyle name="40% - Accent6 11" xfId="4327"/>
    <cellStyle name="20% - Accent1 7 2 2 2" xfId="4328"/>
    <cellStyle name="40% - Accent6 10 3" xfId="4329"/>
    <cellStyle name="20 % - Accent1 8 2 2" xfId="4330"/>
    <cellStyle name="40% - Accent6 10 2 3" xfId="4331"/>
    <cellStyle name="40% - Accent6 10 2" xfId="4332"/>
    <cellStyle name="40% - Accent5 9 4" xfId="4333"/>
    <cellStyle name="40% - Accent5 9 3 2" xfId="4334"/>
    <cellStyle name="40% - Accent5 9 3" xfId="4335"/>
    <cellStyle name="Titre 4 5 2" xfId="4336"/>
    <cellStyle name="Milliers 4 3" xfId="4337"/>
    <cellStyle name="40% - Accent5 9 2 2 2" xfId="4338"/>
    <cellStyle name="Titre 4 5" xfId="4339"/>
    <cellStyle name="40% - Accent5 9 2 2" xfId="4340"/>
    <cellStyle name="40% - Accent5 9 2" xfId="4341"/>
    <cellStyle name="_TableHeading_commentaires fixe  internet Déc 08_Commentaires TBG mars_Reporting Onatel Mai 2009 V 0 2" xfId="4342"/>
    <cellStyle name="_TableHeading_commentaires fixe  internet Déc 08_Copie de Flash du mois d' avril 2009 corrigé par NAIMI_Reporting Onatel septembre  2009 préparé_Budget 2011 v1 (4)" xfId="4343"/>
    <cellStyle name="40% - Accent5 8_RH et QS" xfId="4344"/>
    <cellStyle name="_Table_commentaires fixe  internet Déc 08_Commentaires TBG mars_Copie de Flash du mois d' avril 2009 corrigé par NAIMI_Reporting Onatel Mai 2009 V 0" xfId="4345"/>
    <cellStyle name="40% - Accent5 8 3" xfId="4346"/>
    <cellStyle name="Bad 22" xfId="4347"/>
    <cellStyle name="Bad 17" xfId="4348"/>
    <cellStyle name="%_Flash du mois de septembre 2009 (2) (version 1)_Flash du mois de Novembre V2" xfId="4349"/>
    <cellStyle name="40% - Accent5 8 2 2 2" xfId="4350"/>
    <cellStyle name="_Table_Rev Fixe-Internet_Budget Telmob 2011" xfId="4351"/>
    <cellStyle name="40% - Accent5 8 2" xfId="4352"/>
    <cellStyle name="40% - Accent5 8" xfId="4353"/>
    <cellStyle name="40% - Accent5 7 4" xfId="4354"/>
    <cellStyle name="40% - Accent5 7 3 2" xfId="4355"/>
    <cellStyle name="40% - Accent5 7 2" xfId="4356"/>
    <cellStyle name="SAPBEXexcBad9" xfId="4357"/>
    <cellStyle name="_Table_USA Ownership_Commentaires TBG mars_Flash du mois d' avril 2009_Flash du mois de septembre 2009 (2) (version 1) 2 2" xfId="4358"/>
    <cellStyle name="Input Decimal 0" xfId="4359"/>
    <cellStyle name="_TableHeading_Reporting Onatel Mai 2009 V 0 A ENVOYE_Budget 2011 v1 (4) 2" xfId="4360"/>
    <cellStyle name="20% - Accent2 4 2 2 2" xfId="4361"/>
    <cellStyle name="40% - Accent5 7" xfId="4362"/>
    <cellStyle name="_Table_02 Pfd Valuation_Reporting Onatel Avril 2009 V0_Copie de Flash du mois d' avril 2009 corrigé par NAIMI_Flash du mois de septembre 2009 (2) (version 1)_Budget Telmob 2011" xfId="4363"/>
    <cellStyle name="_Table_USA Ownership_Commentaires TBG mars_Flash du mois d' avril 2009_Reporting Onatel septembre  2009 préparé 3" xfId="4364"/>
    <cellStyle name="Currency [1]" xfId="4365"/>
    <cellStyle name="40% - Accent5 6 4" xfId="4366"/>
    <cellStyle name="40% - Accent5 6 3 2" xfId="4367"/>
    <cellStyle name="40% - Accent5 6 3" xfId="4368"/>
    <cellStyle name="40% - Accent5 6 2 2 2" xfId="4369"/>
    <cellStyle name="_TableRowBorder_Flash du mois d' avril 2009_Flash du mois de mai 2009_Budget Telmob 2011" xfId="4370"/>
    <cellStyle name="40% - Accent5 6 2" xfId="4371"/>
    <cellStyle name="_SubHeading_210302 VU Liquidity new figures_Reporting Onatel Mai 2009 V 0 A ENVOYE_FLASH ONATEL DU MOIS DE FEVRIER 2010 V2" xfId="4372"/>
    <cellStyle name="40% - Accent5 5 4" xfId="4373"/>
    <cellStyle name="40% - Accent5 5 3" xfId="4374"/>
    <cellStyle name="40% - Accent5 5" xfId="4375"/>
    <cellStyle name="40% - Accent5 4 4" xfId="4376"/>
    <cellStyle name="40% - Accent5 4 3 2" xfId="4377"/>
    <cellStyle name="Warning Text 20" xfId="4378"/>
    <cellStyle name="Warning Text 15" xfId="4379"/>
    <cellStyle name="Header4 2 2" xfId="4380"/>
    <cellStyle name="40% - Accent5 4 3" xfId="4381"/>
    <cellStyle name="40% - Accent5 4 2 2 2" xfId="4382"/>
    <cellStyle name="Entrée 2 2_Parc Mobile" xfId="4383"/>
    <cellStyle name="40% - Accent5 4 2" xfId="4384"/>
    <cellStyle name="_Heading_210302 VU Liquidity new figures_Reporting Onatel Avril 2009 V0" xfId="4385"/>
    <cellStyle name="40% - Accent5 4" xfId="4386"/>
    <cellStyle name="Entered" xfId="4387"/>
    <cellStyle name="40% - Accent5 3_RH et QS" xfId="4388"/>
    <cellStyle name="40% - Accent5 3 4" xfId="4389"/>
    <cellStyle name="40% - Accent5 3 3 2" xfId="4390"/>
    <cellStyle name="40% - Accent5 3 2 2 2" xfId="4391"/>
    <cellStyle name="40% - Accent5 3 2 2" xfId="4392"/>
    <cellStyle name="40% - Accent5 3 2" xfId="4393"/>
    <cellStyle name="_Table_02 Pfd Valuation_TBG Onatel Février  2009  Vtbg V3_Commentaires TBG mars_Flash du mois d' avril 2009_Flash du mois de mai 2009 3" xfId="4394"/>
    <cellStyle name="_Table_USA Ownership_TBG Onatel Février  2009  Vtbg V3_Flash du mois de mai 2009_Budget Telmob 2011 2 2" xfId="4395"/>
    <cellStyle name="40% - Accent5 3" xfId="4396"/>
    <cellStyle name="40% - Accent5 28 3 2" xfId="4397"/>
    <cellStyle name="40% - Accent5 28 2" xfId="4398"/>
    <cellStyle name="40% - Accent5 27_RH et QS" xfId="4399"/>
    <cellStyle name="40% - Accent5 27" xfId="4400"/>
    <cellStyle name="40% - Accent5 26_RH et QS" xfId="4401"/>
    <cellStyle name="_Table_02 Pfd Valuation_commentaires fixe  internet Déc 08_TBG Onatel Février  2009  Vtbg V3_Commentaires TBG mars_Copie de Flash du mois d' avril 2009 corrigé par NAIMI_Flash du mois de septembre 2009 (2) (version 1)_Capex- Mobile" xfId="4402"/>
    <cellStyle name="40% - Accent5 26 2" xfId="4403"/>
    <cellStyle name="Normal 63" xfId="4404"/>
    <cellStyle name="Normal 58" xfId="4405"/>
    <cellStyle name="40% - Accent5 25 2 2 2" xfId="4406"/>
    <cellStyle name="40% - Accent2 13 2 2 2" xfId="4407"/>
    <cellStyle name="40% - Accent5 2 4" xfId="4408"/>
    <cellStyle name="_Heading_prestemp_Reporting Onatel Avril 2009 V0_Flash du mois de septembre 2009 (2) (version 1)_Commentaires Janvier 2010" xfId="4409"/>
    <cellStyle name="40% - Accent5 2 3" xfId="4410"/>
    <cellStyle name="40% - Accent5 2 2 2" xfId="4411"/>
    <cellStyle name="40% - Accent5 2 2" xfId="4412"/>
    <cellStyle name="_Table_USA Ownership_commentaires fixe  internet Déc 08_Copie de Flash du mois d' avril 2009 corrigé par NAIMI_Reporting Onatel Mai 2009 V 0_Flash du mois de septembre 2009 (2) (version 1)_Budget Telmob 2011 2 2" xfId="4413"/>
    <cellStyle name="_TableHead_Copie de Flash du mois d' avril 2009 corrigé par NAIMI_Flash du mois de mai 2009_Budget 2011 v1 (4)" xfId="4414"/>
    <cellStyle name="40% - Accent5 24 3 2" xfId="4415"/>
    <cellStyle name="40% - Accent5 19 3 2" xfId="4416"/>
    <cellStyle name="40% - Accent5 24 2 2 2" xfId="4417"/>
    <cellStyle name="40% - Accent5 19 2 2 2" xfId="4418"/>
    <cellStyle name="40% - Accent6 7 2 3" xfId="4419"/>
    <cellStyle name="40% - Accent5 23_RH et QS" xfId="4420"/>
    <cellStyle name="40% - Accent5 18_RH et QS" xfId="4421"/>
    <cellStyle name="Total 7" xfId="4422"/>
    <cellStyle name="40% - Accent1 2" xfId="4423"/>
    <cellStyle name="40% - Accent5 23 3 2" xfId="4424"/>
    <cellStyle name="40% - Accent5 18 3 2" xfId="4425"/>
    <cellStyle builtinId="31" name="40% - Accent1" xfId="4426"/>
    <cellStyle name="_Table_02 Pfd Valuation_TBG Onatel Février  2009  Vtbg V3_Flash du mois d' avril 2009 2" xfId="4427"/>
    <cellStyle name="20% - Accent6 28 3 2" xfId="4428"/>
    <cellStyle name="40% - Accent5 23 3" xfId="4429"/>
    <cellStyle name="40% - Accent5 18 3" xfId="4430"/>
    <cellStyle name="_Table_USA Ownership_commentaires fixe  internet Déc 08_TBG Onatel Février  2009  Vtbg V3_Commentaires TBG mars_Flash du mois de mai 2009_Budget Telmob 2011" xfId="4431"/>
    <cellStyle name="_Table_02 Pfd Valuation_commentaires fixe  internet Déc 08_Reporting Onatel Avril 2009 V0_Copie de Flash du mois d' avril 2009 corrigé par NAIMI_Reporting Onatel Mai 2009 V 0_Budget Telmob 2011 2" xfId="4432"/>
    <cellStyle name="40% - Accent5 23 2 2 2" xfId="4433"/>
    <cellStyle name="40% - Accent5 18 2 2 2" xfId="4434"/>
    <cellStyle name="Normal 92 4 3" xfId="4435"/>
    <cellStyle name="Normal 87 4 3" xfId="4436"/>
    <cellStyle name="40% - Accent4 15 4" xfId="4437"/>
    <cellStyle name="40% - Accent4 20 4" xfId="4438"/>
    <cellStyle name="40% - Accent5 22_RH et QS" xfId="4439"/>
    <cellStyle name="40% - Accent5 17_RH et QS" xfId="4440"/>
    <cellStyle name="20% - Accent6 28 2 2 2" xfId="4441"/>
    <cellStyle name="40% - Accent5 22 3 2" xfId="4442"/>
    <cellStyle name="40% - Accent5 17 3 2" xfId="4443"/>
    <cellStyle name="20% - Accent6 28 2 2" xfId="4444"/>
    <cellStyle name="40% - Accent5 22 3" xfId="4445"/>
    <cellStyle name="40% - Accent5 17 3" xfId="4446"/>
    <cellStyle name="40% - Accent5 22 2 2 2" xfId="4447"/>
    <cellStyle name="40% - Accent5 17 2 2 2" xfId="4448"/>
    <cellStyle name="Normal 21 5_RH et QS" xfId="4449"/>
    <cellStyle name="_Table_USA Ownership_commentaires fixe  internet Déc 08_Commentaires TBG mars_Budget Telmob 2011 2 2" xfId="4450"/>
    <cellStyle name="40% - Accent5 22 2 2" xfId="4451"/>
    <cellStyle name="40% - Accent5 17 2 2" xfId="4452"/>
    <cellStyle name="Normal 21 2 9" xfId="4453"/>
    <cellStyle name="40% - Accent5 22 2" xfId="4454"/>
    <cellStyle name="40% - Accent5 17 2" xfId="4455"/>
    <cellStyle name="40% - Accent5 22" xfId="4456"/>
    <cellStyle name="40% - Accent5 17" xfId="4457"/>
    <cellStyle name="_Table_02 Pfd Valuation_Commentaires TBG mars_Flash du mois d' avril 2009_Flash du mois de septembre 2009 (2) (version 1)_Budget Telmob 2011" xfId="4458"/>
    <cellStyle name="40% - Accent5 21_RH et QS" xfId="4459"/>
    <cellStyle name="40% - Accent5 16_RH et QS" xfId="4460"/>
    <cellStyle name="40% - Accent5 21 3" xfId="4461"/>
    <cellStyle name="40% - Accent5 16 3" xfId="4462"/>
    <cellStyle name="Valuta_NPV" xfId="4463"/>
    <cellStyle name="40% - Accent5 21 2 2" xfId="4464"/>
    <cellStyle name="40% - Accent5 16 2 2" xfId="4465"/>
    <cellStyle name="40% - Accent5 21 2" xfId="4466"/>
    <cellStyle name="40% - Accent5 16 2" xfId="4467"/>
    <cellStyle name="40% - Accent5 21" xfId="4468"/>
    <cellStyle name="40% - Accent5 16" xfId="4469"/>
    <cellStyle name="40% - Accent5 20_RH et QS" xfId="4470"/>
    <cellStyle name="40% - Accent5 15_RH et QS" xfId="4471"/>
    <cellStyle name="40% - Accent5 20 3" xfId="4472"/>
    <cellStyle name="40% - Accent5 15 3" xfId="4473"/>
    <cellStyle name="_TBG Juin 2009 V CDG (3)" xfId="4474"/>
    <cellStyle name="40% - Accent5 20 2 2" xfId="4475"/>
    <cellStyle name="40% - Accent5 15 2 2" xfId="4476"/>
    <cellStyle name="Dziesietny [0]_12" xfId="4477"/>
    <cellStyle name="40% - Accent5 20" xfId="4478"/>
    <cellStyle name="40% - Accent5 15" xfId="4479"/>
    <cellStyle name="40% - Accent5 14 4" xfId="4480"/>
    <cellStyle name="In Normal" xfId="4481"/>
    <cellStyle name="Normal 97 3 2" xfId="4482"/>
    <cellStyle name="40% - Accent5 14 3" xfId="4483"/>
    <cellStyle name="40% - Accent5 14 2" xfId="4484"/>
    <cellStyle name="40 % - Accent1 9 4 3" xfId="4485"/>
    <cellStyle name="40% - Accent5 14" xfId="4486"/>
    <cellStyle name="Normal 80 3 2 3" xfId="4487"/>
    <cellStyle name="Normal 75 3 2 3" xfId="4488"/>
    <cellStyle name="40% - Accent5 13_RH et QS" xfId="4489"/>
    <cellStyle name="Normal 97 2 3" xfId="4490"/>
    <cellStyle name="40% - Accent5 13 4" xfId="4491"/>
    <cellStyle name="Calculation 5" xfId="4492"/>
    <cellStyle name="Normal 97 2 2 2" xfId="4493"/>
    <cellStyle name="40% - Accent5 13 3 2" xfId="4494"/>
    <cellStyle name="40% - Accent5 13 2 2 2" xfId="4495"/>
    <cellStyle name="_Table_commentaires fixe  internet Déc 08_Reporting Onatel Avril 2009 V0_Copie de Flash du mois d' avril 2009 corrigé par NAIMI_Reporting Onatel Mai 2009 V 0_Reporting Onatel septembre  2009 préparé_Budget Telmob 2011" xfId="4496"/>
    <cellStyle name="40 % - Accent1 9 4 2" xfId="4497"/>
    <cellStyle name="40% - Accent5 13" xfId="4498"/>
    <cellStyle name="Input Normal 2" xfId="4499"/>
    <cellStyle name="40% - Accent6 11 2" xfId="4500"/>
    <cellStyle name="40% - Accent5 12_RH et QS" xfId="4501"/>
    <cellStyle name="40% - Accent5 12" xfId="4502"/>
    <cellStyle name="40% - Accent5 11 4" xfId="4503"/>
    <cellStyle name="40% - Accent5 11 3 2" xfId="4504"/>
    <cellStyle name="_Table_USA Ownership_commentaires fixe  internet Déc 08_TBG Onatel Février  2009  Vtbg V3 2 2" xfId="4505"/>
    <cellStyle name="40% - Accent5 11 3" xfId="4506"/>
    <cellStyle name="40% - Accent5 11 2 2" xfId="4507"/>
    <cellStyle name="_TableHeading_Copie de Flash du mois d' avril 2009 corrigé par NAIMI_Flash du mois de mai 2009" xfId="4508"/>
    <cellStyle name="40% - Accent5 11 2" xfId="4509"/>
    <cellStyle name="40% - Accent5 11" xfId="4510"/>
    <cellStyle name="40% - Accent5 10_RH et QS" xfId="4511"/>
    <cellStyle name="_Table_02 Pfd Valuation_commentaires fixe  internet Déc 08_TBG Onatel Février  2009  Vtbg V3_Flash du mois de septembre 2009 (2) (version 1)_Capex- Mobile 3" xfId="4512"/>
    <cellStyle name="40% - Accent5 10 2 2 2" xfId="4513"/>
    <cellStyle name="40% - Accent5 10 2 2" xfId="4514"/>
    <cellStyle name="_Table_02 Pfd Valuation_P &amp; L Conso_COMMENTAIRES JUILLET 2009 3" xfId="4515"/>
    <cellStyle name="40% - Accent4 9_RH et QS" xfId="4516"/>
    <cellStyle name="40% - Accent4 9 4" xfId="4517"/>
    <cellStyle name="Normal 3 2 2 6 3" xfId="4518"/>
    <cellStyle name="_TableHead_TBG Onatel Février  2009  Vtbg V3_Commentaires TBG mars_Copie de Flash du mois d' avril 2009 corrigé par NAIMI_Reporting Onatel septembre  2009 préparé_Budget 2011 v1 (4)" xfId="4519"/>
    <cellStyle name="40 % - Accent3 10_RH et QS" xfId="4520"/>
    <cellStyle name="40% - Accent4 9 3" xfId="4521"/>
    <cellStyle name="Normal 3 2 2 6 2" xfId="4522"/>
    <cellStyle name="40% - Accent4 9 2" xfId="4523"/>
    <cellStyle name="Normal 3 2 2 6" xfId="4524"/>
    <cellStyle name="40% - Accent4 9" xfId="4525"/>
    <cellStyle name="Normal 3 2 2 5 3 2" xfId="4526"/>
    <cellStyle name="Euro 17" xfId="4527"/>
    <cellStyle name="Accent4 2 6" xfId="4528"/>
    <cellStyle name="40% - Accent4 8 3 2" xfId="4529"/>
    <cellStyle name="Normal 3 2 2 5 2 2 2" xfId="4530"/>
    <cellStyle name="40% - Accent4 8 2 2 2" xfId="4531"/>
    <cellStyle name="Normal 3 2 2 5" xfId="4532"/>
    <cellStyle name="40% - Accent4 8" xfId="4533"/>
    <cellStyle name="Normal 3 2 2 4_RH et QS" xfId="4534"/>
    <cellStyle name="40% - Accent4 7_RH et QS" xfId="4535"/>
    <cellStyle name="Normal 3 2 2 4 4" xfId="4536"/>
    <cellStyle name="40% - Accent4 7 4" xfId="4537"/>
    <cellStyle name="Normal 3 2 2 4 3" xfId="4538"/>
    <cellStyle name="40% - Accent4 7 3" xfId="4539"/>
    <cellStyle name="Normal 3 2 2 4 2 2 2" xfId="4540"/>
    <cellStyle name="40% - Accent4 7 2 2 2" xfId="4541"/>
    <cellStyle name="Normal 3 2 2 4 2" xfId="4542"/>
    <cellStyle name="40% - Accent4 7 2" xfId="4543"/>
    <cellStyle name="Normal 8 2 5 2 3" xfId="4544"/>
    <cellStyle name="Normal 3 2 2 4" xfId="4545"/>
    <cellStyle name="40% - Accent4 7" xfId="4546"/>
    <cellStyle name="Normal 3 2 2 3_RH et QS" xfId="4547"/>
    <cellStyle name="_SubHeading_210302 VU Liquidity new figures_Reporting Onatel Mai 2009 V 0_Flash du mois de Décembre 2009 V3 (2)" xfId="4548"/>
    <cellStyle name="40% - Accent4 6_RH et QS" xfId="4549"/>
    <cellStyle name="Normal 3 2 2 3 3 2" xfId="4550"/>
    <cellStyle name="Accent2 2 6" xfId="4551"/>
    <cellStyle name="40% - Accent4 6 3 2" xfId="4552"/>
    <cellStyle name="Normal 8 2 5 2 2 2" xfId="4553"/>
    <cellStyle name="Normal 3 2 2 3 2" xfId="4554"/>
    <cellStyle name="40% - Accent4 6 2" xfId="4555"/>
    <cellStyle name="Normal 3 2 2 2_RH et QS" xfId="4556"/>
    <cellStyle name="40% - Accent4 5_RH et QS" xfId="4557"/>
    <cellStyle name="Normal 3 2 2 2 2 3" xfId="4558"/>
    <cellStyle name="40% - Accent4 5 2 3" xfId="4559"/>
    <cellStyle name="Normal 3 2 2 2 2 2 2" xfId="4560"/>
    <cellStyle name="_Situation des projets FTK_BSS_Envrt_18-10-05_PPO_3G_2009 Propos DR &amp; Scénarios Mktg 12-12_Feuil1" xfId="4561"/>
    <cellStyle name="40% - Accent4 5 2 2 2" xfId="4562"/>
    <cellStyle name="Normal 3 2 2 2 2 2" xfId="4563"/>
    <cellStyle name="40% - Accent4 5 2 2" xfId="4564"/>
    <cellStyle name="Normal 3 2 2 2 2" xfId="4565"/>
    <cellStyle name="40% - Accent4 5 2" xfId="4566"/>
    <cellStyle name="40% - Accent4 4_RH et QS" xfId="4567"/>
    <cellStyle name="40% - Accent4 4 4" xfId="4568"/>
    <cellStyle name="_TB Mauritel  12.2005" xfId="4569"/>
    <cellStyle name="40% - Accent4 4 3 2" xfId="4570"/>
    <cellStyle name="Accent2 - 20 %_RH et QS" xfId="4571"/>
    <cellStyle name="20 % - Accent3 3 5" xfId="4572"/>
    <cellStyle name="40% - Accent4 4 2 2 2" xfId="4573"/>
    <cellStyle name="Output Report Heading" xfId="4574"/>
    <cellStyle name="40% - Accent4 4 2 2" xfId="4575"/>
    <cellStyle name="40% - Accent4 4 2" xfId="4576"/>
    <cellStyle name="40% - Accent4 4" xfId="4577"/>
    <cellStyle name="_TableHead_TBG Onatel Février  2009  Vtbg V3_Commentaires TBG mars_Flash du mois d' avril 2009_Reporting Onatel Mai 2009 V 0_Budget Telmob 2011" xfId="4578"/>
    <cellStyle name="40% - Accent4 3 4" xfId="4579"/>
    <cellStyle name="40% - Accent4 3 3 2" xfId="4580"/>
    <cellStyle name="40% - Accent4 3 3" xfId="4581"/>
    <cellStyle name="40% - Accent4 3 2 3" xfId="4582"/>
    <cellStyle name="40% - Accent4 3 2 2" xfId="4583"/>
    <cellStyle name="_Heading_prestemp_Reporting Onatel Mai 2009 V 0_Flash du mois de Décembre 2009 V3 (2)" xfId="4584"/>
    <cellStyle name="%_Trafic_Comptable_2010_Janvier 2" xfId="4585"/>
    <cellStyle name="40% - Accent4 3 2" xfId="4586"/>
    <cellStyle name="_Table_02 Pfd Valuation_commentaires fixe  internet Déc 08_Copie de Flash du mois d' avril 2009 corrigé par NAIMI_Reporting Onatel Mai 2009 V 0_Flash du mois de septembre 2009 (2) (version 1)_Capex- Mobile 2 2" xfId="4587"/>
    <cellStyle name="40% - Accent4 28_RH et QS" xfId="4588"/>
    <cellStyle name="Pourcentage 17 2 2 2_RH et QS" xfId="4589"/>
    <cellStyle name="40% - Accent4 28 4" xfId="4590"/>
    <cellStyle name="Calcul 3" xfId="4591"/>
    <cellStyle name="40% - Accent4 28 2 2 2" xfId="4592"/>
    <cellStyle name="40% - Accent4 28 2 2" xfId="4593"/>
    <cellStyle name="40% - Accent4 28" xfId="4594"/>
    <cellStyle name="40% - Accent4 27 3 2" xfId="4595"/>
    <cellStyle name="Walutowy [0]_12" xfId="4596"/>
    <cellStyle name="40% - Accent4 27 3" xfId="4597"/>
    <cellStyle name="40% - Accent4 27 2 2" xfId="4598"/>
    <cellStyle name="_Table_02 Pfd Valuation_TBG Onatel Février  2009  Vtbg V3_Copie de Flash du mois d' avril 2009 corrigé par NAIMI_Reporting Onatel Mai 2009 V 0_Budget Telmob 2011" xfId="4599"/>
    <cellStyle name="40% - Accent4 27 2" xfId="4600"/>
    <cellStyle name="40% - Accent4 26_RH et QS" xfId="4601"/>
    <cellStyle name="40% - Accent4 26 3" xfId="4602"/>
    <cellStyle name="Accent1 4 2" xfId="4603"/>
    <cellStyle name="Milliers 16 2_RH et QS" xfId="4604"/>
    <cellStyle name="40% - Accent4 26 2" xfId="4605"/>
    <cellStyle name="40 % - Accent2 11 4" xfId="4606"/>
    <cellStyle name="40% - Accent4 26" xfId="4607"/>
    <cellStyle name="40% - Accent4 25 3 2" xfId="4608"/>
    <cellStyle name="40% - Accent4 25 3" xfId="4609"/>
    <cellStyle name="40% - Accent4 2_RH et QS" xfId="4610"/>
    <cellStyle name="40% - Accent4 2 4" xfId="4611"/>
    <cellStyle name="40% - Accent4 2 3 2" xfId="4612"/>
    <cellStyle name="40% - Accent4 2 3" xfId="4613"/>
    <cellStyle name="Milliers 2 12" xfId="4614"/>
    <cellStyle name="_TableRowBorder_commentaires fixe  internet Déc 08_Commentaires TBG mars_Copie de Flash du mois d' avril 2009 corrigé par NAIMI_Flash du mois de mai 2009_Budget Telmob 2011" xfId="4615"/>
    <cellStyle name="40% - Accent4 2 2 3" xfId="4616"/>
    <cellStyle name="Milliers 2 11 2" xfId="4617"/>
    <cellStyle name="40% - Accent4 2 2 2 2" xfId="4618"/>
    <cellStyle name="40% - Accent4 2 2" xfId="4619"/>
    <cellStyle name="40% - Accent4 2" xfId="4620"/>
    <cellStyle name="40% - Accent4 24 3 2" xfId="4621"/>
    <cellStyle name="40% - Accent4 19 3 2" xfId="4622"/>
    <cellStyle name="40% - Accent4 24 2 2 2" xfId="4623"/>
    <cellStyle name="40% - Accent4 19 2 2 2" xfId="4624"/>
    <cellStyle name="_TableHeading_commentaires fixe  internet Déc 08_Reporting Onatel Avril 2009 V0_Copie de Flash du mois d' avril 2009 corrigé par NAIMI_Reporting Onatel septembre  2009 préparé_Budget 2011 v1 (4) 2" xfId="4625"/>
    <cellStyle name="40 % - Accent2 11 2 2 2" xfId="4626"/>
    <cellStyle name="40% - Accent4 24 2 2" xfId="4627"/>
    <cellStyle name="40% - Accent4 19 2 2" xfId="4628"/>
    <cellStyle name="40% - Accent4 23 2 2 2" xfId="4629"/>
    <cellStyle name="40% - Accent4 18 2 2 2" xfId="4630"/>
    <cellStyle name="40% - Accent4 23 2 2" xfId="4631"/>
    <cellStyle name="40% - Accent4 18 2 2" xfId="4632"/>
    <cellStyle name="_Table_02 Pfd Valuation_TBG Onatel Février  2009  Vtbg V3_Commentaires TBG mars_Flash du mois d' avril 2009_Flash du mois de mai 2009_Capex- Mobile 2" xfId="4633"/>
    <cellStyle name="40% - Accent4 23" xfId="4634"/>
    <cellStyle name="40% - Accent4 18" xfId="4635"/>
    <cellStyle name="_MultipleSpace" xfId="4636"/>
    <cellStyle name="_Table_commentaires fixe  internet Déc 08_TBG Onatel Février  2009  Vtbg V3_Commentaires TBG mars_Flash du mois de mai 2009_Budget Telmob 2011" xfId="4637"/>
    <cellStyle name="20% - Accent6 18 2 2" xfId="4638"/>
    <cellStyle name="20% - Accent6 23 2 2" xfId="4639"/>
    <cellStyle name="40% - Accent4 22 3" xfId="4640"/>
    <cellStyle name="40% - Accent4 17 3" xfId="4641"/>
    <cellStyle name="Normal 20 4 4" xfId="4642"/>
    <cellStyle name="_TableHeading_commentaires fixe  internet Déc 08_TBG Onatel Février  2009  Vtbg V3_Commentaires TBG mars_Flash du mois d' avril 2009_Budget 2011 v1 (4) 2" xfId="4643"/>
    <cellStyle name="azert - Style1 2 2" xfId="4644"/>
    <cellStyle name="40% - Accent4 22 2 3" xfId="4645"/>
    <cellStyle name="40% - Accent4 17 2 3" xfId="4646"/>
    <cellStyle name="40% - Accent4 22 2 2 2" xfId="4647"/>
    <cellStyle name="40% - Accent4 17 2 2 2" xfId="4648"/>
    <cellStyle name="40% - Accent4 22 2 2" xfId="4649"/>
    <cellStyle name="40% - Accent4 17 2 2" xfId="4650"/>
    <cellStyle name="_Table_02 Pfd Valuation_Commentaires TBG mars_Flash du mois d' avril 2009_Flash du mois de septembre 2009 (2) (version 1) 2 2" xfId="4651"/>
    <cellStyle name="40% - Accent4 21_RH et QS" xfId="4652"/>
    <cellStyle name="40% - Accent4 16_RH et QS" xfId="4653"/>
    <cellStyle name="_TableHead_TBG Onatel Février  2009  Vtbg V3_Commentaires TBG mars_Budget Telmob 2011 2" xfId="4654"/>
    <cellStyle name="40% - Accent4 21 3 2" xfId="4655"/>
    <cellStyle name="40% - Accent4 16 3 2" xfId="4656"/>
    <cellStyle name="SAPBEXaggItem" xfId="4657"/>
    <cellStyle name="_Table_02 Pfd Valuation_Reporting Onatel Avril 2009 V0_Capex- Mobile 2" xfId="4658"/>
    <cellStyle name="40% - Accent4 21 2 3" xfId="4659"/>
    <cellStyle name="40% - Accent4 16 2 3" xfId="4660"/>
    <cellStyle name="40% - Accent4 21 2 2" xfId="4661"/>
    <cellStyle name="40% - Accent4 16 2 2" xfId="4662"/>
    <cellStyle name="40% - Accent4 20_RH et QS" xfId="4663"/>
    <cellStyle name="40% - Accent4 15_RH et QS" xfId="4664"/>
    <cellStyle name="Normal 92 4 2 2" xfId="4665"/>
    <cellStyle name="Normal 87 4 2 2" xfId="4666"/>
    <cellStyle name="40% - Accent4 20 3 2" xfId="4667"/>
    <cellStyle name="40% - Accent4 15 3 2" xfId="4668"/>
    <cellStyle name="40% - Accent4 20 2 3" xfId="4669"/>
    <cellStyle name="40% - Accent4 15 2 3" xfId="4670"/>
    <cellStyle name="Normal 25 2 3 3 2" xfId="4671"/>
    <cellStyle name="Normal 12 2 3 3_RH et QS" xfId="4672"/>
    <cellStyle name="40% - Accent4 20 2 2" xfId="4673"/>
    <cellStyle name="40% - Accent4 15 2 2" xfId="4674"/>
    <cellStyle name="Bad 6" xfId="4675"/>
    <cellStyle name="Normal 25 2 3 3" xfId="4676"/>
    <cellStyle name="40% - Accent4 20 2" xfId="4677"/>
    <cellStyle name="40% - Accent4 15 2" xfId="4678"/>
    <cellStyle name="40% - Accent4 14_RH et QS" xfId="4679"/>
    <cellStyle name="Normal 92 3 2" xfId="4680"/>
    <cellStyle name="Normal 87 3 2" xfId="4681"/>
    <cellStyle name="Normal 25 2 2 4" xfId="4682"/>
    <cellStyle name="40% - Accent4 14 3" xfId="4683"/>
    <cellStyle name="Link Units (1) 2" xfId="4684"/>
    <cellStyle name="40% - Accent4 14 2 2 2" xfId="4685"/>
    <cellStyle name="Normal 25 2 2 3" xfId="4686"/>
    <cellStyle name="_SubHeading_210302 VU Liquidity new figures_Reporting Onatel Mai 2009 V 0_Flash du mois de septembre 2009 (2) (version 1)_Commentaires Janvier 2010" xfId="4687"/>
    <cellStyle name="_TableRowBorder_commentaires fixe  internet Déc 08_Flash du mois d' avril 2009_Reporting Onatel Mai 2009 V 0_Budget Telmob 2011" xfId="4688"/>
    <cellStyle name="40% - Accent4 14 2" xfId="4689"/>
    <cellStyle name="40% - Accent4 14" xfId="4690"/>
    <cellStyle name="Normal 92 2 3" xfId="4691"/>
    <cellStyle name="Normal 87 2 3" xfId="4692"/>
    <cellStyle name="40% - Accent4 13 4" xfId="4693"/>
    <cellStyle name="Normal 92 2 2 2" xfId="4694"/>
    <cellStyle name="Normal 87 2 2 2" xfId="4695"/>
    <cellStyle name="40% - Accent4 13 3 2" xfId="4696"/>
    <cellStyle name="40% - Accent4 13 2 3" xfId="4697"/>
    <cellStyle name="40% - Accent4 13 2 2 2" xfId="4698"/>
    <cellStyle name="Normal 4 2 4 2_RH et QS" xfId="4699"/>
    <cellStyle name="40% - Accent4 13 2 2" xfId="4700"/>
    <cellStyle name="40% - Accent4 13 2" xfId="4701"/>
    <cellStyle name="40% - Accent4 13" xfId="4702"/>
    <cellStyle name="40% - Accent4 12 2 3" xfId="4703"/>
    <cellStyle name="40% - Accent4 12 2 2" xfId="4704"/>
    <cellStyle name="Normal [0] 5 2 2" xfId="4705"/>
    <cellStyle name="40% - Accent4 11_RH et QS" xfId="4706"/>
    <cellStyle name="_Table_02 Pfd Valuation_Commentaires TBG mars_Flash du mois de septembre 2009 (2) (version 1) 2" xfId="4707"/>
    <cellStyle name="40% - Accent4 11 3 2" xfId="4708"/>
    <cellStyle name="40% - Accent4 11 2 3" xfId="4709"/>
    <cellStyle name="40% - Accent4 11 2 2" xfId="4710"/>
    <cellStyle name="40% - Accent4 11" xfId="4711"/>
    <cellStyle name="40% - Accent4 10 3 2" xfId="4712"/>
    <cellStyle name="40% - Accent4 10 3" xfId="4713"/>
    <cellStyle name="_Table_USA Ownership_commentaires fixe  internet Déc 08_Commentaires TBG mars_Budget Telmob 2011 2" xfId="4714"/>
    <cellStyle name="40% - Accent4 10 2 3" xfId="4715"/>
    <cellStyle name="_TableHeading_commentaires fixe  internet Déc 08_TBG Onatel Février  2009  Vtbg V3_Commentaires TBG mars_Copie de Flash du mois d' avril 2009 corrigé par NAIMI_Reporting Onatel Mai 2009 V 0 2" xfId="4716"/>
    <cellStyle name="40% - Accent4 10 2" xfId="4717"/>
    <cellStyle name="40% - Accent3 9_RH et QS" xfId="4718"/>
    <cellStyle name="40% - Accent3 9 4" xfId="4719"/>
    <cellStyle name="20 % - Accent3 9 3 2 3" xfId="4720"/>
    <cellStyle name="40% - Accent3 9 3 2" xfId="4721"/>
    <cellStyle name="Normal 55 3" xfId="4722"/>
    <cellStyle name="Normal 5 2 2 3 4" xfId="4723"/>
    <cellStyle name="Insatisfaisant 2 2 2" xfId="4724"/>
    <cellStyle name="40% - Accent3 9 3" xfId="4725"/>
    <cellStyle name="40% - Accent3 9 2 2 2" xfId="4726"/>
    <cellStyle name="=F:\WINNT\SYSTEM32\COMMAND.COM" xfId="4727"/>
    <cellStyle name="40% - Accent3 9 2" xfId="4728"/>
    <cellStyle name="_Table_02 Pfd Valuation_commentaires fixe  internet Déc 08_Commentaires TBG mars_Flash du mois d' avril 2009_Reporting Onatel Mai 2009 V 0_Budget Telmob 2011 2" xfId="4729"/>
    <cellStyle name="40% - Accent3 9" xfId="4730"/>
    <cellStyle name="Commentaire 3 2 2 2" xfId="4731"/>
    <cellStyle name="40% - Accent3 8_RH et QS" xfId="4732"/>
    <cellStyle name="40% - Accent3 8 4" xfId="4733"/>
    <cellStyle name="20 % - Accent3 9 2 2 3" xfId="4734"/>
    <cellStyle name="40% - Accent3 8 3 2" xfId="4735"/>
    <cellStyle name="40% - Accent3 8 2 2 2" xfId="4736"/>
    <cellStyle name="40% - Accent3 8 2" xfId="4737"/>
    <cellStyle name="_Table_02 Pfd Valuation_Commentaires TBG mars_Flash du mois d' avril 2009_Reporting Onatel Mai 2009 V 0 2" xfId="4738"/>
    <cellStyle name="40% - Accent3 7 4" xfId="4739"/>
    <cellStyle name="40% - Accent3 7 2 3" xfId="4740"/>
    <cellStyle name="Milliers 10_RH et QS" xfId="4741"/>
    <cellStyle name="40% - Accent3 7 2 2 2" xfId="4742"/>
    <cellStyle name="40% - Accent3 6" xfId="4743"/>
    <cellStyle name="Normal 3 13_RH et QS" xfId="4744"/>
    <cellStyle name="40% - Accent6 22" xfId="4745"/>
    <cellStyle name="40% - Accent6 17" xfId="4746"/>
    <cellStyle name="40% - Accent3 5 4" xfId="4747"/>
    <cellStyle name="40% - Accent6 21 2" xfId="4748"/>
    <cellStyle name="40% - Accent6 16 2" xfId="4749"/>
    <cellStyle name="_Table_USA Ownership_Reporting Onatel Mai 2009 V 0 A ENVOYE_Reporting Onatel septembre  2009 préparé_Budget Telmob 2011 2 2" xfId="4750"/>
    <cellStyle name="40% - Accent3 5 3 2" xfId="4751"/>
    <cellStyle name="_Table_commentaires fixe  internet Déc 08_Flash du mois d' avril 2009_Flash du mois de septembre 2009 (2) (version 1)" xfId="4752"/>
    <cellStyle name="40% - Accent6 20 3" xfId="4753"/>
    <cellStyle name="40% - Accent6 15 3" xfId="4754"/>
    <cellStyle name="40% - Accent3 5 2 3" xfId="4755"/>
    <cellStyle name="_TableHeading_P &amp; L Conso_Budget Telmob 2011" xfId="4756"/>
    <cellStyle name="Date_2007-12 TBG suivi filiales Décembre 2007" xfId="4757"/>
    <cellStyle name="40% - Accent6 20" xfId="4758"/>
    <cellStyle name="40% - Accent6 15" xfId="4759"/>
    <cellStyle name="40% - Accent3 5 2" xfId="4760"/>
    <cellStyle name="40% - Accent3 5" xfId="4761"/>
    <cellStyle name="40% - Accent3 4 4" xfId="4762"/>
    <cellStyle name="_TableHead_Commentaires TBG mars_Copie de Flash du mois d' avril 2009 corrigé par NAIMI_Reporting Onatel Mai 2009 V 0_Budget 2011 v1 (4)" xfId="4763"/>
    <cellStyle name="Header2 2 2" xfId="4764"/>
    <cellStyle name="40% - Accent3 4 3" xfId="4765"/>
    <cellStyle name="40% - Accent3 3 4" xfId="4766"/>
    <cellStyle name="40% - Accent3 3 3 2" xfId="4767"/>
    <cellStyle name="40% - Accent3 3 3" xfId="4768"/>
    <cellStyle name="40% - Accent3 3 2 3" xfId="4769"/>
    <cellStyle name="40% - Accent3 3 2 2 2" xfId="4770"/>
    <cellStyle name="Normal 21 4 4 2 2" xfId="4771"/>
    <cellStyle name="40% - Accent3 28_RH et QS" xfId="4772"/>
    <cellStyle name="Normal 8 2 8" xfId="4773"/>
    <cellStyle name="40% - Accent3 28 4" xfId="4774"/>
    <cellStyle name="40% - Accent3 28" xfId="4775"/>
    <cellStyle name="40% - Accent3 27 3 2" xfId="4776"/>
    <cellStyle name="_Table_02 Pfd Valuation_commentaires fixe  internet Déc 08_TBG Onatel Février  2009  Vtbg V3_Commentaires TBG mars_Reporting Onatel Mai 2009 V 0_Budget Telmob 2011" xfId="4777"/>
    <cellStyle name="_Table_USA Ownership_Commentaires TBG mars_Flash du mois d' avril 2009_Reporting Onatel Mai 2009 V 0_Budget Telmob 2011" xfId="4778"/>
    <cellStyle name="40% - Accent3 27 2 3" xfId="4779"/>
    <cellStyle name="Link Currency (2)" xfId="4780"/>
    <cellStyle name="_Table_02 Pfd Valuation_commentaires fixe  internet Déc 08_TBG Onatel Février  2009  Vtbg V3_Commentaires TBG mars_Flash du mois d' avril 2009_Reporting Onatel septembre  2009 préparé 2 2" xfId="4781"/>
    <cellStyle name="_TableHeading_commentaires fixe  internet Déc 08_TBG Onatel Février  2009  Vtbg V3_Commentaires TBG mars_Copie de Flash du mois d' avril 2009 corrigé par NAIMI" xfId="4782"/>
    <cellStyle name="40% - Accent3 27 2 2" xfId="4783"/>
    <cellStyle name="_Table_02 Pfd Valuation_commentaires fixe  internet Déc 08_Commentaires TBG mars_Flash du mois de septembre 2009 (2) (version 1)_Budget Telmob 2011" xfId="4784"/>
    <cellStyle name="40% - Accent3 27 2" xfId="4785"/>
    <cellStyle name="40% - Accent3 27" xfId="4786"/>
    <cellStyle name="40% - Accent3 26_RH et QS" xfId="4787"/>
    <cellStyle name="40 % - Accent1 7 2 2 2 2" xfId="4788"/>
    <cellStyle name="40% - Accent3 26 4" xfId="4789"/>
    <cellStyle name="40% - Accent3 26 3 2" xfId="4790"/>
    <cellStyle name="40% - Accent3 26 2" xfId="4791"/>
    <cellStyle name="40% - Accent3 26" xfId="4792"/>
    <cellStyle name="_TableHead_TBG Onatel Février  2009  Vtbg V3_Flash du mois d' avril 2009_Budget 2011 v1 (4)" xfId="4793"/>
    <cellStyle name="40% - Accent3 25_RH et QS" xfId="4794"/>
    <cellStyle name="_Heading_prestemp_Flash du mois de Novembre V2" xfId="4795"/>
    <cellStyle name="40% - Accent3 25 4" xfId="4796"/>
    <cellStyle name="40% - Accent3 25 3 2" xfId="4797"/>
    <cellStyle name="40% - Accent3 25 3" xfId="4798"/>
    <cellStyle name="Normal 21 2 6 4" xfId="4799"/>
    <cellStyle name="40% - Accent3 25 2 2" xfId="4800"/>
    <cellStyle name="40% - Accent3 25" xfId="4801"/>
    <cellStyle name="Normal 12 5 2_RH et QS" xfId="4802"/>
    <cellStyle name="40% - Accent3 2 4" xfId="4803"/>
    <cellStyle name="40% - Accent3 2 2 2 2" xfId="4804"/>
    <cellStyle name="Normal 3 2 2 2 2_RH et QS" xfId="4805"/>
    <cellStyle name="40% - Accent3 2" xfId="4806"/>
    <cellStyle name="Normal 91 4 2 2" xfId="4807"/>
    <cellStyle name="Normal 86 4 2 2" xfId="4808"/>
    <cellStyle name="_TableRowBorder_Reporting Onatel Avril 2009 V0_Flash du mois de mai 2009_Budget Telmob 2011" xfId="4809"/>
    <cellStyle name="_Table_USA Ownership_commentaires fixe  internet Déc 08_Commentaires TBG mars_Reporting Onatel septembre  2009 préparé 2 2" xfId="4810"/>
    <cellStyle name="40% - Accent3 24 3" xfId="4811"/>
    <cellStyle name="40% - Accent3 19 3" xfId="4812"/>
    <cellStyle name="40% - Accent6 4 2 2 2" xfId="4813"/>
    <cellStyle name="40 % - Accent6 12_RH et QS" xfId="4814"/>
    <cellStyle name="40% - Accent3 24 2 3" xfId="4815"/>
    <cellStyle name="40% - Accent3 19 2 3" xfId="4816"/>
    <cellStyle name="_Table_USA Ownership_commentaires fixe  internet Déc 08_Reporting Onatel Avril 2009 V0_Reporting Onatel septembre  2009 préparé 2 2" xfId="4817"/>
    <cellStyle name="40% - Accent3 24 2 2 2" xfId="4818"/>
    <cellStyle name="40% - Accent3 19 2 2 2" xfId="4819"/>
    <cellStyle name="40% - Accent3 23 4" xfId="4820"/>
    <cellStyle name="40% - Accent3 18 4" xfId="4821"/>
    <cellStyle name="40 % - Accent2 10 5" xfId="4822"/>
    <cellStyle name="Input 24" xfId="4823"/>
    <cellStyle name="Input 19" xfId="4824"/>
    <cellStyle name="Good 28" xfId="4825"/>
    <cellStyle name="40% - Accent3 23 3 2" xfId="4826"/>
    <cellStyle name="40% - Accent3 18 3 2" xfId="4827"/>
    <cellStyle name="40% - Accent3 23 2 3" xfId="4828"/>
    <cellStyle name="40% - Accent3 18 2 3" xfId="4829"/>
    <cellStyle name="_Table_02 Pfd Valuation_commentaires fixe  internet Déc 08_Reporting Onatel Avril 2009 V0_Copie de Flash du mois d' avril 2009 corrigé par NAIMI_Reporting Onatel Mai 2009 V 0_Flash du mois de septembre 2009 (2) (version 1)_Capex- Mobile 3" xfId="4830"/>
    <cellStyle name="60 % - Accent5 8 2" xfId="4831"/>
    <cellStyle name="Texte explicatif 2 2" xfId="4832"/>
    <cellStyle name="Pourcentage 18 5 3 2" xfId="4833"/>
    <cellStyle name="Currency [1] 4" xfId="4834"/>
    <cellStyle name="60 % - Accent2 3" xfId="4835"/>
    <cellStyle name="40% - Accent3 23 2 2 2" xfId="4836"/>
    <cellStyle name="40% - Accent3 18 2 2 2" xfId="4837"/>
    <cellStyle name="_Table_02 Pfd Valuation_Commentaires TBG mars_Flash du mois de mai 2009_Capex- Mobile" xfId="4838"/>
    <cellStyle name="40% - Accent3 23 2 2" xfId="4839"/>
    <cellStyle name="40% - Accent3 18 2 2" xfId="4840"/>
    <cellStyle name="40% - Accent3 23" xfId="4841"/>
    <cellStyle name="40% - Accent3 18" xfId="4842"/>
    <cellStyle name="20% - Accent6 13 2 2 2" xfId="4843"/>
    <cellStyle name="40% - Accent3 22 3 2" xfId="4844"/>
    <cellStyle name="40% - Accent3 17 3 2" xfId="4845"/>
    <cellStyle name="20% - Accent6 13 2 2" xfId="4846"/>
    <cellStyle name="40% - Accent3 22 3" xfId="4847"/>
    <cellStyle name="40% - Accent3 17 3" xfId="4848"/>
    <cellStyle name="_TableHead_commentaires fixe  internet Déc 08_TBG Onatel Février  2009  Vtbg V3_Commentaires TBG mars_Flash du mois d' avril 2009_Reporting Onatel Mai 2009 V 0" xfId="4849"/>
    <cellStyle name="40% - Accent3 22 2 3" xfId="4850"/>
    <cellStyle name="40% - Accent3 17 2 3" xfId="4851"/>
    <cellStyle name="40% - Accent3 22 2 2 2" xfId="4852"/>
    <cellStyle name="40% - Accent3 17 2 2 2" xfId="4853"/>
    <cellStyle name="40% - Accent3 22 2 2" xfId="4854"/>
    <cellStyle name="40% - Accent3 17 2 2" xfId="4855"/>
    <cellStyle name="40% - Accent3 22 2" xfId="4856"/>
    <cellStyle name="40% - Accent3 17 2" xfId="4857"/>
    <cellStyle name="_TableHeading_Reporting Onatel Mai 2009 V 0_Budget 2011 v1 (4) 2" xfId="4858"/>
    <cellStyle name="40% - Accent3 22" xfId="4859"/>
    <cellStyle name="40% - Accent3 17" xfId="4860"/>
    <cellStyle name="40% - Accent3 21_RH et QS" xfId="4861"/>
    <cellStyle name="40% - Accent3 16_RH et QS" xfId="4862"/>
    <cellStyle name="40% - Accent3 21 4" xfId="4863"/>
    <cellStyle name="40% - Accent3 16 4" xfId="4864"/>
    <cellStyle name="_Table_02 Pfd Valuation_commentaires fixe  internet Déc 08_TBG Onatel Février  2009  Vtbg V3_Reporting Onatel Mai 2009 V 0_Capex- Mobile 2" xfId="4865"/>
    <cellStyle name="Input Percent 14" xfId="4866"/>
    <cellStyle name="Normal 77 5 2" xfId="4867"/>
    <cellStyle name="40% - Accent3 21 3" xfId="4868"/>
    <cellStyle name="40% - Accent3 16 3" xfId="4869"/>
    <cellStyle name="40% - Accent3 21 2 3" xfId="4870"/>
    <cellStyle name="40% - Accent3 16 2 3" xfId="4871"/>
    <cellStyle name="_TableHead_commentaires fixe  internet Déc 08_Copie de Flash du mois d' avril 2009 corrigé par NAIMI_Reporting Onatel Mai 2009 V 0_Reporting Onatel septembre  2009 préparé 2" xfId="4872"/>
    <cellStyle name="_TableHeading_TBG Onatel Février  2009  Vtbg V3_Commentaires TBG mars_Copie de Flash du mois d' avril 2009 corrigé par NAIMI_Reporting Onatel Mai 2009 V 0 2" xfId="4873"/>
    <cellStyle name="40% - Accent3 21" xfId="4874"/>
    <cellStyle name="40% - Accent3 16" xfId="4875"/>
    <cellStyle name="_Table_02 Pfd Valuation_Commentaires TBG mars_Flash du mois d' avril 2009_Flash du mois de septembre 2009 (2) (version 1) 2" xfId="4876"/>
    <cellStyle name="40% - Accent3 20_RH et QS" xfId="4877"/>
    <cellStyle name="40% - Accent3 15_RH et QS" xfId="4878"/>
    <cellStyle name="Normal 77 4 3" xfId="4879"/>
    <cellStyle name="_Table_02 Pfd Valuation_commentaires fixe  internet Déc 08_TBG Onatel Février  2009  Vtbg V3_Commentaires TBG mars_Flash du mois d' avril 2009_Reporting Onatel septembre  2009 préparé_Budget Telmob 2011 2" xfId="4880"/>
    <cellStyle name="40% - Accent3 20 4" xfId="4881"/>
    <cellStyle name="40% - Accent3 15 4" xfId="4882"/>
    <cellStyle name="Normal 77 4 2 2" xfId="4883"/>
    <cellStyle name="_Table_02 Pfd Valuation_Reporting Onatel Avril 2009 V0_Copie de Flash du mois d' avril 2009 corrigé par NAIMI_Flash du mois de septembre 2009 (2) (version 1)_Budget Telmob 2011 2" xfId="4884"/>
    <cellStyle name="40% - Accent3 20 3 2" xfId="4885"/>
    <cellStyle name="40% - Accent3 15 3 2" xfId="4886"/>
    <cellStyle name="Normal 77 4 2" xfId="4887"/>
    <cellStyle name="40% - Accent3 20 3" xfId="4888"/>
    <cellStyle name="40% - Accent3 15 3" xfId="4889"/>
    <cellStyle name="40% - Accent3 20 2 3" xfId="4890"/>
    <cellStyle name="40% - Accent3 15 2 3" xfId="4891"/>
    <cellStyle name="Entrée 4_RH et QS" xfId="4892"/>
    <cellStyle name="40% - Accent3 20 2 2 2" xfId="4893"/>
    <cellStyle name="40% - Accent3 15 2 2 2" xfId="4894"/>
    <cellStyle name="Normal 77 3 3" xfId="4895"/>
    <cellStyle name="40% - Accent3 14 4" xfId="4896"/>
    <cellStyle name="Normal 77 3 2" xfId="4897"/>
    <cellStyle name="_TableHead_commentaires fixe  internet Déc 08_TBG Onatel Février  2009  Vtbg V3_Commentaires TBG mars_Copie de Flash du mois d' avril 2009 corrigé par NAIMI_Reporting Onatel Mai 2009 V 0_Reporting Onatel septembre  2009 préparé 2" xfId="4898"/>
    <cellStyle name="40% - Accent3 14 3" xfId="4899"/>
    <cellStyle name="Accent6 14" xfId="4900"/>
    <cellStyle name="20 % - Accent3 2" xfId="4901"/>
    <cellStyle name="40% - Accent3 14 2 3" xfId="4902"/>
    <cellStyle name="40% - Accent3 14 2 2 2" xfId="4903"/>
    <cellStyle name="Accent6 13" xfId="4904"/>
    <cellStyle name="40% - Accent3 14 2 2" xfId="4905"/>
    <cellStyle name="40% - Accent3 14 2" xfId="4906"/>
    <cellStyle name="Normal 3 2 4 4 3" xfId="4907"/>
    <cellStyle name="40% - Accent6 7 3" xfId="4908"/>
    <cellStyle name="40% - Accent3 13_RH et QS" xfId="4909"/>
    <cellStyle name="Normal 77 2 3" xfId="4910"/>
    <cellStyle name="40% - Accent3 13 4" xfId="4911"/>
    <cellStyle name="Comma [0] 5 2" xfId="4912"/>
    <cellStyle name="Calculation 4" xfId="4913"/>
    <cellStyle name="40% - Accent3 13 2 2 2" xfId="4914"/>
    <cellStyle name="40% - Accent3 13" xfId="4915"/>
    <cellStyle name="40% - Accent3 12_RH et QS" xfId="4916"/>
    <cellStyle name="40% - Accent3 12 2 3" xfId="4917"/>
    <cellStyle name="40% - Accent3 12 2 2 2" xfId="4918"/>
    <cellStyle name="_Table_USA Ownership_commentaires fixe  internet Déc 08_Flash du mois d' avril 2009_Flash du mois de septembre 2009 (2) (version 1)_Budget Telmob 2011 2 2" xfId="4919"/>
    <cellStyle name="40 % - Accent6 7 5 2" xfId="4920"/>
    <cellStyle name="40% - Accent3 12" xfId="4921"/>
    <cellStyle name="40% - Accent3 11 4" xfId="4922"/>
    <cellStyle name="40% - Accent3 11 2 3" xfId="4923"/>
    <cellStyle name="_Multiple_further analysis on comparables" xfId="4924"/>
    <cellStyle name="40% - Accent3 10_RH et QS" xfId="4925"/>
    <cellStyle name="20 % - Accent5 8 2 3" xfId="4926"/>
    <cellStyle name="40% - Accent3 10 2" xfId="4927"/>
    <cellStyle name="40% - Accent2 9_RH et QS" xfId="4928"/>
    <cellStyle name="Normal 25 2 4 2" xfId="4929"/>
    <cellStyle name="60% - Accent6 24" xfId="4930"/>
    <cellStyle name="60% - Accent6 19" xfId="4931"/>
    <cellStyle name="Normal 77 2_RH et QS" xfId="4932"/>
    <cellStyle name="40% - Accent2 9 4" xfId="4933"/>
    <cellStyle name="40% - Accent2 9 2 3" xfId="4934"/>
    <cellStyle name="Title 20" xfId="4935"/>
    <cellStyle name="Title 15" xfId="4936"/>
    <cellStyle name="20% - Accent2 12_RH et QS" xfId="4937"/>
    <cellStyle name="_TableHeading_commentaires fixe  internet Déc 08_Reporting Onatel Avril 2009 V0_Copie de Flash du mois d' avril 2009 corrigé par NAIMI 2" xfId="4938"/>
    <cellStyle name="_Table_ 2" xfId="4939"/>
    <cellStyle name="40% - Accent5 26 2 3" xfId="4940"/>
    <cellStyle name="40% - Accent2 9 2 2" xfId="4941"/>
    <cellStyle name="SAPBEXresItemX" xfId="4942"/>
    <cellStyle name="40% - Accent2 8 4" xfId="4943"/>
    <cellStyle name="20 % - Accent3 8 2 2 3" xfId="4944"/>
    <cellStyle name="40% - Accent2 8 3 2" xfId="4945"/>
    <cellStyle name="60% - Accent3 9" xfId="4946"/>
    <cellStyle name="40% - Accent2 8 3" xfId="4947"/>
    <cellStyle name="40% - Accent5 25 2 3" xfId="4948"/>
    <cellStyle name="Normal 6 2 5 3_RH et QS" xfId="4949"/>
    <cellStyle name="40% - Accent2 8 2 2" xfId="4950"/>
    <cellStyle name="60% - Accent3 8" xfId="4951"/>
    <cellStyle name="40% - Accent2 8 2" xfId="4952"/>
    <cellStyle name="40% - Accent2 7 4" xfId="4953"/>
    <cellStyle name="40% - Accent2 7 3 2" xfId="4954"/>
    <cellStyle name="40% - Accent2 7 2 2 2" xfId="4955"/>
    <cellStyle name="40% - Accent2 7" xfId="4956"/>
    <cellStyle name="40% - Accent2 6_RH et QS" xfId="4957"/>
    <cellStyle name="40% - Accent2 6 4" xfId="4958"/>
    <cellStyle name="Header2 3" xfId="4959"/>
    <cellStyle name="40% - Accent2 6 3 2" xfId="4960"/>
    <cellStyle name="40% - Accent2 6 2 3" xfId="4961"/>
    <cellStyle name="40% - Accent5 23 2 3" xfId="4962"/>
    <cellStyle name="40% - Accent5 18 2 3" xfId="4963"/>
    <cellStyle name="40% - Accent2 6 2 2" xfId="4964"/>
    <cellStyle name="_Table_02 Pfd Valuation_commentaires fixe  internet Déc 08_Copie de Flash du mois d' avril 2009 corrigé par NAIMI_Capex- Mobile 2 2" xfId="4965"/>
    <cellStyle name="40% - Accent2 6" xfId="4966"/>
    <cellStyle name="Cellule liée 6" xfId="4967"/>
    <cellStyle name="40% - Accent2 5_RH et QS" xfId="4968"/>
    <cellStyle name="60% - Accent5 24" xfId="4969"/>
    <cellStyle name="60% - Accent5 19" xfId="4970"/>
    <cellStyle name="40 % - Accent5 9 3 3" xfId="4971"/>
    <cellStyle name="40% - Accent2 4 4" xfId="4972"/>
    <cellStyle name="40 % - Accent5 9 3 2 2" xfId="4973"/>
    <cellStyle name="40% - Accent2 4 3 2" xfId="4974"/>
    <cellStyle name="40% - Accent2 4 2 2 2" xfId="4975"/>
    <cellStyle name="TextData" xfId="4976"/>
    <cellStyle name="60% - Accent5 22" xfId="4977"/>
    <cellStyle name="60% - Accent5 17" xfId="4978"/>
    <cellStyle name="40% - Accent2 4 2" xfId="4979"/>
    <cellStyle name="_Situation des projets FTK_BSS_Envrt_18-10-05_PPO_3G_2009 Propos DR &amp; Scénarios Mktg 12-12_Sotelma- P&amp;L MAD " xfId="4980"/>
    <cellStyle name="_Table_02 Pfd Valuation_commentaires fixe  internet Déc 08_Flash du mois de mai 2009_Budget Telmob 2011 3" xfId="4981"/>
    <cellStyle name="40% - Accent2 3_RH et QS" xfId="4982"/>
    <cellStyle name="_TableHeading_Reporting Onatel Avril 2009 V0_Flash du mois de mai 2009" xfId="4983"/>
    <cellStyle name="40 % - Accent5 9 2 2" xfId="4984"/>
    <cellStyle name="40% - Accent2 3 3" xfId="4985"/>
    <cellStyle name="40% - Accent2 3 2" xfId="4986"/>
    <cellStyle name="Normal 3 2 8" xfId="4987"/>
    <cellStyle name="40% - Accent2 28 4" xfId="4988"/>
    <cellStyle name="Normal 3 2 7 2" xfId="4989"/>
    <cellStyle name="40% - Accent2 28 3 2" xfId="4990"/>
    <cellStyle name="Comma  - Style6 2" xfId="4991"/>
    <cellStyle name="Explanatory Text 10" xfId="4992"/>
    <cellStyle name="Normal 3 2 6 3" xfId="4993"/>
    <cellStyle name="40% - Accent2 28 2 3" xfId="4994"/>
    <cellStyle name="Normal 3 2 6 2 2" xfId="4995"/>
    <cellStyle name="_Table_USA Ownership_commentaires fixe  internet Déc 08_TBG Onatel Février  2009  Vtbg V3_Commentaires TBG mars_Copie de Flash du mois d' avril 2009 corrigé par NAIMI_Reporting Onatel septembre  2009 préparé_Budget Telmob 2011" xfId="4996"/>
    <cellStyle name="40% - Accent2 28 2 2 2" xfId="4997"/>
    <cellStyle name="Normal 3 2 6 2" xfId="4998"/>
    <cellStyle name="40% - Accent2 28 2 2" xfId="4999"/>
    <cellStyle name="40% - Accent2 27_RH et QS" xfId="5000"/>
    <cellStyle name="_Table_USA Ownership_commentaires fixe  internet Déc 08_Commentaires TBG mars_Copie de Flash du mois d' avril 2009 corrigé par NAIMI_Reporting Onatel septembre  2009 préparé_Budget Telmob 2011 2 2" xfId="5001"/>
    <cellStyle name="40% - Accent2 27 4" xfId="5002"/>
    <cellStyle name="_Table_02 Pfd Valuation_Capex- Mobile 3" xfId="5003"/>
    <cellStyle name="40% - Accent2 27 2 3" xfId="5004"/>
    <cellStyle name="_Table_02 Pfd Valuation_Capex- Mobile 2" xfId="5005"/>
    <cellStyle name="40% - Accent2 27 2 2" xfId="5006"/>
    <cellStyle name="40% - Accent2 27 2" xfId="5007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5008"/>
    <cellStyle name="40% - Accent2 26 3" xfId="5009"/>
    <cellStyle name="40% - Accent2 25_RH et QS" xfId="5010"/>
    <cellStyle name="40% - Accent2 25 4" xfId="5011"/>
    <cellStyle name="40% - Accent2 25 2" xfId="5012"/>
    <cellStyle name="Link Currency (0)_Parc Mobile" xfId="5013"/>
    <cellStyle name="40% - Accent2 25" xfId="5014"/>
    <cellStyle name="40% - Accent2 2_RH et QS" xfId="5015"/>
    <cellStyle name="40% - Accent2 2 3 2" xfId="5016"/>
    <cellStyle name="40% - Accent2 2 3" xfId="5017"/>
    <cellStyle name="_TableHeading_Reporting Onatel Mai 2009 V 0_Budget 2011 v1 (4)" xfId="5018"/>
    <cellStyle name="40% - Accent5 14 2 3" xfId="5019"/>
    <cellStyle name="Pourcentage 19 2_RH et QS" xfId="5020"/>
    <cellStyle name="40% - Accent2 2 2 2" xfId="5021"/>
    <cellStyle name="Bad 13" xfId="5022"/>
    <cellStyle name="40% - Accent2 24_RH et QS" xfId="5023"/>
    <cellStyle name="40% - Accent2 19_RH et QS" xfId="5024"/>
    <cellStyle name="Calcul 2_RH et QS" xfId="5025"/>
    <cellStyle name="Override 2" xfId="5026"/>
    <cellStyle name="40% - Accent2 24 4" xfId="5027"/>
    <cellStyle name="40% - Accent2 19 4" xfId="5028"/>
    <cellStyle name="40% - Accent2 24" xfId="5029"/>
    <cellStyle name="40% - Accent2 19" xfId="5030"/>
    <cellStyle name="40% - Accent2 23 4" xfId="5031"/>
    <cellStyle name="40% - Accent2 18 4" xfId="5032"/>
    <cellStyle name="40% - Accent2 23" xfId="5033"/>
    <cellStyle name="40% - Accent2 18" xfId="5034"/>
    <cellStyle name="40% - Accent2 22 4" xfId="5035"/>
    <cellStyle name="40% - Accent2 17 4" xfId="5036"/>
    <cellStyle name="40% - Accent2 22" xfId="5037"/>
    <cellStyle name="40% - Accent2 17" xfId="5038"/>
    <cellStyle name="20% - Accent3 27 3 2" xfId="5039"/>
    <cellStyle name="40% - Accent2 21_RH et QS" xfId="5040"/>
    <cellStyle name="40% - Accent2 16_RH et QS" xfId="5041"/>
    <cellStyle name="Normal 4 16 5" xfId="5042"/>
    <cellStyle name="40% - Accent2 20_RH et QS" xfId="5043"/>
    <cellStyle name="40% - Accent2 15_RH et QS" xfId="5044"/>
    <cellStyle name="40% - Accent2 20 4" xfId="5045"/>
    <cellStyle name="40% - Accent2 15 4" xfId="5046"/>
    <cellStyle name="40% - Accent2 14_RH et QS" xfId="5047"/>
    <cellStyle name="40% - Accent2 14 4" xfId="5048"/>
    <cellStyle name="40% - Accent2 14 3 2" xfId="5049"/>
    <cellStyle name="40% - Accent2 14 3" xfId="5050"/>
    <cellStyle name="40% - Accent2 14 2 2" xfId="5051"/>
    <cellStyle name="40% - Accent2 14 2" xfId="5052"/>
    <cellStyle name="40% - Accent2 13_RH et QS" xfId="5053"/>
    <cellStyle name="40% - Accent2 13 4" xfId="5054"/>
    <cellStyle name="40% - Accent2 13 3" xfId="5055"/>
    <cellStyle name="_TableHead_TBG Onatel Février  2009  Vtbg V3_Flash du mois d' avril 2009_Reporting Onatel septembre  2009 préparé 2" xfId="5056"/>
    <cellStyle name="40% - Accent2 13 2 2" xfId="5057"/>
    <cellStyle name="40% - Accent2 13 2" xfId="5058"/>
    <cellStyle name="40% - Accent2 12_RH et QS" xfId="5059"/>
    <cellStyle name="40% - Accent2 12 3 2" xfId="5060"/>
    <cellStyle name="40% - Accent2 12 3" xfId="5061"/>
    <cellStyle name="40% - Accent2 12 2 2 2" xfId="5062"/>
    <cellStyle name="40% - Accent2 12 2" xfId="5063"/>
    <cellStyle name="60% - Accent5 5" xfId="5064"/>
    <cellStyle name="40% - Accent2 12" xfId="5065"/>
    <cellStyle name="40% - Accent2 11 4" xfId="5066"/>
    <cellStyle name="40% - Accent2 11 3 2" xfId="5067"/>
    <cellStyle name="60% - Accent5 4" xfId="5068"/>
    <cellStyle name="40% - Accent2 11" xfId="5069"/>
    <cellStyle name="40% - Accent2 10_RH et QS" xfId="5070"/>
    <cellStyle name="40% - Accent2 10 3 2" xfId="5071"/>
    <cellStyle name="40% - Accent2 10 3" xfId="5072"/>
    <cellStyle name="Pourcentage 17 2 2 2 3 2" xfId="5073"/>
    <cellStyle name="40% - Accent2 10 2 3" xfId="5074"/>
    <cellStyle name="60% - Accent5 3" xfId="5075"/>
    <cellStyle name="Normal 26 2_RH et QS" xfId="5076"/>
    <cellStyle name="_TableHeading_Flash du mois d' avril 2009_Reporting Onatel septembre  2009 préparé" xfId="5077"/>
    <cellStyle name="40% - Accent2 10" xfId="5078"/>
    <cellStyle name="Accent6 15" xfId="5079"/>
    <cellStyle name="Accent6 20" xfId="5080"/>
    <cellStyle name="20 % - Accent3 3" xfId="5081"/>
    <cellStyle name="40% - Accent1 9_RH et QS" xfId="5082"/>
    <cellStyle name="20 % - Accent3 7 3 2 3" xfId="5083"/>
    <cellStyle name="40% - Accent1 9 3 2" xfId="5084"/>
    <cellStyle name="40% - Accent6 4 4" xfId="5085"/>
    <cellStyle name="40% - Accent1 9 2 2 2" xfId="5086"/>
    <cellStyle name="40% - Accent1 9 2 2" xfId="5087"/>
    <cellStyle name="_TableHead_TBG Onatel Février  2009  Vtbg V3_Commentaires TBG mars_Flash du mois d' avril 2009_Flash du mois de mai 2009_Budget Telmob 2011 2" xfId="5088"/>
    <cellStyle name="40% - Accent1 8_RH et QS" xfId="5089"/>
    <cellStyle name="20 % - Accent3 7 2 2 3" xfId="5090"/>
    <cellStyle name="40% - Accent1 8 3 2" xfId="5091"/>
    <cellStyle name="40% - Accent1 8 3" xfId="5092"/>
    <cellStyle name="Milliers 9 2 2" xfId="5093"/>
    <cellStyle name="40% - Accent1 8 2 3" xfId="5094"/>
    <cellStyle name="40% - Accent1 8 2 2" xfId="5095"/>
    <cellStyle name="40% - Accent3 7 3 2" xfId="5096"/>
    <cellStyle name="40% - Accent1 7_RH et QS" xfId="5097"/>
    <cellStyle name="40% - Accent1 7 4" xfId="5098"/>
    <cellStyle name="40% - Accent1 7 3" xfId="5099"/>
    <cellStyle name="SAPBEXstdData 2 2" xfId="5100"/>
    <cellStyle name="Milliers 8 2 2" xfId="5101"/>
    <cellStyle name="_SubHeading_NBC-5 yearDCF-Final from Vivendi modified" xfId="5102"/>
    <cellStyle name="40% - Accent1 7 2 3" xfId="5103"/>
    <cellStyle name="40% - Accent1 7 2" xfId="5104"/>
    <cellStyle name="_Table_USA Ownership_commentaires fixe  internet Déc 08_Commentaires TBG mars_Flash du mois d' avril 2009_Flash du mois de mai 2009_Budget Telmob 2011 2" xfId="5105"/>
    <cellStyle name="40% - Accent1 7" xfId="5106"/>
    <cellStyle name="_Table_USA Ownership_commentaires fixe  internet Déc 08_TBG Onatel Février  2009  Vtbg V3_Copie de Flash du mois d' avril 2009 corrigé par NAIMI_Flash du mois de septembre 2009 (2) (version 1) 2 2" xfId="5107"/>
    <cellStyle name="40% - Accent1 6_RH et QS" xfId="5108"/>
    <cellStyle name="40% - Accent1 6 3 2" xfId="5109"/>
    <cellStyle name="40% - Accent1 6 2 2 2" xfId="5110"/>
    <cellStyle name="_Table_02 Pfd Valuation_TBG Onatel Février  2009  Vtbg V3_Copie de Flash du mois d' avril 2009 corrigé par NAIMI_Reporting Onatel septembre  2009 préparé_Budget Telmob 2011 3" xfId="5111"/>
    <cellStyle name="40% - Accent1 6 2 2" xfId="5112"/>
    <cellStyle name="40% - Accent1 6 2" xfId="5113"/>
    <cellStyle name="_Table_02 Pfd Valuation_commentaires fixe  internet Déc 08_Reporting Onatel Avril 2009 V0_Budget Telmob 2011 2 2" xfId="5114"/>
    <cellStyle name="40 % - Accent5 8 4 3" xfId="5115"/>
    <cellStyle name="40% - Accent1 5 4" xfId="5116"/>
    <cellStyle name="40 % - Accent5 8 4 2" xfId="5117"/>
    <cellStyle name="40% - Accent1 5 3" xfId="5118"/>
    <cellStyle name="Milliers 6 2 2" xfId="5119"/>
    <cellStyle name="40% - Accent1 5 2 3" xfId="5120"/>
    <cellStyle name="SAPBEXresDataEmph 3" xfId="5121"/>
    <cellStyle name="40% - Accent1 5 2 2" xfId="5122"/>
    <cellStyle name="_Table_USA Ownership_TBG Onatel Février  2009  Vtbg V3_Commentaires TBG mars_Copie de Flash du mois d' avril 2009 corrigé par NAIMI_Flash du mois de septembre 2009 (2) (version 1) 3" xfId="5123"/>
    <cellStyle name="40% - Accent1 5 2" xfId="5124"/>
    <cellStyle name="40% - Accent1 5" xfId="5125"/>
    <cellStyle name="20% - Accent6 28_RH et QS" xfId="5126"/>
    <cellStyle name="40 % - Accent5 8 3 3" xfId="5127"/>
    <cellStyle name="40% - Accent1 4 4" xfId="5128"/>
    <cellStyle name="40 % - Accent5 8 3 2 2" xfId="5129"/>
    <cellStyle name="40% - Accent1 4 3 2" xfId="5130"/>
    <cellStyle name="40 % - Accent5 8 2 2 2" xfId="5131"/>
    <cellStyle name="40% - Accent1 3 3 2" xfId="5132"/>
    <cellStyle name="40 % - Accent5 8 2 2" xfId="5133"/>
    <cellStyle name="40% - Accent1 3 3" xfId="5134"/>
    <cellStyle name="Milliers 4 2 2" xfId="5135"/>
    <cellStyle name="_Table_02 Pfd Valuation_TBG Onatel Février  2009  Vtbg V3_Commentaires TBG mars_Flash du mois d' avril 2009_Budget Telmob 2011" xfId="5136"/>
    <cellStyle name="40% - Accent1 3 2 3" xfId="5137"/>
    <cellStyle name="40% - Accent1 3 2" xfId="5138"/>
    <cellStyle name="Total 8" xfId="5139"/>
    <cellStyle name="40% - Accent1 3" xfId="5140"/>
    <cellStyle name="40% - Accent1 28 4" xfId="5141"/>
    <cellStyle name="20 % - Accent1 10 2 2 3" xfId="5142"/>
    <cellStyle name="40% - Accent1 28 3 2" xfId="5143"/>
    <cellStyle name="40% - Accent1 28 3" xfId="5144"/>
    <cellStyle name="40% - Accent5 23 2" xfId="5145"/>
    <cellStyle name="40% - Accent5 18 2" xfId="5146"/>
    <cellStyle name="40% - Accent1 28 2 3" xfId="5147"/>
    <cellStyle name="Normal 21 2 3 6" xfId="5148"/>
    <cellStyle name="40% - Accent1 28 2 2" xfId="5149"/>
    <cellStyle name="40% - Accent1 28 2" xfId="5150"/>
    <cellStyle name="40% - Accent1 27 2 3" xfId="5151"/>
    <cellStyle name="20% - Accent1 10 3" xfId="5152"/>
    <cellStyle name="40% - Accent1 26_RH et QS" xfId="5153"/>
    <cellStyle name="40% - Accent1 26 3 2" xfId="5154"/>
    <cellStyle name="20% - Accent5 15_RH et QS" xfId="5155"/>
    <cellStyle name="20% - Accent5 20_RH et QS" xfId="5156"/>
    <cellStyle name="Insatisfaisant 3 2" xfId="5157"/>
    <cellStyle name="40% - Accent1 25 2 3" xfId="5158"/>
    <cellStyle name="40% - Accent1 25 2 2" xfId="5159"/>
    <cellStyle name="40% - Accent1 25 2" xfId="5160"/>
    <cellStyle name="40% - Accent1 25" xfId="5161"/>
    <cellStyle name="40% - Accent1 2 4" xfId="5162"/>
    <cellStyle name="40% - Accent1 2 3" xfId="5163"/>
    <cellStyle name="40 % - Accent1 3 3" xfId="5164"/>
    <cellStyle name="40% - Accent1 2 2 2 2" xfId="5165"/>
    <cellStyle name="_Table_commentaires fixe  internet Déc 08_Copie de Flash du mois d' avril 2009 corrigé par NAIMI_Flash du mois de septembre 2009 (2) (version 1)" xfId="5166"/>
    <cellStyle name="40% - Accent1 2 2" xfId="5167"/>
    <cellStyle name="%_Flash du mois de septembre 2009 (2) (version 1)_Reporting Onatel septembre  2009 V1 (4)" xfId="5168"/>
    <cellStyle name="Milliers 14 2 6" xfId="5169"/>
    <cellStyle name="_TableHeading_TBG Onatel Février  2009  Vtbg V3_Commentaires TBG mars_Flash du mois d' avril 2009_Flash du mois de mai 2009" xfId="5170"/>
    <cellStyle name="40% - Accent1 24_RH et QS" xfId="5171"/>
    <cellStyle name="40% - Accent1 19_RH et QS" xfId="5172"/>
    <cellStyle name="40% - Accent1 24 4" xfId="5173"/>
    <cellStyle name="40% - Accent1 19 4" xfId="5174"/>
    <cellStyle name="%_Budget Onatel -Actu 3-2008_Capex- Mobile" xfId="5175"/>
    <cellStyle name="40% - Accent1 24 3 2" xfId="5176"/>
    <cellStyle name="40% - Accent1 19 3 2" xfId="5177"/>
    <cellStyle name="40% - Accent1 24 2 2 2" xfId="5178"/>
    <cellStyle name="40% - Accent1 19 2 2 2" xfId="5179"/>
    <cellStyle name="40% - Accent1 24 2 2" xfId="5180"/>
    <cellStyle name="40% - Accent1 19 2 2" xfId="5181"/>
    <cellStyle name="_Table_Copie de Flash du mois d' avril 2009 corrigé par NAIMI_Flash du mois de mai 2009" xfId="5182"/>
    <cellStyle name="40% - Accent1 23 3 2" xfId="5183"/>
    <cellStyle name="40% - Accent1 18 3 2" xfId="5184"/>
    <cellStyle name="Normal 20 2 7 2 2" xfId="5185"/>
    <cellStyle name="40% - Accent1 23 3" xfId="5186"/>
    <cellStyle name="40% - Accent1 18 3" xfId="5187"/>
    <cellStyle name="40% - Accent4 23 2" xfId="5188"/>
    <cellStyle name="40% - Accent4 18 2" xfId="5189"/>
    <cellStyle name="40% - Accent1 23 2 3" xfId="5190"/>
    <cellStyle name="40% - Accent1 18 2 3" xfId="5191"/>
    <cellStyle name="_TableHeading_commentaires fixe  internet Déc 08_Copie de Flash du mois d' avril 2009 corrigé par NAIMI_Reporting Onatel Mai 2009 V 0_Budget 2011 v1 (4) 2" xfId="5192"/>
    <cellStyle name="40% - Accent1 23 2 2 2" xfId="5193"/>
    <cellStyle name="40% - Accent1 18 2 2 2" xfId="5194"/>
    <cellStyle name="40% - Accent1 23 2 2" xfId="5195"/>
    <cellStyle name="40% - Accent1 18 2 2" xfId="5196"/>
    <cellStyle name="Normal 23 2 2 3 2" xfId="5197"/>
    <cellStyle name="Normal 18 2 2 3 2" xfId="5198"/>
    <cellStyle name="40% - Accent1 23" xfId="5199"/>
    <cellStyle name="40% - Accent1 18" xfId="5200"/>
    <cellStyle name="Calcul 4 4" xfId="5201"/>
    <cellStyle name="40% - Accent1 22_RH et QS" xfId="5202"/>
    <cellStyle name="40% - Accent1 17_RH et QS" xfId="5203"/>
    <cellStyle name="40% - Accent1 22 4" xfId="5204"/>
    <cellStyle name="40% - Accent1 17 4" xfId="5205"/>
    <cellStyle name="40% - Accent1 22 2" xfId="5206"/>
    <cellStyle name="40% - Accent1 17 2" xfId="5207"/>
    <cellStyle name="Normal 77 3 2 2" xfId="5208"/>
    <cellStyle name="40% - Accent3 14 3 2" xfId="5209"/>
    <cellStyle name="40% - Accent1 21 4" xfId="5210"/>
    <cellStyle name="40% - Accent1 16 4" xfId="5211"/>
    <cellStyle name="40% - Accent1 21 3" xfId="5212"/>
    <cellStyle name="40% - Accent1 16 3" xfId="5213"/>
    <cellStyle name="40% - Accent1 21 2 2 2" xfId="5214"/>
    <cellStyle name="40% - Accent1 16 2 2 2" xfId="5215"/>
    <cellStyle name="_Table_USA Ownership_commentaires fixe  internet Déc 08_Commentaires TBG mars_Copie de Flash du mois d' avril 2009 corrigé par NAIMI_Reporting Onatel Mai 2009 V 0_Budget Telmob 2011 3" xfId="5216"/>
    <cellStyle name="40% - Accent1 21 2 2" xfId="5217"/>
    <cellStyle name="40% - Accent1 16 2 2" xfId="5218"/>
    <cellStyle name="Normal 20 2 2_RH et QS" xfId="5219"/>
    <cellStyle name="Normal 15 2 2_RH et QS" xfId="5220"/>
    <cellStyle name="_TableRowBorder_commentaires fixe  internet Déc 08_Commentaires TBG mars_Copie de Flash du mois d' avril 2009 corrigé par NAIMI_Flash du mois de mai 2009" xfId="5221"/>
    <cellStyle name="40 % - Accent5 9 4 2 2" xfId="5222"/>
    <cellStyle name="40% - Accent2 5 3 2" xfId="5223"/>
    <cellStyle name="40% - Accent1 21 2" xfId="5224"/>
    <cellStyle name="40% - Accent1 16 2" xfId="5225"/>
    <cellStyle name="_Table_commentaires fixe  internet Déc 08_Commentaires TBG mars_Flash du mois de mai 2009" xfId="5226"/>
    <cellStyle name="40% - Accent1 20_RH et QS" xfId="5227"/>
    <cellStyle name="40% - Accent1 15_RH et QS" xfId="5228"/>
    <cellStyle name="40% - Accent1 20 4" xfId="5229"/>
    <cellStyle name="40% - Accent1 15 4" xfId="5230"/>
    <cellStyle name="40% - Accent1 20 3 2" xfId="5231"/>
    <cellStyle name="40% - Accent1 15 3 2" xfId="5232"/>
    <cellStyle name="40% - Accent2 5 2 3" xfId="5233"/>
    <cellStyle name="40% - Accent1 20 3" xfId="5234"/>
    <cellStyle name="40% - Accent1 15 3" xfId="5235"/>
    <cellStyle name="Normal 4 2 4 2 4" xfId="5236"/>
    <cellStyle name="Entrée 2_RH et QS" xfId="5237"/>
    <cellStyle name="40% - Accent1 20 2 2 2" xfId="5238"/>
    <cellStyle name="40% - Accent1 15 2 2 2" xfId="5239"/>
    <cellStyle name="40% - Accent5 22 2 3" xfId="5240"/>
    <cellStyle name="40% - Accent5 17 2 3" xfId="5241"/>
    <cellStyle name="_Table_Reporting Onatel Avril 2009 V0_Copie de Flash du mois d' avril 2009 corrigé par NAIMI_Reporting Onatel Mai 2009 V 0_Flash du mois de septembre 2009 (2) (version 1)" xfId="5242"/>
    <cellStyle name="40% - Accent2 5 2 2" xfId="5243"/>
    <cellStyle name="40% - Accent1 20 2" xfId="5244"/>
    <cellStyle name="40% - Accent1 15 2" xfId="5245"/>
    <cellStyle name="40% - Accent2 5 2" xfId="5246"/>
    <cellStyle name="40% - Accent1 20" xfId="5247"/>
    <cellStyle name="40% - Accent1 15" xfId="5248"/>
    <cellStyle name="40% - Accent1 14_RH et QS" xfId="5249"/>
    <cellStyle name="40% - Accent1 14 4" xfId="5250"/>
    <cellStyle name="40% - Accent1 14 3 2" xfId="5251"/>
    <cellStyle name="40% - Accent1 14 2 2 2" xfId="5252"/>
    <cellStyle name="Good 8" xfId="5253"/>
    <cellStyle name="_TableHead_Copie de Flash du mois d' avril 2009 corrigé par NAIMI_Flash du mois de mai 2009 2" xfId="5254"/>
    <cellStyle name="40% - Accent1 14 2 2" xfId="5255"/>
    <cellStyle name="20 % - Accent1 7 2_RH et QS" xfId="5256"/>
    <cellStyle name="40% - Accent1 14" xfId="5257"/>
    <cellStyle name="40% - Accent1 13_RH et QS" xfId="5258"/>
    <cellStyle name="Pourcentage 18 2 3 2 3 2" xfId="5259"/>
    <cellStyle name="40% - Accent1 13 4" xfId="5260"/>
    <cellStyle name="40% - Accent1 13 2 2 2" xfId="5261"/>
    <cellStyle name="40% - Accent1 13 2" xfId="5262"/>
    <cellStyle name="_Heading_prestemp_Reporting Onatel Mai 2009 V 0 A ENVOYE_Classeur1" xfId="5263"/>
    <cellStyle name="Milliers 16 3 2 3" xfId="5264"/>
    <cellStyle name="Normal 5 2 2 5 2 2 2" xfId="5265"/>
    <cellStyle name="40% - Accent1 12 3 2" xfId="5266"/>
    <cellStyle name="Normal 5 2 2 5 2 2" xfId="5267"/>
    <cellStyle name="40% - Accent1 12 3" xfId="5268"/>
    <cellStyle name="Milliers 21 3" xfId="5269"/>
    <cellStyle name="Milliers 16 3" xfId="5270"/>
    <cellStyle name="40% - Accent1 12" xfId="5271"/>
    <cellStyle name="_Table_02 Pfd Valuation_commentaires fixe  internet Déc 08_Commentaires TBG mars_Copie de Flash du mois d' avril 2009 corrigé par NAIMI_Reporting Onatel Mai 2009 V 0 2 2" xfId="5272"/>
    <cellStyle name="40% - Accent1 11_RH et QS" xfId="5273"/>
    <cellStyle name="40% - Accent1 11 4" xfId="5274"/>
    <cellStyle name="_Table_02 Pfd Valuation_commentaires fixe  internet Déc 08_TBG Onatel Février  2009  Vtbg V3_Commentaires TBG mars_Copie de Flash du mois d' avril 2009 corrigé par NAIMI_Flash du mois de septembre 2009 (2) (version 1)_Budget Telmob 2011" xfId="5275"/>
    <cellStyle name="40% - Accent1 11 3" xfId="5276"/>
    <cellStyle name="Text Indent C" xfId="5277"/>
    <cellStyle name="Entrée 5 4" xfId="5278"/>
    <cellStyle name="_Table_02 Pfd Valuation_commentaires fixe  internet Déc 08_Copie de Flash du mois d' avril 2009 corrigé par NAIMI_Flash du mois de septembre 2009 (2) (version 1) 2" xfId="5279"/>
    <cellStyle name="40% - Accent1 11 2 3" xfId="5280"/>
    <cellStyle name="Text Indent B 2" xfId="5281"/>
    <cellStyle name="Entrée 5 3 2" xfId="5282"/>
    <cellStyle name="Accounting" xfId="5283"/>
    <cellStyle name="Text Indent B" xfId="5284"/>
    <cellStyle name="Entrée 5 3" xfId="5285"/>
    <cellStyle name="40% - Accent1 11 2 2" xfId="5286"/>
    <cellStyle name="PSDec" xfId="5287"/>
    <cellStyle name="40% - Accent1 11 2" xfId="5288"/>
    <cellStyle name="SAPBEXHLevel2X" xfId="5289"/>
    <cellStyle name="20 % - Accent3 8 2 2 2" xfId="5290"/>
    <cellStyle name="40% - Accent1 10_RH et QS" xfId="5291"/>
    <cellStyle name="40% - Accent1 10 3 2" xfId="5292"/>
    <cellStyle name="20% - Accent1 6 2 2 2" xfId="5293"/>
    <cellStyle name="40% - Accent1 10 3" xfId="5294"/>
    <cellStyle name="40% - Accent1 10 2 2 2" xfId="5295"/>
    <cellStyle name="40% - Accent1 10 2" xfId="5296"/>
    <cellStyle name="20% - Accent5 28 2 3" xfId="5297"/>
    <cellStyle name="40% - Accent1 10" xfId="5298"/>
    <cellStyle name="_Table_USA Ownership_Reporting Onatel Avril 2009 V0_Copie de Flash du mois d' avril 2009 corrigé par NAIMI_Flash du mois de septembre 2009 (2) (version 1)" xfId="5299"/>
    <cellStyle name="40 % - Accent6 9 6" xfId="5300"/>
    <cellStyle name="40 % - Accent6 9 5" xfId="5301"/>
    <cellStyle name="40 % - Accent6 9 4 2 2" xfId="5302"/>
    <cellStyle name="_Table_02 Pfd Valuation_commentaires fixe  internet Déc 08_TBG Onatel Février  2009  Vtbg V3_Commentaires TBG mars_Copie de Flash du mois d' avril 2009 corrigé par NAIMI_Flash du mois de mai 2009_Budget Telmob 2011 2 2" xfId="5303"/>
    <cellStyle name="_Table_USA Ownership_commentaires fixe  internet Déc 08_Commentaires TBG mars_Copie de Flash du mois d' avril 2009 corrigé par NAIMI_Flash du mois de septembre 2009 (2) (version 1)_Budget Telmob 2011 3" xfId="5304"/>
    <cellStyle name="40 % - Accent6 9 4" xfId="5305"/>
    <cellStyle name="40 % - Accent6 9 3 2 3" xfId="5306"/>
    <cellStyle name="40 % - Accent6 9 3 2 2" xfId="5307"/>
    <cellStyle name="40 % - Accent6 9 2_RH et QS" xfId="5308"/>
    <cellStyle name="_Table_USA Ownership_Commentaires TBG mars_Copie de Flash du mois d' avril 2009 corrigé par NAIMI_Reporting Onatel Mai 2009 V 0_Reporting Onatel septembre  2009 préparé_Budget Telmob 2011 3" xfId="5309"/>
    <cellStyle name="40% - Accent3 2_RH et QS" xfId="5310"/>
    <cellStyle name="40 % - Accent6 9 2 4" xfId="5311"/>
    <cellStyle name="20% - Accent2 27_RH et QS" xfId="5312"/>
    <cellStyle name="_Table_USA Ownership_Commentaires TBG mars_Copie de Flash du mois d' avril 2009 corrigé par NAIMI_Reporting Onatel Mai 2009 V 0_Reporting Onatel septembre  2009 préparé_Budget Telmob 2011 2" xfId="5313"/>
    <cellStyle name="40 % - Accent6 9 2 3" xfId="5314"/>
    <cellStyle name="_Table_02 Pfd Valuation_commentaires fixe  internet Déc 08_TBG Onatel Février  2009  Vtbg V3_Reporting Onatel septembre  2009 préparé_Capex- Mobile 2 2" xfId="5315"/>
    <cellStyle name="40 % - Accent6 9 2 2 2 2" xfId="5316"/>
    <cellStyle name="40 % - Accent6 9 2 2 2" xfId="5317"/>
    <cellStyle name="40 % - Accent6 9 2 2" xfId="5318"/>
    <cellStyle name="_TableRowBorder_commentaires fixe  internet Déc 08_TBG Onatel Février  2009  Vtbg V3_Flash du mois d' avril 2009 2" xfId="5319"/>
    <cellStyle name="40 % - Accent6 8 6" xfId="5320"/>
    <cellStyle name="40 % - Accent6 8 5" xfId="5321"/>
    <cellStyle name="20 % - Accent6 7 4 3" xfId="5322"/>
    <cellStyle name="40 % - Accent6 8 4 2 2" xfId="5323"/>
    <cellStyle name="_Table_USA Ownership_TBG Onatel Février  2009  Vtbg V3_Flash du mois d' avril 2009_Flash du mois de mai 2009 2" xfId="5324"/>
    <cellStyle name="40 % - Accent6 8 4 2" xfId="5325"/>
    <cellStyle name="_TableRowBorder_commentaires fixe  internet Déc 08_TBG Onatel Février  2009  Vtbg V3_Commentaires TBG mars_Reporting Onatel septembre  2009 préparé" xfId="5326"/>
    <cellStyle name="40% - Accent2 26 2 3" xfId="5327"/>
    <cellStyle name="40 % - Accent6 8 4" xfId="5328"/>
    <cellStyle name="Calculation 12" xfId="5329"/>
    <cellStyle name="_Table_USA Ownership_commentaires fixe  internet Déc 08_Flash du mois d' avril 2009_Flash du mois de mai 2009_Budget Telmob 2011" xfId="5330"/>
    <cellStyle name="40 % - Accent6 8 3_RH et QS" xfId="5331"/>
    <cellStyle name="40% - Accent2 26 2 2" xfId="5332"/>
    <cellStyle name="40 % - Accent6 8 3" xfId="5333"/>
    <cellStyle name="40 % - Accent6 8 2_RH et QS" xfId="5334"/>
    <cellStyle name="40 % - Accent6 8 2 4" xfId="5335"/>
    <cellStyle name="_TableHeading_commentaires fixe  internet Déc 08_Reporting Onatel Avril 2009 V0_Copie de Flash du mois d' avril 2009 corrigé par NAIMI_Reporting Onatel Mai 2009 V 0_Budget 2011 v1 (4)" xfId="5336"/>
    <cellStyle name="Commentaire 2 2 3" xfId="5337"/>
    <cellStyle name="Check Cell 13" xfId="5338"/>
    <cellStyle name="20% - Accent4 26" xfId="5339"/>
    <cellStyle name="60 % - Accent5 2" xfId="5340"/>
    <cellStyle name="40 % - Accent6 8 2 3" xfId="5341"/>
    <cellStyle name="Texte explicatif 4 2" xfId="5342"/>
    <cellStyle name="60 % - Accent4 3" xfId="5343"/>
    <cellStyle name="40 % - Accent6 8 2 2 3" xfId="5344"/>
    <cellStyle name="40 % - Accent6 8 2 2" xfId="5345"/>
    <cellStyle name="_TableHead_Flash du mois de mai 2009" xfId="5346"/>
    <cellStyle name="40 % - Accent6 8 2" xfId="5347"/>
    <cellStyle name="Normal 12 2 3 3 2 2 2" xfId="5348"/>
    <cellStyle name="40 % - Accent6 7 6" xfId="5349"/>
    <cellStyle name="40 % - Accent4 10 2 2 2" xfId="5350"/>
    <cellStyle name="Input Currency 2" xfId="5351"/>
    <cellStyle name="20 % - Accent4 3_CA Fixe" xfId="5352"/>
    <cellStyle name="40 % - Accent4 10 2 2" xfId="5353"/>
    <cellStyle name="Input Currency" xfId="5354"/>
    <cellStyle name="40 % - Accent6 7 5" xfId="5355"/>
    <cellStyle name="40 % - Accent6 7 4" xfId="5356"/>
    <cellStyle name="40 % - Accent6 7 3_RH et QS" xfId="5357"/>
    <cellStyle name="40 % - Accent6 7 3 2" xfId="5358"/>
    <cellStyle name="40 % - Accent6 7 3" xfId="5359"/>
    <cellStyle name="NA is zero 10" xfId="5360"/>
    <cellStyle name="40 % - Accent6 7 2 4" xfId="5361"/>
    <cellStyle name="40 % - Accent6 7 2 3" xfId="5362"/>
    <cellStyle name="Normal 8_RH et QS" xfId="5363"/>
    <cellStyle name="_Table_02 Pfd Valuation_commentaires fixe  internet Déc 08_Flash du mois d' avril 2009_Flash du mois de mai 2009_Budget Telmob 2011 3" xfId="5364"/>
    <cellStyle name="Milliers 11" xfId="5365"/>
    <cellStyle name="40 % - Accent6 7 2 2 2" xfId="5366"/>
    <cellStyle name="40 % - Accent6 7 2 2" xfId="5367"/>
    <cellStyle name="PrePop Currency (2) 2" xfId="5368"/>
    <cellStyle name="40 % - Accent6 7 2" xfId="5369"/>
    <cellStyle name="40 % - Accent6 6" xfId="5370"/>
    <cellStyle name="40 % - Accent6 5 2" xfId="5371"/>
    <cellStyle name="Insatisfaisant 6_RH et QS" xfId="5372"/>
    <cellStyle name="40 % - Accent6 5" xfId="5373"/>
    <cellStyle name="Milliers 2 14" xfId="5374"/>
    <cellStyle name="20 % - Accent4 13 2" xfId="5375"/>
    <cellStyle name="40 % - Accent3 10 3 2" xfId="5376"/>
    <cellStyle name="40 % - Accent6 4_CA Fixe" xfId="5377"/>
    <cellStyle name="40 % - Accent6 4 5" xfId="5378"/>
    <cellStyle name="20% - Accent2 3 3 2" xfId="5379"/>
    <cellStyle name="40 % - Accent6 4 4" xfId="5380"/>
    <cellStyle name="40 % - Accent6 4 2_Parc Mobile" xfId="5381"/>
    <cellStyle name="40 % - Accent6 4 2" xfId="5382"/>
    <cellStyle name="20% - Accent2 3 2 2" xfId="5383"/>
    <cellStyle name="40 % - Accent6 3 4" xfId="5384"/>
    <cellStyle name="40 % - Accent6 3 2" xfId="5385"/>
    <cellStyle name="_Table_USA Ownership_commentaires fixe  internet Déc 08_Reporting Onatel Mai 2009 V 0 A ENVOYE 3" xfId="5386"/>
    <cellStyle name="40 % - Accent6 3" xfId="5387"/>
    <cellStyle name="40% - Accent6 8 2 2 2" xfId="5388"/>
    <cellStyle name="40 % - Accent6 2 2 3" xfId="5389"/>
    <cellStyle name="40 % - Accent2 7 3_RH et QS" xfId="5390"/>
    <cellStyle name="40 % - Accent6 2 2 2" xfId="5391"/>
    <cellStyle name="_Table_02 Pfd Valuation_commentaires fixe  internet Déc 08_Reporting Onatel Avril 2009 V0_Copie de Flash du mois d' avril 2009 corrigé par NAIMI_Reporting Onatel septembre  2009 préparé 2" xfId="5392"/>
    <cellStyle name="40 % - Accent6 2 2" xfId="5393"/>
    <cellStyle name="Milliers 13 3" xfId="5394"/>
    <cellStyle name="40 % - Accent6 15" xfId="5395"/>
    <cellStyle name="40 % - Accent6 13 4" xfId="5396"/>
    <cellStyle name="20% - Accent3 15" xfId="5397"/>
    <cellStyle name="20% - Accent3 20" xfId="5398"/>
    <cellStyle name="40 % - Accent6 13 3 2" xfId="5399"/>
    <cellStyle name="20 % - Accent1 9 3 3 2" xfId="5400"/>
    <cellStyle name="40 % - Accent6 13 2 3" xfId="5401"/>
    <cellStyle name="_Table_USA Ownership_commentaires fixe  internet Déc 08_Reporting Onatel Avril 2009 V0_Copie de Flash du mois d' avril 2009 corrigé par NAIMI_Reporting Onatel Mai 2009 V 0_Reporting Onatel septembre  2009 préparé 3" xfId="5402"/>
    <cellStyle name="40 % - Accent6 13 2 2 2" xfId="5403"/>
    <cellStyle name="40 % - Accent6 13" xfId="5404"/>
    <cellStyle name="40% - Accent3 24 2 2" xfId="5405"/>
    <cellStyle name="40% - Accent3 19 2 2" xfId="5406"/>
    <cellStyle name="40 % - Accent6 12 4" xfId="5407"/>
    <cellStyle name="_Table_Reporting Onatel Avril 2009 V0_Copie de Flash du mois d' avril 2009 corrigé par NAIMI_Reporting Onatel Mai 2009 V 0_Flash du mois de septembre 2009 (2) (version 1)_Budget Telmob 2011" xfId="5408"/>
    <cellStyle name="20% - Accent6 6 4" xfId="5409"/>
    <cellStyle name="40 % - Accent6 12 3 2" xfId="5410"/>
    <cellStyle name="40 % - Accent6 12 3" xfId="5411"/>
    <cellStyle name="40 % - Accent6 12 2" xfId="5412"/>
    <cellStyle name="40 % - Accent6 12" xfId="5413"/>
    <cellStyle name="40 % - Accent6 11_RH et QS" xfId="5414"/>
    <cellStyle name="40 % - Accent6 11 4" xfId="5415"/>
    <cellStyle name="20% - Accent5 6 4" xfId="5416"/>
    <cellStyle name="40 % - Accent6 11 3 2" xfId="5417"/>
    <cellStyle name="40 % - Accent6 11 3" xfId="5418"/>
    <cellStyle name="_Table_USA Ownership_commentaires fixe  internet Déc 08_TBG Onatel Février  2009  Vtbg V3_Flash du mois de septembre 2009 (2) (version 1) 3" xfId="5419"/>
    <cellStyle name="20% - Accent5 5 4" xfId="5420"/>
    <cellStyle name="40 % - Accent6 11 2 2" xfId="5421"/>
    <cellStyle name="40 % - Accent6 11 2" xfId="5422"/>
    <cellStyle name="40 % - Accent6 11" xfId="5423"/>
    <cellStyle name="_Heading_210302 VU Liquidity new figures_Flash du mois de mai 2009" xfId="5424"/>
    <cellStyle name="40 % - Accent6 10 5" xfId="5425"/>
    <cellStyle name="40 % - Accent6 10 4 3" xfId="5426"/>
    <cellStyle name="20% - Accent4 7 4" xfId="5427"/>
    <cellStyle name="40 % - Accent6 10 4 2" xfId="5428"/>
    <cellStyle name="40 % - Accent6 10 4" xfId="5429"/>
    <cellStyle name="_TableHead_commentaires fixe  internet Déc 08_TBG Onatel Février  2009  Vtbg V3_Reporting Onatel Mai 2009 V 0_Budget 2011 v1 (4)" xfId="5430"/>
    <cellStyle name="40 % - Accent6 10 3_RH et QS" xfId="5431"/>
    <cellStyle name="40 % - Accent6 10 3 4" xfId="5432"/>
    <cellStyle name="Normal 3 2 4 2" xfId="5433"/>
    <cellStyle name="40% - Accent6 5" xfId="5434"/>
    <cellStyle name="40 % - Accent6 10 3 2 3" xfId="5435"/>
    <cellStyle name="40 % - Accent6 10 3" xfId="5436"/>
    <cellStyle name="Comma  - Style8 3" xfId="5437"/>
    <cellStyle name="Normal 83 2 2 2 2" xfId="5438"/>
    <cellStyle name="Normal 78 2 2 2 2" xfId="5439"/>
    <cellStyle name="40 % - Accent6 10 2 2 3" xfId="5440"/>
    <cellStyle name="_Multiple_CSC Cable makers 060502" xfId="5441"/>
    <cellStyle name="Good 27" xfId="5442"/>
    <cellStyle name="Comma  - Style8 2" xfId="5443"/>
    <cellStyle name="40 % - Accent6 10 2 2 2" xfId="5444"/>
    <cellStyle name="_Table_02 Pfd Valuation_commentaires fixe  internet Déc 08_Commentaires TBG mars_Flash du mois de mai 2009_Capex- Mobile" xfId="5445"/>
    <cellStyle name="40 % - Accent6 10 2" xfId="5446"/>
    <cellStyle name="40 % - Accent6 10" xfId="5447"/>
    <cellStyle name="40 % - Accent5 9 6" xfId="5448"/>
    <cellStyle name="40% - Accent2 5 3" xfId="5449"/>
    <cellStyle name="40 % - Accent5 9 4 2" xfId="5450"/>
    <cellStyle name="Normal 5 2 5 3 2" xfId="5451"/>
    <cellStyle name="40% - Accent6 28_RH et QS" xfId="5452"/>
    <cellStyle name="40% - Accent2 5 2 2 2" xfId="5453"/>
    <cellStyle name="40% - Accent1 20 2 2" xfId="5454"/>
    <cellStyle name="40% - Accent1 15 2 2" xfId="5455"/>
    <cellStyle name="40 % - Accent5 9 3_RH et QS" xfId="5456"/>
    <cellStyle name="40 % - Accent5 9 3 2 3" xfId="5457"/>
    <cellStyle name="20% - Accent6 10 2 3" xfId="5458"/>
    <cellStyle name="40 % - Accent5 9 3 2 2 2" xfId="5459"/>
    <cellStyle name="40% - Accent6 27_RH et QS" xfId="5460"/>
    <cellStyle name="Normal 97" xfId="5461"/>
    <cellStyle name="40 % - Accent5 9 2_RH et QS" xfId="5462"/>
    <cellStyle name="SAPBEXHLevel3X 2 2" xfId="5463"/>
    <cellStyle name="_Heading_210302 VU Liquidity new figures_Classeur1 (2)" xfId="5464"/>
    <cellStyle name="40 % - Accent5 9 2 4" xfId="5465"/>
    <cellStyle name="40 % - Accent5 9 2 3 2" xfId="5466"/>
    <cellStyle name="40% - Accent2 3 4" xfId="5467"/>
    <cellStyle name="40 % - Accent5 9 2 3" xfId="5468"/>
    <cellStyle name="40 % - Accent5 9 2 2 3" xfId="5469"/>
    <cellStyle name="Normal 4 18_RH et QS" xfId="5470"/>
    <cellStyle name="Normal 24 6 3" xfId="5471"/>
    <cellStyle name="Milliers 3 11 3 4" xfId="5472"/>
    <cellStyle name="20% - Accent2 13" xfId="5473"/>
    <cellStyle name="40 % - Accent5 9 2 2 2 2" xfId="5474"/>
    <cellStyle name="40% - Accent2 3 3 2" xfId="5475"/>
    <cellStyle name="40 % - Accent5 9 2 2 2" xfId="5476"/>
    <cellStyle name="40 % - Accent5 9" xfId="5477"/>
    <cellStyle name="_TableRowBorder_commentaires fixe  internet Déc 08_TBG Onatel Février  2009  Vtbg V3_Commentaires TBG mars_Reporting Onatel Mai 2009 V 0" xfId="5478"/>
    <cellStyle name="20% - Accent1 7 4" xfId="5479"/>
    <cellStyle name="_TableHead_Flash du mois d' avril 2009_Reporting Onatel Mai 2009 V 0" xfId="5480"/>
    <cellStyle name="_TableHeading_commentaires fixe  internet Déc 08_Reporting Onatel Avril 2009 V0_Copie de Flash du mois d' avril 2009 corrigé par NAIMI_Reporting Onatel Mai 2009 V 0 2" xfId="5481"/>
    <cellStyle name="40 % - Accent5 8_RH et QS" xfId="5482"/>
    <cellStyle name="40 % - Accent5 8 6" xfId="5483"/>
    <cellStyle name="In Years" xfId="5484"/>
    <cellStyle name="40 % - Accent5 8 5" xfId="5485"/>
    <cellStyle name="Normal 77 4" xfId="5486"/>
    <cellStyle name="_Table_02 Pfd Valuation_commentaires fixe  internet Déc 08_Copie de Flash du mois d' avril 2009 corrigé par NAIMI_Flash du mois de septembre 2009 (2) (version 1) 2 2" xfId="5487"/>
    <cellStyle name="40 % - Accent5 8 3_RH et QS" xfId="5488"/>
    <cellStyle name="_TableHeading_Reporting Onatel Mai 2009 V 0_Budget Telmob 2011 2" xfId="5489"/>
    <cellStyle name="40 % - Accent5 8 3 4" xfId="5490"/>
    <cellStyle name="40% - Accent2 25 2 2 2" xfId="5491"/>
    <cellStyle name="40% - Accent1 4 3" xfId="5492"/>
    <cellStyle name="40 % - Accent5 8 3 2" xfId="5493"/>
    <cellStyle name="_Table_commentaires fixe  internet Déc 08_TBG Onatel Février  2009  Vtbg V3_Reporting Onatel Mai 2009 V 0" xfId="5494"/>
    <cellStyle name="Comma  - Style5_RH et QS" xfId="5495"/>
    <cellStyle name="Milliers 4 3 2" xfId="5496"/>
    <cellStyle name="40 % - Accent5 8 2 2 3" xfId="5497"/>
    <cellStyle name="40 % - Accent5 8 2 2 2 2" xfId="5498"/>
    <cellStyle name="_Table_USA Ownership_Reporting Onatel septembre  2009 préparé 2" xfId="5499"/>
    <cellStyle name="40 % - Accent5 8 2" xfId="5500"/>
    <cellStyle name="_Table_02 Pfd Valuation_commentaires fixe  internet Déc 08_Copie de Flash du mois d' avril 2009 corrigé par NAIMI_Flash du mois de mai 2009_Capex- Mobile 3" xfId="5501"/>
    <cellStyle name="40 % - Accent5 7_RH et QS" xfId="5502"/>
    <cellStyle name="_TableHeading_commentaires fixe  internet Déc 08_Copie de Flash du mois d' avril 2009 corrigé par NAIMI_Reporting Onatel Mai 2009 V 0_Reporting Onatel septembre  2009 préparé 2" xfId="5503"/>
    <cellStyle name="40 % - Accent5 7 6" xfId="5504"/>
    <cellStyle name="40 % - Accent5 7 5 2" xfId="5505"/>
    <cellStyle name="40 % - Accent5 7 4 3" xfId="5506"/>
    <cellStyle name="40 % - Accent5 7 4 2 2" xfId="5507"/>
    <cellStyle name="40 % - Accent4 11 2 2 2" xfId="5508"/>
    <cellStyle name="40 % - Accent5 7 4" xfId="5509"/>
    <cellStyle name="40 % - Accent5 7 3_RH et QS" xfId="5510"/>
    <cellStyle name="40 % - Accent5 7 3 4" xfId="5511"/>
    <cellStyle name="40 % - Accent5 7 3 3 2" xfId="5512"/>
    <cellStyle name="40 % - Accent5 7 3 3" xfId="5513"/>
    <cellStyle name="Pourcentage 9" xfId="5514"/>
    <cellStyle name="20% - Accent5 16 4" xfId="5515"/>
    <cellStyle name="20% - Accent5 21 4" xfId="5516"/>
    <cellStyle name="20% - Accent6 12 3 2" xfId="5517"/>
    <cellStyle name="40% - Accent4 13_RH et QS" xfId="5518"/>
    <cellStyle name="Titre 3 6 2 2" xfId="5519"/>
    <cellStyle name="Normal 8 2 4_RH et QS" xfId="5520"/>
    <cellStyle name="_Table_USA Ownership_commentaires fixe  internet Déc 08_Reporting Onatel Avril 2009 V0_Copie de Flash du mois d' avril 2009 corrigé par NAIMI_Reporting Onatel septembre  2009 préparé 2 2" xfId="5521"/>
    <cellStyle name="40 % - Accent5 7 3 2 3" xfId="5522"/>
    <cellStyle name="40 % - Accent5 7 3 2 2" xfId="5523"/>
    <cellStyle name="40 % - Accent5 7 3" xfId="5524"/>
    <cellStyle name="_Table_02 Pfd Valuation_commentaires fixe  internet Déc 08_TBG Onatel Février  2009  Vtbg V3_Copie de Flash du mois d' avril 2009 corrigé par NAIMI_Flash du mois de septembre 2009 (2) (version 1) 3" xfId="5525"/>
    <cellStyle name="40 % - Accent5 7 2_RH et QS" xfId="5526"/>
    <cellStyle name="Titre 3 5 2 2" xfId="5527"/>
    <cellStyle name="40 % - Accent5 7 2 2 3" xfId="5528"/>
    <cellStyle name="40 % - Accent5 7 2 2 2" xfId="5529"/>
    <cellStyle name="Border Thin 2" xfId="5530"/>
    <cellStyle name="_Table_USA Ownership_TBG Onatel Février  2009  Vtbg V3_Flash du mois d' avril 2009_Reporting Onatel Mai 2009 V 0 3" xfId="5531"/>
    <cellStyle name="60% - Accent6 3" xfId="5532"/>
    <cellStyle name="40 % - Accent5 7 2 2" xfId="5533"/>
    <cellStyle name="40 % - Accent5 7" xfId="5534"/>
    <cellStyle name="_Table_02 Pfd Valuation_commentaires fixe  internet Déc 08_TBG Onatel Février  2009  Vtbg V3_Commentaires TBG mars_Flash du mois de septembre 2009 (2) (version 1)_Capex- Mobile 3" xfId="5535"/>
    <cellStyle name="40 % - Accent5 5" xfId="5536"/>
    <cellStyle name="Normal 12 8 2 2" xfId="5537"/>
    <cellStyle name="40 % - Accent1 10 2 2 2 2" xfId="5538"/>
    <cellStyle name="40 % - Accent5 4_CA Fixe" xfId="5539"/>
    <cellStyle name="40 % - Accent5 4 5" xfId="5540"/>
    <cellStyle name="20% - Accent2 2 3 2" xfId="5541"/>
    <cellStyle name="_Table_02 Pfd Valuation_Flash du mois de mai 2009 2 2" xfId="5542"/>
    <cellStyle name="_TableHead_commentaires fixe  internet Déc 08_Commentaires TBG mars_Flash du mois de mai 2009_Budget Telmob 2011" xfId="5543"/>
    <cellStyle name="40 % - Accent5 4 4" xfId="5544"/>
    <cellStyle name="40 % - Accent5 4 3" xfId="5545"/>
    <cellStyle name="40% - Accent2 10 2 2" xfId="5546"/>
    <cellStyle name="_TableHeading_Copie de Flash du mois d' avril 2009 corrigé par NAIMI_Flash du mois de mai 2009_Budget 2011 v1 (4) 2" xfId="5547"/>
    <cellStyle name="40 % - Accent5 4 2_Parc Mobile" xfId="5548"/>
    <cellStyle name="_TableHead_commentaires fixe  internet Déc 08_Reporting Onatel Avril 2009 V0_Copie de Flash du mois d' avril 2009 corrigé par NAIMI_Flash du mois de mai 2009_Budget 2011 v1 (4) 2" xfId="5549"/>
    <cellStyle name="40% - Accent2 7_RH et QS" xfId="5550"/>
    <cellStyle name="40 % - Accent5 4 2 2" xfId="5551"/>
    <cellStyle name="40 % - Accent5 4 2" xfId="5552"/>
    <cellStyle name="_Table_02 Pfd Valuation_commentaires fixe  internet Déc 08_TBG Onatel Février  2009  Vtbg V3_Commentaires TBG mars_Flash du mois de septembre 2009 (2) (version 1)_Capex- Mobile 2" xfId="5553"/>
    <cellStyle name="40 % - Accent5 4" xfId="5554"/>
    <cellStyle name="20% - Accent2 2 2 3" xfId="5555"/>
    <cellStyle name="40 % - Accent5 3 5" xfId="5556"/>
    <cellStyle name="20% - Accent2 2 2 2" xfId="5557"/>
    <cellStyle name="40 % - Accent5 3 4" xfId="5558"/>
    <cellStyle name="40 % - Accent5 3 2 2" xfId="5559"/>
    <cellStyle name="40 % - Accent5 3 2" xfId="5560"/>
    <cellStyle name="40% - Accent6 14 2 3" xfId="5561"/>
    <cellStyle name="40 % - Accent3 9 3 4" xfId="5562"/>
    <cellStyle name="40 % - Accent5 3" xfId="5563"/>
    <cellStyle name="Calcul 2 3 2" xfId="5564"/>
    <cellStyle name="20% - Accent4 26_RH et QS" xfId="5565"/>
    <cellStyle name="40 % - Accent5 2_CA Fixe" xfId="5566"/>
    <cellStyle name="40 % - Accent5 2 5" xfId="5567"/>
    <cellStyle name="%_Tableau de suivi d'interco-DF_DO Onatel" xfId="5568"/>
    <cellStyle name="40% - Accent6 14 2 2 2" xfId="5569"/>
    <cellStyle name="_TableHeading_commentaires fixe  internet Déc 08_Commentaires TBG mars_Flash du mois de mai 2009" xfId="5570"/>
    <cellStyle name="40 % - Accent3 9 3 3 2" xfId="5571"/>
    <cellStyle name="40 % - Accent5 2 2" xfId="5572"/>
    <cellStyle name="_TableHead_Commentaires TBG mars_Flash du mois d' avril 2009_Flash du mois de mai 2009 2" xfId="5573"/>
    <cellStyle name="_Table_USA Ownership_TBG Onatel Février  2009  Vtbg V3_Commentaires TBG mars_Copie de Flash du mois d' avril 2009 corrigé par NAIMI_Reporting Onatel Mai 2009 V 0_Budget Telmob 2011 3" xfId="5574"/>
    <cellStyle name="40 % - Accent5 15" xfId="5575"/>
    <cellStyle name="40 % - Accent5 14 2" xfId="5576"/>
    <cellStyle name="40 % - Accent5 13 4" xfId="5577"/>
    <cellStyle name="40 % - Accent6 9 3 3 2" xfId="5578"/>
    <cellStyle name="40 % - Accent5 13 2 2 2" xfId="5579"/>
    <cellStyle name="40 % - Accent3 7 3 3" xfId="5580"/>
    <cellStyle name="_TableHeading_TBG Onatel Février  2009  Vtbg V3_Flash du mois d' avril 2009_Reporting Onatel septembre  2009 préparé" xfId="5581"/>
    <cellStyle name="40% - Accent5 6_RH et QS" xfId="5582"/>
    <cellStyle name="40 % - Accent5 12_RH et QS" xfId="5583"/>
    <cellStyle name="_Table_USA Ownership_TBG Onatel Février  2009  Vtbg V3_Flash du mois d' avril 2009_Flash du mois de mai 2009 3" xfId="5584"/>
    <cellStyle name="40 % - Accent6 8 4 3" xfId="5585"/>
    <cellStyle name="40 % - Accent5 12 3 2" xfId="5586"/>
    <cellStyle name="40% - Accent2 26 2 2 2" xfId="5587"/>
    <cellStyle name="40 % - Accent5 12 3" xfId="5588"/>
    <cellStyle name="_Table_TBG Onatel Février  2009  Vtbg V3_Commentaires TBG mars_Flash du mois d' avril 2009" xfId="5589"/>
    <cellStyle name="_TableHead_commentaires fixe  internet Déc 08_TBG Onatel Février  2009  Vtbg V3_Copie de Flash du mois d' avril 2009 corrigé par NAIMI_Flash du mois de mai 2009_Budget Telmob 2011 2" xfId="5590"/>
    <cellStyle name="40 % - Accent5 12" xfId="5591"/>
    <cellStyle name="40% - Accent5 5_RH et QS" xfId="5592"/>
    <cellStyle name="40% - Accent2 8 2 3" xfId="5593"/>
    <cellStyle name="40 % - Accent5 11 4" xfId="5594"/>
    <cellStyle name="40 % - Accent6 7 3 4" xfId="5595"/>
    <cellStyle name="_Situation des projets FTK_BSS_Envrt_18-10-05_PPO_3G_2009 Propos DR &amp; Scénarios Mktg 12-12_TBG Oct 2009 - v1" xfId="5596"/>
    <cellStyle name="40 % - Accent5 11 2 3" xfId="5597"/>
    <cellStyle name="40 % - Accent6 7 3 3" xfId="5598"/>
    <cellStyle name="Normal 3 2 2 3 4 3" xfId="5599"/>
    <cellStyle name="40 % - Accent5 11 2 2" xfId="5600"/>
    <cellStyle name="40 % - Accent5 11" xfId="5601"/>
    <cellStyle name="40% - Accent5 4_RH et QS" xfId="5602"/>
    <cellStyle name="_Table_Commentaires TBG mars_Flash du mois de mai 2009" xfId="5603"/>
    <cellStyle name="40 % - Accent5 10_RH et QS" xfId="5604"/>
    <cellStyle name="Normal 24 5 2 2" xfId="5605"/>
    <cellStyle name="Milliers 3 11 2 3 2" xfId="5606"/>
    <cellStyle name="_Table_02 Pfd Valuation_commentaires fixe  internet Déc 08_Commentaires TBG mars_Copie de Flash du mois d' avril 2009 corrigé par NAIMI_Reporting Onatel septembre  2009 préparé_Budget Telmob 2011 3" xfId="5607"/>
    <cellStyle name="40 % - Accent5 10 6" xfId="5608"/>
    <cellStyle name="40 % - Accent5 10 5 2" xfId="5609"/>
    <cellStyle name="_Table_02 Pfd Valuation_commentaires fixe  internet Déc 08_Commentaires TBG mars_Copie de Flash du mois d' avril 2009 corrigé par NAIMI_Reporting Onatel septembre  2009 préparé_Budget Telmob 2011 2" xfId="5610"/>
    <cellStyle name="40 % - Accent5 10 5" xfId="5611"/>
    <cellStyle name="40 % - Accent5 10 4 3" xfId="5612"/>
    <cellStyle name="40 % - Accent5 10 4 2 2" xfId="5613"/>
    <cellStyle name="_Table_02 Pfd Valuation_commentaires fixe  internet Déc 08_Reporting Onatel Avril 2009 V0_Copie de Flash du mois d' avril 2009 corrigé par NAIMI_Reporting Onatel Mai 2009 V 0_Reporting Onatel septembre  2009 préparé 2 2" xfId="5614"/>
    <cellStyle name="40 % - Accent5 10 4 2" xfId="5615"/>
    <cellStyle name="_Table_02 Pfd Valuation_commentaires fixe  internet Déc 08_Commentaires TBG mars_Flash du mois d' avril 2009_Flash du mois de mai 2009 3" xfId="5616"/>
    <cellStyle name="40% - Accent4 25 2 2 2" xfId="5617"/>
    <cellStyle name="40 % - Accent5 10 4" xfId="5618"/>
    <cellStyle name="40% - Accent2 12 2 3" xfId="5619"/>
    <cellStyle name="40 % - Accent5 10 3 2 2 2" xfId="5620"/>
    <cellStyle name="40 % - Accent5 10 3 2" xfId="5621"/>
    <cellStyle name="40 % - Accent5 10 3" xfId="5622"/>
    <cellStyle name="40 % - Accent5 10 2 3 2" xfId="5623"/>
    <cellStyle name="Currency [0] 16" xfId="5624"/>
    <cellStyle name="40 % - Accent5 10 2 3" xfId="5625"/>
    <cellStyle name="40 % - Accent5 10 2 2 3" xfId="5626"/>
    <cellStyle name="60% - Accent5 8" xfId="5627"/>
    <cellStyle name="40% - Accent2 20" xfId="5628"/>
    <cellStyle name="40% - Accent2 15" xfId="5629"/>
    <cellStyle name="40 % - Accent5 10 2 2 2 2" xfId="5630"/>
    <cellStyle name="40 % - Accent4 9 6" xfId="5631"/>
    <cellStyle name="40 % - Accent4 9 5" xfId="5632"/>
    <cellStyle name="40 % - Accent4 9 4 3" xfId="5633"/>
    <cellStyle name="40 % - Accent4 9 4 2" xfId="5634"/>
    <cellStyle name="_SubHeading_prestemp_Reporting Onatel Mai 2009 V 0 A ENVOYE_Flash du mois de septembre 2009 (2) (version 1)_FLASH ONATEL DU MOIS DE FEVRIER 2010 V2" xfId="5635"/>
    <cellStyle name="40 % - Accent4 9 4" xfId="5636"/>
    <cellStyle name="_TableHead_Commentaires TBG mars_Flash du mois d' avril 2009_Budget 2011 v1 (4)" xfId="5637"/>
    <cellStyle name="40 % - Accent4 9 3 4" xfId="5638"/>
    <cellStyle name="40 % - Accent4 9 3 3" xfId="5639"/>
    <cellStyle name="40 % - Accent4 9 3 2 3" xfId="5640"/>
    <cellStyle name="Output Report Title" xfId="5641"/>
    <cellStyle name="40 % - Accent4 9 3 2 2 2" xfId="5642"/>
    <cellStyle name="40 % - Accent4 9 3 2 2" xfId="5643"/>
    <cellStyle name="40% - Accent1 27_RH et QS" xfId="5644"/>
    <cellStyle name="40 % - Accent4 9 2_RH et QS" xfId="5645"/>
    <cellStyle name="40 % - Accent4 9 2 4" xfId="5646"/>
    <cellStyle name="40 % - Accent4 9 2 3" xfId="5647"/>
    <cellStyle name="40 % - Accent4 9 2 2 2 2" xfId="5648"/>
    <cellStyle name="40 % - Accent4 9 2 2 2" xfId="5649"/>
    <cellStyle name="40 % - Accent4 9 2 2" xfId="5650"/>
    <cellStyle name="40 % - Accent4 9 2" xfId="5651"/>
    <cellStyle name="_TableHead_Reporting Onatel Avril 2009 V0_Reporting Onatel Mai 2009 V 0_Budget 2011 v1 (4) 2" xfId="5652"/>
    <cellStyle name="Insatisfaisant 2 2" xfId="5653"/>
    <cellStyle name="Text allg 2 2" xfId="5654"/>
    <cellStyle name="_TableHeading_Copie de Flash du mois d' avril 2009 corrigé par NAIMI" xfId="5655"/>
    <cellStyle name="40% - Accent2 14 2 3" xfId="5656"/>
    <cellStyle name="40 % - Accent4 8_RH et QS" xfId="5657"/>
    <cellStyle name="40 % - Accent4 8 6" xfId="5658"/>
    <cellStyle name="40 % - Accent4 8 5" xfId="5659"/>
    <cellStyle name="_Table_02 Pfd Valuation_Flash du mois d' avril 2009_Capex- Mobile 2 2" xfId="5660"/>
    <cellStyle name="40 % - Accent4 8 4 3" xfId="5661"/>
    <cellStyle name="40 % - Accent4 8 4 2 2" xfId="5662"/>
    <cellStyle name="40 % - Accent4 8 3_RH et QS" xfId="5663"/>
    <cellStyle name="40 % - Accent4 8 3 3 2" xfId="5664"/>
    <cellStyle name="40 % - Accent4 8 3 3" xfId="5665"/>
    <cellStyle name="40 % - Accent4 8 3 2 2 2" xfId="5666"/>
    <cellStyle name="_Table_Commentaires TBG mars_Flash du mois d' avril 2009_Flash du mois de septembre 2009 (2) (version 1)" xfId="5667"/>
    <cellStyle name="20 % - Accent3 4_CA Fixe" xfId="5668"/>
    <cellStyle name="40% - Accent2 24 2 2" xfId="5669"/>
    <cellStyle name="40% - Accent2 19 2 2" xfId="5670"/>
    <cellStyle name="40 % - Accent4 8 3" xfId="5671"/>
    <cellStyle name="_TableHead_commentaires fixe  internet Déc 08_Reporting Onatel Avril 2009 V0_Reporting Onatel septembre  2009 préparé_Budget 2011 v1 (4)" xfId="5672"/>
    <cellStyle name="40 % - Accent4 8 2 3 2" xfId="5673"/>
    <cellStyle name="40 % - Accent4 8 2 3" xfId="5674"/>
    <cellStyle name="40 % - Accent4 8 2 2 2 2" xfId="5675"/>
    <cellStyle name="40 % - Accent4 8 2 2 2" xfId="5676"/>
    <cellStyle name="40 % - Accent4 8 2 2" xfId="5677"/>
    <cellStyle name="40 % - Accent4 8 2" xfId="5678"/>
    <cellStyle name="_TableHead_commentaires fixe  internet Déc 08_Commentaires TBG mars_Copie de Flash du mois d' avril 2009 corrigé par NAIMI_Reporting Onatel Mai 2009 V 0_Budget Telmob 2011 2" xfId="5679"/>
    <cellStyle name="40 % - Accent4 7 4 3" xfId="5680"/>
    <cellStyle name="40 % - Accent4 7 4 2 2" xfId="5681"/>
    <cellStyle name="40 % - Accent4 7 3_RH et QS" xfId="5682"/>
    <cellStyle name="40 % - Accent4 7 3 4" xfId="5683"/>
    <cellStyle name="40 % - Accent4 7 3 3" xfId="5684"/>
    <cellStyle name="40 % - Accent4 7 3 2 2 2" xfId="5685"/>
    <cellStyle name="Normal 12 2 4 3 2 3" xfId="5686"/>
    <cellStyle name="40 % - Accent4 7 3 2 2" xfId="5687"/>
    <cellStyle name="40 % - Accent4 7 2 4" xfId="5688"/>
    <cellStyle name="_Table_USA Ownership_commentaires fixe  internet Déc 08_Reporting Onatel Avril 2009 V0_Copie de Flash du mois d' avril 2009 corrigé par NAIMI_Flash du mois de mai 2009 2 2" xfId="5689"/>
    <cellStyle name="40 % - Accent4 7 2 2" xfId="5690"/>
    <cellStyle name="40 % - Accent4 7 2" xfId="5691"/>
    <cellStyle name="40 % - Accent4 5 2" xfId="5692"/>
    <cellStyle name="40 % - Accent4 5" xfId="5693"/>
    <cellStyle name="40 % - Accent4 4 5" xfId="5694"/>
    <cellStyle name="40 % - Accent4 4 4" xfId="5695"/>
    <cellStyle name="40 % - Accent4 4 3" xfId="5696"/>
    <cellStyle name="_TableHeading_P &amp; L Conso_COMMENTAIRES JUILLET 2009_Budget 2011 v1 (4) 2" xfId="5697"/>
    <cellStyle name="40 % - Accent4 4 2" xfId="5698"/>
    <cellStyle name="40 % - Accent4 4" xfId="5699"/>
    <cellStyle name="40 % - Accent4 3_CA Fixe" xfId="5700"/>
    <cellStyle name="40 % - Accent4 3 5" xfId="5701"/>
    <cellStyle name="_TableHeading_TBG Onatel Février  2009  Vtbg V3_Commentaires TBG mars_Copie de Flash du mois d' avril 2009 corrigé par NAIMI_Reporting Onatel Mai 2009 V 0_Budget Telmob 2011" xfId="5702"/>
    <cellStyle name="40 % - Accent4 3 4" xfId="5703"/>
    <cellStyle name="_TableHeading_TBG Onatel Février  2009  Vtbg V3_Commentaires TBG mars_Copie de Flash du mois d' avril 2009 corrigé par NAIMI_Flash du mois de mai 2009_Budget 2011 v1 (4) 2" xfId="5704"/>
    <cellStyle name="40 % - Accent4 3 2 2" xfId="5705"/>
    <cellStyle name="40 % - Accent4 3 2" xfId="5706"/>
    <cellStyle name="20% - Accent4 16_RH et QS" xfId="5707"/>
    <cellStyle name="20% - Accent4 21_RH et QS" xfId="5708"/>
    <cellStyle name="_TableRowBorder_commentaires fixe  internet Déc 08_TBG Onatel Février  2009  Vtbg V3_Flash du mois d' avril 2009" xfId="5709"/>
    <cellStyle name="40 % - Accent4 2_CA Fixe" xfId="5710"/>
    <cellStyle name="_TableHead_commentaires fixe  internet Déc 08_TBG Onatel Février  2009  Vtbg V3_Reporting Onatel septembre  2009 préparé_Budget 2011 v1 (4) 2" xfId="5711"/>
    <cellStyle name="_Table_USA Ownership_commentaires fixe  internet Déc 08_TBG Onatel Février  2009  Vtbg V3_Commentaires TBG mars_Flash du mois d' avril 2009 3" xfId="5712"/>
    <cellStyle name="40 % - Accent4 2 5" xfId="5713"/>
    <cellStyle name="_Table_USA Ownership_Reporting Onatel Avril 2009 V0_Copie de Flash du mois d' avril 2009 corrigé par NAIMI_Budget Telmob 2011" xfId="5714"/>
    <cellStyle name="40 % - Accent4 2 2_Parc Mobile" xfId="5715"/>
    <cellStyle name="40 % - Accent3 9 2 3 2" xfId="5716"/>
    <cellStyle name="40 % - Accent4 2 2" xfId="5717"/>
    <cellStyle name="_Table_USA Ownership_Commentaires TBG mars_Copie de Flash du mois d' avril 2009 corrigé par NAIMI_Reporting Onatel Mai 2009 V 0 3" xfId="5718"/>
    <cellStyle name="_TableHeading_Reporting Onatel Avril 2009 V0_Flash du mois de mai 2009 2" xfId="5719"/>
    <cellStyle name="40 % - Accent3 9 2 3" xfId="5720"/>
    <cellStyle name="40 % - Accent4 2" xfId="5721"/>
    <cellStyle name="40 % - Accent4 15" xfId="5722"/>
    <cellStyle name="40 % - Accent4 14 2" xfId="5723"/>
    <cellStyle name="40 % - Accent4 14" xfId="5724"/>
    <cellStyle name="_Table_02 Pfd Valuation_Reporting Onatel septembre  2009 préparé 2 2" xfId="5725"/>
    <cellStyle name="Accent1 3_Parc Mobile" xfId="5726"/>
    <cellStyle name="40% - Accent6 26 4" xfId="5727"/>
    <cellStyle name="_TableHead_commentaires fixe  internet Déc 08_Flash du mois de mai 2009_Budget Telmob 2011 2" xfId="5728"/>
    <cellStyle name="_Table_02 Pfd Valuation_Commentaires TBG mars_Copie de Flash du mois d' avril 2009 corrigé par NAIMI_Reporting Onatel Mai 2009 V 0_Reporting Onatel septembre  2009 préparé 2" xfId="5729"/>
    <cellStyle name="40 % - Accent4 13_RH et QS" xfId="5730"/>
    <cellStyle name="40 % - Accent4 13 4" xfId="5731"/>
    <cellStyle name="40 % - Accent4 13 2" xfId="5732"/>
    <cellStyle name="40 % - Accent4 13" xfId="5733"/>
    <cellStyle name="40 % - Accent4 12_RH et QS" xfId="5734"/>
    <cellStyle name="40 % - Accent4 12 4" xfId="5735"/>
    <cellStyle name="Normal 2 6" xfId="5736"/>
    <cellStyle name="40% - Accent6 10 2 2 2" xfId="5737"/>
    <cellStyle name="40 % - Accent4 12 3" xfId="5738"/>
    <cellStyle name="Normal 3 12 3 4" xfId="5739"/>
    <cellStyle name="40 % - Accent4 12 2" xfId="5740"/>
    <cellStyle name="40 % - Accent4 12" xfId="5741"/>
    <cellStyle name="40 % - Accent4 11 4" xfId="5742"/>
    <cellStyle name="40 % - Accent4 11 3" xfId="5743"/>
    <cellStyle name="Normal 3 12 2 4" xfId="5744"/>
    <cellStyle name="40 % - Accent4 11 2" xfId="5745"/>
    <cellStyle name="40 % - Accent4 11" xfId="5746"/>
    <cellStyle name="40 % - Accent4 10_RH et QS" xfId="5747"/>
    <cellStyle name="40 % - Accent4 10 6" xfId="5748"/>
    <cellStyle name="40 % - Accent4 10 4 3" xfId="5749"/>
    <cellStyle name="_Table_USA Ownership_commentaires fixe  internet Déc 08_TBG Onatel Février  2009  Vtbg V3_Commentaires TBG mars_Copie de Flash du mois d' avril 2009 corrigé par NAIMI_Reporting Onatel Mai 2009 V 0" xfId="5750"/>
    <cellStyle name="40 % - Accent4 10 4 2 2" xfId="5751"/>
    <cellStyle name="Entrée 8 2" xfId="5752"/>
    <cellStyle name="40 % - Accent4 10 3 4" xfId="5753"/>
    <cellStyle name="40 % - Accent4 10 3 3 2" xfId="5754"/>
    <cellStyle name="40 % - Accent4 10 3 3" xfId="5755"/>
    <cellStyle name="40 % - Accent4 10 3 2" xfId="5756"/>
    <cellStyle name="40 % - Accent4 10 3" xfId="5757"/>
    <cellStyle name="40 % - Accent4 10 2" xfId="5758"/>
    <cellStyle name="_Table_USA Ownership_commentaires fixe  internet Déc 08_Reporting Onatel Mai 2009 V 0 A ENVOYE 2" xfId="5759"/>
    <cellStyle name="40 % - Accent6 2" xfId="5760"/>
    <cellStyle name="40 % - Accent3 9 4 3" xfId="5761"/>
    <cellStyle name="40 % - Accent3 9 4" xfId="5762"/>
    <cellStyle name="40 % - Accent3 9 3_RH et QS" xfId="5763"/>
    <cellStyle name="40% - Accent2 23 3 2" xfId="5764"/>
    <cellStyle name="40% - Accent2 18 3 2" xfId="5765"/>
    <cellStyle name="40 % - Accent3 9 3" xfId="5766"/>
    <cellStyle name="40 % - Accent3 9 2 2 3" xfId="5767"/>
    <cellStyle name="Normal 6 2 8 2" xfId="5768"/>
    <cellStyle name="40 % - Accent3 8 6" xfId="5769"/>
    <cellStyle name="40 % - Accent3 8 5" xfId="5770"/>
    <cellStyle name="40% - Accent2 23 2 3" xfId="5771"/>
    <cellStyle name="40% - Accent2 18 2 3" xfId="5772"/>
    <cellStyle name="40 % - Accent3 8 4" xfId="5773"/>
    <cellStyle name="20% - Accent3 17_RH et QS" xfId="5774"/>
    <cellStyle name="20% - Accent3 22_RH et QS" xfId="5775"/>
    <cellStyle name="Commentaire 8 2" xfId="5776"/>
    <cellStyle name="Table Col Head" xfId="5777"/>
    <cellStyle name="20 % - Accent1 7 3 2" xfId="5778"/>
    <cellStyle name="40 % - Accent3 8 3_RH et QS" xfId="5779"/>
    <cellStyle name="HEADINGS 2 2" xfId="5780"/>
    <cellStyle name="40 % - Accent3 8 4 3" xfId="5781"/>
    <cellStyle name="40 % - Accent3 8" xfId="5782"/>
    <cellStyle name="Normal 6 2 7 2" xfId="5783"/>
    <cellStyle name="40 % - Accent3 7 6" xfId="5784"/>
    <cellStyle name="40 % - Accent3 7 5" xfId="5785"/>
    <cellStyle name="40 % - Accent3 7 4 3" xfId="5786"/>
    <cellStyle name="_Table_TBG Onatel Février  2009  Vtbg V3_Reporting Onatel Mai 2009 V 0_Budget Telmob 2011" xfId="5787"/>
    <cellStyle name="40 % - Accent3 7 4 2 2" xfId="5788"/>
    <cellStyle name="_Situation des projets FTK_BSS_Envrt_18-10-05_Tableau de bord 3G" xfId="5789"/>
    <cellStyle name="40 % - Accent3 7 4 2" xfId="5790"/>
    <cellStyle name="40 % - Accent5 9 4 3" xfId="5791"/>
    <cellStyle name="40% - Accent2 5 4" xfId="5792"/>
    <cellStyle name="40% - Accent1 22" xfId="5793"/>
    <cellStyle name="40% - Accent1 17" xfId="5794"/>
    <cellStyle name="Texte explicatif 5" xfId="5795"/>
    <cellStyle name="40 % - Accent3 7 3_RH et QS" xfId="5796"/>
    <cellStyle name="_Table_USA Ownership_commentaires fixe  internet Déc 08_TBG Onatel Février  2009  Vtbg V3_Flash du mois de mai 2009" xfId="5797"/>
    <cellStyle name="40% - Accent6 21_RH et QS" xfId="5798"/>
    <cellStyle name="40% - Accent6 16_RH et QS" xfId="5799"/>
    <cellStyle name="40 % - Accent3 7 3 4" xfId="5800"/>
    <cellStyle name="40 % - Accent3 7 3 2 2 2" xfId="5801"/>
    <cellStyle name="40 % - Accent3 7 2 3 2" xfId="5802"/>
    <cellStyle name="40 % - Accent3 7 2 2 3" xfId="5803"/>
    <cellStyle name="Good 4" xfId="5804"/>
    <cellStyle name="azert - Style1" xfId="5805"/>
    <cellStyle name="%_Phase préparatoire du TBG de Décembre 2008_Flash du mois de septembre 2009 (2) (version 1)_Reporting Onatel septembre  2009 V1 (4)" xfId="5806"/>
    <cellStyle name="40 % - Accent3 7 2 2 2" xfId="5807"/>
    <cellStyle name="_TableHeading_Reporting Onatel Avril 2009 V0_Copie de Flash du mois d' avril 2009 corrigé par NAIMI_Budget 2011 v1 (4) 2" xfId="5808"/>
    <cellStyle name="40 % - Accent3 8 4 2" xfId="5809"/>
    <cellStyle name="40 % - Accent3 7" xfId="5810"/>
    <cellStyle name="Heading 1 28" xfId="5811"/>
    <cellStyle name="40 % - Accent3 6 2" xfId="5812"/>
    <cellStyle name="40 % - Accent3 6" xfId="5813"/>
    <cellStyle name="Calculation 8" xfId="5814"/>
    <cellStyle name="40 % - Accent3 5 2" xfId="5815"/>
    <cellStyle name="ItemTypeClass 2 2" xfId="5816"/>
    <cellStyle name="40 % - Accent3 5" xfId="5817"/>
    <cellStyle name="40 % - Accent3 4_CA Fixe" xfId="5818"/>
    <cellStyle name="_Table_USA Ownership_Rev Fixe-Internet_COMMENTAIRES JUILLET 2009_Budget Telmob 2011" xfId="5819"/>
    <cellStyle name="40 % - Accent3 4 5" xfId="5820"/>
    <cellStyle name="40 % - Accent3 4 4" xfId="5821"/>
    <cellStyle name="40 % - Accent3 4 2_Parc Mobile" xfId="5822"/>
    <cellStyle name="40 % - Accent3 4" xfId="5823"/>
    <cellStyle name="40 % - Accent3 3_CA Fixe" xfId="5824"/>
    <cellStyle name="40 % - Accent3 3 5" xfId="5825"/>
    <cellStyle name="40 % - Accent3 3 2 2" xfId="5826"/>
    <cellStyle name="20% - Accent4 11_RH et QS" xfId="5827"/>
    <cellStyle name="40 % - Accent3 2_CA Fixe" xfId="5828"/>
    <cellStyle name="Calculation 26" xfId="5829"/>
    <cellStyle name="_Table_USA Ownership_Commentaires TBG mars_Flash du mois de septembre 2009 (2) (version 1) 3" xfId="5830"/>
    <cellStyle name="40 % - Accent3 2 5" xfId="5831"/>
    <cellStyle name="Normal 3 2 4 2 2 2 2" xfId="5832"/>
    <cellStyle name="40% - Accent6 5 2 2 2" xfId="5833"/>
    <cellStyle name="40 % - Accent3 2 2 3" xfId="5834"/>
    <cellStyle name="Calculation 23" xfId="5835"/>
    <cellStyle name="Calculation 18" xfId="5836"/>
    <cellStyle name="_Table_commentaires fixe  internet Déc 08_Reporting Onatel Avril 2009 V0_Copie de Flash du mois d' avril 2009 corrigé par NAIMI_Flash du mois de mai 2009_Budget Telmob 2011" xfId="5837"/>
    <cellStyle name="_Table_Commentaires TBG mars_Copie de Flash du mois d' avril 2009 corrigé par NAIMI_Reporting Onatel septembre  2009 préparé_Budget Telmob 2011" xfId="5838"/>
    <cellStyle name="40 % - Accent3 2 2" xfId="5839"/>
    <cellStyle name="40 % - Accent3 2" xfId="5840"/>
    <cellStyle name="Normal 6 2 4 4" xfId="5841"/>
    <cellStyle name="40 % - Accent3 13_RH et QS" xfId="5842"/>
    <cellStyle name="40 % - Accent3 13 4" xfId="5843"/>
    <cellStyle name="40 % - Accent3 13 3 2" xfId="5844"/>
    <cellStyle name="40 % - Accent3 13 3" xfId="5845"/>
    <cellStyle name="Milliers 5 7" xfId="5846"/>
    <cellStyle name="40% - Accent2 11 2 2 2" xfId="5847"/>
    <cellStyle name="Heading2" xfId="5848"/>
    <cellStyle name="20 % - Accent4 8 2_RH et QS" xfId="5849"/>
    <cellStyle name="40 % - Accent3 13 2 2" xfId="5850"/>
    <cellStyle builtinId="37" name="Accent3" xfId="5851"/>
    <cellStyle name="40 % - Accent3 12 2" xfId="5852"/>
    <cellStyle name="40 % - Accent3 12" xfId="5853"/>
    <cellStyle name="40 % - Accent3 11 3 2" xfId="5854"/>
    <cellStyle name="40 % - Accent3 11 2 3" xfId="5855"/>
    <cellStyle name="_Table_02 Pfd Valuation_commentaires fixe  internet Déc 08_Reporting Onatel Mai 2009 V 0 A ENVOYE_Flash du mois de septembre 2009 (2) (version 1)_Budget Telmob 2011" xfId="5856"/>
    <cellStyle name="40 % - Accent3 11 2 2 2" xfId="5857"/>
    <cellStyle name="40 % - Accent3 11 2 2" xfId="5858"/>
    <cellStyle name="40 % - Accent3 10 6" xfId="5859"/>
    <cellStyle name="40 % - Accent2 11 2" xfId="5860"/>
    <cellStyle name="_Table_02 Pfd Valuation_TBG Onatel Février  2009  Vtbg V3_Commentaires TBG mars_Flash du mois d' avril 2009_Flash du mois de mai 2009_Capex- Mobile 3" xfId="5861"/>
    <cellStyle name="40% - Accent4 24" xfId="5862"/>
    <cellStyle name="40% - Accent4 19" xfId="5863"/>
    <cellStyle name="40 % - Accent3 10 5 2" xfId="5864"/>
    <cellStyle name="_Table_commentaires fixe  internet Déc 08_Commentaires TBG mars_Flash du mois de mai 2009_Budget Telmob 2011" xfId="5865"/>
    <cellStyle name="20 % - Accent4 15" xfId="5866"/>
    <cellStyle name="40 % - Accent3 10 5" xfId="5867"/>
    <cellStyle name="Normal 12 2 3 3 3" xfId="5868"/>
    <cellStyle name="40 % - Accent3 10 4 2 2" xfId="5869"/>
    <cellStyle name="20 % - Accent4 14 2" xfId="5870"/>
    <cellStyle name="40 % - Accent3 10 4 2" xfId="5871"/>
    <cellStyle name="20 % - Accent4 14" xfId="5872"/>
    <cellStyle name="40 % - Accent3 10 4" xfId="5873"/>
    <cellStyle name="40 % - Accent2 9 3 2 2 2" xfId="5874"/>
    <cellStyle name="40% - Accent5 9" xfId="5875"/>
    <cellStyle name="40 % - Accent3 10 3_RH et QS" xfId="5876"/>
    <cellStyle name="20 % - Accent4 13 2 2 2" xfId="5877"/>
    <cellStyle name="40 % - Accent3 10 3 2 2 2" xfId="5878"/>
    <cellStyle name="20 % - Accent4 13" xfId="5879"/>
    <cellStyle name="40 % - Accent3 10 3" xfId="5880"/>
    <cellStyle name="20 % - Accent4 12 3" xfId="5881"/>
    <cellStyle name="40 % - Accent3 10 2 3" xfId="5882"/>
    <cellStyle name="20 % - Accent4 12 2 3" xfId="5883"/>
    <cellStyle name="40 % - Accent3 10 2 2 3" xfId="5884"/>
    <cellStyle name="20 % - Accent4 12 2 2 2" xfId="5885"/>
    <cellStyle name="40 % - Accent3 10 2 2 2 2" xfId="5886"/>
    <cellStyle name="_Table_USA Ownership_TBG Onatel Février  2009  Vtbg V3_Budget Telmob 2011 2 2" xfId="5887"/>
    <cellStyle name="20 % - Accent4 12 2 2" xfId="5888"/>
    <cellStyle name="40 % - Accent3 10 2 2 2" xfId="5889"/>
    <cellStyle name="Entrée 4 2 2 2" xfId="5890"/>
    <cellStyle name="40 % - Accent4 9_RH et QS" xfId="5891"/>
    <cellStyle name="20 % - Accent4 12" xfId="5892"/>
    <cellStyle name="40 % - Accent3 10 2" xfId="5893"/>
    <cellStyle name="_TableRowBorder_commentaires fixe  internet Déc 08_TBG Onatel Février  2009  Vtbg V3_Flash du mois d' avril 2009_Flash du mois de mai 2009_Budget Telmob 2011" xfId="5894"/>
    <cellStyle name="Entrée 4 2 2" xfId="5895"/>
    <cellStyle name="40 % - Accent3 10" xfId="5896"/>
    <cellStyle name="40 % - Accent2 9 4 2 2" xfId="5897"/>
    <cellStyle name="40 % - Accent2 9 4 2" xfId="5898"/>
    <cellStyle name="40 % - Accent2 9 4" xfId="5899"/>
    <cellStyle name="40 % - Accent2 9 3 3" xfId="5900"/>
    <cellStyle name="_TableRowBorder_commentaires fixe  internet Déc 08_Reporting Onatel Mai 2009 V 0" xfId="5901"/>
    <cellStyle name="40 % - Accent2 9 3 2 3" xfId="5902"/>
    <cellStyle name="_TableHead_Commentaires TBG mars_Flash du mois d' avril 2009_Reporting Onatel Mai 2009 V 0_Budget Telmob 2011 2" xfId="5903"/>
    <cellStyle name="40 % - Accent2 9 3 2 2" xfId="5904"/>
    <cellStyle name="Growth" xfId="5905"/>
    <cellStyle name="40 % - Accent2 9 3 2" xfId="5906"/>
    <cellStyle name="Pourcentage 22" xfId="5907"/>
    <cellStyle name="Pourcentage 17" xfId="5908"/>
    <cellStyle name="40 % - Accent2 9 2_RH et QS" xfId="5909"/>
    <cellStyle name="40 % - Accent2 9 2 4" xfId="5910"/>
    <cellStyle name="40 % - Accent2 9 2 3" xfId="5911"/>
    <cellStyle name="40 % - Accent2 9 2 2" xfId="5912"/>
    <cellStyle name="_Table_02 Pfd Valuation_TBG Onatel Février  2009  Vtbg V3_Flash du mois d' avril 2009_Flash du mois de mai 2009_Budget Telmob 2011 2 2" xfId="5913"/>
    <cellStyle name="40 % - Accent2 9 2" xfId="5914"/>
    <cellStyle name="Normal 94 2 4" xfId="5915"/>
    <cellStyle name="Normal 89 2 4" xfId="5916"/>
    <cellStyle name="40 % - Accent2 8_RH et QS" xfId="5917"/>
    <cellStyle name="PrePop Currency (2)_Parc Mobile" xfId="5918"/>
    <cellStyle name="40 % - Accent2 8 6" xfId="5919"/>
    <cellStyle name="Normal 24 2 4" xfId="5920"/>
    <cellStyle name="40% - Accent6 25_RH et QS" xfId="5921"/>
    <cellStyle name="40 % - Accent2 8 3_RH et QS" xfId="5922"/>
    <cellStyle name="40 % - Accent2 8 3 4" xfId="5923"/>
    <cellStyle name="40 % - Accent2 8 3 2 2" xfId="5924"/>
    <cellStyle name="40 % - Accent2 8 2_RH et QS" xfId="5925"/>
    <cellStyle name="40 % - Accent2 8 2 3 2" xfId="5926"/>
    <cellStyle name="_Table_Reporting Onatel Avril 2009 V0_Copie de Flash du mois d' avril 2009 corrigé par NAIMI_Reporting Onatel Mai 2009 V 0_Budget Telmob 2011" xfId="5927"/>
    <cellStyle name="40 % - Accent2 8 2 2 2" xfId="5928"/>
    <cellStyle name="_Table_02 Pfd Valuation_commentaires fixe  internet Déc 08_Copie de Flash du mois d' avril 2009 corrigé par NAIMI_Reporting Onatel Mai 2009 V 0_Capex- Mobile" xfId="5929"/>
    <cellStyle name="Currency [2] 3" xfId="5930"/>
    <cellStyle name="_Table_02 Pfd Valuation_commentaires fixe  internet Déc 08_Reporting Onatel Mai 2009 V 0 A ENVOYE_Capex- Mobile 3" xfId="5931"/>
    <cellStyle name="40 % - Accent2 8 2 2" xfId="5932"/>
    <cellStyle name="40 % - Accent2 7 6" xfId="5933"/>
    <cellStyle name="Normal 25 2 2 2 2 2" xfId="5934"/>
    <cellStyle name="Accent5 2_RH et QS" xfId="5935"/>
    <cellStyle name="40 % - Accent2 7 4 3" xfId="5936"/>
    <cellStyle name="40 % - Accent2 7 4 2 2" xfId="5937"/>
    <cellStyle name="_TableHead_Reporting Onatel septembre  2009 préparé 2" xfId="5938"/>
    <cellStyle name="40 % - Accent2 7 4 2" xfId="5939"/>
    <cellStyle name="20 % - Accent1 2_CA Fixe" xfId="5940"/>
    <cellStyle name="40 % - Accent2 7 3 4" xfId="5941"/>
    <cellStyle name="InputDetailDate 3" xfId="5942"/>
    <cellStyle name="40 % - Accent2 7 3 2 2" xfId="5943"/>
    <cellStyle name="40 % - Accent2 7 2_RH et QS" xfId="5944"/>
    <cellStyle name="40 % - Accent2 7 2 3 2" xfId="5945"/>
    <cellStyle name="40 % - Accent2 7 2 3" xfId="5946"/>
    <cellStyle name="Commentaire 7" xfId="5947"/>
    <cellStyle name="40 % - Accent2 7 2 2 3" xfId="5948"/>
    <cellStyle name="Commentaire 6" xfId="5949"/>
    <cellStyle name="40 % - Accent2 7 2 2 2" xfId="5950"/>
    <cellStyle name="40 % - Accent3 8 3 2 2 2" xfId="5951"/>
    <cellStyle name="_Table_02 Pfd Valuation_commentaires fixe  internet Déc 08_TBG Onatel Février  2009  Vtbg V3_Commentaires TBG mars_Copie de Flash du mois d' avril 2009 corrigé par NAIMI_Flash du mois de septembre 2009 (2) (version 1) 2 2" xfId="5952"/>
    <cellStyle name="40 % - Accent2 7 2 2" xfId="5953"/>
    <cellStyle name="40% - Accent2 23 2 2 2" xfId="5954"/>
    <cellStyle name="40% - Accent2 18 2 2 2" xfId="5955"/>
    <cellStyle name="40 % - Accent3 8 3 2" xfId="5956"/>
    <cellStyle name="40 % - Accent2 7" xfId="5957"/>
    <cellStyle name="40 % - Accent2 6 2" xfId="5958"/>
    <cellStyle name="40 % - Accent2 6" xfId="5959"/>
    <cellStyle name="Dezimal [+line]" xfId="5960"/>
    <cellStyle name="40 % - Accent2 5" xfId="5961"/>
    <cellStyle name="40 % - Accent2 4_CA Fixe" xfId="5962"/>
    <cellStyle name="_TableHead_TBG Onatel Février  2009  Vtbg V3_Reporting Onatel Mai 2009 V 0_Budget Telmob 2011 2" xfId="5963"/>
    <cellStyle name="40 % - Accent2 4 3" xfId="5964"/>
    <cellStyle name="40 % - Accent2 4 2_Parc Mobile" xfId="5965"/>
    <cellStyle name="40 % - Accent2 4 2 2" xfId="5966"/>
    <cellStyle name="Accent5 - 40 %_RH et QS" xfId="5967"/>
    <cellStyle name="40 % - Accent2 4 2" xfId="5968"/>
    <cellStyle name="40 % - Accent2 4" xfId="5969"/>
    <cellStyle name="40 % - Accent2 3 5" xfId="5970"/>
    <cellStyle name="40 % - Accent2 3 4" xfId="5971"/>
    <cellStyle name="40 % - Accent2 3 2 2" xfId="5972"/>
    <cellStyle name="_Table_02 Pfd Valuation_TBG Onatel Février  2009  Vtbg V3_Commentaires TBG mars_Flash du mois d' avril 2009_Flash du mois de mai 2009_Budget Telmob 2011 3" xfId="5973"/>
    <cellStyle name="40 % - Accent2 3 2" xfId="5974"/>
    <cellStyle name="40 % - Accent2 3" xfId="5975"/>
    <cellStyle name="SAPBEXtitle" xfId="5976"/>
    <cellStyle name="_TableHead_Rev Fixe-Internet_Budget 2011 v1 (4) 2" xfId="5977"/>
    <cellStyle name="40 % - Accent5 10 3 3 2" xfId="5978"/>
    <cellStyle name="40 % - Accent2 2_CA Fixe" xfId="5979"/>
    <cellStyle name="40 % - Accent2 2 2_Parc Mobile" xfId="5980"/>
    <cellStyle name="40 % - Accent2 2 2 2" xfId="5981"/>
    <cellStyle name="40 % - Accent2 2 2" xfId="5982"/>
    <cellStyle name="40 % - Accent2 2" xfId="5983"/>
    <cellStyle name="40 % - Accent2 15" xfId="5984"/>
    <cellStyle name="Entrée 7 2 2" xfId="5985"/>
    <cellStyle name="blue shading" xfId="5986"/>
    <cellStyle name="40 % - Accent2 14 2" xfId="5987"/>
    <cellStyle name="Milliers 16 2 3 2" xfId="5988"/>
    <cellStyle name="Entrée 7 2" xfId="5989"/>
    <cellStyle name="40 % - Accent4 10 2 4" xfId="5990"/>
    <cellStyle name="40 % - Accent2 14" xfId="5991"/>
    <cellStyle name="40 % - Accent2 13 2 3" xfId="5992"/>
    <cellStyle name="_TableHeading_commentaires fixe  internet Déc 08_Flash du mois de mai 2009 2" xfId="5993"/>
    <cellStyle name="40 % - Accent2 13 2 2 2" xfId="5994"/>
    <cellStyle name="40 % - Accent2 13 2 2" xfId="5995"/>
    <cellStyle name="_TableRowBorder_TBG Onatel Février  2009  Vtbg V3_Flash du mois d' avril 2009_Budget Telmob 2011" xfId="5996"/>
    <cellStyle name="40 % - Accent4 10 2 3 2" xfId="5997"/>
    <cellStyle name="40 % - Accent2 13 2" xfId="5998"/>
    <cellStyle name="40 % - Accent4 10 2 3" xfId="5999"/>
    <cellStyle name="Milliers 18 2 3 2" xfId="6000"/>
    <cellStyle name="40 % - Accent2 13" xfId="6001"/>
    <cellStyle name="Normal 21 5 3" xfId="6002"/>
    <cellStyle name="40 % - Accent2 12_RH et QS" xfId="6003"/>
    <cellStyle name="40 % - Accent4 10 2 2 2 2" xfId="6004"/>
    <cellStyle name="_Table_02 Pfd Valuation_TBG Onatel Février  2009  Vtbg V3_Commentaires TBG mars 2 2" xfId="6005"/>
    <cellStyle name="40 % - Accent2 12 2 2" xfId="6006"/>
    <cellStyle name="40 % - Accent2 12" xfId="6007"/>
    <cellStyle name="40% - Accent1 2 2 2" xfId="6008"/>
    <cellStyle name="40 % - Accent2 11_RH et QS" xfId="6009"/>
    <cellStyle name="40% - Accent4 19 2" xfId="6010"/>
    <cellStyle name="40% - Accent4 24 2" xfId="6011"/>
    <cellStyle name="_TableHeading_commentaires fixe  internet Déc 08_Reporting Onatel Avril 2009 V0_Copie de Flash du mois d' avril 2009 corrigé par NAIMI_Reporting Onatel septembre  2009 préparé_Budget 2011 v1 (4)" xfId="6012"/>
    <cellStyle name="40 % - Accent2 11 2 2" xfId="6013"/>
    <cellStyle name="40 % - Accent2 11" xfId="6014"/>
    <cellStyle name="40 % - Accent2 10_RH et QS" xfId="6015"/>
    <cellStyle name="Milliers 5 3 2" xfId="6016"/>
    <cellStyle name="40 % - Accent5 8 3 2 3" xfId="6017"/>
    <cellStyle name="Explanatory Text 14" xfId="6018"/>
    <cellStyle name="20% - Accent1 10 2 3" xfId="6019"/>
    <cellStyle name="40 % - Accent5 8 3 2 2 2" xfId="6020"/>
    <cellStyle name="20% - Accent6 25 3" xfId="6021"/>
    <cellStyle name="40 % - Accent2 10 5 2" xfId="6022"/>
    <cellStyle name="20% - Accent6 19 3 2" xfId="6023"/>
    <cellStyle name="20% - Accent6 24 3 2" xfId="6024"/>
    <cellStyle name="40 % - Accent2 10 4 2 2" xfId="6025"/>
    <cellStyle name="Normal 3 12" xfId="6026"/>
    <cellStyle name="20% - Accent3 25 2 3" xfId="6027"/>
    <cellStyle name="40 % - Accent2 10 3_RH et QS" xfId="6028"/>
    <cellStyle name="40 % - Accent2 10 3 4" xfId="6029"/>
    <cellStyle name="40% - Accent4 18 4" xfId="6030"/>
    <cellStyle name="40% - Accent4 23 4" xfId="6031"/>
    <cellStyle name="40 % - Accent2 10 3 2 3" xfId="6032"/>
    <cellStyle name="_TableHeading_Reporting Onatel Avril 2009 V0_Reporting Onatel Mai 2009 V 0_Budget Telmob 2011" xfId="6033"/>
    <cellStyle name="Calcul 5 3" xfId="6034"/>
    <cellStyle name="40 % - Accent2 10 2_RH et QS" xfId="6035"/>
    <cellStyle name="_Table_02 Pfd Valuation_commentaires fixe  internet Déc 08_Commentaires TBG mars_Copie de Flash du mois d' avril 2009 corrigé par NAIMI_Reporting Onatel Mai 2009 V 0_Flash du mois de septembre 2009 (2) (version 1)_Budget Telmob 2011 2" xfId="6036"/>
    <cellStyle name="40 % - Accent2 10 2 4" xfId="6037"/>
    <cellStyle name="40 % - Accent2 10 2 3 2" xfId="6038"/>
    <cellStyle name="20% - Accent6 17 4" xfId="6039"/>
    <cellStyle name="20% - Accent6 22 4" xfId="6040"/>
    <cellStyle name="40 % - Accent2 10 2 3" xfId="6041"/>
    <cellStyle name="20% - Accent6 17 3" xfId="6042"/>
    <cellStyle name="20% - Accent6 22 3" xfId="6043"/>
    <cellStyle name="40 % - Accent2 10 2 2" xfId="6044"/>
    <cellStyle name="_TableHead_TBG Onatel Février  2009  Vtbg V3_Commentaires TBG mars_Budget 2011 v1 (4) 2" xfId="6045"/>
    <cellStyle name="Input 16" xfId="6046"/>
    <cellStyle name="Input 21" xfId="6047"/>
    <cellStyle name="40 % - Accent2 10 2" xfId="6048"/>
    <cellStyle name="40 % - Accent1 9 3_RH et QS" xfId="6049"/>
    <cellStyle name="Normal 25 5 2 3" xfId="6050"/>
    <cellStyle name="40 % - Accent1 9 2 3 2" xfId="6051"/>
    <cellStyle name="Normal 3 3 5 2 2 2" xfId="6052"/>
    <cellStyle name="40 % - Accent1 9 2 3" xfId="6053"/>
    <cellStyle name="40 % - Accent1 9 2 2" xfId="6054"/>
    <cellStyle name="40 % - Accent3 8 2 4" xfId="6055"/>
    <cellStyle name="_TableRowBorder_commentaires fixe  internet Déc 08_Flash du mois d' avril 2009_Reporting Onatel Mai 2009 V 0" xfId="6056"/>
    <cellStyle name="_TableHead_TBG Onatel Février  2009  Vtbg V3_Commentaires TBG mars_Flash du mois de mai 2009_Budget Telmob 2011" xfId="6057"/>
    <cellStyle name="40 % - Accent1 9" xfId="6058"/>
    <cellStyle name="40 % - Accent1 8 3_RH et QS" xfId="6059"/>
    <cellStyle name="Normal 24 5 2 3" xfId="6060"/>
    <cellStyle name="40 % - Accent1 8 2 3 2" xfId="6061"/>
    <cellStyle name="40 % - Accent4 7" xfId="6062"/>
    <cellStyle name="40 % - Accent3 8 5 2" xfId="6063"/>
    <cellStyle name="_TableRowBorder_commentaires fixe  internet Déc 08_Reporting Onatel septembre  2009 préparé" xfId="6064"/>
    <cellStyle name="40 % - Accent1 8 2 2 3" xfId="6065"/>
    <cellStyle name="40 % - Accent4 6" xfId="6066"/>
    <cellStyle name="PrePop Units (2) 2" xfId="6067"/>
    <cellStyle name="Milliers 3 11 2 2 3" xfId="6068"/>
    <cellStyle name="40 % - Accent1 8 2 2 2" xfId="6069"/>
    <cellStyle name="PrePop Units (2)" xfId="6070"/>
    <cellStyle name="_Table_02 Pfd Valuation_commentaires fixe  internet Déc 08_TBG Onatel Février  2009  Vtbg V3_Copie de Flash du mois d' avril 2009 corrigé par NAIMI_Flash du mois de mai 2009 3" xfId="6071"/>
    <cellStyle name="_TableRowBorder_Flash du mois de mai 2009_Budget Telmob 2011" xfId="6072"/>
    <cellStyle name="40 % - Accent1 8 2 2" xfId="6073"/>
    <cellStyle name="40 % - Accent3 8 2 3" xfId="6074"/>
    <cellStyle name="40 % - Accent1 8" xfId="6075"/>
    <cellStyle name="40 % - Accent1 7 2 4" xfId="6076"/>
    <cellStyle name="40 % - Accent2 8 5 2" xfId="6077"/>
    <cellStyle name="40 % - Accent1 7 2 2 3" xfId="6078"/>
    <cellStyle name="_TableHead_TBG Onatel Février  2009  Vtbg V3_Commentaires TBG mars 2" xfId="6079"/>
    <cellStyle name="Good 10" xfId="6080"/>
    <cellStyle name="Normal 20 2 3 3 3" xfId="6081"/>
    <cellStyle name="40 % - Accent3 8 2 2 2 2" xfId="6082"/>
    <cellStyle name="40 % - Accent1 7 2 2" xfId="6083"/>
    <cellStyle name="40 % - Accent3 8 2 2" xfId="6084"/>
    <cellStyle name="40 % - Accent1 7" xfId="6085"/>
    <cellStyle name="_Table_USA Ownership_Reporting Onatel septembre  2009 préparé_Budget Telmob 2011 2 2" xfId="6086"/>
    <cellStyle name="40 % - Accent1 5" xfId="6087"/>
    <cellStyle name="40 % - Accent1 4 4" xfId="6088"/>
    <cellStyle name="Milliers 3 2 2 2" xfId="6089"/>
    <cellStyle name="40 % - Accent1 4 3" xfId="6090"/>
    <cellStyle name="40% - Accent3 5_RH et QS" xfId="6091"/>
    <cellStyle name="40 % - Accent1 4 2 2" xfId="6092"/>
    <cellStyle name="Numéro_Tab" xfId="6093"/>
    <cellStyle name="40 % - Accent1 4 2" xfId="6094"/>
    <cellStyle name="40 % - Accent1 3 5" xfId="6095"/>
    <cellStyle name="40 % - Accent1 3 2_Parc Mobile" xfId="6096"/>
    <cellStyle name="Eingabe" xfId="6097"/>
    <cellStyle name="40% - Accent4 27_RH et QS" xfId="6098"/>
    <cellStyle name="40 % - Accent1 3 2" xfId="6099"/>
    <cellStyle name="_TableHeading_Reporting Onatel Avril 2009 V0_Reporting Onatel Mai 2009 V 0_Budget Telmob 2011 2" xfId="6100"/>
    <cellStyle name="40 % - Accent1 3" xfId="6101"/>
    <cellStyle name="40 % - Accent1 2_CA Fixe" xfId="6102"/>
    <cellStyle name="Normal 14 3 2 3" xfId="6103"/>
    <cellStyle name="20% - Accent1 28 4" xfId="6104"/>
    <cellStyle name="40 % - Accent1 2 5" xfId="6105"/>
    <cellStyle name="40 % - Accent1 2 2_Parc Mobile" xfId="6106"/>
    <cellStyle name="40% - Accent6 3 2 2 2" xfId="6107"/>
    <cellStyle name="40 % - Accent1 2 2 3" xfId="6108"/>
    <cellStyle name="40 % - Accent1 2 2 2" xfId="6109"/>
    <cellStyle name="20 % - Accent5 8 2 2 2" xfId="6110"/>
    <cellStyle name="Entrée 2 3" xfId="6111"/>
    <cellStyle name="40 % - Accent1 15" xfId="6112"/>
    <cellStyle name="Entrée 2 2" xfId="6113"/>
    <cellStyle name="40 % - Accent1 14" xfId="6114"/>
    <cellStyle name="_Table_USA Ownership_commentaires fixe  internet Déc 08_TBG Onatel Février  2009  Vtbg V3_Commentaires TBG mars_Flash du mois d' avril 2009_Flash du mois de mai 2009_Budget Telmob 2011" xfId="6115"/>
    <cellStyle name="40 % - Accent1 13 4" xfId="6116"/>
    <cellStyle name="_Table_TBG Onatel Février  2009  Vtbg V3_Flash du mois d' avril 2009_Flash du mois de mai 2009_Budget Telmob 2011" xfId="6117"/>
    <cellStyle name="40 % - Accent1 13 2 3" xfId="6118"/>
    <cellStyle name="40 % - Accent1 13 2 2" xfId="6119"/>
    <cellStyle name="_TableHead_P&amp;L S1 2008_Budget Telmob 2011" xfId="6120"/>
    <cellStyle name="_TableHead_commentaires fixe  internet Déc 08_Reporting Onatel Mai 2009 V 0 A ENVOYE_Reporting Onatel septembre  2009 préparé_Budget 2011 v1 (4) 2" xfId="6121"/>
    <cellStyle name="_Table_02 Pfd Valuation_commentaires fixe  internet Déc 08_TBG Onatel Février  2009  Vtbg V3_Flash du mois d' avril 2009_Flash du mois de septembre 2009 (2) (version 1)_Budget Telmob 2011 2" xfId="6122"/>
    <cellStyle name="40 % - Accent1 13 2" xfId="6123"/>
    <cellStyle name="_Table_02 Pfd Valuation_Copie de Flash du mois d' avril 2009 corrigé par NAIMI 2 2" xfId="6124"/>
    <cellStyle name="40 % - Accent1 13" xfId="6125"/>
    <cellStyle name="Normal 80 2 3 2" xfId="6126"/>
    <cellStyle name="Normal 75 2 3 2" xfId="6127"/>
    <cellStyle name="Accent5 2 4" xfId="6128"/>
    <cellStyle name="40 % - Accent1 12 3" xfId="6129"/>
    <cellStyle name="40 % - Accent1 12 2 3" xfId="6130"/>
    <cellStyle name="40 % - Accent1 12 2 2" xfId="6131"/>
    <cellStyle name="Accent5 2 3" xfId="6132"/>
    <cellStyle name="40 % - Accent1 12 2" xfId="6133"/>
    <cellStyle name="Comma [0] 8" xfId="6134"/>
    <cellStyle name="20% - Accent2 5" xfId="6135"/>
    <cellStyle name="40 % - Accent1 11_RH et QS" xfId="6136"/>
    <cellStyle name="40 % - Accent3 8 2_RH et QS" xfId="6137"/>
    <cellStyle name="40 % - Accent1 11 4" xfId="6138"/>
    <cellStyle name="40 % - Accent1 11 3" xfId="6139"/>
    <cellStyle name="_Table_USA Ownership_commentaires fixe  internet Déc 08_Commentaires TBG mars_Copie de Flash du mois d' avril 2009 corrigé par NAIMI_Reporting Onatel Mai 2009 V 0_Reporting Onatel septembre  2009 préparé_Budget Telmob 2011 2" xfId="6140"/>
    <cellStyle name="40 % - Accent1 11 2 3" xfId="6141"/>
    <cellStyle name="Normal 20 2 7 3" xfId="6142"/>
    <cellStyle name="_Table_USA Ownership_TBG Onatel Février  2009  Vtbg V3_Commentaires TBG mars_Copie de Flash du mois d' avril 2009 corrigé par NAIMI 2 2" xfId="6143"/>
    <cellStyle name="40 % - Accent1 11 2 2" xfId="6144"/>
    <cellStyle name="_TableHeading_Flash du mois d' avril 2009_Budget 2011 v1 (4) 2" xfId="6145"/>
    <cellStyle name="_Table_02 Pfd Valuation_commentaires fixe  internet Déc 08_Reporting Onatel Avril 2009 V0_Copie de Flash du mois d' avril 2009 corrigé par NAIMI_Reporting Onatel Mai 2009 V 0_Reporting Onatel septembre  2009 préparé" xfId="6146"/>
    <cellStyle name="40 % - Accent1 11 2" xfId="6147"/>
    <cellStyle name="_Table_USA Ownership_Reporting Onatel Mai 2009 V 0 A ENVOYE_Flash du mois de septembre 2009 (2) (version 1)_Budget Telmob 2011 3" xfId="6148"/>
    <cellStyle name="40 % - Accent1 11" xfId="6149"/>
    <cellStyle name="20 % - Accent4 10 2 2" xfId="6150"/>
    <cellStyle name="_TableHead_commentaires fixe  internet Déc 08_TBG Onatel Février  2009  Vtbg V3_Flash du mois d' avril 2009_Reporting Onatel septembre  2009 préparé" xfId="6151"/>
    <cellStyle name="%_Sotelma- P&amp;L MAD " xfId="6152"/>
    <cellStyle name="40 % - Accent1 10_RH et QS" xfId="6153"/>
    <cellStyle name="Normal 20 8" xfId="6154"/>
    <cellStyle name="40 % - Accent1 10 5 2" xfId="6155"/>
    <cellStyle name="40 % - Accent1 10 5" xfId="6156"/>
    <cellStyle name="40 % - Accent1 10 4 2 2" xfId="6157"/>
    <cellStyle name="_Table_02 Pfd Valuation_commentaires fixe  internet Déc 08_TBG Onatel Février  2009  Vtbg V3_Flash du mois d' avril 2009_Reporting Onatel septembre  2009 préparé 2 2" xfId="6158"/>
    <cellStyle name="_TableHeading_commentaires fixe  internet Déc 08_Commentaires TBG mars_Copie de Flash du mois d' avril 2009 corrigé par NAIMI_Reporting Onatel septembre  2009 préparé" xfId="6159"/>
    <cellStyle name="40 % - Accent1 10 4 2" xfId="6160"/>
    <cellStyle name="_Table_TBG Onatel Février  2009  Vtbg V3_Copie de Flash du mois d' avril 2009 corrigé par NAIMI_Flash du mois de septembre 2009 (2) (version 1)_Budget Telmob 2011" xfId="6161"/>
    <cellStyle name="40 % - Accent1 10 3 2" xfId="6162"/>
    <cellStyle name="Milliers 13 2" xfId="6163"/>
    <cellStyle name="40 % - Accent6 14" xfId="6164"/>
    <cellStyle name="Milliers 13" xfId="6165"/>
    <cellStyle name="Normal 12 8 2" xfId="6166"/>
    <cellStyle name="40 % - Accent1 10 2 2 2" xfId="6167"/>
    <cellStyle name="Normal 12 8" xfId="6168"/>
    <cellStyle name="40 % - Accent1 10 2 2" xfId="6169"/>
    <cellStyle name="40 % - Accent1 10 2" xfId="6170"/>
    <cellStyle name="20% - Accent6 9_RH et QS" xfId="6171"/>
    <cellStyle name="20% - Accent6 9 4" xfId="6172"/>
    <cellStyle name="20% - Accent6 9 3 2" xfId="6173"/>
    <cellStyle name="20% - Accent6 9 3" xfId="6174"/>
    <cellStyle name="20% - Accent6 9 2 2 2" xfId="6175"/>
    <cellStyle name="20% - Accent6 9 2" xfId="6176"/>
    <cellStyle name="Normal 21 2 7 2 2" xfId="6177"/>
    <cellStyle name="20% - Accent6 9" xfId="6178"/>
    <cellStyle name="_Table_02 Pfd Valuation_Flash du mois d' avril 2009_Reporting Onatel septembre  2009 préparé_Budget Telmob 2011 2 2" xfId="6179"/>
    <cellStyle name="20% - Accent6 8_RH et QS" xfId="6180"/>
    <cellStyle name="20% - Accent6 8 2 3" xfId="6181"/>
    <cellStyle name="20% - Accent6 8 2 2" xfId="6182"/>
    <cellStyle name="_Table_USA Ownership_commentaires fixe  internet Déc 08_Commentaires TBG mars_Copie de Flash du mois d' avril 2009 corrigé par NAIMI_Flash du mois de mai 2009_Budget Telmob 2011 3" xfId="6183"/>
    <cellStyle name="20% - Accent6 8 2" xfId="6184"/>
    <cellStyle name="40 % - Accent1 10 3 3 2" xfId="6185"/>
    <cellStyle name="20% - Accent6 8" xfId="6186"/>
    <cellStyle name="InputLockedInt 2 2" xfId="6187"/>
    <cellStyle name="Currency [1] 8" xfId="6188"/>
    <cellStyle name="20% - Accent6 7 4" xfId="6189"/>
    <cellStyle name="_Table_USA Ownership_TBG Onatel Février  2009  Vtbg V3_Copie de Flash du mois d' avril 2009 corrigé par NAIMI_Flash du mois de mai 2009 2 2" xfId="6190"/>
    <cellStyle name="60 % - Accent2 6" xfId="6191"/>
    <cellStyle name="Currency [1] 7" xfId="6192"/>
    <cellStyle name="20% - Accent6 7 3" xfId="6193"/>
    <cellStyle name="20% - Accent6 7 2 3" xfId="6194"/>
    <cellStyle name="20% - Accent6 7 2 2 2" xfId="6195"/>
    <cellStyle name="_TableHead_commentaires fixe  internet Déc 08_TBG Onatel Février  2009  Vtbg V3_Commentaires TBG mars_Budget Telmob 2011" xfId="6196"/>
    <cellStyle name="20% - Accent6 7" xfId="6197"/>
    <cellStyle name="40% - Accent6 9 4" xfId="6198"/>
    <cellStyle name="20% - Accent6 6_RH et QS" xfId="6199"/>
    <cellStyle name="20% - Accent6 6 3 2" xfId="6200"/>
    <cellStyle name="_TableHead_TBG Onatel Février  2009  Vtbg V3_Commentaires TBG mars_Reporting Onatel septembre  2009 préparé_Budget 2011 v1 (4)" xfId="6201"/>
    <cellStyle name="20% - Accent6 6 3" xfId="6202"/>
    <cellStyle name="20% - Accent6 6 2 3" xfId="6203"/>
    <cellStyle name="20% - Accent6 6 2 2" xfId="6204"/>
    <cellStyle name="20% - Accent6 6 2" xfId="6205"/>
    <cellStyle name="40 % - Accent6 7 3 3 2" xfId="6206"/>
    <cellStyle name="20% - Accent6 6" xfId="6207"/>
    <cellStyle name="40 % - Accent6 12 2 2" xfId="6208"/>
    <cellStyle name="20% - Accent6 5 4" xfId="6209"/>
    <cellStyle name="20% - Accent6 5 3" xfId="6210"/>
    <cellStyle name="20% - Accent6 5 2" xfId="6211"/>
    <cellStyle name="20% - Accent6 5" xfId="6212"/>
    <cellStyle name="20 % - Accent3 10_RH et QS" xfId="6213"/>
    <cellStyle name="20% - Accent6 4 3 2" xfId="6214"/>
    <cellStyle name="20% - Accent6 4 3" xfId="6215"/>
    <cellStyle name="20% - Accent6 4 2 3" xfId="6216"/>
    <cellStyle name="Heading 4 26" xfId="6217"/>
    <cellStyle name="20% - Accent6 4 2 2 2" xfId="6218"/>
    <cellStyle name="20% - Accent6 4 2 2" xfId="6219"/>
    <cellStyle name="20% - Accent6 4 2" xfId="6220"/>
    <cellStyle name="Percent [00]_Parc Mobile" xfId="6221"/>
    <cellStyle name="_TableRowBorder_TBG Onatel Février  2009  Vtbg V3_Commentaires TBG mars_Flash du mois d' avril 2009" xfId="6222"/>
    <cellStyle name="20% - Accent6 3_RH et QS" xfId="6223"/>
    <cellStyle name="20% - Accent6 3 4" xfId="6224"/>
    <cellStyle name="20% - Accent6 3 3 2" xfId="6225"/>
    <cellStyle name="20% - Accent6 3 2 3" xfId="6226"/>
    <cellStyle name="_TableHeading_Commentaires TBG mars_Budget Telmob 2011 2" xfId="6227"/>
    <cellStyle name="Milliers 14 4_RH et QS" xfId="6228"/>
    <cellStyle name="20% - Accent6 3" xfId="6229"/>
    <cellStyle name="20% - Accent6 28 3" xfId="6230"/>
    <cellStyle name="40% - Accent5 17 4" xfId="6231"/>
    <cellStyle name="40% - Accent5 22 4" xfId="6232"/>
    <cellStyle name="20% - Accent6 28 2 3" xfId="6233"/>
    <cellStyle name="_Heading_210302 VU Liquidity new figures_Reporting Onatel Avril 2009 V0_Reporting Onatel septembre  2009 V1 (4)" xfId="6234"/>
    <cellStyle name="20% - Accent6 28 2" xfId="6235"/>
    <cellStyle name="20% - Accent6 28" xfId="6236"/>
    <cellStyle name="20% - Accent6 27 4" xfId="6237"/>
    <cellStyle name="40 % - Accent6 3 3" xfId="6238"/>
    <cellStyle name="20% - Accent6 27 3 2" xfId="6239"/>
    <cellStyle name="_TableHead_commentaires fixe  internet Déc 08_Reporting Onatel Avril 2009 V0_Copie de Flash du mois d' avril 2009 corrigé par NAIMI_Budget 2011 v1 (4)" xfId="6240"/>
    <cellStyle name="20% - Accent6 27 3" xfId="6241"/>
    <cellStyle name="20% - Accent2 28 3" xfId="6242"/>
    <cellStyle name="40 % - Accent6 2 4" xfId="6243"/>
    <cellStyle name="Normal 14 2 2_RH et QS" xfId="6244"/>
    <cellStyle name="20% - Accent6 27 2 3" xfId="6245"/>
    <cellStyle name="20% - Accent6 27 2 2 2" xfId="6246"/>
    <cellStyle name="20% - Accent6 27 2 2" xfId="6247"/>
    <cellStyle name="20% - Accent6 27" xfId="6248"/>
    <cellStyle name="20% - Accent6 26_RH et QS" xfId="6249"/>
    <cellStyle name="20% - Accent6 26 4" xfId="6250"/>
    <cellStyle name="Sortie 4 4" xfId="6251"/>
    <cellStyle name="Pourcentage 17 3 3_RH et QS" xfId="6252"/>
    <cellStyle name="20% - Accent6 26 2 2 2" xfId="6253"/>
    <cellStyle name="Output 28" xfId="6254"/>
    <cellStyle name="20% - Accent6 26" xfId="6255"/>
    <cellStyle name="20% - Accent6 25_RH et QS" xfId="6256"/>
    <cellStyle name="20% - Accent6 25 4" xfId="6257"/>
    <cellStyle name="_Table_USA Ownership_commentaires fixe  internet Déc 08_TBG Onatel Février  2009  Vtbg V3_Commentaires TBG mars_Flash du mois d' avril 2009 2" xfId="6258"/>
    <cellStyle name="40 % - Accent4 2 4" xfId="6259"/>
    <cellStyle name="20% - Accent6 25 2 3" xfId="6260"/>
    <cellStyle name="20% - Accent6 25 2 2 2" xfId="6261"/>
    <cellStyle name="_Table_02 Pfd Valuation_commentaires fixe  internet Déc 08_TBG Onatel Février  2009  Vtbg V3_Flash du mois d' avril 2009_Flash du mois de septembre 2009 (2) (version 1)_Capex- Mobile 2 2" xfId="6262"/>
    <cellStyle name="40 % - Accent4 2 3" xfId="6263"/>
    <cellStyle name="_Table_02 Pfd Valuation_TBG Onatel Février  2009  Vtbg V3_Reporting Onatel septembre  2009 préparé 3" xfId="6264"/>
    <cellStyle name="_Table_02 Pfd Valuation_Reporting Onatel Avril 2009 V0_Copie de Flash du mois d' avril 2009 corrigé par NAIMI 3" xfId="6265"/>
    <cellStyle name="20% - Accent6 25 2 2" xfId="6266"/>
    <cellStyle name="Output 27" xfId="6267"/>
    <cellStyle name="_Table_USA Ownership_commentaires fixe  internet Déc 08_TBG Onatel Février  2009  Vtbg V3_Commentaires TBG mars_Flash du mois de mai 2009" xfId="6268"/>
    <cellStyle name="20% - Accent6 25" xfId="6269"/>
    <cellStyle name="20 % - Accent5 7 2 2" xfId="6270"/>
    <cellStyle name="20% - Accent6 2_RH et QS" xfId="6271"/>
    <cellStyle name="Currency [0] 8" xfId="6272"/>
    <cellStyle name="20% - Accent6 2 4" xfId="6273"/>
    <cellStyle name="20% - Accent6 2 3 2" xfId="6274"/>
    <cellStyle name="Pourcentage 18 2 3 2 2 2 2" xfId="6275"/>
    <cellStyle name="NA is zero 9" xfId="6276"/>
    <cellStyle name="Milliers 3 9 2" xfId="6277"/>
    <cellStyle name="Currency [0] 7" xfId="6278"/>
    <cellStyle name="20% - Accent6 2 3" xfId="6279"/>
    <cellStyle name="Border Heavy 2" xfId="6280"/>
    <cellStyle name="_Table_02 Pfd Valuation_commentaires fixe  internet Déc 08_Commentaires TBG mars_Flash du mois de septembre 2009 (2) (version 1) 3" xfId="6281"/>
    <cellStyle name="20% - Accent6 2 2 2" xfId="6282"/>
    <cellStyle name="40% - Accent2 3 2 3" xfId="6283"/>
    <cellStyle name="20% - Accent6 2" xfId="6284"/>
    <cellStyle name="Calculation 25" xfId="6285"/>
    <cellStyle name="_Table_USA Ownership_Commentaires TBG mars_Flash du mois de septembre 2009 (2) (version 1) 2" xfId="6286"/>
    <cellStyle name="40 % - Accent3 2 4" xfId="6287"/>
    <cellStyle name="20% - Accent6 24 2 3" xfId="6288"/>
    <cellStyle name="20% - Accent6 19 2 3" xfId="6289"/>
    <cellStyle name="20% - Accent6 24 2 2 2" xfId="6290"/>
    <cellStyle name="20% - Accent6 19 2 2 2" xfId="6291"/>
    <cellStyle name="40 % - Accent2 10 3 3" xfId="6292"/>
    <cellStyle name="20% - Accent6 23 4" xfId="6293"/>
    <cellStyle name="20% - Accent6 18 4" xfId="6294"/>
    <cellStyle name="40 % - Accent2 3 3" xfId="6295"/>
    <cellStyle name="40% - Accent4 18 3" xfId="6296"/>
    <cellStyle name="40% - Accent4 23 3" xfId="6297"/>
    <cellStyle name="40 % - Accent2 10 3 2 2" xfId="6298"/>
    <cellStyle name="20% - Accent6 23 3 2" xfId="6299"/>
    <cellStyle name="20% - Accent6 18 3 2" xfId="6300"/>
    <cellStyle name="40 % - Accent2 10 3 2" xfId="6301"/>
    <cellStyle name="20% - Accent6 23 3" xfId="6302"/>
    <cellStyle name="20% - Accent6 18 3" xfId="6303"/>
    <cellStyle name="40% - Accent4 17 3 2" xfId="6304"/>
    <cellStyle name="40% - Accent4 22 3 2" xfId="6305"/>
    <cellStyle name="20% - Accent6 23 2 2 2" xfId="6306"/>
    <cellStyle name="20% - Accent6 18 2 2 2" xfId="6307"/>
    <cellStyle name="40 % - Accent2 2 3" xfId="6308"/>
    <cellStyle name="Accent3 5" xfId="6309"/>
    <cellStyle name="_Table_USA Ownership_commentaires fixe  internet Déc 08_Reporting Onatel Mai 2009 V 0 2 2" xfId="6310"/>
    <cellStyle name="20% - Accent6 22_RH et QS" xfId="6311"/>
    <cellStyle name="20% - Accent6 17_RH et QS" xfId="6312"/>
    <cellStyle name="20% - Accent6 22 2 2 2" xfId="6313"/>
    <cellStyle name="20% - Accent6 17 2 2 2" xfId="6314"/>
    <cellStyle name="40% - Accent3 19 2" xfId="6315"/>
    <cellStyle name="40% - Accent3 24 2" xfId="6316"/>
    <cellStyle name="20% - Accent6 21_RH et QS" xfId="6317"/>
    <cellStyle name="20% - Accent6 16_RH et QS" xfId="6318"/>
    <cellStyle name="20% - Accent6 17 3 2" xfId="6319"/>
    <cellStyle name="20% - Accent6 22 3 2" xfId="6320"/>
    <cellStyle name="40 % - Accent2 10 2 2 2" xfId="6321"/>
    <cellStyle name="20% - Accent6 21 4" xfId="6322"/>
    <cellStyle name="20% - Accent6 16 4" xfId="6323"/>
    <cellStyle name="Calcul 3 4" xfId="6324"/>
    <cellStyle name="20% - Accent6 21 2 3" xfId="6325"/>
    <cellStyle name="20% - Accent6 16 2 3" xfId="6326"/>
    <cellStyle name="Calcul 3 3 2" xfId="6327"/>
    <cellStyle name="40% - Accent5 28 3" xfId="6328"/>
    <cellStyle name="20 % - Accent4 2 2_Parc Mobile" xfId="6329"/>
    <cellStyle name="20% - Accent6 21 2 2 2" xfId="6330"/>
    <cellStyle name="20% - Accent6 16 2 2 2" xfId="6331"/>
    <cellStyle name="Normal 90 6" xfId="6332"/>
    <cellStyle name="Normal 85 6" xfId="6333"/>
    <cellStyle name="20% - Accent6 21 2" xfId="6334"/>
    <cellStyle name="20% - Accent6 16 2" xfId="6335"/>
    <cellStyle name="20% - Accent6 20_RH et QS" xfId="6336"/>
    <cellStyle name="20% - Accent6 15_RH et QS" xfId="6337"/>
    <cellStyle name="20% - Accent6 17 2 2" xfId="6338"/>
    <cellStyle name="20% - Accent6 22 2 2" xfId="6339"/>
    <cellStyle name="_Table_02 Pfd Valuation_commentaires fixe  internet Déc 08_Commentaires TBG mars_Flash du mois d' avril 2009_Reporting Onatel septembre  2009 préparé_Capex- Mobile 2 2" xfId="6340"/>
    <cellStyle name="20% - Accent6 20 4" xfId="6341"/>
    <cellStyle name="20% - Accent6 15 4" xfId="6342"/>
    <cellStyle name="_Table_USA Ownership_Rev Fixe-Internet" xfId="6343"/>
    <cellStyle name="20% - Accent6 20 2 2 2" xfId="6344"/>
    <cellStyle name="20% - Accent6 15 2 2 2" xfId="6345"/>
    <cellStyle name="20% - Accent6 20 2 2" xfId="6346"/>
    <cellStyle name="20% - Accent6 15 2 2" xfId="6347"/>
    <cellStyle name="Normal 79 6" xfId="6348"/>
    <cellStyle name="20% - Accent6 20 2" xfId="6349"/>
    <cellStyle name="20% - Accent6 15 2" xfId="6350"/>
    <cellStyle name="60% - Accent1 25" xfId="6351"/>
    <cellStyle name="20% - Accent6 14 3" xfId="6352"/>
    <cellStyle name="20% - Accent6 14 2 3" xfId="6353"/>
    <cellStyle name="20% - Accent6 5_RH et QS" xfId="6354"/>
    <cellStyle name="Normal 3 2 10" xfId="6355"/>
    <cellStyle name="_TableHead_Flash du mois d' avril 2009_Reporting Onatel Mai 2009 V 0_Budget 2011 v1 (4)" xfId="6356"/>
    <cellStyle name="20% - Accent6 14 2 2" xfId="6357"/>
    <cellStyle name="Normal 83 6" xfId="6358"/>
    <cellStyle name="Normal 78 6" xfId="6359"/>
    <cellStyle name="60% - Accent1 19" xfId="6360"/>
    <cellStyle name="60% - Accent1 24" xfId="6361"/>
    <cellStyle name="20% - Accent6 14 2" xfId="6362"/>
    <cellStyle name="Output 21" xfId="6363"/>
    <cellStyle name="Output 16" xfId="6364"/>
    <cellStyle name="20% - Accent6 14" xfId="6365"/>
    <cellStyle name="20% - Accent6 13_RH et QS" xfId="6366"/>
    <cellStyle name="Normal 6 2 6_RH et QS" xfId="6367"/>
    <cellStyle name="20% - Accent6 13 3" xfId="6368"/>
    <cellStyle name="40% - Accent3 4" xfId="6369"/>
    <cellStyle name="_Heading_prestemp_Reporting Onatel Mai 2009 V 0 2" xfId="6370"/>
    <cellStyle name="40% - Accent3 17 4" xfId="6371"/>
    <cellStyle name="40% - Accent3 22 4" xfId="6372"/>
    <cellStyle name="20% - Accent6 13 2 3" xfId="6373"/>
    <cellStyle name="40% - Accent3 3 2" xfId="6374"/>
    <cellStyle name="40% - Accent3 3" xfId="6375"/>
    <cellStyle name="Normal 77 6" xfId="6376"/>
    <cellStyle name="20% - Accent6 13 2" xfId="6377"/>
    <cellStyle name="_Table_02 Pfd Valuation_commentaires fixe  internet Déc 08_Flash du mois de mai 2009 2" xfId="6378"/>
    <cellStyle name="20% - Accent6 12_RH et QS" xfId="6379"/>
    <cellStyle name="Normal 91 3 2" xfId="6380"/>
    <cellStyle name="Normal 86 3 2" xfId="6381"/>
    <cellStyle name="20% - Accent6 12 4" xfId="6382"/>
    <cellStyle name="20% - Accent6 12 3" xfId="6383"/>
    <cellStyle name="Comma  - Style5 2" xfId="6384"/>
    <cellStyle name="20% - Accent6 12 2 3" xfId="6385"/>
    <cellStyle name="_Table_02 Pfd Valuation_Commentaires TBG mars_Copie de Flash du mois d' avril 2009 corrigé par NAIMI 3" xfId="6386"/>
    <cellStyle name="20% - Accent5 15 4" xfId="6387"/>
    <cellStyle name="20% - Accent5 20 4" xfId="6388"/>
    <cellStyle name="20% - Accent6 12 2 2" xfId="6389"/>
    <cellStyle name="Normal 81 6" xfId="6390"/>
    <cellStyle name="Normal 76 6" xfId="6391"/>
    <cellStyle name="20% - Accent6 12 2" xfId="6392"/>
    <cellStyle name="Normal 91 2 2" xfId="6393"/>
    <cellStyle name="Normal 86 2 2" xfId="6394"/>
    <cellStyle name="20% - Accent6 11 4" xfId="6395"/>
    <cellStyle name="20% - Accent6 11 3" xfId="6396"/>
    <cellStyle name="20% - Accent6 11 2 2 2" xfId="6397"/>
    <cellStyle name="_Table_02 Pfd Valuation_Flash du mois d' avril 2009_Flash du mois de septembre 2009 (2) (version 1)_Capex- Mobile 2" xfId="6398"/>
    <cellStyle name="20% - Accent6 11 2 2" xfId="6399"/>
    <cellStyle name="Normal 80 6" xfId="6400"/>
    <cellStyle name="Normal 75 6" xfId="6401"/>
    <cellStyle name="20% - Accent6 11 2" xfId="6402"/>
    <cellStyle name="Output 13" xfId="6403"/>
    <cellStyle name="20% - Accent6 11" xfId="6404"/>
    <cellStyle name="_Table_USA Ownership_commentaires fixe  internet Déc 08_TBG Onatel Février  2009  Vtbg V3_Flash du mois d' avril 2009_Reporting Onatel septembre  2009 préparé 3" xfId="6405"/>
    <cellStyle name="20% - Accent6 10_RH et QS" xfId="6406"/>
    <cellStyle name="20% - Accent6 10 3 2" xfId="6407"/>
    <cellStyle name="_SubHeading_210302 VU Liquidity new figures_Reporting Onatel Mai 2009 V 0 A ENVOYE_Flash du mois de septembre 2009 (2) (version 1)_Flash du mois de Décembre 2009 V3 (2)" xfId="6408"/>
    <cellStyle name="20% - Accent6 4 4" xfId="6409"/>
    <cellStyle name="20% - Accent6 10 2 2 2" xfId="6410"/>
    <cellStyle name="Output 12" xfId="6411"/>
    <cellStyle name="20% - Accent6 10" xfId="6412"/>
    <cellStyle name="20% - Accent5 9_RH et QS" xfId="6413"/>
    <cellStyle name="_TableHead_commentaires fixe  internet Déc 08_Flash du mois d' avril 2009_Flash du mois de mai 2009_Budget Telmob 2011" xfId="6414"/>
    <cellStyle name="20% - Accent5 9 4" xfId="6415"/>
    <cellStyle name="40% - Accent5 12 4" xfId="6416"/>
    <cellStyle name="20% - Accent5 9 2 3" xfId="6417"/>
    <cellStyle name="40% - Accent5 12 3 2" xfId="6418"/>
    <cellStyle name="20% - Accent5 9 2 2 2" xfId="6419"/>
    <cellStyle name="_TableHeading_Commentaires TBG mars_Flash du mois d' avril 2009_Reporting Onatel Mai 2009 V 0_Budget 2011 v1 (4)" xfId="6420"/>
    <cellStyle name="20% - Accent5 9 2" xfId="6421"/>
    <cellStyle name="40 % - Accent1 10 3_RH et QS" xfId="6422"/>
    <cellStyle name="_Table_USA Ownership_Commentaires TBG mars_Flash du mois d' avril 2009_Flash du mois de mai 2009 3" xfId="6423"/>
    <cellStyle name="20% - Accent1 3 2" xfId="6424"/>
    <cellStyle name="40 % - Accent1 10 3 2 3" xfId="6425"/>
    <cellStyle name="20% - Accent5 9" xfId="6426"/>
    <cellStyle name="20% - Accent5 8 4" xfId="6427"/>
    <cellStyle name="%_yan mogo ba_Flash du mois de septembre 2009 (2) (version 1)_Commentaires Janvier 2010" xfId="6428"/>
    <cellStyle name="20% - Accent5 8 3 2" xfId="6429"/>
    <cellStyle name="_Table_USA Ownership_Commentaires TBG mars_Flash du mois d' avril 2009_Flash du mois de mai 2009 2" xfId="6430"/>
    <cellStyle name="40 % - Accent1 10 3 2 2" xfId="6431"/>
    <cellStyle name="20% - Accent5 8" xfId="6432"/>
    <cellStyle name="20% - Accent5 7_RH et QS" xfId="6433"/>
    <cellStyle name="20% - Accent5 7 3 2" xfId="6434"/>
    <cellStyle name="Satisfaisant 4_RH et QS" xfId="6435"/>
    <cellStyle name="20% - Accent5 7 3" xfId="6436"/>
    <cellStyle name="20% - Accent5 7 2 3" xfId="6437"/>
    <cellStyle name="_Table_02 Pfd Valuation_commentaires fixe  internet Déc 08_Reporting Onatel Avril 2009 V0_Copie de Flash du mois d' avril 2009 corrigé par NAIMI_Reporting Onatel Mai 2009 V 0_Reporting Onatel septembre  2009 préparé_Budget Telmob 2011 2 2" xfId="6438"/>
    <cellStyle name="20% - Accent5 7 2 2 2" xfId="6439"/>
    <cellStyle name="20% - Accent5 7 2 2" xfId="6440"/>
    <cellStyle name="_Table_02 Pfd Valuation_Reporting Onatel Avril 2009 V0_Copie de Flash du mois d' avril 2009 corrigé par NAIMI_Reporting Onatel Mai 2009 V 0_Capex- Mobile 3" xfId="6441"/>
    <cellStyle name="20% - Accent5 7 2" xfId="6442"/>
    <cellStyle name="40 % - Accent6 7 3 2 3" xfId="6443"/>
    <cellStyle name="20% - Accent5 7" xfId="6444"/>
    <cellStyle name="20% - Accent5 6 3" xfId="6445"/>
    <cellStyle name="20% - Accent5 6 2 2" xfId="6446"/>
    <cellStyle name="_Table_USA Ownership_commentaires fixe  internet Déc 08_Reporting Onatel Avril 2009 V0_Budget Telmob 2011" xfId="6447"/>
    <cellStyle name="_Table_USA Ownership_Commentaires TBG mars_Flash du mois d' avril 2009_Flash du mois de mai 2009" xfId="6448"/>
    <cellStyle name="_TableHeading_commentaires fixe  internet Déc 08_TBG Onatel Février  2009  Vtbg V3_Commentaires TBG mars_Copie de Flash du mois d' avril 2009 corrigé par NAIMI_Reporting Onatel Mai 2009 V 0" xfId="6449"/>
    <cellStyle name="40 % - Accent6 7 3 2 2 2" xfId="6450"/>
    <cellStyle name="20% - Accent5 6 2" xfId="6451"/>
    <cellStyle name="_Table_USA Ownership_commentaires fixe  internet Déc 08_TBG Onatel Février  2009  Vtbg V3_Flash du mois de septembre 2009 (2) (version 1) 2" xfId="6452"/>
    <cellStyle name="20% - Accent5 5 3" xfId="6453"/>
    <cellStyle name="Milliers 14 2 3 3 2" xfId="6454"/>
    <cellStyle name="20% - Accent5 5 2 3" xfId="6455"/>
    <cellStyle name="20% - Accent5 5 2" xfId="6456"/>
    <cellStyle name="Monétaire 2 10" xfId="6457"/>
    <cellStyle name="20% - Accent5 4 4" xfId="6458"/>
    <cellStyle name="Normal 92 2 2" xfId="6459"/>
    <cellStyle name="Normal 87 2 2" xfId="6460"/>
    <cellStyle name="40% - Accent4 13 3" xfId="6461"/>
    <cellStyle name="_Table_Flash du mois d' avril 2009_Reporting Onatel Mai 2009 V 0_Budget Telmob 2011" xfId="6462"/>
    <cellStyle name="20% - Accent5 4 3 2" xfId="6463"/>
    <cellStyle name="20% - Accent5 4 3" xfId="6464"/>
    <cellStyle name="Normal 27 2 2_RH et QS" xfId="6465"/>
    <cellStyle name="Milliers 14 2 2 3 2" xfId="6466"/>
    <cellStyle name="40% - Accent4 12 4" xfId="6467"/>
    <cellStyle name="_Heading_prestemp_Reporting Onatel Mai 2009 V 0 A ENVOYE_Flash du mois de septembre 2009 (2) (version 1)_Classeur1" xfId="6468"/>
    <cellStyle name="40% - Accent4 12 3" xfId="6469"/>
    <cellStyle name="20% - Accent5 3 3 2" xfId="6470"/>
    <cellStyle name="20% - Accent5 3 3" xfId="6471"/>
    <cellStyle name="_Table_USA Ownership_commentaires fixe  internet Déc 08_TBG Onatel Février  2009  Vtbg V3_Commentaires TBG mars_Flash du mois de mai 2009_Budget Telmob 2011 3" xfId="6472"/>
    <cellStyle name="20% - Accent5 3 2 3" xfId="6473"/>
    <cellStyle name="20% - Accent5 3 2 2 2" xfId="6474"/>
    <cellStyle name="20% - Accent5 3 2" xfId="6475"/>
    <cellStyle name="20% - Accent5 3" xfId="6476"/>
    <cellStyle name="20% - Accent5 28 4" xfId="6477"/>
    <cellStyle name="_TableHeading_TBG Onatel Février  2009  Vtbg V3_Commentaires TBG mars_Copie de Flash du mois d' avril 2009 corrigé par NAIMI_Reporting Onatel Mai 2009 V 0_Budget 2011 v1 (4) 2" xfId="6478"/>
    <cellStyle name="Heading 1 15" xfId="6479"/>
    <cellStyle name="Heading 1 20" xfId="6480"/>
    <cellStyle name="Linked Cell 24" xfId="6481"/>
    <cellStyle name="Linked Cell 19" xfId="6482"/>
    <cellStyle name="20% - Accent5 28 3" xfId="6483"/>
    <cellStyle name="20% - Accent5 28 2 2" xfId="6484"/>
    <cellStyle name="Heading 1 14" xfId="6485"/>
    <cellStyle name="Linked Cell 23" xfId="6486"/>
    <cellStyle name="Linked Cell 18" xfId="6487"/>
    <cellStyle name="%_Trafic_Comptable_2009_NOV" xfId="6488"/>
    <cellStyle name="20% - Accent5 28 2" xfId="6489"/>
    <cellStyle name="20% - Accent5 27_RH et QS" xfId="6490"/>
    <cellStyle name="20% - Accent5 27 4" xfId="6491"/>
    <cellStyle name="20% - Accent5 27 2 2 2" xfId="6492"/>
    <cellStyle name="20% - Accent5 27 2 2" xfId="6493"/>
    <cellStyle name="20% - Accent5 27 2" xfId="6494"/>
    <cellStyle name="20% - Accent5 27" xfId="6495"/>
    <cellStyle name="40 % - Accent2 12 2 2 2" xfId="6496"/>
    <cellStyle name="20% - Accent5 26_RH et QS" xfId="6497"/>
    <cellStyle name="20% - Accent5 26 4" xfId="6498"/>
    <cellStyle name="20% - Accent5 26 3 2" xfId="6499"/>
    <cellStyle name="20% - Accent5 26 3" xfId="6500"/>
    <cellStyle name="20% - Accent5 26 2 3" xfId="6501"/>
    <cellStyle name="20% - Accent5 26 2 2" xfId="6502"/>
    <cellStyle name="40% - Accent6 19 3" xfId="6503"/>
    <cellStyle name="40% - Accent6 24 3" xfId="6504"/>
    <cellStyle name="40 % - Accent1 12 2 2 2" xfId="6505"/>
    <cellStyle name="_TableRowBorder_TBG Onatel Février  2009  Vtbg V3_Copie de Flash du mois d' avril 2009 corrigé par NAIMI_Reporting Onatel Mai 2009 V 0_Reporting Onatel septembre  2009 préparé" xfId="6506"/>
    <cellStyle name="20% - Accent5 25_RH et QS" xfId="6507"/>
    <cellStyle name="20% - Accent5 25 3" xfId="6508"/>
    <cellStyle name="20% - Accent5 25 2 3" xfId="6509"/>
    <cellStyle name="20% - Accent5 25 2 2" xfId="6510"/>
    <cellStyle name="20% - Accent5 25 2" xfId="6511"/>
    <cellStyle name="20% - Accent5 25" xfId="6512"/>
    <cellStyle name="_TableRowBorder_TBG Onatel Février  2009  Vtbg V3_Commentaires TBG mars_Flash du mois de mai 2009" xfId="6513"/>
    <cellStyle name="20% - Accent5 2_RH et QS" xfId="6514"/>
    <cellStyle name="20% - Accent5 2 4" xfId="6515"/>
    <cellStyle name="20% - Accent5 2 3 2" xfId="6516"/>
    <cellStyle name="20% - Accent5 2 3" xfId="6517"/>
    <cellStyle name="_TableHead_TBG Onatel Février  2009  Vtbg V3_Reporting Onatel Mai 2009 V 0_Budget 2011 v1 (4) 2" xfId="6518"/>
    <cellStyle name="20% - Accent5 24 3 2" xfId="6519"/>
    <cellStyle name="20% - Accent5 19 3 2" xfId="6520"/>
    <cellStyle name="20% - Accent5 24 3" xfId="6521"/>
    <cellStyle name="20% - Accent5 19 3" xfId="6522"/>
    <cellStyle name="Normal 21 4 2_RH et QS" xfId="6523"/>
    <cellStyle name="40% - Accent4 12 2" xfId="6524"/>
    <cellStyle name="40 % - Accent6 9_RH et QS" xfId="6525"/>
    <cellStyle name="20% - Accent5 24 2 3" xfId="6526"/>
    <cellStyle name="20% - Accent5 19 2 3" xfId="6527"/>
    <cellStyle builtinId="9" name="Followed Hyperlink" xfId="6528"/>
    <cellStyle name="20% - Accent5 24 2 2 2" xfId="6529"/>
    <cellStyle name="20% - Accent5 19 2 2 2" xfId="6530"/>
    <cellStyle name="20% - Accent5 24 2" xfId="6531"/>
    <cellStyle name="20% - Accent5 19 2" xfId="6532"/>
    <cellStyle name="20% - Accent5 23_RH et QS" xfId="6533"/>
    <cellStyle name="20% - Accent5 18_RH et QS" xfId="6534"/>
    <cellStyle name="ViewGrndTotalPct 2 2" xfId="6535"/>
    <cellStyle name="Normal 91 3 3 2" xfId="6536"/>
    <cellStyle name="Normal 86 3 3 2" xfId="6537"/>
    <cellStyle name="20% - Accent5 23 4" xfId="6538"/>
    <cellStyle name="20% - Accent5 18 4" xfId="6539"/>
    <cellStyle name="20% - Accent5 23 3" xfId="6540"/>
    <cellStyle name="20% - Accent5 18 3" xfId="6541"/>
    <cellStyle name="Normal 20 2 5 4" xfId="6542"/>
    <cellStyle name="20% - Accent5 23 2 2" xfId="6543"/>
    <cellStyle name="20% - Accent5 18 2 2" xfId="6544"/>
    <cellStyle name="20% - Accent5 23" xfId="6545"/>
    <cellStyle name="20% - Accent5 18" xfId="6546"/>
    <cellStyle name="_Table_USA Ownership_commentaires fixe  internet Déc 08_TBG Onatel Février  2009  Vtbg V3_Commentaires TBG mars_Flash du mois d' avril 2009_Flash du mois de mai 2009" xfId="6547"/>
    <cellStyle name="20% - Accent5 22 2 2" xfId="6548"/>
    <cellStyle name="20% - Accent5 17 2 2" xfId="6549"/>
    <cellStyle name="20% - Accent5 22" xfId="6550"/>
    <cellStyle name="20% - Accent5 17" xfId="6551"/>
    <cellStyle name="Pourcentage 8 2" xfId="6552"/>
    <cellStyle name="20% - Accent5 21 3 2" xfId="6553"/>
    <cellStyle name="20% - Accent5 16 3 2" xfId="6554"/>
    <cellStyle name="Pourcentage 8" xfId="6555"/>
    <cellStyle name="20% - Accent5 21 3" xfId="6556"/>
    <cellStyle name="20% - Accent5 16 3" xfId="6557"/>
    <cellStyle name="Pourcentage 7 3" xfId="6558"/>
    <cellStyle name="20% - Accent5 21 2 3" xfId="6559"/>
    <cellStyle name="20% - Accent5 16 2 3" xfId="6560"/>
    <cellStyle name="Pourcentage 7" xfId="6561"/>
    <cellStyle name="_Table_USA Ownership_commentaires fixe  internet Déc 08_TBG Onatel Février  2009  Vtbg V3_Commentaires TBG mars_Copie de Flash du mois d' avril 2009 corrigé par NAIMI_Reporting Onatel Mai 2009 V 0_Reporting Onatel septembre  2009 préparé 3" xfId="6562"/>
    <cellStyle name="20% - Accent5 21 2" xfId="6563"/>
    <cellStyle name="20% - Accent5 16 2" xfId="6564"/>
    <cellStyle name="20% - Accent5 21" xfId="6565"/>
    <cellStyle name="20% - Accent5 16" xfId="6566"/>
    <cellStyle name="_Table_02 Pfd Valuation_Commentaires TBG mars_Copie de Flash du mois d' avril 2009 corrigé par NAIMI 2" xfId="6567"/>
    <cellStyle name="_TableHead_commentaires fixe  internet Déc 08_TBG Onatel Février  2009  Vtbg V3_Flash du mois d' avril 2009_Reporting Onatel Mai 2009 V 0_Budget Telmob 2011" xfId="6568"/>
    <cellStyle name="20% - Accent5 20 3" xfId="6569"/>
    <cellStyle name="20% - Accent5 15 3" xfId="6570"/>
    <cellStyle name="_Table_02 Pfd Valuation_TBG Onatel Février  2009  Vtbg V3_Commentaires TBG mars_Copie de Flash du mois d' avril 2009 corrigé par NAIMI_Reporting Onatel septembre  2009 préparé_Budget Telmob 2011 3" xfId="6571"/>
    <cellStyle name="20% - Accent5 20 2 3" xfId="6572"/>
    <cellStyle name="20% - Accent5 15 2 3" xfId="6573"/>
    <cellStyle name="_Table_02 Pfd Valuation_TBG Onatel Février  2009  Vtbg V3_Commentaires TBG mars_Copie de Flash du mois d' avril 2009 corrigé par NAIMI_Reporting Onatel septembre  2009 préparé_Budget Telmob 2011 2" xfId="6574"/>
    <cellStyle name="20% - Accent5 20 2 2" xfId="6575"/>
    <cellStyle name="20% - Accent5 15 2 2" xfId="6576"/>
    <cellStyle name="20% - Accent5 20 2" xfId="6577"/>
    <cellStyle name="20% - Accent5 15 2" xfId="6578"/>
    <cellStyle name="20% - Accent5 20" xfId="6579"/>
    <cellStyle name="20% - Accent5 15" xfId="6580"/>
    <cellStyle name="Pourcentage 8 7 2 3" xfId="6581"/>
    <cellStyle name="Pourcentage 17 2 2 3 4" xfId="6582"/>
    <cellStyle name="20% - Accent5 14_RH et QS" xfId="6583"/>
    <cellStyle name="Normal 95 3_RH et QS" xfId="6584"/>
    <cellStyle name="Normal 81 5 2" xfId="6585"/>
    <cellStyle name="Normal 76 5 2" xfId="6586"/>
    <cellStyle name="20% - Accent5 14 4" xfId="6587"/>
    <cellStyle name="_Table_02 Pfd Valuation_Copie de Flash du mois d' avril 2009 corrigé par NAIMI_Reporting Onatel Mai 2009 V 0_Reporting Onatel septembre  2009 préparé 3" xfId="6588"/>
    <cellStyle name="20% - Accent5 14 3 2" xfId="6589"/>
    <cellStyle name="20% - Accent5 14 3" xfId="6590"/>
    <cellStyle name="20% - Accent5 14 2 2 2" xfId="6591"/>
    <cellStyle name="20% - Accent5 14 2 2" xfId="6592"/>
    <cellStyle name="20% - Accent5 14 2" xfId="6593"/>
    <cellStyle name="40 % - Accent2 8 4" xfId="6594"/>
    <cellStyle name="Comma [00]" xfId="6595"/>
    <cellStyle name="20% - Accent5 13 3 2" xfId="6596"/>
    <cellStyle name="20% - Accent5 13 3" xfId="6597"/>
    <cellStyle name="20% - Accent5 13 2 3" xfId="6598"/>
    <cellStyle name="20% - Accent5 13 2 2 2" xfId="6599"/>
    <cellStyle name="20% - Accent5 13 2 2" xfId="6600"/>
    <cellStyle name="_SubHeading_210302 VU Liquidity new figures_Feuil1" xfId="6601"/>
    <cellStyle name="20% - Accent4 14 2 2 2" xfId="6602"/>
    <cellStyle name="20% - Accent5 13" xfId="6603"/>
    <cellStyle name="HEADINGSTOP" xfId="6604"/>
    <cellStyle name="20% - Accent4 25 2" xfId="6605"/>
    <cellStyle name="20% - Accent5 12_RH et QS" xfId="6606"/>
    <cellStyle name="Normal 81 3 2" xfId="6607"/>
    <cellStyle name="Normal 76 3 2" xfId="6608"/>
    <cellStyle name="_Table_USA Ownership_Flash du mois de septembre 2009 (2) (version 1)_Budget Telmob 2011 2" xfId="6609"/>
    <cellStyle name="_Table_02 Pfd Valuation_commentaires fixe  internet Déc 08_Reporting Onatel Avril 2009 V0_Copie de Flash du mois d' avril 2009 corrigé par NAIMI_Reporting Onatel Mai 2009 V 0_Capex- Mobile 2" xfId="6610"/>
    <cellStyle name="20% - Accent5 12 4" xfId="6611"/>
    <cellStyle name="_Table_USA Ownership_commentaires fixe  internet Déc 08_TBG Onatel Février  2009  Vtbg V3_Copie de Flash du mois d' avril 2009 corrigé par NAIMI_Reporting Onatel Mai 2009 V 0_Reporting Onatel septembre  2009 préparé" xfId="6612"/>
    <cellStyle name="20% - Accent5 12 3 2" xfId="6613"/>
    <cellStyle name="20% - Accent5 12 3" xfId="6614"/>
    <cellStyle name="20% - Accent5 12 2 3" xfId="6615"/>
    <cellStyle name="20% - Accent5 12 2 2" xfId="6616"/>
    <cellStyle name="20% - Accent5 12 2" xfId="6617"/>
    <cellStyle name="20% - Accent5 11_RH et QS" xfId="6618"/>
    <cellStyle name="Normal 81 2 2" xfId="6619"/>
    <cellStyle name="Normal 76 2 2" xfId="6620"/>
    <cellStyle name="_Table_Commentaires TBG mars_Flash du mois de septembre 2009 (2) (version 1)" xfId="6621"/>
    <cellStyle name="20% - Accent5 11 4" xfId="6622"/>
    <cellStyle name="Titre 3 3" xfId="6623"/>
    <cellStyle name="Decimal 0,0000_RH et QS" xfId="6624"/>
    <cellStyle name="_Table_02 Pfd Valuation_TBG Onatel Février  2009  Vtbg V3_Commentaires TBG mars_Copie de Flash du mois d' avril 2009 corrigé par NAIMI_Reporting Onatel Mai 2009 V 0_Flash du mois de septembre 2009 (2) (version 1)_Budget Telmob 2011 2 2" xfId="6625"/>
    <cellStyle name="20% - Accent5 11 3 2" xfId="6626"/>
    <cellStyle name="20% - Accent6 5 3 2" xfId="6627"/>
    <cellStyle name="20% - Accent5 11 3" xfId="6628"/>
    <cellStyle name="20% - Accent5 11 2 3" xfId="6629"/>
    <cellStyle name="format - Style1" xfId="6630"/>
    <cellStyle name="Titre 2 3 2" xfId="6631"/>
    <cellStyle name="20% - Accent5 11 2 2 2" xfId="6632"/>
    <cellStyle name="20% - Accent5 11 2 2" xfId="6633"/>
    <cellStyle name="20 % - Accent5 7 5 2" xfId="6634"/>
    <cellStyle name="20% - Accent5 11 2" xfId="6635"/>
    <cellStyle name="20 % - Accent5 7 5" xfId="6636"/>
    <cellStyle name="Accent6 3 2" xfId="6637"/>
    <cellStyle name="20% - Accent5 11" xfId="6638"/>
    <cellStyle name="20% - Accent6 5 2 3" xfId="6639"/>
    <cellStyle name="_TableHead_TBG Onatel Février  2009  Vtbg V3_Commentaires TBG mars_Flash du mois de mai 2009_Budget 2011 v1 (4)" xfId="6640"/>
    <cellStyle name="20% - Accent6 5 2 2" xfId="6641"/>
    <cellStyle name="20% - Accent5 10 2 2 2" xfId="6642"/>
    <cellStyle name="40% - Accent3 11 2 2 2" xfId="6643"/>
    <cellStyle name="20 % - Accent5 7 4" xfId="6644"/>
    <cellStyle name="20% - Accent5 10" xfId="6645"/>
    <cellStyle name="20% - Accent4 9_RH et QS" xfId="6646"/>
    <cellStyle name="20% - Accent4 9 4" xfId="6647"/>
    <cellStyle name="20% - Accent4 9 2 2" xfId="6648"/>
    <cellStyle name="20% - Accent4 9 2" xfId="6649"/>
    <cellStyle name="Normal [0] 14 2 2" xfId="6650"/>
    <cellStyle name="20% - Accent4 9" xfId="6651"/>
    <cellStyle name="20% - Accent4 8_RH et QS" xfId="6652"/>
    <cellStyle name="20% - Accent4 8 2 2 2" xfId="6653"/>
    <cellStyle name="20% - Accent4 7_RH et QS" xfId="6654"/>
    <cellStyle name="Link Units (0)_Parc Mobile" xfId="6655"/>
    <cellStyle name="20% - Accent4 7 3" xfId="6656"/>
    <cellStyle name="Calcul 2 2" xfId="6657"/>
    <cellStyle name="Normal 3 2 5 2" xfId="6658"/>
    <cellStyle name="60 % - Accent6 2 2 2" xfId="6659"/>
    <cellStyle name="20% - Accent4 7 2 3" xfId="6660"/>
    <cellStyle name="20 % - Accent5 7 3 2" xfId="6661"/>
    <cellStyle name="Entrée 8 2 3" xfId="6662"/>
    <cellStyle name="Normal 5 2 9 2 2" xfId="6663"/>
    <cellStyle name="Euro 2 2_RH et QS" xfId="6664"/>
    <cellStyle name="20% - Accent4 7 2" xfId="6665"/>
    <cellStyle name="Normal 5 2 9 2" xfId="6666"/>
    <cellStyle name="_Table_02 Pfd Valuation_Commentaires TBG mars_Flash du mois de mai 2009_Capex- Mobile 2 2" xfId="6667"/>
    <cellStyle name="20% - Accent4 7" xfId="6668"/>
    <cellStyle name="20% - Accent4 6_RH et QS" xfId="6669"/>
    <cellStyle name="20% - Accent4 6 2 3" xfId="6670"/>
    <cellStyle name="_Table_USA Ownership_TBG Onatel Février  2009  Vtbg V3_Commentaires TBG mars_Copie de Flash du mois d' avril 2009 corrigé par NAIMI_Reporting Onatel septembre  2009 préparé 2 2" xfId="6671"/>
    <cellStyle name="20% - Accent4 6 2 2" xfId="6672"/>
    <cellStyle name="20% - Accent4 6 2" xfId="6673"/>
    <cellStyle name="_Table_02 Pfd Valuation_commentaires fixe  internet Déc 08_TBG Onatel Février  2009  Vtbg V3_Copie de Flash du mois d' avril 2009 corrigé par NAIMI_Reporting Onatel Mai 2009 V 0_Flash du mois de septembre 2009 (2) (version 1) 2" xfId="6674"/>
    <cellStyle name="20% - Accent4 5 3 2" xfId="6675"/>
    <cellStyle name="20% - Accent4 5 3" xfId="6676"/>
    <cellStyle name="_Heading_prestemp_Reporting Onatel Mai 2009 V 0_Flash du mois de septembre 2009 (2) (version 1)_Reporting Onatel septembre  2009 V1 (4)" xfId="6677"/>
    <cellStyle name="20% - Accent4 5 2 2" xfId="6678"/>
    <cellStyle name="Normal 3 12 4" xfId="6679"/>
    <cellStyle name="_Table_02 Pfd Valuation_commentaires fixe  internet Déc 08_Reporting Onatel Avril 2009 V0_Copie de Flash du mois d' avril 2009 corrigé par NAIMI_Reporting Onatel Mai 2009 V 0_Reporting Onatel septembre  2009 préparé_Budget Telmob 2011" xfId="6680"/>
    <cellStyle name="40% - Accent5 27 2 2 2" xfId="6681"/>
    <cellStyle name="20% - Accent4 4_RH et QS" xfId="6682"/>
    <cellStyle name="20% - Accent4 4 4" xfId="6683"/>
    <cellStyle name="SAPBEXfilterItem 3" xfId="6684"/>
    <cellStyle name="20% - Accent4 4 3 2" xfId="6685"/>
    <cellStyle name="20% - Accent4 4 2 2 2" xfId="6686"/>
    <cellStyle name="Normal 3 2 7 2 2 2" xfId="6687"/>
    <cellStyle name="20% - Accent4 3 3" xfId="6688"/>
    <cellStyle name="20% - Accent4 3 2 2 2" xfId="6689"/>
    <cellStyle name="20% - Accent4 3" xfId="6690"/>
    <cellStyle name="Normal 5 2 4 3 2 3" xfId="6691"/>
    <cellStyle name="20% - Accent4 28_RH et QS" xfId="6692"/>
    <cellStyle name="60 % - Accent5 4 2" xfId="6693"/>
    <cellStyle name="20% - Accent4 28 2" xfId="6694"/>
    <cellStyle name="Normal 81 2 3" xfId="6695"/>
    <cellStyle name="Normal 76 2 3" xfId="6696"/>
    <cellStyle name="_SubHeading_prestemp_Reporting Onatel Mai 2009 V 0_Flash du mois de septembre 2009 (2) (version 1) 2" xfId="6697"/>
    <cellStyle name="_SubHeading_prestemp_Reporting Onatel Avril 2009 V0 2" xfId="6698"/>
    <cellStyle name="20% - Accent4 27_RH et QS" xfId="6699"/>
    <cellStyle name="40% - Accent5 8 2 3" xfId="6700"/>
    <cellStyle name="Normal 2 3 6" xfId="6701"/>
    <cellStyle name="20% - Accent4 27 3" xfId="6702"/>
    <cellStyle name="Normal 2 2 7" xfId="6703"/>
    <cellStyle name="20% - Accent4 26 4" xfId="6704"/>
    <cellStyle name="Input Percent 0" xfId="6705"/>
    <cellStyle name="40% - Accent5 7 2 3" xfId="6706"/>
    <cellStyle name="20% - Accent4 26 3 2" xfId="6707"/>
    <cellStyle name="20% - Accent4 26 2 3" xfId="6708"/>
    <cellStyle name="Normal 92 3 4" xfId="6709"/>
    <cellStyle name="Normal 87 3 4" xfId="6710"/>
    <cellStyle name="60 % - Accent5 2 2 2" xfId="6711"/>
    <cellStyle name="20% - Accent4 26 2 2" xfId="6712"/>
    <cellStyle name="Normal 2 2 5" xfId="6713"/>
    <cellStyle name="60 % - Accent5 2 2" xfId="6714"/>
    <cellStyle name="20% - Accent4 26 2" xfId="6715"/>
    <cellStyle name="Accent1 33 2" xfId="6716"/>
    <cellStyle name="_Table_USA Ownership_TBG Onatel Février  2009  Vtbg V3_Flash du mois de mai 2009" xfId="6717"/>
    <cellStyle name="40% - Accent5 6 2 3" xfId="6718"/>
    <cellStyle name="20% - Accent4 25 3 2" xfId="6719"/>
    <cellStyle name="20 % - Accent6 7 2_RH et QS" xfId="6720"/>
    <cellStyle name="_TableHead_Commentaires TBG mars_Copie de Flash du mois d' avril 2009 corrigé par NAIMI_Reporting Onatel septembre  2009 préparé_Budget 2011 v1 (4) 2" xfId="6721"/>
    <cellStyle name="20% - Accent4 25 2 3" xfId="6722"/>
    <cellStyle name="20% - Accent5 19 4" xfId="6723"/>
    <cellStyle name="20% - Accent5 24 4" xfId="6724"/>
    <cellStyle name="20% - Accent4 25 2 2 2" xfId="6725"/>
    <cellStyle builtinId="23" name="Check Cell" xfId="6726"/>
    <cellStyle name="20% - Accent4 9 2 2 2" xfId="6727"/>
    <cellStyle name="Link Currency (2) 2" xfId="6728"/>
    <cellStyle name="40% - Accent3 27 2 2 2" xfId="6729"/>
    <cellStyle name="20% - Accent4 2_RH et QS" xfId="6730"/>
    <cellStyle name="40% - Accent2 6 3" xfId="6731"/>
    <cellStyle name="40 % - Accent5 9 5 2" xfId="6732"/>
    <cellStyle name="20% - Accent4 2 2 3" xfId="6733"/>
    <cellStyle name="20% - Accent4 2 2 2 2" xfId="6734"/>
    <cellStyle name="Normal 21 7 3 2" xfId="6735"/>
    <cellStyle name="20% - Accent4 2 2 2" xfId="6736"/>
    <cellStyle name="Normal 21 7 3" xfId="6737"/>
    <cellStyle name="_Table_USA Ownership_TBG Onatel Février  2009  Vtbg V3 2 2" xfId="6738"/>
    <cellStyle name="_Table_USA Ownership_commentaires fixe  internet Déc 08_Reporting Onatel Avril 2009 V0_Copie de Flash du mois d' avril 2009 corrigé par NAIMI_Reporting Onatel Mai 2009 V 0 3" xfId="6739"/>
    <cellStyle name="20% - Accent4 2 2" xfId="6740"/>
    <cellStyle name="20% - Accent4 2" xfId="6741"/>
    <cellStyle name="Normal 51" xfId="6742"/>
    <cellStyle name="Normal 46" xfId="6743"/>
    <cellStyle name="40% - Accent5 5 2 3" xfId="6744"/>
    <cellStyle name="20% - Accent4 24 3 2" xfId="6745"/>
    <cellStyle name="20% - Accent4 19 3 2" xfId="6746"/>
    <cellStyle name="Normal 99_RH et QS" xfId="6747"/>
    <cellStyle name="20% - Accent4 24 2 2 2" xfId="6748"/>
    <cellStyle name="20% - Accent4 19 2 2 2" xfId="6749"/>
    <cellStyle name="40% - Accent5 4 2 3" xfId="6750"/>
    <cellStyle name="20% - Accent4 23 3 2" xfId="6751"/>
    <cellStyle name="20% - Accent4 18 3 2" xfId="6752"/>
    <cellStyle name="40% - Accent5 3 2 3" xfId="6753"/>
    <cellStyle name="20% - Accent4 22 3 2" xfId="6754"/>
    <cellStyle name="20% - Accent4 17 3 2" xfId="6755"/>
    <cellStyle name="Title 26" xfId="6756"/>
    <cellStyle name="Milliers [0] 3 2" xfId="6757"/>
    <cellStyle name="20% - Accent4 22 2 3" xfId="6758"/>
    <cellStyle name="20% - Accent4 17 2 3" xfId="6759"/>
    <cellStyle name="_Table_02 Pfd Valuation_commentaires fixe  internet Déc 08_TBG Onatel Février  2009  Vtbg V3_Reporting Onatel Mai 2009 V 0_Capex- Mobile 3" xfId="6760"/>
    <cellStyle name="20% - Accent4 22 2 2 2" xfId="6761"/>
    <cellStyle name="20% - Accent4 17 2 2 2" xfId="6762"/>
    <cellStyle name="20% - Accent4 22" xfId="6763"/>
    <cellStyle name="20% - Accent4 17" xfId="6764"/>
    <cellStyle name="20% - Accent4 21" xfId="6765"/>
    <cellStyle name="20% - Accent4 16" xfId="6766"/>
    <cellStyle name="_Table_USA Ownership_TBG Onatel Février  2009  Vtbg V3_Commentaires TBG mars_Copie de Flash du mois d' avril 2009 corrigé par NAIMI_Flash du mois de septembre 2009 (2) (version 1)_Budget Telmob 2011 2" xfId="6767"/>
    <cellStyle name="20% - Accent4 20 3 2" xfId="6768"/>
    <cellStyle name="20% - Accent4 15 3 2" xfId="6769"/>
    <cellStyle name="40% - Accent6 24_RH et QS" xfId="6770"/>
    <cellStyle name="40% - Accent6 19_RH et QS" xfId="6771"/>
    <cellStyle name="20% - Accent4 20 3" xfId="6772"/>
    <cellStyle name="20% - Accent4 15 3" xfId="6773"/>
    <cellStyle name="Accent3 4_Parc Mobile" xfId="6774"/>
    <cellStyle name="20% - Accent4 20 2 2 2" xfId="6775"/>
    <cellStyle name="20% - Accent4 15 2 2 2" xfId="6776"/>
    <cellStyle name="20% - Accent4 20 2" xfId="6777"/>
    <cellStyle name="20% - Accent4 15 2" xfId="6778"/>
    <cellStyle name="20% - Accent4 20" xfId="6779"/>
    <cellStyle name="20% - Accent4 15" xfId="6780"/>
    <cellStyle name="20% - Accent4 14 4" xfId="6781"/>
    <cellStyle name="20% - Accent4 14 3 2" xfId="6782"/>
    <cellStyle name="Normal 80 3 4" xfId="6783"/>
    <cellStyle name="Normal 75 3 4" xfId="6784"/>
    <cellStyle name="20% - Accent4 14 2 2" xfId="6785"/>
    <cellStyle name="20% - Accent4 14 2" xfId="6786"/>
    <cellStyle name="20% - Accent4 14" xfId="6787"/>
    <cellStyle name="20% - Accent4 13 4" xfId="6788"/>
    <cellStyle name="_SubHeading_210302 VU Liquidity new figures_Reporting Onatel Mai 2009 V 0 A ENVOYE_Commentaires Janvier 2010" xfId="6789"/>
    <cellStyle name="20% - Accent4 13 3 2" xfId="6790"/>
    <cellStyle name="20% - Accent4 13 3" xfId="6791"/>
    <cellStyle name="20% - Accent4 13 2 3" xfId="6792"/>
    <cellStyle name="20% - Accent4 13 2 2 2" xfId="6793"/>
    <cellStyle name="20% - Accent4 13" xfId="6794"/>
    <cellStyle name="20% - Accent4 12 4" xfId="6795"/>
    <cellStyle name="20% - Accent4 12 3" xfId="6796"/>
    <cellStyle name="20% - Accent4 12 2 3" xfId="6797"/>
    <cellStyle name="Input Normal 5" xfId="6798"/>
    <cellStyle name="20% - Accent4 12 2 2 2" xfId="6799"/>
    <cellStyle name="Euro 10 2" xfId="6800"/>
    <cellStyle name="Commentaire 5 4" xfId="6801"/>
    <cellStyle name="20% - Accent4 11 3 2" xfId="6802"/>
    <cellStyle name="20% - Accent4 11 2 3" xfId="6803"/>
    <cellStyle name="_Table_02 Pfd Valuation_commentaires fixe  internet Déc 08_TBG Onatel Février  2009  Vtbg V3_Commentaires TBG mars_Flash du mois de mai 2009_Capex- Mobile 2" xfId="6804"/>
    <cellStyle name="20% - Accent4 11 2 2 2" xfId="6805"/>
    <cellStyle name="20% - Accent4 11 2 2" xfId="6806"/>
    <cellStyle name="20% - Accent4 11 2" xfId="6807"/>
    <cellStyle name="20% - Accent4 10 2 3" xfId="6808"/>
    <cellStyle name="20% - Accent4 10 2 2" xfId="6809"/>
    <cellStyle name="Milliers 6 2" xfId="6810"/>
    <cellStyle name="Input Percent 5" xfId="6811"/>
    <cellStyle name="20% - Accent4 10 2" xfId="6812"/>
    <cellStyle name="20 % - Accent5 2 4" xfId="6813"/>
    <cellStyle name="20% - Accent4 10" xfId="6814"/>
    <cellStyle name="20% - Accent3 9 4" xfId="6815"/>
    <cellStyle name="通貨 [0.00]_NTT G.Lite Pricing Jan 25th" xfId="6816"/>
    <cellStyle name="20% - Accent3 9 3 2" xfId="6817"/>
    <cellStyle name="_Table_02 Pfd Valuation_commentaires fixe  internet Déc 08_Commentaires TBG mars_Copie de Flash du mois d' avril 2009 corrigé par NAIMI 2" xfId="6818"/>
    <cellStyle name="20% - Accent3 9 2 3" xfId="6819"/>
    <cellStyle name="_SubHeading_prestemp_Reporting Onatel Avril 2009 V0_Flash du mois de septembre 2009 (2) (version 1)_Commentaires Janvier 2010" xfId="6820"/>
    <cellStyle name="_Table_02 Pfd Valuation_Reporting Onatel Mai 2009 V 0" xfId="6821"/>
    <cellStyle name="20% - Accent3 9 2 2" xfId="6822"/>
    <cellStyle name="20% - Accent3 9 2" xfId="6823"/>
    <cellStyle name="Normal 5 2 8 4" xfId="6824"/>
    <cellStyle name="20% - Accent3 9" xfId="6825"/>
    <cellStyle name="20% - Accent3 8_RH et QS" xfId="6826"/>
    <cellStyle name="20% - Accent3 8 2 3" xfId="6827"/>
    <cellStyle name="Normal 26_Parc Mobile" xfId="6828"/>
    <cellStyle name="_Table_02 Pfd Valuation_TBG Onatel Février  2009  Vtbg V3_Commentaires TBG mars_Copie de Flash du mois d' avril 2009 corrigé par NAIMI" xfId="6829"/>
    <cellStyle name="20 % - Accent4 12_RH et QS" xfId="6830"/>
    <cellStyle name="20% - Accent3 25" xfId="6831"/>
    <cellStyle name="20% - Accent3 7 2 3" xfId="6832"/>
    <cellStyle name="_Table_02 Pfd Valuation_Reporting Onatel Avril 2009 V0_Flash du mois de mai 2009_Budget Telmob 2011 2" xfId="6833"/>
    <cellStyle name="20% - Accent3 19 2" xfId="6834"/>
    <cellStyle name="20% - Accent3 24 2" xfId="6835"/>
    <cellStyle name="20% - Accent3 7 2 2 2" xfId="6836"/>
    <cellStyle name="Normal 5 2 8 2 2 2" xfId="6837"/>
    <cellStyle name="20% - Accent3 19" xfId="6838"/>
    <cellStyle name="20% - Accent3 24" xfId="6839"/>
    <cellStyle name="20% - Accent3 7 2 2" xfId="6840"/>
    <cellStyle name="Entrée 7 2 3" xfId="6841"/>
    <cellStyle name="Normal 5 2 8 2 2" xfId="6842"/>
    <cellStyle name="20% - Accent3 7 2" xfId="6843"/>
    <cellStyle name="_Table_02 Pfd Valuation_Rev Fixe-Internet_COMMENTAIRES JUILLET 2009_Capex- Mobile 3" xfId="6844"/>
    <cellStyle name="_Table_02 Pfd Valuation_commentaires fixe  internet Déc 08_TBG Onatel Février  2009  Vtbg V3_Flash du mois de septembre 2009 (2) (version 1)_Capex- Mobile 2" xfId="6845"/>
    <cellStyle name="20% - Accent3 6_RH et QS" xfId="6846"/>
    <cellStyle name="20% - Accent3 6 4" xfId="6847"/>
    <cellStyle name="40 % - Accent2 13 4" xfId="6848"/>
    <cellStyle name="_Table_commentaires fixe  internet Déc 08_TBG Onatel Février  2009  Vtbg V3_Commentaires TBG mars_Copie de Flash du mois d' avril 2009 corrigé par NAIMI_Reporting Onatel Mai 2009 V 0" xfId="6849"/>
    <cellStyle name="20% - Accent3 6 3" xfId="6850"/>
    <cellStyle name="_TableHeading_P&amp;L S1 2008_Budget 2011 v1 (4)" xfId="6851"/>
    <cellStyle name="20 % - Accent5 13 2 2 2" xfId="6852"/>
    <cellStyle name="20% - Accent3 6 2 3" xfId="6853"/>
    <cellStyle name="_TableHead_TBG Onatel Février  2009  Vtbg V3_Commentaires TBG mars_Copie de Flash du mois d' avril 2009 corrigé par NAIMI_Reporting Onatel Mai 2009 V 0_Reporting Onatel septembre  2009 préparé 2" xfId="6854"/>
    <cellStyle name="20% - Accent3 6 2 2 2" xfId="6855"/>
    <cellStyle name="40 % - Accent2 13 3" xfId="6856"/>
    <cellStyle name="20% - Accent3 6 2" xfId="6857"/>
    <cellStyle name="20% - Accent3 5_RH et QS" xfId="6858"/>
    <cellStyle name="Total 4_Parc Mobile" xfId="6859"/>
    <cellStyle name="20% - Accent5 6_RH et QS" xfId="6860"/>
    <cellStyle name="_TableHead_commentaires fixe  internet Déc 08_TBG Onatel Février  2009  Vtbg V3_Flash du mois de mai 2009_Budget 2011 v1 (4)" xfId="6861"/>
    <cellStyle name="20% - Accent3 5 4" xfId="6862"/>
    <cellStyle name="20% - Accent3 5 2 3" xfId="6863"/>
    <cellStyle name="40 % - Accent5 8 3 3 2" xfId="6864"/>
    <cellStyle name="PrePop Units (1)_Parc Mobile" xfId="6865"/>
    <cellStyle name="20% - Accent3 4 4" xfId="6866"/>
    <cellStyle name="_Table_USA Ownership_commentaires fixe  internet Déc 08_Flash du mois de septembre 2009 (2) (version 1) 2" xfId="6867"/>
    <cellStyle name="20% - Accent3 4 2 2 2" xfId="6868"/>
    <cellStyle name="_MultipleSpace_VU Valuation-top down approach 02" xfId="6869"/>
    <cellStyle name="_TableHead_Reporting Onatel Avril 2009 V0_Copie de Flash du mois d' avril 2009 corrigé par NAIMI" xfId="6870"/>
    <cellStyle name="_Table_USA Ownership_commentaires fixe  internet Déc 08_TBG Onatel Février  2009  Vtbg V3_Commentaires TBG mars_Flash du mois d' avril 2009 2 2" xfId="6871"/>
    <cellStyle name="20% - Accent3 3 4" xfId="6872"/>
    <cellStyle name="%_Projet de budget 2009- Onatel- V5bis_BUDGET ONATEL 2010 v5" xfId="6873"/>
    <cellStyle name="20% - Accent3 3 3 2" xfId="6874"/>
    <cellStyle name="_TableHeading_commentaires fixe  internet Déc 08_Flash du mois d' avril 2009_Flash du mois de mai 2009_Budget 2011 v1 (4) 2" xfId="6875"/>
    <cellStyle name="40 % - Accent4 13 3 2" xfId="6876"/>
    <cellStyle name="20% - Accent3 3 3" xfId="6877"/>
    <cellStyle name="_TableRowBorder_commentaires fixe  internet Déc 08_Copie de Flash du mois d' avril 2009 corrigé par NAIMI_Flash du mois de mai 2009_Budget Telmob 2011" xfId="6878"/>
    <cellStyle name="20% - Accent3 3 2 3" xfId="6879"/>
    <cellStyle name="20% - Accent3 3 2 2 2" xfId="6880"/>
    <cellStyle name="Normal 20 8 3" xfId="6881"/>
    <cellStyle name="20% - Accent3 3 2" xfId="6882"/>
    <cellStyle name="_TableHeading_commentaires fixe  internet Déc 08_Reporting Onatel Avril 2009 V0_Copie de Flash du mois d' avril 2009 corrigé par NAIMI_Budget 2011 v1 (4)" xfId="6883"/>
    <cellStyle name="40 % - Accent1 9 4" xfId="6884"/>
    <cellStyle name="20% - Accent3 3" xfId="6885"/>
    <cellStyle name="40 % - Accent5 7 3 2" xfId="6886"/>
    <cellStyle name="20% - Accent3 28 3 2" xfId="6887"/>
    <cellStyle name="20% - Accent3 28 3" xfId="6888"/>
    <cellStyle name="20% - Accent3 28 2 3" xfId="6889"/>
    <cellStyle name="20% - Accent3 28 2 2 2" xfId="6890"/>
    <cellStyle name="Normal 3 2 2 2 2 3 2" xfId="6891"/>
    <cellStyle name="40 % - Accent1 12_RH et QS" xfId="6892"/>
    <cellStyle name="20% - Accent3 28 2 2" xfId="6893"/>
    <cellStyle name="20% - Accent3 28 2" xfId="6894"/>
    <cellStyle name="40% - Accent3 8 3" xfId="6895"/>
    <cellStyle name="_Table_02 Pfd Valuation_Commentaires TBG mars_Copie de Flash du mois d' avril 2009 corrigé par NAIMI_Reporting Onatel septembre  2009 préparé 2" xfId="6896"/>
    <cellStyle name="20% - Accent3 27_RH et QS" xfId="6897"/>
    <cellStyle name="Total 34 2" xfId="6898"/>
    <cellStyle name="Total 29 2" xfId="6899"/>
    <cellStyle name="_Table_USA Ownership_commentaires fixe  internet Déc 08_Commentaires TBG mars_Flash du mois de septembre 2009 (2) (version 1)_Budget Telmob 2011" xfId="6900"/>
    <cellStyle name="20% - Accent3 27 3" xfId="6901"/>
    <cellStyle name="Βασικό_τιμοκατ-σύμβασης-for-diekat" xfId="6902"/>
    <cellStyle name="20% - Accent3 27 2 3" xfId="6903"/>
    <cellStyle name="20% - Accent3 27 2 2" xfId="6904"/>
    <cellStyle name="InputDetailPct 3" xfId="6905"/>
    <cellStyle name="20% - Accent3 27 2" xfId="6906"/>
    <cellStyle name="per.style" xfId="6907"/>
    <cellStyle name="20% - Accent3 26 4" xfId="6908"/>
    <cellStyle name="20% - Accent3 26 2 3" xfId="6909"/>
    <cellStyle name="Normal 20 2 2 6" xfId="6910"/>
    <cellStyle name="_Table_02 Pfd Valuation_Commentaires TBG mars_Flash du mois d' avril 2009_Reporting Onatel Mai 2009 V 0" xfId="6911"/>
    <cellStyle name="20% - Accent3 26 2 2" xfId="6912"/>
    <cellStyle name="PercentChange" xfId="6913"/>
    <cellStyle name="20% - Accent3 26" xfId="6914"/>
    <cellStyle name="Milliers 11 2" xfId="6915"/>
    <cellStyle name="_TableRowBorder_Flash du mois d' avril 2009" xfId="6916"/>
    <cellStyle name="40 % - Accent6 7 2 2 2 2" xfId="6917"/>
    <cellStyle name="20% - Accent3 25_RH et QS" xfId="6918"/>
    <cellStyle name="Normal 3 11" xfId="6919"/>
    <cellStyle name="20% - Accent3 25 2 2" xfId="6920"/>
    <cellStyle name="_Table_02 Pfd Valuation_TBG Onatel Février  2009  Vtbg V3_Commentaires TBG mars_Copie de Flash du mois d' avril 2009 corrigé par NAIMI 2" xfId="6921"/>
    <cellStyle name="20% - Accent3 25 2" xfId="6922"/>
    <cellStyle name="20% - Accent3 2_RH et QS" xfId="6923"/>
    <cellStyle name="40 % - Accent4 13 2 3" xfId="6924"/>
    <cellStyle name="40 % - Accent1 9 3 4" xfId="6925"/>
    <cellStyle name="_Table_USA Ownership_Commentaires TBG mars_Copie de Flash du mois d' avril 2009 corrigé par NAIMI_Reporting Onatel Mai 2009 V 0_Flash du mois de septembre 2009 (2) (version 1)_Budget Telmob 2011" xfId="6926"/>
    <cellStyle name="20% - Accent3 2 4" xfId="6927"/>
    <cellStyle name="40 % - Accent1 9 3 2 2" xfId="6928"/>
    <cellStyle name="Normal 20 7 3 2" xfId="6929"/>
    <cellStyle name="20% - Accent3 2 2 2" xfId="6930"/>
    <cellStyle name="40% - Accent2 21 3 2" xfId="6931"/>
    <cellStyle name="40% - Accent2 16 3 2" xfId="6932"/>
    <cellStyle name="40 % - Accent1 9 3" xfId="6933"/>
    <cellStyle name="20% - Accent3 2" xfId="6934"/>
    <cellStyle name="20% - Accent3 24_RH et QS" xfId="6935"/>
    <cellStyle name="20% - Accent3 19_RH et QS" xfId="6936"/>
    <cellStyle name="Normal 3 2 4 4" xfId="6937"/>
    <cellStyle name="40% - Accent6 7" xfId="6938"/>
    <cellStyle name="20% - Accent3 23_RH et QS" xfId="6939"/>
    <cellStyle name="20% - Accent3 18_RH et QS" xfId="6940"/>
    <cellStyle name="20% - Accent4 14_RH et QS" xfId="6941"/>
    <cellStyle name="_Table_USA Ownership_Flash du mois d' avril 2009_Flash du mois de septembre 2009 (2) (version 1) 3" xfId="6942"/>
    <cellStyle name="20% - Accent3 23 4" xfId="6943"/>
    <cellStyle name="20% - Accent3 18 4" xfId="6944"/>
    <cellStyle name="Total 30 2" xfId="6945"/>
    <cellStyle name="_Table_02 Pfd Valuation_Commentaires TBG mars_Copie de Flash du mois d' avril 2009 corrigé par NAIMI_Flash du mois de mai 2009_Budget Telmob 2011" xfId="6946"/>
    <cellStyle name="_Table_USA Ownership_Flash du mois d' avril 2009_Flash du mois de septembre 2009 (2) (version 1) 2" xfId="6947"/>
    <cellStyle name="20% - Accent3 23 3" xfId="6948"/>
    <cellStyle name="20% - Accent3 18 3" xfId="6949"/>
    <cellStyle name="20% - Accent3 23 2 3" xfId="6950"/>
    <cellStyle name="20% - Accent3 18 2 3" xfId="6951"/>
    <cellStyle name="20% - Accent3 23 2" xfId="6952"/>
    <cellStyle name="20% - Accent3 18 2" xfId="6953"/>
    <cellStyle name="Normal 20 2 6 3 2" xfId="6954"/>
    <cellStyle name="Normal [2]" xfId="6955"/>
    <cellStyle name="_TableHead_commentaires fixe  internet Déc 08_TBG Onatel Février  2009  Vtbg V3" xfId="6956"/>
    <cellStyle name="20% - Accent3 22 4" xfId="6957"/>
    <cellStyle name="20% - Accent3 17 4" xfId="6958"/>
    <cellStyle name="20% - Accent3 22 3 2" xfId="6959"/>
    <cellStyle name="20% - Accent3 17 3 2" xfId="6960"/>
    <cellStyle name="Normal 21 5 3_RH et QS" xfId="6961"/>
    <cellStyle name="20% - Accent3 22 3" xfId="6962"/>
    <cellStyle name="20% - Accent3 17 3" xfId="6963"/>
    <cellStyle name="20% - Accent3 22 2 3" xfId="6964"/>
    <cellStyle name="20% - Accent3 17 2 3" xfId="6965"/>
    <cellStyle name="_Table_02 Pfd Valuation_commentaires fixe  internet Déc 08_Flash du mois d' avril 2009_Budget Telmob 2011 3" xfId="6966"/>
    <cellStyle name="20% - Accent3 22 2 2" xfId="6967"/>
    <cellStyle name="20% - Accent3 17 2 2" xfId="6968"/>
    <cellStyle name="Normal 20 2 6 2 2" xfId="6969"/>
    <cellStyle name="20% - Accent3 21 4" xfId="6970"/>
    <cellStyle name="20% - Accent3 16 4" xfId="6971"/>
    <cellStyle name="Normal 23 2 2 2 2 2" xfId="6972"/>
    <cellStyle name="Normal 18 2 2 2 2 2" xfId="6973"/>
    <cellStyle name="Comma0" xfId="6974"/>
    <cellStyle name="_TableHead_commentaires fixe  internet Déc 08_Reporting Onatel Avril 2009 V0_Copie de Flash du mois d' avril 2009 corrigé par NAIMI_Reporting Onatel Mai 2009 V 0_Reporting Onatel septembre  2009 préparé_Budget 2011 v1 (4) 2" xfId="6975"/>
    <cellStyle name="20% - Accent3 21 3" xfId="6976"/>
    <cellStyle name="20% - Accent3 16 3" xfId="6977"/>
    <cellStyle name="20% - Accent3 21 2 2 2" xfId="6978"/>
    <cellStyle name="20% - Accent3 16 2 2 2" xfId="6979"/>
    <cellStyle name="_Table_02 Pfd Valuation_Flash du mois d' avril 2009_Reporting Onatel Mai 2009 V 0_Budget Telmob 2011 2 2" xfId="6980"/>
    <cellStyle name="20% - Accent3 21" xfId="6981"/>
    <cellStyle name="20% - Accent3 16" xfId="6982"/>
    <cellStyle name="40 % - Accent5 7 2 2 2 2" xfId="6983"/>
    <cellStyle name="20% - Accent3 20_RH et QS" xfId="6984"/>
    <cellStyle name="20% - Accent3 15_RH et QS" xfId="6985"/>
    <cellStyle name="_Table_USA Ownership_commentaires fixe  internet Déc 08_TBG Onatel Février  2009  Vtbg V3_Commentaires TBG mars_Reporting Onatel Mai 2009 V 0_Budget Telmob 2011 2 2" xfId="6986"/>
    <cellStyle name="20% - Accent3 20 2 3" xfId="6987"/>
    <cellStyle name="20% - Accent3 15 2 3" xfId="6988"/>
    <cellStyle name="Normal 3 2 5 3_RH et QS" xfId="6989"/>
    <cellStyle name="20% - Accent3 20 2" xfId="6990"/>
    <cellStyle name="20% - Accent3 15 2" xfId="6991"/>
    <cellStyle name="20% - Accent3 14_RH et QS" xfId="6992"/>
    <cellStyle name="20% - Accent3 14 2 2" xfId="6993"/>
    <cellStyle name="20% - Accent3 13 4" xfId="6994"/>
    <cellStyle name="20% - Accent3 13 3 2" xfId="6995"/>
    <cellStyle name="60% - Accent3 23" xfId="6996"/>
    <cellStyle name="60% - Accent3 18" xfId="6997"/>
    <cellStyle name="20% - Accent3 13 2 3" xfId="6998"/>
    <cellStyle name="Normal 98 4" xfId="6999"/>
    <cellStyle name="60% - Accent3 22" xfId="7000"/>
    <cellStyle name="60% - Accent3 17" xfId="7001"/>
    <cellStyle name="_Table_02 Pfd Valuation_commentaires fixe  internet Déc 08_TBG Onatel Février  2009  Vtbg V3_Copie de Flash du mois d' avril 2009 corrigé par NAIMI_Reporting Onatel Mai 2009 V 0_Reporting Onatel septembre  2009 préparé_Capex- Mobile" xfId="7002"/>
    <cellStyle name="20% - Accent3 13 2 2" xfId="7003"/>
    <cellStyle name="20% - Accent3 13" xfId="7004"/>
    <cellStyle name="20% - Accent3 12_RH et QS" xfId="7005"/>
    <cellStyle name="Input 10" xfId="7006"/>
    <cellStyle name="Headline1" xfId="7007"/>
    <cellStyle name="20% - Accent3 12 2 3" xfId="7008"/>
    <cellStyle name="20% - Accent3 12 2 2 2" xfId="7009"/>
    <cellStyle name="20% - Accent3 12 2 2" xfId="7010"/>
    <cellStyle name="Normal 20 5 6" xfId="7011"/>
    <cellStyle name="Link Units (0) 2" xfId="7012"/>
    <cellStyle name="20% - Accent3 12" xfId="7013"/>
    <cellStyle name="Normal 5 2 2 4 3 2" xfId="7014"/>
    <cellStyle name="20% - Accent3 11 4" xfId="7015"/>
    <cellStyle name="_Table_02 Pfd Valuation_Reporting Onatel Avril 2009 V0_Copie de Flash du mois d' avril 2009 corrigé par NAIMI_Reporting Onatel Mai 2009 V 0_Reporting Onatel septembre  2009 préparé_Budget Telmob 2011 2 2" xfId="7016"/>
    <cellStyle name="20% - Accent3 11 3" xfId="7017"/>
    <cellStyle name="20% - Accent3 11 2 2 2" xfId="7018"/>
    <cellStyle name="20% - Accent3 11 2 2" xfId="7019"/>
    <cellStyle name="%_TBG filiales Février 10" xfId="7020"/>
    <cellStyle name="20 % - Accent6 8_RH et QS" xfId="7021"/>
    <cellStyle name="20% - Accent3 11" xfId="7022"/>
    <cellStyle name="_TableHeading_Reporting Onatel Mai 2009 V 0 2" xfId="7023"/>
    <cellStyle name="40 % - Accent4 7 2 2 2 2" xfId="7024"/>
    <cellStyle name="20% - Accent3 10_RH et QS" xfId="7025"/>
    <cellStyle name="Normal 5 2 2 4 2 2" xfId="7026"/>
    <cellStyle name="_TableHeading_commentaires fixe  internet Déc 08_TBG Onatel Février  2009  Vtbg V3_Budget 2011 v1 (4) 2" xfId="7027"/>
    <cellStyle name="20% - Accent3 10 4" xfId="7028"/>
    <cellStyle name="_Table_USA Ownership_Commentaires TBG mars_Reporting Onatel septembre  2009 préparé 3" xfId="7029"/>
    <cellStyle name="40 % - Accent4 3 2_Parc Mobile" xfId="7030"/>
    <cellStyle name="20% - Accent3 10 3 2" xfId="7031"/>
    <cellStyle name="20% - Accent3 10 2 2 2" xfId="7032"/>
    <cellStyle name="20% - Accent3 10 2 2" xfId="7033"/>
    <cellStyle name="20% - Accent2 9_RH et QS" xfId="7034"/>
    <cellStyle name="_CAPEX Pole Réseaux  Mars 2007" xfId="7035"/>
    <cellStyle name="_Table_commentaires fixe  internet Déc 08_TBG Onatel Février  2009  Vtbg V3_Commentaires TBG mars_Flash du mois d' avril 2009_Flash du mois de mai 2009_Budget Telmob 2011" xfId="7036"/>
    <cellStyle name="20% - Accent3 14 2" xfId="7037"/>
    <cellStyle name="20% - Accent2 9 4" xfId="7038"/>
    <cellStyle name="40 % - Accent4 9 2 2 3" xfId="7039"/>
    <cellStyle name="_Table_USA Ownership_Commentaires TBG mars_Copie de Flash du mois d' avril 2009 corrigé par NAIMI_Flash du mois de septembre 2009 (2) (version 1) 2 2" xfId="7040"/>
    <cellStyle name="20% - Accent2 9 3 2" xfId="7041"/>
    <cellStyle name="20% - Accent2 9 2 3" xfId="7042"/>
    <cellStyle name="Normal 8 2 3 4" xfId="7043"/>
    <cellStyle name="20% - Accent2 9 2 2 2" xfId="7044"/>
    <cellStyle name="20% - Accent2 9 2 2" xfId="7045"/>
    <cellStyle name="20% - Accent2 8_RH et QS" xfId="7046"/>
    <cellStyle name="_Table_02 Pfd Valuation_TBG Onatel Février  2009  Vtbg V3_Commentaires TBG mars_Reporting Onatel Mai 2009 V 0_Budget Telmob 2011 2 2" xfId="7047"/>
    <cellStyle name="20% - Accent2 8 2 2 2" xfId="7048"/>
    <cellStyle name="Normal 5 2 7 3 2" xfId="7049"/>
    <cellStyle name="20 % - Accent1 13_RH et QS" xfId="7050"/>
    <cellStyle name="20% - Accent2 8 2" xfId="7051"/>
    <cellStyle name="Normal 5 2 7 3" xfId="7052"/>
    <cellStyle name="20% - Accent2 8" xfId="7053"/>
    <cellStyle name="_Table_02 Pfd Valuation_commentaires fixe  internet Déc 08_Flash du mois d' avril 2009_Reporting Onatel Mai 2009 V 0_Budget Telmob 2011 2" xfId="7054"/>
    <cellStyle name="20% - Accent6 20 2 3" xfId="7055"/>
    <cellStyle name="20% - Accent6 15 2 3" xfId="7056"/>
    <cellStyle name="20% - Accent2 7_RH et QS" xfId="7057"/>
    <cellStyle name="20% - Accent3 12 2" xfId="7058"/>
    <cellStyle name="PercentSales 14" xfId="7059"/>
    <cellStyle name="20% - Accent2 7 4" xfId="7060"/>
    <cellStyle name="20% - Accent2 7 3 2" xfId="7061"/>
    <cellStyle name="PercentSales 13" xfId="7062"/>
    <cellStyle name="Normal 5 2 7 2 3" xfId="7063"/>
    <cellStyle name="20% - Accent2 7 3" xfId="7064"/>
    <cellStyle name="Fixed [0]" xfId="7065"/>
    <cellStyle name="_TableHeading_TBG Onatel Février  2009  Vtbg V3_Copie de Flash du mois d' avril 2009 corrigé par NAIMI_Flash du mois de mai 2009_Budget Telmob 2011" xfId="7066"/>
    <cellStyle name="60 % - Accent4 2 2 2" xfId="7067"/>
    <cellStyle name="20% - Accent2 7 2 3" xfId="7068"/>
    <cellStyle name="Normal 6 2 3 4" xfId="7069"/>
    <cellStyle name="20% - Accent2 7 2 2 2" xfId="7070"/>
    <cellStyle name="Normal 5 2 7 2 2 2" xfId="7071"/>
    <cellStyle name="20% - Accent2 7 2 2" xfId="7072"/>
    <cellStyle name="Entrée 6 2 3" xfId="7073"/>
    <cellStyle name="PercentSales 12" xfId="7074"/>
    <cellStyle name="Normal 5 2 7 2 2" xfId="7075"/>
    <cellStyle name="20% - Accent2 7 2" xfId="7076"/>
    <cellStyle name="Normal 5 2 7 2" xfId="7077"/>
    <cellStyle name="20% - Accent2 7" xfId="7078"/>
    <cellStyle name="Accent1 13" xfId="7079"/>
    <cellStyle name="_Table_02 Pfd Valuation_commentaires fixe  internet Déc 08_Copie de Flash du mois d' avril 2009 corrigé par NAIMI_Reporting Onatel septembre  2009 préparé" xfId="7080"/>
    <cellStyle name="40% - Accent3 13 2 2" xfId="7081"/>
    <cellStyle name="20% - Accent2 6_RH et QS" xfId="7082"/>
    <cellStyle name="_Table_02 Pfd Valuation_Reporting Onatel Avril 2009 V0_Copie de Flash du mois d' avril 2009 corrigé par NAIMI_Flash du mois de mai 2009_Budget Telmob 2011" xfId="7083"/>
    <cellStyle name="20% - Accent3 11 2" xfId="7084"/>
    <cellStyle name="20% - Accent2 6 4" xfId="7085"/>
    <cellStyle name="_TableHead_Commentaires TBG mars_Flash du mois de mai 2009" xfId="7086"/>
    <cellStyle name="20% - Accent2 6 3 2" xfId="7087"/>
    <cellStyle name="_Table_02 Pfd Valuation_commentaires fixe  internet Déc 08_TBG Onatel Février  2009  Vtbg V3_Commentaires TBG mars_Flash du mois d' avril 2009_Reporting Onatel septembre  2009 préparé_Capex- Mobile 2 2" xfId="7088"/>
    <cellStyle name="_TableHead_Rev Fixe-Internet_COMMENTAIRES JUILLET 2009" xfId="7089"/>
    <cellStyle name="Enter Units (2)_Parc Mobile" xfId="7090"/>
    <cellStyle name="20% - Accent6 6 2 2 2" xfId="7091"/>
    <cellStyle name="20% - Accent2 6 3" xfId="7092"/>
    <cellStyle name="20 % - Accent5 12 2 2 2" xfId="7093"/>
    <cellStyle name="_Table_USA Ownership_Reporting Onatel Avril 2009 V0_Copie de Flash du mois d' avril 2009 corrigé par NAIMI_Reporting Onatel Mai 2009 V 0_Flash du mois de septembre 2009 (2) (version 1)_Budget Telmob 2011 2 2" xfId="7094"/>
    <cellStyle name="20% - Accent2 6 2 3" xfId="7095"/>
    <cellStyle name="20% - Accent2 6 2 2 2" xfId="7096"/>
    <cellStyle name="20% - Accent2 6 2 2" xfId="7097"/>
    <cellStyle name="20% - Accent2 6 2" xfId="7098"/>
    <cellStyle name="_Table_02 Pfd Valuation_Copie de Flash du mois d' avril 2009 corrigé par NAIMI_Reporting Onatel septembre  2009 préparé_Budget Telmob 2011 2 2" xfId="7099"/>
    <cellStyle name="20% - Accent2 6" xfId="7100"/>
    <cellStyle name="_Delhi - CAPEX - updated Dec 30_BP&amp;A Bulletin - 05- 2008-09-MAPA (draft)" xfId="7101"/>
    <cellStyle name="20% - Accent3 26_RH et QS" xfId="7102"/>
    <cellStyle name="20% - Accent2 5 3 2" xfId="7103"/>
    <cellStyle name="20% - Accent2 5 2 3" xfId="7104"/>
    <cellStyle name="Pourcentage 18 3 4 2" xfId="7105"/>
    <cellStyle name="40% - Accent5 14_RH et QS" xfId="7106"/>
    <cellStyle name="20% - Accent2 5 2 2" xfId="7107"/>
    <cellStyle name="_Table_USA Ownership_commentaires fixe  internet Déc 08_Copie de Flash du mois d' avril 2009 corrigé par NAIMI_Budget Telmob 2011 2" xfId="7108"/>
    <cellStyle name="Euro 5 3" xfId="7109"/>
    <cellStyle name="20% - Accent2 5 2" xfId="7110"/>
    <cellStyle name="_Table_USA Ownership_commentaires fixe  internet Déc 08_TBG Onatel Février  2009  Vtbg V3_Flash du mois d' avril 2009_Flash du mois de septembre 2009 (2) (version 1)" xfId="7111"/>
    <cellStyle name="_Table_USA Ownership_commentaires fixe  internet Déc 08_Reporting Onatel Avril 2009 V0_Copie de Flash du mois d' avril 2009 corrigé par NAIMI 3" xfId="7112"/>
    <cellStyle name="20% - Accent2 4_RH et QS" xfId="7113"/>
    <cellStyle name="40 % - Accent5 8 2 3 2" xfId="7114"/>
    <cellStyle name="20% - Accent2 4 4" xfId="7115"/>
    <cellStyle name="Link Units (2) 2" xfId="7116"/>
    <cellStyle name="_Table_USA Ownership_commentaires fixe  internet Déc 08" xfId="7117"/>
    <cellStyle name="20% - Accent2 3_RH et QS" xfId="7118"/>
    <cellStyle name="40 % - Accent1 8 4 2" xfId="7119"/>
    <cellStyle name="_Table_02 Pfd Valuation_TBG Onatel Février  2009  Vtbg V3_Flash du mois de septembre 2009 (2) (version 1)" xfId="7120"/>
    <cellStyle name="_TableHeading_commentaires fixe  internet Déc 08_Commentaires TBG mars_Copie de Flash du mois d' avril 2009 corrigé par NAIMI_Reporting Onatel Mai 2009 V 0_Reporting Onatel septembre  2009 préparé 2" xfId="7121"/>
    <cellStyle name="20% - Accent2 3 2" xfId="7122"/>
    <cellStyle name="_Table_02 Pfd Valuation_commentaires fixe  internet Déc 08_Commentaires TBG mars_Flash du mois d' avril 2009_Flash du mois de septembre 2009 (2) (version 1)_Capex- Mobile" xfId="7123"/>
    <cellStyle name="40% - Accent2 21 2 3" xfId="7124"/>
    <cellStyle name="40% - Accent2 16 2 3" xfId="7125"/>
    <cellStyle name="_MultipleSpace_credit - newco_6_18" xfId="7126"/>
    <cellStyle name="40 % - Accent1 8 4" xfId="7127"/>
    <cellStyle name="_Table_USA Ownership_commentaires fixe  internet Déc 08_TBG Onatel Février  2009  Vtbg V3_Commentaires TBG mars_Reporting Onatel Mai 2009 V 0_Budget Telmob 2011 2" xfId="7128"/>
    <cellStyle name="20% - Accent2 3" xfId="7129"/>
    <cellStyle name="20% - Accent2 28_RH et QS" xfId="7130"/>
    <cellStyle name="20% - Accent2 28 3 2" xfId="7131"/>
    <cellStyle name="40 % - Accent6 11 2 2 2" xfId="7132"/>
    <cellStyle name="_TableHead_TBG Onatel Février  2009  Vtbg V3_Commentaires TBG mars_Copie de Flash du mois d' avril 2009 corrigé par NAIMI_Budget Telmob 2011 2" xfId="7133"/>
    <cellStyle name="20% - Accent2 28 2 3" xfId="7134"/>
    <cellStyle name="Normal 4 2 7" xfId="7135"/>
    <cellStyle name="_Table_02 Pfd Valuation_Reporting Onatel Avril 2009 V0_Copie de Flash du mois d' avril 2009 corrigé par NAIMI_Reporting Onatel septembre  2009 préparé_Capex- Mobile 2" xfId="7136"/>
    <cellStyle name="20% - Accent2 28 2 2 2" xfId="7137"/>
    <cellStyle name="%_Flash_du_mois_de_Décembre_2008_v2(2)_Flash du mois de septembre 2009 (2) (version 1)_Reporting Onatel septembre  2009 V1 (4)" xfId="7138"/>
    <cellStyle name="20% - Accent2 28 2 2" xfId="7139"/>
    <cellStyle name="_Table_02 Pfd Valuation_TBG Onatel Février  2009  Vtbg V3_Commentaires TBG mars_Copie de Flash du mois d' avril 2009 corrigé par NAIMI_Reporting Onatel Mai 2009 V 0_Reporting Onatel septembre  2009 préparé_Budget Telmob 2011 3" xfId="7140"/>
    <cellStyle name="20% - Accent2 27 4" xfId="7141"/>
    <cellStyle name="20% - Accent2 27 3 2" xfId="7142"/>
    <cellStyle name="_Table_02 Pfd Valuation_TBG Onatel Février  2009  Vtbg V3_Commentaires TBG mars_Copie de Flash du mois d' avril 2009 corrigé par NAIMI_Reporting Onatel Mai 2009 V 0_Reporting Onatel septembre  2009 préparé_Budget Telmob 2011 2" xfId="7143"/>
    <cellStyle name="20% - Accent2 27 3" xfId="7144"/>
    <cellStyle name="20% - Accent2 27 2 3" xfId="7145"/>
    <cellStyle name="20% - Accent2 27 2" xfId="7146"/>
    <cellStyle name="_Table_02 Pfd Valuation_Flash du mois d' avril 2009_Reporting Onatel septembre  2009 préparé 2" xfId="7147"/>
    <cellStyle name="20% - Accent2 27" xfId="7148"/>
    <cellStyle name="20% - Accent2 26_RH et QS" xfId="7149"/>
    <cellStyle name="20% - Accent2 26 4" xfId="7150"/>
    <cellStyle name="_Table_USA Ownership_Flash du mois de septembre 2009 (2) (version 1) 2 2" xfId="7151"/>
    <cellStyle name="20% - Accent2 26 3 2" xfId="7152"/>
    <cellStyle name="_Table_commentaires fixe  internet Déc 08_Copie de Flash du mois d' avril 2009 corrigé par NAIMI_Reporting Onatel septembre  2009 préparé_Budget Telmob 2011" xfId="7153"/>
    <cellStyle name="Entrée 3_RH et QS" xfId="7154"/>
    <cellStyle name="40% - Accent2 20 2 2 2" xfId="7155"/>
    <cellStyle name="40% - Accent2 15 2 2 2" xfId="7156"/>
    <cellStyle name="20% - Accent2 26 3" xfId="7157"/>
    <cellStyle name="Normal 6 2" xfId="7158"/>
    <cellStyle name="20% - Accent2 26 2 2 2" xfId="7159"/>
    <cellStyle name="Normal 6" xfId="7160"/>
    <cellStyle name="20% - Accent2 26 2 2" xfId="7161"/>
    <cellStyle name="20% - Accent1 2 2 2 2" xfId="7162"/>
    <cellStyle name="20% - Accent2 26" xfId="7163"/>
    <cellStyle name="20% - Accent2 25_RH et QS" xfId="7164"/>
    <cellStyle name="20% - Accent2 25 3" xfId="7165"/>
    <cellStyle name="20% - Accent2 25 2 2" xfId="7166"/>
    <cellStyle name="20% - Accent2 25 2" xfId="7167"/>
    <cellStyle name="Note 21" xfId="7168"/>
    <cellStyle name="Note 16" xfId="7169"/>
    <cellStyle name="Euro 2 3" xfId="7170"/>
    <cellStyle name="40% - Accent2 21 2 2 2" xfId="7171"/>
    <cellStyle name="40% - Accent2 16 2 2 2" xfId="7172"/>
    <cellStyle name="40 % - Accent1 8 3 2" xfId="7173"/>
    <cellStyle name="20% - Accent2 2 2" xfId="7174"/>
    <cellStyle name="40% - Accent2 21 2 2" xfId="7175"/>
    <cellStyle name="40% - Accent2 16 2 2" xfId="7176"/>
    <cellStyle name="40 % - Accent1 8 3" xfId="7177"/>
    <cellStyle name="%_Flux Financiers Conso 2" xfId="7178"/>
    <cellStyle name="20% - Accent2 2" xfId="7179"/>
    <cellStyle name="20% - Accent2 24_RH et QS" xfId="7180"/>
    <cellStyle name="20% - Accent2 19_RH et QS" xfId="7181"/>
    <cellStyle name="20% - Accent2 24 3 2" xfId="7182"/>
    <cellStyle name="20% - Accent2 19 3 2" xfId="7183"/>
    <cellStyle name="20% - Accent2 24 3" xfId="7184"/>
    <cellStyle name="20% - Accent2 19 3" xfId="7185"/>
    <cellStyle name="20% - Accent2 24 2 3" xfId="7186"/>
    <cellStyle name="20% - Accent2 19 2 3" xfId="7187"/>
    <cellStyle name="Normal 97_RH et QS" xfId="7188"/>
    <cellStyle name="20% - Accent2 24 2 2 2" xfId="7189"/>
    <cellStyle name="20% - Accent2 19 2 2 2" xfId="7190"/>
    <cellStyle name="20% - Accent2 24 2" xfId="7191"/>
    <cellStyle name="20% - Accent2 19 2" xfId="7192"/>
    <cellStyle name="20% - Accent2 24" xfId="7193"/>
    <cellStyle name="20% - Accent2 19" xfId="7194"/>
    <cellStyle name="Accent4 12" xfId="7195"/>
    <cellStyle name="40% - Accent4 12 3 2" xfId="7196"/>
    <cellStyle name="20% - Accent5 4 2 2 2" xfId="7197"/>
    <cellStyle name="20% - Accent2 23_RH et QS" xfId="7198"/>
    <cellStyle name="20% - Accent2 18_RH et QS" xfId="7199"/>
    <cellStyle name="20% - Accent2 23 3" xfId="7200"/>
    <cellStyle name="20% - Accent2 18 3" xfId="7201"/>
    <cellStyle name="20% - Accent2 23 2 3" xfId="7202"/>
    <cellStyle name="20% - Accent2 18 2 3" xfId="7203"/>
    <cellStyle name="20% - Accent2 23 2 2 2" xfId="7204"/>
    <cellStyle name="20% - Accent2 18 2 2 2" xfId="7205"/>
    <cellStyle name="20% - Accent2 23" xfId="7206"/>
    <cellStyle name="20% - Accent2 18" xfId="7207"/>
    <cellStyle name="_Heading_210302 VU Liquidity new figures_Reporting Onatel Avril 2009 V0_Flash du mois de septembre 2009 (2) (version 1)_Flash du mois de Décembre 2009 V3 (2)" xfId="7208"/>
    <cellStyle name="60% - Accent5 26" xfId="7209"/>
    <cellStyle name="_TableHeading_commentaires fixe  internet Déc 08_TBG Onatel Février  2009  Vtbg V3_Flash du mois de mai 2009_Budget 2011 v1 (4) 2" xfId="7210"/>
    <cellStyle name="40% - Accent4 11 3" xfId="7211"/>
    <cellStyle name="40 % - Accent2 7 3" xfId="7212"/>
    <cellStyle name="20% - Accent2 22_RH et QS" xfId="7213"/>
    <cellStyle name="20% - Accent2 17_RH et QS" xfId="7214"/>
    <cellStyle name="Normal 12 2 8 2" xfId="7215"/>
    <cellStyle name="_Table_USA Ownership_commentaires fixe  internet Déc 08_TBG Onatel Février  2009  Vtbg V3_Commentaires TBG mars_Copie de Flash du mois d' avril 2009 corrigé par NAIMI_Flash du mois de mai 2009 2 2" xfId="7216"/>
    <cellStyle name="40 % - Accent3 9 2_RH et QS" xfId="7217"/>
    <cellStyle name="20% - Accent2 22 4" xfId="7218"/>
    <cellStyle name="20% - Accent2 17 4" xfId="7219"/>
    <cellStyle name="20% - Accent2 22 2 2 2" xfId="7220"/>
    <cellStyle name="20% - Accent2 17 2 2 2" xfId="7221"/>
    <cellStyle name="20% - Accent2 22 2 2" xfId="7222"/>
    <cellStyle name="20% - Accent2 17 2 2" xfId="7223"/>
    <cellStyle name="20% - Accent2 21 3 2" xfId="7224"/>
    <cellStyle name="20% - Accent2 16 3 2" xfId="7225"/>
    <cellStyle name="20% - Accent2 21 3" xfId="7226"/>
    <cellStyle name="20% - Accent2 16 3" xfId="7227"/>
    <cellStyle name="20% - Accent2 21 2 3" xfId="7228"/>
    <cellStyle name="20% - Accent2 16 2 3" xfId="7229"/>
    <cellStyle name="20% - Accent2 21 2 2 2" xfId="7230"/>
    <cellStyle name="20% - Accent2 16 2 2 2" xfId="7231"/>
    <cellStyle name="20% - Accent2 21" xfId="7232"/>
    <cellStyle name="20% - Accent2 16" xfId="7233"/>
    <cellStyle name="20% - Accent2 20 4" xfId="7234"/>
    <cellStyle name="20% - Accent2 15 4" xfId="7235"/>
    <cellStyle name="20% - Accent2 20 3" xfId="7236"/>
    <cellStyle name="20% - Accent2 15 3" xfId="7237"/>
    <cellStyle name="60% - Accent5 11" xfId="7238"/>
    <cellStyle name="20% - Accent2 20 2 3" xfId="7239"/>
    <cellStyle name="20% - Accent2 15 2 3" xfId="7240"/>
    <cellStyle name="20% - Accent2 20 2" xfId="7241"/>
    <cellStyle name="20% - Accent2 15 2" xfId="7242"/>
    <cellStyle name="_TableRowBorder_Reporting Onatel Avril 2009 V0_Copie de Flash du mois d' avril 2009 corrigé par NAIMI_Reporting Onatel septembre  2009 préparé" xfId="7243"/>
    <cellStyle name="20% - Accent2 14_RH et QS" xfId="7244"/>
    <cellStyle name="20% - Accent2 14 3 2" xfId="7245"/>
    <cellStyle name="20% - Accent2 14 3" xfId="7246"/>
    <cellStyle name="Neutre 5_RH et QS" xfId="7247"/>
    <cellStyle name="20% - Accent5 2" xfId="7248"/>
    <cellStyle name="20% - Accent2 14 2 2 2" xfId="7249"/>
    <cellStyle name="_Table_02 Pfd Valuation_TBG Onatel Février  2009  Vtbg V3_Commentaires TBG mars_Copie de Flash du mois d' avril 2009 corrigé par NAIMI_Reporting Onatel Mai 2009 V 0_Flash du mois de septembre 2009 (2) (version 1)_Budget Telmob 2011 2" xfId="7250"/>
    <cellStyle name="40% - Accent3 6 3" xfId="7251"/>
    <cellStyle name="20% - Accent2 14" xfId="7252"/>
    <cellStyle name="20% - Accent2 13_RH et QS" xfId="7253"/>
    <cellStyle name="_Table_USA Ownership_commentaires fixe  internet Déc 08_Reporting Onatel Avril 2009 V0_Copie de Flash du mois d' avril 2009 corrigé par NAIMI_Reporting Onatel Mai 2009 V 0_Flash du mois de septembre 2009 (2) (version 1) 3" xfId="7254"/>
    <cellStyle name="20% - Accent2 13 2 3" xfId="7255"/>
    <cellStyle name="40% - Accent1 6" xfId="7256"/>
    <cellStyle name="20% - Accent2 13 2 2 2" xfId="7257"/>
    <cellStyle name="40% - Accent3 6 2 2 2" xfId="7258"/>
    <cellStyle name="_Table_USA Ownership_commentaires fixe  internet Déc 08_Reporting Onatel Avril 2009 V0_Copie de Flash du mois d' avril 2009 corrigé par NAIMI_Reporting Onatel Mai 2009 V 0_Flash du mois de septembre 2009 (2) (version 1) 2" xfId="7259"/>
    <cellStyle name="20% - Accent2 13 2 2" xfId="7260"/>
    <cellStyle name="Normal 3 2 7 2 3" xfId="7261"/>
    <cellStyle name="20% - Accent2 12 3 2" xfId="7262"/>
    <cellStyle name="40% - Accent2 2 4" xfId="7263"/>
    <cellStyle name="20% - Accent3 4 3" xfId="7264"/>
    <cellStyle name="20% - Accent2 12 2 2 2" xfId="7265"/>
    <cellStyle name="20% - Accent2 12 2 2" xfId="7266"/>
    <cellStyle name="Normal 24 6 2 2" xfId="7267"/>
    <cellStyle name="Milliers 3 11 3 3 2" xfId="7268"/>
    <cellStyle name="_Heading_210302 VU Liquidity new figures_Reporting Onatel septembre  2009 V1 (4)" xfId="7269"/>
    <cellStyle name="20% - Accent2 12 2" xfId="7270"/>
    <cellStyle name="Normal 3 2 6 2 3" xfId="7271"/>
    <cellStyle name="40 % - Accent1 8 3 2 2 2" xfId="7272"/>
    <cellStyle name="20% - Accent2 11 3 2" xfId="7273"/>
    <cellStyle name="Milliers 3 11 3 2 3" xfId="7274"/>
    <cellStyle name="40 % - Accent1 8 3 2 2" xfId="7275"/>
    <cellStyle name="20% - Accent2 11 3" xfId="7276"/>
    <cellStyle name="Milliers 3 11 3 2 2 2" xfId="7277"/>
    <cellStyle name="_Table_02 Pfd Valuation_TBG Onatel Février  2009  Vtbg V3_Commentaires TBG mars_Flash du mois d' avril 2009_Flash du mois de septembre 2009 (2) (version 1)_Budget Telmob 2011" xfId="7278"/>
    <cellStyle name="20% - Accent2 11 2 2" xfId="7279"/>
    <cellStyle name="Comma [0] 18 3" xfId="7280"/>
    <cellStyle name="20% - Accent2 10_RH et QS" xfId="7281"/>
    <cellStyle name="Normal 3 2 5 2 3" xfId="7282"/>
    <cellStyle name="20% - Accent2 10 3 2" xfId="7283"/>
    <cellStyle name="20% - Accent2 10 2 2" xfId="7284"/>
    <cellStyle name="40% - Accent2 18 2" xfId="7285"/>
    <cellStyle name="40% - Accent2 23 2" xfId="7286"/>
    <cellStyle name="Commentaire 5 9" xfId="7287"/>
    <cellStyle name="20% - Accent2 10 2" xfId="7288"/>
    <cellStyle name="40% - Accent4 9 2 2 2" xfId="7289"/>
    <cellStyle name="20% - Accent2 10" xfId="7290"/>
    <cellStyle name="_Table_02 Pfd Valuation_commentaires fixe  internet Déc 08_Copie de Flash du mois d' avril 2009 corrigé par NAIMI_Reporting Onatel Mai 2009 V 0_Flash du mois de septembre 2009 (2) (version 1)_Capex- Mobile 3" xfId="7291"/>
    <cellStyle name="20% - Accent1 9 4" xfId="7292"/>
    <cellStyle name="40 % - Accent4 8 2 2 3" xfId="7293"/>
    <cellStyle name="20% - Accent1 9 3 2" xfId="7294"/>
    <cellStyle name="Normal 4 20 2" xfId="7295"/>
    <cellStyle name="20% - Accent1 9 2 3" xfId="7296"/>
    <cellStyle name="20% - Accent1 9 2" xfId="7297"/>
    <cellStyle name="20% - Accent1 8 2 3" xfId="7298"/>
    <cellStyle name="Pourcentage 18 2 3 2 3" xfId="7299"/>
    <cellStyle name="20% - Accent1 8 2 2 2" xfId="7300"/>
    <cellStyle name="20% - Accent1 8 2 2" xfId="7301"/>
    <cellStyle name="20% - Accent1 8 2" xfId="7302"/>
    <cellStyle name="_Table_USA Ownership_commentaires fixe  internet Déc 08_TBG Onatel Février  2009  Vtbg V3_Commentaires TBG mars_Copie de Flash du mois d' avril 2009 corrigé par NAIMI_Reporting Onatel Mai 2009 V 0_Reporting Onatel septembre  2009 préparé" xfId="7303"/>
    <cellStyle name="20% - Accent1 8" xfId="7304"/>
    <cellStyle name="20% - Accent1 7_RH et QS" xfId="7305"/>
    <cellStyle name="20% - Accent1 7 3" xfId="7306"/>
    <cellStyle name="_SubHeading_210302 VU Liquidity new figures_Copie de Flash du mois d' avril 2009 corrigé par NAIMI" xfId="7307"/>
    <cellStyle name="_Table_02 Pfd Valuation_Commentaires TBG mars_Copie de Flash du mois d' avril 2009 corrigé par NAIMI_Reporting Onatel Mai 2009 V 0_Reporting Onatel septembre  2009 préparé_Budget Telmob 2011" xfId="7308"/>
    <cellStyle name="Comma [0] 16 2" xfId="7309"/>
    <cellStyle name="60 % - Accent3 2 2 2" xfId="7310"/>
    <cellStyle name="20% - Accent1 7 2 3" xfId="7311"/>
    <cellStyle name="20% - Accent4 23 4" xfId="7312"/>
    <cellStyle name="20% - Accent4 18 4" xfId="7313"/>
    <cellStyle name="20% - Accent1 7 2 2" xfId="7314"/>
    <cellStyle name="20% - Accent1 7" xfId="7315"/>
    <cellStyle name="_Table_02 Pfd Valuation_Reporting Onatel Mai 2009 V 0 2" xfId="7316"/>
    <cellStyle name="20% - Accent1 6_RH et QS" xfId="7317"/>
    <cellStyle name="20% - Accent1 6 4" xfId="7318"/>
    <cellStyle name="_Table_USA Ownership_commentaires fixe  internet Déc 08_Commentaires TBG mars_Flash du mois de septembre 2009 (2) (version 1)_Budget Telmob 2011 3" xfId="7319"/>
    <cellStyle name="20% - Accent1 6 3 2" xfId="7320"/>
    <cellStyle name="20% - Accent1 6 3" xfId="7321"/>
    <cellStyle name="20 % - Accent5 11 2 2 2" xfId="7322"/>
    <cellStyle name="20% - Accent1 6 2 3" xfId="7323"/>
    <cellStyle name="20% - Accent1 6 2" xfId="7324"/>
    <cellStyle name="20% - Accent1 6" xfId="7325"/>
    <cellStyle name="20% - Accent1 5_RH et QS" xfId="7326"/>
    <cellStyle name="%_Phase préparatoire du TBG de Décembre 2008_Flash du mois de septembre 2009 (2) (version 1)_Flash du mois de Décembre 2009 V3 (2)" xfId="7327"/>
    <cellStyle name="_SubHeading_prestemp 2" xfId="7328"/>
    <cellStyle name="20% - Accent1 5 4" xfId="7329"/>
    <cellStyle name="_Table_USA Ownership_commentaires fixe  internet Déc 08_TBG Onatel Février  2009  Vtbg V3_Commentaires TBG mars" xfId="7330"/>
    <cellStyle name="20% - Accent1 5 3 2" xfId="7331"/>
    <cellStyle name="20% - Accent1 5 2 2" xfId="7332"/>
    <cellStyle name="20% - Accent1 5 2" xfId="7333"/>
    <cellStyle name="Milliers 2 5" xfId="7334"/>
    <cellStyle name="_Table_USA Ownership_commentaires fixe  internet Déc 08_TBG Onatel Février  2009  Vtbg V3_Commentaires TBG mars_Copie de Flash du mois d' avril 2009 corrigé par NAIMI_Reporting Onatel Mai 2009 V 0_Budget Telmob 2011 2" xfId="7335"/>
    <cellStyle name="20% - Accent1 4_RH et QS" xfId="7336"/>
    <cellStyle name="_Table_Commentaires TBG mars_Flash du mois d' avril 2009_Budget Telmob 2011" xfId="7337"/>
    <cellStyle name="20% - Accent1 4 4" xfId="7338"/>
    <cellStyle name="20% - Accent1 4 3 2" xfId="7339"/>
    <cellStyle name="20% - Accent1 4 3" xfId="7340"/>
    <cellStyle name="20% - Accent1 4 2 2 2" xfId="7341"/>
    <cellStyle name="40 % - Accent1 7 5 2" xfId="7342"/>
    <cellStyle name="20% - Accent1 4 2" xfId="7343"/>
    <cellStyle name="ViewTotalHide 3" xfId="7344"/>
    <cellStyle name="20% - Accent1 3 3 2" xfId="7345"/>
    <cellStyle name="_TableHead_commentaires fixe  internet Déc 08_Reporting Onatel Avril 2009 V0_Copie de Flash du mois d' avril 2009 corrigé par NAIMI_Flash du mois de mai 2009 2" xfId="7346"/>
    <cellStyle name="40% - Accent1 21 2 3" xfId="7347"/>
    <cellStyle name="40% - Accent1 16 2 3" xfId="7348"/>
    <cellStyle name="20% - Accent1 28_RH et QS" xfId="7349"/>
    <cellStyle name="_SubHeading_210302 VU Liquidity new figures_Reporting Consolidé ONATEL 04.2009" xfId="7350"/>
    <cellStyle name="20% - Accent4 9 3" xfId="7351"/>
    <cellStyle name="Normal 14 3 2 2 2" xfId="7352"/>
    <cellStyle name="20% - Accent1 28 3 2" xfId="7353"/>
    <cellStyle name="40 % - Accent6 10 5 2" xfId="7354"/>
    <cellStyle name="20% - Accent4 8 4" xfId="7355"/>
    <cellStyle name="20% - Accent1 28 2 3" xfId="7356"/>
    <cellStyle name="40 % - Accent1 2 3" xfId="7357"/>
    <cellStyle name="_Table_02 Pfd Valuation_Commentaires TBG mars_Budget Telmob 2011 3" xfId="7358"/>
    <cellStyle name="20% - Accent1 28 2" xfId="7359"/>
    <cellStyle name="20% - Accent1 28" xfId="7360"/>
    <cellStyle name="20% - Accent1 27 4" xfId="7361"/>
    <cellStyle name="20% - Accent1 27 3" xfId="7362"/>
    <cellStyle name="_Table_02 Pfd Valuation_Reporting Onatel Mai 2009 V 0 A ENVOYE_Reporting Onatel septembre  2009 préparé 2" xfId="7363"/>
    <cellStyle name="20% - Accent3 8 4" xfId="7364"/>
    <cellStyle name="20% - Accent1 27 2 3" xfId="7365"/>
    <cellStyle name="20% - Accent1 27 2" xfId="7366"/>
    <cellStyle name="Accent2 - 60 %" xfId="7367"/>
    <cellStyle name="Normal 5 2 9 3" xfId="7368"/>
    <cellStyle name="20% - Accent4 8" xfId="7369"/>
    <cellStyle name="20% - Accent1 26_RH et QS" xfId="7370"/>
    <cellStyle name="_TableHead_commentaires fixe  internet Déc 08_Commentaires TBG mars_Reporting Onatel septembre  2009 préparé_Budget 2011 v1 (4)" xfId="7371"/>
    <cellStyle name="20% - Accent1 26 4" xfId="7372"/>
    <cellStyle name="20% - Accent2 9 3" xfId="7373"/>
    <cellStyle name="20% - Accent1 26 3 2" xfId="7374"/>
    <cellStyle name="20% - Accent3 13 2" xfId="7375"/>
    <cellStyle name="20% - Accent2 8 4" xfId="7376"/>
    <cellStyle name="20% - Accent1 26 2 3" xfId="7377"/>
    <cellStyle name="20% - Accent2 8 3 2" xfId="7378"/>
    <cellStyle name="20% - Accent1 26 2 2 2" xfId="7379"/>
    <cellStyle name="20% - Accent2 8 3" xfId="7380"/>
    <cellStyle name="20% - Accent1 26 2 2" xfId="7381"/>
    <cellStyle name="20% - Accent1 26 2" xfId="7382"/>
    <cellStyle name="40 % - Accent2 9 4 3" xfId="7383"/>
    <cellStyle name="Normal 8 8 2" xfId="7384"/>
    <cellStyle name="20% - Accent1 25_RH et QS" xfId="7385"/>
    <cellStyle name="20% - Accent1 25 4" xfId="7386"/>
    <cellStyle name="Calcul 4 2 2 2" xfId="7387"/>
    <cellStyle name="_Table_02 Pfd Valuation_commentaires fixe  internet Déc 08_Copie de Flash du mois d' avril 2009 corrigé par NAIMI_Reporting Onatel Mai 2009 V 0_Flash du mois de septembre 2009 (2) (version 1)_Capex- Mobile 2" xfId="7388"/>
    <cellStyle name="20% - Accent1 9 3" xfId="7389"/>
    <cellStyle name="20% - Accent1 25 3 2" xfId="7390"/>
    <cellStyle name="20% - Accent1 8 3" xfId="7391"/>
    <cellStyle name="20% - Accent1 25 2 2" xfId="7392"/>
    <cellStyle name="20% - Accent1 25" xfId="7393"/>
    <cellStyle name="20% - Accent1 2_RH et QS" xfId="7394"/>
    <cellStyle name="40 % - Accent4 11 2 3" xfId="7395"/>
    <cellStyle name="_Table_USA Ownership_commentaires fixe  internet Déc 08_Commentaires TBG mars_Flash du mois d' avril 2009 2" xfId="7396"/>
    <cellStyle name="40 % - Accent1 7 3 4" xfId="7397"/>
    <cellStyle name="_Table_02 Pfd Valuation_Rev Fixe-Internet_Budget Telmob 2011 3" xfId="7398"/>
    <cellStyle name="20% - Accent1 2 4" xfId="7399"/>
    <cellStyle name="40 % - Accent4 11 2 2" xfId="7400"/>
    <cellStyle name="_Table_02 Pfd Valuation_Reporting Onatel Avril 2009 V0_Flash du mois de mai 2009_Budget Telmob 2011 2 2" xfId="7401"/>
    <cellStyle name="40 % - Accent1 7 3 3" xfId="7402"/>
    <cellStyle name="_Table_02 Pfd Valuation_Rev Fixe-Internet_Budget Telmob 2011 2" xfId="7403"/>
    <cellStyle name="20% - Accent1 2 3" xfId="7404"/>
    <cellStyle name="40 % - Accent1 7 3 2 2 2" xfId="7405"/>
    <cellStyle name="40 % - Accent1 7 3 2" xfId="7406"/>
    <cellStyle name="20% - Accent1 2 2" xfId="7407"/>
    <cellStyle name="40 % - Accent3 8 2 2 3" xfId="7408"/>
    <cellStyle name="40 % - Accent1 7 3" xfId="7409"/>
    <cellStyle name="_TableHeading_Flash du mois de mai 2009 2" xfId="7410"/>
    <cellStyle name="_Table_02 Pfd Valuation_TBG Onatel Février  2009  Vtbg V3_Flash du mois de mai 2009" xfId="7411"/>
    <cellStyle name="20% - Accent1 2" xfId="7412"/>
    <cellStyle name="20% - Accent1 24_RH et QS" xfId="7413"/>
    <cellStyle name="20% - Accent1 19_RH et QS" xfId="7414"/>
    <cellStyle name="20% - Accent1 24 4" xfId="7415"/>
    <cellStyle name="20% - Accent1 19 4" xfId="7416"/>
    <cellStyle name="Normal 12 6_RH et QS" xfId="7417"/>
    <cellStyle name="_TableHead_Flash du mois d' avril 2009_Flash du mois de mai 2009_Budget 2011 v1 (4) 2" xfId="7418"/>
    <cellStyle name="20% - Accent1 24 3 2" xfId="7419"/>
    <cellStyle name="20% - Accent1 19 3 2" xfId="7420"/>
    <cellStyle name="Normal 96_RH et QS" xfId="7421"/>
    <cellStyle name="20% - Accent1 24 2 2 2" xfId="7422"/>
    <cellStyle name="20% - Accent1 19 2 2 2" xfId="7423"/>
    <cellStyle name="40 % - Accent3 7 3 2 3" xfId="7424"/>
    <cellStyle name="40% - Accent1 28_RH et QS" xfId="7425"/>
    <cellStyle name="40 % - Accent4 9 3_RH et QS" xfId="7426"/>
    <cellStyle name="20% - Accent1 24 2 2" xfId="7427"/>
    <cellStyle name="20% - Accent1 19 2 2" xfId="7428"/>
    <cellStyle name="20% - Accent1 24 2" xfId="7429"/>
    <cellStyle name="20% - Accent1 19 2" xfId="7430"/>
    <cellStyle name="SAPBEXHLevel2" xfId="7431"/>
    <cellStyle name="20% - Accent1 23 4" xfId="7432"/>
    <cellStyle name="20% - Accent1 18 4" xfId="7433"/>
    <cellStyle name="SAPBEXHLevel1 2" xfId="7434"/>
    <cellStyle name="20% - Accent1 23 3 2" xfId="7435"/>
    <cellStyle name="20% - Accent1 18 3 2" xfId="7436"/>
    <cellStyle name="SAPBEXHLevel1" xfId="7437"/>
    <cellStyle name="20% - Accent1 23 3" xfId="7438"/>
    <cellStyle name="20% - Accent1 18 3" xfId="7439"/>
    <cellStyle name="SAPBEXHLevel0 2 2" xfId="7440"/>
    <cellStyle name="_TableHeading_Commentaires TBG mars_Reporting Onatel septembre  2009 préparé_Budget 2011 v1 (4)" xfId="7441"/>
    <cellStyle name="20% - Accent1 23 2 2 2" xfId="7442"/>
    <cellStyle name="20% - Accent1 18 2 2 2" xfId="7443"/>
    <cellStyle name="SAPBEXHLevel0 2" xfId="7444"/>
    <cellStyle name="20% - Accent1 23 2 2" xfId="7445"/>
    <cellStyle name="20% - Accent1 18 2 2" xfId="7446"/>
    <cellStyle name="20% - Accent1 22_RH et QS" xfId="7447"/>
    <cellStyle name="20% - Accent1 17_RH et QS" xfId="7448"/>
    <cellStyle name="20% - Accent1 22 4" xfId="7449"/>
    <cellStyle name="20% - Accent1 17 4" xfId="7450"/>
    <cellStyle name="40% - Accent3 7 2 2" xfId="7451"/>
    <cellStyle name="Vérification 2 2" xfId="7452"/>
    <cellStyle name="20% - Accent6 11_RH et QS" xfId="7453"/>
    <cellStyle name="_Table_commentaires fixe  internet Déc 08_Commentaires TBG mars_Reporting Onatel Mai 2009 V 0_Budget Telmob 2011" xfId="7454"/>
    <cellStyle name="20% - Accent1 22 2 3" xfId="7455"/>
    <cellStyle name="20% - Accent1 17 2 3" xfId="7456"/>
    <cellStyle name="20% - Accent1 21_RH et QS" xfId="7457"/>
    <cellStyle name="20% - Accent1 16_RH et QS" xfId="7458"/>
    <cellStyle name="40 % - Accent3 9 4 2 2" xfId="7459"/>
    <cellStyle name="20% - Accent1 21 4" xfId="7460"/>
    <cellStyle name="20% - Accent1 16 4" xfId="7461"/>
    <cellStyle name="20% - Accent1 21 3 2" xfId="7462"/>
    <cellStyle name="20% - Accent1 16 3 2" xfId="7463"/>
    <cellStyle name="20% - Accent1 21 2 2 2" xfId="7464"/>
    <cellStyle name="20% - Accent1 16 2 2 2" xfId="7465"/>
    <cellStyle name="40 % - Accent4 4 2_Parc Mobile" xfId="7466"/>
    <cellStyle name="20% - Accent1 21 2" xfId="7467"/>
    <cellStyle name="20% - Accent1 16 2" xfId="7468"/>
    <cellStyle name="InputDetailDate" xfId="7469"/>
    <cellStyle name="Euro 2 2 2 2" xfId="7470"/>
    <cellStyle name="20% - Accent1 20 4" xfId="7471"/>
    <cellStyle name="20% - Accent1 15 4" xfId="7472"/>
    <cellStyle name="_TableRowBorder_commentaires fixe  internet Déc 08_TBG Onatel Février  2009  Vtbg V3_Flash du mois d' avril 2009_Flash du mois de mai 2009 2" xfId="7473"/>
    <cellStyle name="20% - Accent1 20 3 2" xfId="7474"/>
    <cellStyle name="20% - Accent1 15 3 2" xfId="7475"/>
    <cellStyle name="20% - Accent1 20 3" xfId="7476"/>
    <cellStyle name="20% - Accent1 15 3" xfId="7477"/>
    <cellStyle name="40% - Accent6 20 2" xfId="7478"/>
    <cellStyle name="40% - Accent6 15 2" xfId="7479"/>
    <cellStyle name="_Table_TBG Onatel Février  2009  Vtbg V3_Commentaires TBG mars_Budget Telmob 2011" xfId="7480"/>
    <cellStyle name="40% - Accent3 5 2 2" xfId="7481"/>
    <cellStyle name="20% - Accent1 20 2 3" xfId="7482"/>
    <cellStyle name="20% - Accent1 15 2 3" xfId="7483"/>
    <cellStyle name="_Table_02 Pfd Valuation_Reporting Onatel Avril 2009 V0_Copie de Flash du mois d' avril 2009 corrigé par NAIMI_Flash du mois de septembre 2009 (2) (version 1) 2 2" xfId="7484"/>
    <cellStyle name="20% - Accent1 20 2 2" xfId="7485"/>
    <cellStyle name="20% - Accent1 15 2 2" xfId="7486"/>
    <cellStyle name="20% - Accent1 20 2" xfId="7487"/>
    <cellStyle name="20% - Accent1 15 2" xfId="7488"/>
    <cellStyle name="20% - Accent1 20" xfId="7489"/>
    <cellStyle name="20% - Accent1 15" xfId="7490"/>
    <cellStyle name="_Table_USA Ownership_commentaires fixe  internet Déc 08_Commentaires TBG mars_Copie de Flash du mois d' avril 2009 corrigé par NAIMI_Reporting Onatel Mai 2009 V 0_Reporting Onatel septembre  2009 préparé_Budget Telmob 2011 2 2" xfId="7491"/>
    <cellStyle name="40% - Accent1 25 3" xfId="7492"/>
    <cellStyle name="20% - Accent1 14_RH et QS" xfId="7493"/>
    <cellStyle name="20% - Accent1 14 4" xfId="7494"/>
    <cellStyle name="40% - Accent3 4 2 2" xfId="7495"/>
    <cellStyle name="20% - Accent1 14 2 3" xfId="7496"/>
    <cellStyle name="20 % - Accent2 9 2 2 3" xfId="7497"/>
    <cellStyle name="20% - Accent1 13 4" xfId="7498"/>
    <cellStyle name="_Table_02 Pfd Valuation_commentaires fixe  internet Déc 08_TBG Onatel Février  2009  Vtbg V3_Commentaires TBG mars_Copie de Flash du mois d' avril 2009 corrigé par NAIMI 2 2" xfId="7499"/>
    <cellStyle name="_SubHeading_prestemp_Classeur1 (2)" xfId="7500"/>
    <cellStyle name="20 % - Accent2 9 2 2 2" xfId="7501"/>
    <cellStyle name="20% - Accent1 13 3" xfId="7502"/>
    <cellStyle name="40% - Accent3 3 2 2" xfId="7503"/>
    <cellStyle name="20% - Accent1 13 2 3" xfId="7504"/>
    <cellStyle name="20% - Accent1 13 2 2 2" xfId="7505"/>
    <cellStyle name="20% - Accent1 13" xfId="7506"/>
    <cellStyle name="_Table_USA Ownership_commentaires fixe  internet Déc 08_Budget Telmob 2011 2" xfId="7507"/>
    <cellStyle name="20% - Accent1 12_RH et QS" xfId="7508"/>
    <cellStyle name="20% - Accent1 12 3 2" xfId="7509"/>
    <cellStyle name="Accent3 3_Parc Mobile" xfId="7510"/>
    <cellStyle name="_Table_USA Ownership_Commentaires TBG mars_Copie de Flash du mois d' avril 2009 corrigé par NAIMI_Reporting Onatel Mai 2009 V 0_Reporting Onatel septembre  2009 préparé" xfId="7511"/>
    <cellStyle name="20% - Accent1 12 3" xfId="7512"/>
    <cellStyle name="40% - Accent3 2 2 2" xfId="7513"/>
    <cellStyle name="20% - Accent1 12 2 3" xfId="7514"/>
    <cellStyle name="%_commentaires fixe  internet Déc 08_FAITS MARQUANTS DE SEPTEMBRE 2009" xfId="7515"/>
    <cellStyle name="20% - Accent1 12 2 2" xfId="7516"/>
    <cellStyle name="20% - Accent1 12 2" xfId="7517"/>
    <cellStyle name="Pourcentage 12" xfId="7518"/>
    <cellStyle name="20% - Accent1 11 4" xfId="7519"/>
    <cellStyle name="Pourcentage 11" xfId="7520"/>
    <cellStyle name="20% - Accent1 11 3" xfId="7521"/>
    <cellStyle name="20% - Accent1 13 2" xfId="7522"/>
    <cellStyle name="20% - Accent1 11 2 3" xfId="7523"/>
    <cellStyle name="20% - Accent1 11 2 2" xfId="7524"/>
    <cellStyle name="_Table_USA Ownership_commentaires fixe  internet Déc 08_Copie de Flash du mois d' avril 2009 corrigé par NAIMI_Reporting Onatel Mai 2009 V 0_Budget Telmob 2011 2 2" xfId="7525"/>
    <cellStyle name="20% - Accent1 10_RH et QS" xfId="7526"/>
    <cellStyle name="20% - Accent1 10 3 2" xfId="7527"/>
    <cellStyle name="Explanatory Text 13" xfId="7528"/>
    <cellStyle name="20% - Accent1 10 2 2" xfId="7529"/>
    <cellStyle name="Normal 12 4 3 2 2 2" xfId="7530"/>
    <cellStyle name="20% - Accent1 10" xfId="7531"/>
    <cellStyle name="40% - Accent2 4 2 3" xfId="7532"/>
    <cellStyle name="20 % - Accent6 9_RH et QS" xfId="7533"/>
    <cellStyle name="40 % - Accent4 7 3" xfId="7534"/>
    <cellStyle name="20 % - Accent6 9 4 2 2" xfId="7535"/>
    <cellStyle name="20 % - Accent6 9 4" xfId="7536"/>
    <cellStyle name="Normal 4 2 6 2 3" xfId="7537"/>
    <cellStyle name="40 % - Accent1 9 3 2 2 2" xfId="7538"/>
    <cellStyle name="20% - Accent3 2 2 2 2" xfId="7539"/>
    <cellStyle name="Pourcentage 17 3 3 2 2" xfId="7540"/>
    <cellStyle name="_Table_USA Ownership_commentaires fixe  internet Déc 08_Flash du mois d' avril 2009_Budget Telmob 2011 2 2" xfId="7541"/>
    <cellStyle name="20 % - Accent6 9 3_RH et QS" xfId="7542"/>
    <cellStyle name="_TableHeading_TBG Onatel Février  2009  Vtbg V3_Commentaires TBG mars_Flash du mois d' avril 2009_Budget Telmob 2011 2" xfId="7543"/>
    <cellStyle name="40% - Accent2 23 3" xfId="7544"/>
    <cellStyle name="40% - Accent2 18 3" xfId="7545"/>
    <cellStyle name="20% - Accent5 2 2 2 2" xfId="7546"/>
    <cellStyle name="20 % - Accent6 9 3 4" xfId="7547"/>
    <cellStyle name="40 % - Accent3 7 3 2" xfId="7548"/>
    <cellStyle name="_Table_USA Ownership_commentaires fixe  internet Déc 08_Copie de Flash du mois d' avril 2009 corrigé par NAIMI_Reporting Onatel Mai 2009 V 0_Flash du mois de septembre 2009 (2) (version 1) 2" xfId="7549"/>
    <cellStyle name="20 % - Accent6 9 3 2 2 2" xfId="7550"/>
    <cellStyle name="40 % - Accent3 7 3" xfId="7551"/>
    <cellStyle name="20 % - Accent6 9 3 2 2" xfId="7552"/>
    <cellStyle name="20 % - Accent6 9 3 2" xfId="7553"/>
    <cellStyle name="_Table_02 Pfd Valuation_commentaires fixe  internet Déc 08_TBG Onatel Février  2009  Vtbg V3" xfId="7554"/>
    <cellStyle name="20 % - Accent6 9 3" xfId="7555"/>
    <cellStyle name="40% - Accent1 7 2 2" xfId="7556"/>
    <cellStyle name="20 % - Accent6 9 2_RH et QS" xfId="7557"/>
    <cellStyle name="40% - Accent3 24_RH et QS" xfId="7558"/>
    <cellStyle name="40% - Accent3 19_RH et QS" xfId="7559"/>
    <cellStyle name="40% - Accent2 22 2" xfId="7560"/>
    <cellStyle name="40% - Accent2 17 2" xfId="7561"/>
    <cellStyle name="20 % - Accent6 9 2 3" xfId="7562"/>
    <cellStyle name="40 % - Accent2 7 4" xfId="7563"/>
    <cellStyle name="20% - Accent2 21_RH et QS" xfId="7564"/>
    <cellStyle name="20% - Accent2 16_RH et QS" xfId="7565"/>
    <cellStyle name="_TableRowBorder_commentaires fixe  internet Déc 08_Commentaires TBG mars_Copie de Flash du mois d' avril 2009 corrigé par NAIMI_Budget Telmob 2011" xfId="7566"/>
    <cellStyle name="20 % - Accent6 9 2 2 3" xfId="7567"/>
    <cellStyle name="40 % - Accent2 7 3 2" xfId="7568"/>
    <cellStyle name="20 % - Accent6 9 2 2 2 2" xfId="7569"/>
    <cellStyle name="40 % - Accent3 8 3 2 3" xfId="7570"/>
    <cellStyle name="20 % - Accent6 9 2 2 2" xfId="7571"/>
    <cellStyle name="_TableHead_commentaires fixe  internet Déc 08_TBG Onatel Février  2009  Vtbg V3_Commentaires TBG mars_Copie de Flash du mois d' avril 2009 corrigé par NAIMI_Budget Telmob 2011" xfId="7572"/>
    <cellStyle name="_Table_USA Ownership_commentaires fixe  internet Déc 08_Reporting Onatel Mai 2009 V 0 A ENVOYE_Reporting Onatel septembre  2009 préparé" xfId="7573"/>
    <cellStyle name="20 % - Accent6 9 2 2" xfId="7574"/>
    <cellStyle name="Calcul 3 2 3" xfId="7575"/>
    <cellStyle name="40% - Accent5 27 4" xfId="7576"/>
    <cellStyle name="Normal 4 14 2 3 2" xfId="7577"/>
    <cellStyle name="20 % - Accent6 9 2" xfId="7578"/>
    <cellStyle name="20 % - Accent6 8 4 3" xfId="7579"/>
    <cellStyle name="20 % - Accent6 8 4 2 2" xfId="7580"/>
    <cellStyle name="_TableHeading_Flash du mois de mai 2009_Budget 2011 v1 (4) 2" xfId="7581"/>
    <cellStyle name="20 % - Accent6 8 4" xfId="7582"/>
    <cellStyle name="20 % - Accent6 8 3 4" xfId="7583"/>
    <cellStyle name="40% - Accent3 15 2" xfId="7584"/>
    <cellStyle name="40% - Accent3 20 2" xfId="7585"/>
    <cellStyle name="Date [mm-d-yyyy]" xfId="7586"/>
    <cellStyle name="20 % - Accent6 8 3 3 2" xfId="7587"/>
    <cellStyle name="Percent [1] 3" xfId="7588"/>
    <cellStyle name="20 % - Accent6 8 3 3" xfId="7589"/>
    <cellStyle name="20 % - Accent6 8 3 2 3" xfId="7590"/>
    <cellStyle name="20 % - Accent6 8 3 2 2" xfId="7591"/>
    <cellStyle name="Percent [1] 2" xfId="7592"/>
    <cellStyle name="20 % - Accent6 8 3 2" xfId="7593"/>
    <cellStyle name="Percent [1]" xfId="7594"/>
    <cellStyle name="Normal 4 14 2 2 3" xfId="7595"/>
    <cellStyle name="20 % - Accent6 8 3" xfId="7596"/>
    <cellStyle name="20 % - Accent6 8 2_RH et QS" xfId="7597"/>
    <cellStyle name="20 % - Accent6 8 2 3 2" xfId="7598"/>
    <cellStyle name="20 % - Accent6 8 2 2 3" xfId="7599"/>
    <cellStyle name="_Table_commentaires fixe  internet Déc 08_Reporting Onatel septembre  2009 préparé" xfId="7600"/>
    <cellStyle name="20 % - Accent6 8 2 2 2 2" xfId="7601"/>
    <cellStyle name="20 % - Accent6 8 2 2 2" xfId="7602"/>
    <cellStyle name="Normal 4 14 2 2 2 2" xfId="7603"/>
    <cellStyle name="20 % - Accent6 8 2 2" xfId="7604"/>
    <cellStyle name="40% - Accent5 26 4" xfId="7605"/>
    <cellStyle name="Pourcentage 17 3 2 2 3" xfId="7606"/>
    <cellStyle name="Normal 4 14 2 2 2" xfId="7607"/>
    <cellStyle name="20 % - Accent6 8 2" xfId="7608"/>
    <cellStyle name="Normal 4 14 2 2" xfId="7609"/>
    <cellStyle name="20 % - Accent6 8" xfId="7610"/>
    <cellStyle name="_Table_USA Ownership_Commentaires TBG mars_Budget Telmob 2011" xfId="7611"/>
    <cellStyle name="20 % - Accent6 7 4 2 2" xfId="7612"/>
    <cellStyle name="20 % - Accent6 7 4 2" xfId="7613"/>
    <cellStyle name="20 % - Accent6 7 3 4" xfId="7614"/>
    <cellStyle name="_Heading_prestemp_Flash_du_mois_de_Décembre_2008_v2(2)" xfId="7615"/>
    <cellStyle name="20 % - Accent6 7 3 3" xfId="7616"/>
    <cellStyle name="_TableHead_Commentaires TBG mars_Budget Telmob 2011 2" xfId="7617"/>
    <cellStyle name="20 % - Accent6 7 3 2 3" xfId="7618"/>
    <cellStyle name="20 % - Accent6 7 3 2 2 2" xfId="7619"/>
    <cellStyle name="20 % - Accent6 7 3 2 2" xfId="7620"/>
    <cellStyle name="_Table_USA Ownership_commentaires fixe  internet Déc 08_TBG Onatel Février  2009  Vtbg V3_Copie de Flash du mois d' avril 2009 corrigé par NAIMI_Reporting Onatel Mai 2009 V 0_Flash du mois de septembre 2009 (2) (version 1) 2 2" xfId="7621"/>
    <cellStyle name="20 % - Accent6 7 3" xfId="7622"/>
    <cellStyle name="20 % - Accent6 7 2 4" xfId="7623"/>
    <cellStyle name="20 % - Accent6 7 2 3 2" xfId="7624"/>
    <cellStyle name="20 % - Accent6 7 2 3" xfId="7625"/>
    <cellStyle name="Normal 9 2 4" xfId="7626"/>
    <cellStyle name="20 % - Accent6 7 2 2 3" xfId="7627"/>
    <cellStyle name="40% - Accent5 24 4" xfId="7628"/>
    <cellStyle name="40% - Accent5 19 4" xfId="7629"/>
    <cellStyle name="20 % - Accent6 6 2" xfId="7630"/>
    <cellStyle name="40 % - Accent5 2" xfId="7631"/>
    <cellStyle name="40 % - Accent3 9 3 3" xfId="7632"/>
    <cellStyle name="20 % - Accent6 6" xfId="7633"/>
    <cellStyle name="_Table_02 Pfd Valuation_TBG Onatel Février  2009  Vtbg V3_Flash du mois d' avril 2009 3" xfId="7634"/>
    <cellStyle builtinId="35" name="40% - Accent2" xfId="7635"/>
    <cellStyle name="40% - Accent5 23 4" xfId="7636"/>
    <cellStyle name="40% - Accent5 18 4" xfId="7637"/>
    <cellStyle name="_TableHead_P &amp; L Conso_COMMENTAIRES JUILLET 2009_Budget 2011 v1 (4) 2" xfId="7638"/>
    <cellStyle name="40 % - Accent3 9 3 2 2" xfId="7639"/>
    <cellStyle name="20 % - Accent6 5 2" xfId="7640"/>
    <cellStyle name="40 % - Accent3 9 3 2" xfId="7641"/>
    <cellStyle name="_Heading_prestemp_Reporting Onatel Mai 2009 V 0 A ENVOYE_Flash du mois de septembre 2009 (2) (version 1)" xfId="7642"/>
    <cellStyle name="20 % - Accent6 5" xfId="7643"/>
    <cellStyle name="20 % - Accent6 4_CA Fixe" xfId="7644"/>
    <cellStyle name="20 % - Accent6 4 5" xfId="7645"/>
    <cellStyle name="_TableHeading_Commentaires TBG mars_Reporting Onatel Mai 2009 V 0_Budget Telmob 2011" xfId="7646"/>
    <cellStyle name="20 % - Accent6 4 2_Parc Mobile" xfId="7647"/>
    <cellStyle name="60% - Accent6 7" xfId="7648"/>
    <cellStyle name="20 % - Accent6 4 2 2" xfId="7649"/>
    <cellStyle name="20 % - Accent6 4" xfId="7650"/>
    <cellStyle name="20 % - Accent6 3_CA Fixe" xfId="7651"/>
    <cellStyle name="20 % - Accent6 3 5" xfId="7652"/>
    <cellStyle name="20% - Accent3 25 2 2 2" xfId="7653"/>
    <cellStyle name="20 % - Accent6 3 4" xfId="7654"/>
    <cellStyle name="20 % - Accent6 3 3" xfId="7655"/>
    <cellStyle name="20 % - Accent6 3 2 2" xfId="7656"/>
    <cellStyle name="40% - Accent5 21 4" xfId="7657"/>
    <cellStyle name="40% - Accent5 16 4" xfId="7658"/>
    <cellStyle name="20 % - Accent6 3 2" xfId="7659"/>
    <cellStyle name="_TableHead_Copie de Flash du mois d' avril 2009 corrigé par NAIMI_Reporting Onatel Mai 2009 V 0_Budget 2011 v1 (4)" xfId="7660"/>
    <cellStyle name="20 % - Accent6 2 5" xfId="7661"/>
    <cellStyle name="20 % - Accent6 2 4" xfId="7662"/>
    <cellStyle name="20 % - Accent6 2 3" xfId="7663"/>
    <cellStyle name="40% - Accent5 20 4" xfId="7664"/>
    <cellStyle name="40% - Accent5 15 4" xfId="7665"/>
    <cellStyle name="20 % - Accent6 2 2" xfId="7666"/>
    <cellStyle name="20 % - Accent6 2" xfId="7667"/>
    <cellStyle name="20 % - Accent6 14 2" xfId="7668"/>
    <cellStyle name="20 % - Accent6 13_RH et QS" xfId="7669"/>
    <cellStyle builtinId="21" name="Output" xfId="7670"/>
    <cellStyle name="20 % - Accent6 13 4" xfId="7671"/>
    <cellStyle name="_Table_02 Pfd Valuation_commentaires fixe  internet Déc 08_Commentaires TBG mars_Reporting Onatel Mai 2009 V 0_Budget Telmob 2011 2 2" xfId="7672"/>
    <cellStyle name="20 % - Accent6 13 2 2" xfId="7673"/>
    <cellStyle name="_TableHeading_commentaires fixe  internet Déc 08_Commentaires TBG mars_Flash du mois de mai 2009 2" xfId="7674"/>
    <cellStyle name="20 % - Accent6 13 2" xfId="7675"/>
    <cellStyle name="20 % - Accent6 13" xfId="7676"/>
    <cellStyle name="Accent2 11" xfId="7677"/>
    <cellStyle name="_TableHead_TBG Onatel Février  2009  Vtbg V3_Flash du mois d' avril 2009_Flash du mois de mai 2009_Budget 2011 v1 (4) 2" xfId="7678"/>
    <cellStyle name="20 % - Accent6 12_RH et QS" xfId="7679"/>
    <cellStyle name="_TableHead_Commentaires TBG mars_Budget 2011 v1 (4) 2" xfId="7680"/>
    <cellStyle name="20 % - Accent6 12 2 2 2" xfId="7681"/>
    <cellStyle name="_Heading_210302 VU Liquidity new figures_Reporting Onatel Mai 2009 V 0_Flash du mois de septembre 2009 (2) (version 1)_Reporting Onatel septembre  2009 V1 (4)" xfId="7682"/>
    <cellStyle name="20 % - Accent6 12 2" xfId="7683"/>
    <cellStyle name="20 % - Accent6 12" xfId="7684"/>
    <cellStyle name="20 % - Accent6 11_RH et QS" xfId="7685"/>
    <cellStyle name="20 % - Accent6 11 4" xfId="7686"/>
    <cellStyle name="_Table_Copie de Flash du mois d' avril 2009 corrigé par NAIMI_Flash du mois de septembre 2009 (2) (version 1)" xfId="7687"/>
    <cellStyle name="_Table_02 Pfd Valuation_P &amp; L Conso_COMMENTAIRES JUILLET 2009_Budget Telmob 2011" xfId="7688"/>
    <cellStyle name="20 % - Accent6 11 3" xfId="7689"/>
    <cellStyle name="Blue Title" xfId="7690"/>
    <cellStyle name="20 % - Accent6 11 2 2" xfId="7691"/>
    <cellStyle name="_Table_02 Pfd Valuation_commentaires fixe  internet Déc 08_Budget Telmob 2011" xfId="7692"/>
    <cellStyle name="20 % - Accent6 10 6" xfId="7693"/>
    <cellStyle name="20 % - Accent6 10 5 2" xfId="7694"/>
    <cellStyle name="20 % - Accent6 10 5" xfId="7695"/>
    <cellStyle name="20 % - Accent6 10 4 3" xfId="7696"/>
    <cellStyle name="Normal 14 2 2 3" xfId="7697"/>
    <cellStyle name="20 % - Accent6 10 4 2 2" xfId="7698"/>
    <cellStyle name="20 % - Accent6 10 3_RH et QS" xfId="7699"/>
    <cellStyle name="20 % - Accent6 10 3 4" xfId="7700"/>
    <cellStyle name="20 % - Accent1 7 4 3" xfId="7701"/>
    <cellStyle name="Input Normal 13" xfId="7702"/>
    <cellStyle name="_Table_02 Pfd Valuation_Commentaires TBG mars_Copie de Flash du mois d' avril 2009 corrigé par NAIMI_Reporting Onatel Mai 2009 V 0_Reporting Onatel septembre  2009 préparé_Capex- Mobile 2" xfId="7703"/>
    <cellStyle name="_TableHeading_commentaires fixe  internet Déc 08_Flash du mois d' avril 2009 2" xfId="7704"/>
    <cellStyle name="20 % - Accent6 10 3 2 3" xfId="7705"/>
    <cellStyle name="40% - Accent6 2 2 3" xfId="7706"/>
    <cellStyle name="20 % - Accent6 10 3 2 2 2" xfId="7707"/>
    <cellStyle name="20 % - Accent1 7 4 2" xfId="7708"/>
    <cellStyle name="Input Normal 12" xfId="7709"/>
    <cellStyle name="_Table_02 Pfd Valuation_commentaires fixe  internet Déc 08_TBG Onatel Février  2009  Vtbg V3_Commentaires TBG mars_Copie de Flash du mois d' avril 2009 corrigé par NAIMI_Reporting Onatel Mai 2009 V 0_Reporting Onatel septembre  2009 préparé" xfId="7710"/>
    <cellStyle name="20 % - Accent6 10 3 2 2" xfId="7711"/>
    <cellStyle name="20 % - Accent6 10 3 2" xfId="7712"/>
    <cellStyle name="20 % - Accent6 10 3" xfId="7713"/>
    <cellStyle name="InputDetailPct 2 2" xfId="7714"/>
    <cellStyle name="20 % - Accent6 10 2_RH et QS" xfId="7715"/>
    <cellStyle name="20% - Accent4 22 3" xfId="7716"/>
    <cellStyle name="20% - Accent4 17 3" xfId="7717"/>
    <cellStyle name="20 % - Accent6 10 2 3 2" xfId="7718"/>
    <cellStyle name="20% - Accent4 21 4" xfId="7719"/>
    <cellStyle name="20% - Accent4 16 4" xfId="7720"/>
    <cellStyle name="20 % - Accent6 10 2 2 3" xfId="7721"/>
    <cellStyle name="_Table_02 Pfd Valuation_commentaires fixe  internet Déc 08_Commentaires TBG mars_Flash du mois d' avril 2009_Flash du mois de mai 2009_Capex- Mobile 3" xfId="7722"/>
    <cellStyle name="20% - Accent4 21 3" xfId="7723"/>
    <cellStyle name="20% - Accent4 16 3" xfId="7724"/>
    <cellStyle name="20 % - Accent6 10 2 2 2" xfId="7725"/>
    <cellStyle name="20 % - Accent6 10 2 2" xfId="7726"/>
    <cellStyle name="_Table_02 Pfd Valuation_commentaires fixe  internet Déc 08_Commentaires TBG mars_Capex- Mobile 2 2" xfId="7727"/>
    <cellStyle name="20 % - Accent5 9 4 3" xfId="7728"/>
    <cellStyle name="20 % - Accent5 9 4 2" xfId="7729"/>
    <cellStyle name="_Table_02 Pfd Valuation_Commentaires TBG mars_Copie de Flash du mois d' avril 2009 corrigé par NAIMI_Reporting Onatel Mai 2009 V 0_Reporting Onatel septembre  2009 préparé_Budget Telmob 2011 3" xfId="7730"/>
    <cellStyle name="20 % - Accent5 9 4" xfId="7731"/>
    <cellStyle name="20 % - Accent5 9 3 4" xfId="7732"/>
    <cellStyle name="20 % - Accent5 9 3 3 2" xfId="7733"/>
    <cellStyle name="20 % - Accent5 9 3 2 3" xfId="7734"/>
    <cellStyle name="_Table_USA Ownership_Commentaires TBG mars_Flash du mois d' avril 2009_Budget Telmob 2011" xfId="7735"/>
    <cellStyle name="20 % - Accent5 9 3 2 2" xfId="7736"/>
    <cellStyle name="20 % - Accent5 9 3 2" xfId="7737"/>
    <cellStyle name="Calcul 2 2 4" xfId="7738"/>
    <cellStyle name="_Table_USA Ownership_Flash du mois de mai 2009_Budget Telmob 2011 2" xfId="7739"/>
    <cellStyle name="20% - Accent2 20 2 2 2" xfId="7740"/>
    <cellStyle name="20% - Accent2 15 2 2 2" xfId="7741"/>
    <cellStyle name="SAPBEXexcCritical5 3" xfId="7742"/>
    <cellStyle name="_Table_02 Pfd Valuation_Commentaires TBG mars_Copie de Flash du mois d' avril 2009 corrigé par NAIMI_Reporting Onatel Mai 2009 V 0_Reporting Onatel septembre  2009 préparé_Budget Telmob 2011 2" xfId="7743"/>
    <cellStyle name="_Table_USA Ownership_TBG Onatel Février  2009  Vtbg V3_Flash du mois d' avril 2009" xfId="7744"/>
    <cellStyle name="20 % - Accent3 15" xfId="7745"/>
    <cellStyle name="20 % - Accent5 9 3" xfId="7746"/>
    <cellStyle name="20 % - Accent5 9 2_RH et QS" xfId="7747"/>
    <cellStyle name="20 % - Accent5 9 2 4" xfId="7748"/>
    <cellStyle name="20 % - Accent5 9 2 3 2" xfId="7749"/>
    <cellStyle name="20 % - Accent5 9 2 2 3" xfId="7750"/>
    <cellStyle name="Multiple" xfId="7751"/>
    <cellStyle name="Calcul 2 2 3 2" xfId="7752"/>
    <cellStyle name="SAPBEXexcCritical5 2 2" xfId="7753"/>
    <cellStyle name="20 % - Accent3 14 2" xfId="7754"/>
    <cellStyle name="20 % - Accent5 9 2 2" xfId="7755"/>
    <cellStyle name="Calcul 2 2 3" xfId="7756"/>
    <cellStyle name="SAPBEXexcCritical5 2" xfId="7757"/>
    <cellStyle name="20 % - Accent3 14" xfId="7758"/>
    <cellStyle name="20 % - Accent5 9 2" xfId="7759"/>
    <cellStyle name="SAPBEXexcCritical5" xfId="7760"/>
    <cellStyle name="20 % - Accent5 9" xfId="7761"/>
    <cellStyle name="Input 3" xfId="7762"/>
    <cellStyle name="20 % - Accent5 8_RH et QS" xfId="7763"/>
    <cellStyle name="20 % - Accent5 8 4" xfId="7764"/>
    <cellStyle name="20 % - Accent5 8 3_RH et QS" xfId="7765"/>
    <cellStyle name="40% - Accent3 11 3" xfId="7766"/>
    <cellStyle name="_Table_commentaires fixe  internet Déc 08_TBG Onatel Février  2009  Vtbg V3_Commentaires TBG mars_Copie de Flash du mois d' avril 2009 corrigé par NAIMI_Flash du mois de septembre 2009 (2) (version 1)_Budget Telmob 2011" xfId="7767"/>
    <cellStyle name="20 % - Accent5 8 3 4" xfId="7768"/>
    <cellStyle name="20 % - Accent6 8 6" xfId="7769"/>
    <cellStyle name="40% - Accent3 11 2" xfId="7770"/>
    <cellStyle name="20 % - Accent5 8 3 3" xfId="7771"/>
    <cellStyle name="Accent3 - 20 %_RH et QS" xfId="7772"/>
    <cellStyle name="20 % - Accent6 8 5" xfId="7773"/>
    <cellStyle name="20 % - Accent5 8 3 2" xfId="7774"/>
    <cellStyle name="SAPBEXexcCritical4 3" xfId="7775"/>
    <cellStyle name="20 % - Accent5 8 3" xfId="7776"/>
    <cellStyle name="_Table_USA Ownership_Copie de Flash du mois d' avril 2009 corrigé par NAIMI_Flash du mois de mai 2009 2 2" xfId="7777"/>
    <cellStyle name="20 % - Accent5 8 2_RH et QS" xfId="7778"/>
    <cellStyle name="20 % - Accent6 7 6" xfId="7779"/>
    <cellStyle name="40 % - Accent2 7 3 2 3" xfId="7780"/>
    <cellStyle name="_Table_02 Pfd Valuation_commentaires fixe  internet Déc 08_Reporting Onatel Avril 2009 V0_Copie de Flash du mois d' avril 2009 corrigé par NAIMI_Reporting Onatel Mai 2009 V 0" xfId="7781"/>
    <cellStyle name="_TableHead_TBG Onatel Février  2009  Vtbg V3_Commentaires TBG mars_Flash du mois d' avril 2009_Flash du mois de mai 2009_Budget 2011 v1 (4)" xfId="7782"/>
    <cellStyle name="20 % - Accent6 7 5 2" xfId="7783"/>
    <cellStyle name="_Table_USA Ownership_Copie de Flash du mois d' avril 2009 corrigé par NAIMI_Flash du mois de mai 2009" xfId="7784"/>
    <cellStyle name="20 % - Accent6 7 5" xfId="7785"/>
    <cellStyle name="SAPBEXexcCritical4 2 2" xfId="7786"/>
    <cellStyle name="20 % - Accent5 8 2 2" xfId="7787"/>
    <cellStyle name="InputLockedPct 2 2" xfId="7788"/>
    <cellStyle name="SAPBEXexcCritical4" xfId="7789"/>
    <cellStyle name="Pourcentage 18 3 2 2 3" xfId="7790"/>
    <cellStyle name="20 % - Accent5 8" xfId="7791"/>
    <cellStyle name="_Table_USA Ownership_Flash du mois d' avril 2009_Reporting Onatel septembre  2009 préparé_Budget Telmob 2011 2" xfId="7792"/>
    <cellStyle name="Accent4 4" xfId="7793"/>
    <cellStyle name="20 % - Accent5 7_RH et QS" xfId="7794"/>
    <cellStyle name="20 % - Accent5 9 6" xfId="7795"/>
    <cellStyle name="20 % - Accent5 9 5" xfId="7796"/>
    <cellStyle name="Normal 4 2 4 3 2 3" xfId="7797"/>
    <cellStyle name="_Table_USA Ownership_commentaires fixe  internet Déc 08_Copie de Flash du mois d' avril 2009 corrigé par NAIMI_Reporting Onatel Mai 2009 V 0_Reporting Onatel septembre  2009 préparé 3" xfId="7798"/>
    <cellStyle name="20% - Accent4 23_RH et QS" xfId="7799"/>
    <cellStyle name="20% - Accent4 18_RH et QS" xfId="7800"/>
    <cellStyle name="Normal 98 2 2" xfId="7801"/>
    <cellStyle name="20 % - Accent5 7 3_RH et QS" xfId="7802"/>
    <cellStyle name="_Comma" xfId="7803"/>
    <cellStyle name="20 % - Accent5 7 3 4" xfId="7804"/>
    <cellStyle name="40% - Accent1 10 4" xfId="7805"/>
    <cellStyle name="_Table_02 Pfd Valuation_TBG Onatel Février  2009  Vtbg V3_Copie de Flash du mois d' avril 2009 corrigé par NAIMI_Flash du mois de septembre 2009 (2) (version 1)_Budget Telmob 2011 2 2" xfId="7806"/>
    <cellStyle name="20 % - Accent5 7 3 3 2" xfId="7807"/>
    <cellStyle name="20 % - Accent5 8 6" xfId="7808"/>
    <cellStyle name="20 % - Accent5 7 3 3" xfId="7809"/>
    <cellStyle name="20 % - Accent5 8 5 2" xfId="7810"/>
    <cellStyle name="20 % - Accent5 7 3 2 2" xfId="7811"/>
    <cellStyle name="20% - Accent4 22_RH et QS" xfId="7812"/>
    <cellStyle name="20% - Accent4 17_RH et QS" xfId="7813"/>
    <cellStyle name="Neutral 28" xfId="7814"/>
    <cellStyle name="20 % - Accent5 7 2_RH et QS" xfId="7815"/>
    <cellStyle name="20 % - Accent5 7 2 3 2" xfId="7816"/>
    <cellStyle name="20 % - Accent5 7 2 2 2" xfId="7817"/>
    <cellStyle name="Pourcentage 18 3 2 2 2 2" xfId="7818"/>
    <cellStyle name="20 % - Accent5 7 2" xfId="7819"/>
    <cellStyle name="Normal 4 2 4 5" xfId="7820"/>
    <cellStyle name="_Table_USA Ownership_TBG Onatel Février  2009  Vtbg V3_Commentaires TBG mars_Flash du mois d' avril 2009_Reporting Onatel septembre  2009 préparé 2" xfId="7821"/>
    <cellStyle name="20 % - Accent5 6 2" xfId="7822"/>
    <cellStyle name="20 % - Accent5 6" xfId="7823"/>
    <cellStyle name="40 % - Accent3 9 2 2 2" xfId="7824"/>
    <cellStyle name="Normal 4 2 3 5" xfId="7825"/>
    <cellStyle name="20 % - Accent5 5 2" xfId="7826"/>
    <cellStyle name="_Table_USA Ownership_Commentaires TBG mars_Copie de Flash du mois d' avril 2009 corrigé par NAIMI_Reporting Onatel Mai 2009 V 0 2" xfId="7827"/>
    <cellStyle name="40 % - Accent3 9 2 2" xfId="7828"/>
    <cellStyle name="_TableHeading_Commentaires TBG mars_Copie de Flash du mois d' avril 2009 corrigé par NAIMI_Flash du mois de mai 2009" xfId="7829"/>
    <cellStyle name="20 % - Accent5 5" xfId="7830"/>
    <cellStyle name="20 % - Accent5 4 2_Parc Mobile" xfId="7831"/>
    <cellStyle name="20 % - Accent2 10 2 2 2 2" xfId="7832"/>
    <cellStyle name="20 % - Accent5 4" xfId="7833"/>
    <cellStyle name="20 % - Accent5 3_CA Fixe" xfId="7834"/>
    <cellStyle name="20 % - Accent5 3 5" xfId="7835"/>
    <cellStyle name="20 % - Accent5 3 4" xfId="7836"/>
    <cellStyle name="40 % - Accent6 3 2_Parc Mobile" xfId="7837"/>
    <cellStyle name="Normal 83 2_RH et QS" xfId="7838"/>
    <cellStyle name="Normal 78 2_RH et QS" xfId="7839"/>
    <cellStyle name="20 % - Accent5 3 3" xfId="7840"/>
    <cellStyle name="60% - Accent3 6" xfId="7841"/>
    <cellStyle name="20 % - Accent5 3 2_Parc Mobile" xfId="7842"/>
    <cellStyle name="20 % - Accent5 3 2" xfId="7843"/>
    <cellStyle name="40 % - Accent5 7 3 2 2 2" xfId="7844"/>
    <cellStyle name="20 % - Accent5 3" xfId="7845"/>
    <cellStyle name="20% - Accent4 11" xfId="7846"/>
    <cellStyle name="20 % - Accent5 2 5" xfId="7847"/>
    <cellStyle name="20 % - Accent5 2 3" xfId="7848"/>
    <cellStyle name="_Heading_210302 VU Liquidity new figures_Reporting Onatel Mai 2009 V 0_Flash du mois de septembre 2009 (2) (version 1)_Flash du mois de Décembre 2009 V3 (2)" xfId="7849"/>
    <cellStyle name="20 % - Accent5 2 2 2" xfId="7850"/>
    <cellStyle name="20 % - Accent5 2 2" xfId="7851"/>
    <cellStyle name="Enter Currency (2) 2" xfId="7852"/>
    <cellStyle name="20 % - Accent5 13_RH et QS" xfId="7853"/>
    <cellStyle name="_Table_USA Ownership_commentaires fixe  internet Déc 08_TBG Onatel Février  2009  Vtbg V3_Copie de Flash du mois d' avril 2009 corrigé par NAIMI" xfId="7854"/>
    <cellStyle name="_Table_commentaires fixe  internet Déc 08_TBG Onatel Février  2009  Vtbg V3_Copie de Flash du mois d' avril 2009 corrigé par NAIMI_Reporting Onatel Mai 2009 V 0_Flash du mois de septembre 2009 (2) (version 1)" xfId="7855"/>
    <cellStyle name="20 % - Accent5 13 4" xfId="7856"/>
    <cellStyle name="20 % - Accent5 13 3 2" xfId="7857"/>
    <cellStyle name="_Heading_prestemp_Copie de Flash du mois de Décembre 2008 v2 (3)" xfId="7858"/>
    <cellStyle name="_Table_02 Pfd Valuation_TBG Onatel Février  2009  Vtbg V3_Flash du mois d' avril 2009_Reporting Onatel Mai 2009 V 0 3" xfId="7859"/>
    <cellStyle name="_Table_USA Ownership_Commentaires TBG mars_Copie de Flash du mois d' avril 2009 corrigé par NAIMI_Reporting Onatel Mai 2009 V 0_Budget Telmob 2011 3" xfId="7860"/>
    <cellStyle name="20 % - Accent5 13 2 3" xfId="7861"/>
    <cellStyle name="_Table_02 Pfd Valuation_TBG Onatel Février  2009  Vtbg V3_Flash du mois d' avril 2009_Reporting Onatel Mai 2009 V 0 2" xfId="7862"/>
    <cellStyle name="_Table_USA Ownership_Commentaires TBG mars_Copie de Flash du mois d' avril 2009 corrigé par NAIMI_Reporting Onatel Mai 2009 V 0_Budget Telmob 2011 2" xfId="7863"/>
    <cellStyle name="20 % - Accent5 13 2 2" xfId="7864"/>
    <cellStyle name="40 % - Accent5 2 2_Parc Mobile" xfId="7865"/>
    <cellStyle name="Normal 43 2 2 2 2" xfId="7866"/>
    <cellStyle name="40 % - Accent2 10 2 2 3" xfId="7867"/>
    <cellStyle name="20 % - Accent5 13" xfId="7868"/>
    <cellStyle name="40 % - Accent5 8 2 3" xfId="7869"/>
    <cellStyle name="40% - Accent1 3 4" xfId="7870"/>
    <cellStyle name="Normal 5 2 2 2 3 4" xfId="7871"/>
    <cellStyle name="Normal 27_Parc Mobile" xfId="7872"/>
    <cellStyle name="20 % - Accent5 12_RH et QS" xfId="7873"/>
    <cellStyle name="20 % - Accent5 12 4" xfId="7874"/>
    <cellStyle name="20 % - Accent5 12 3 2" xfId="7875"/>
    <cellStyle name="20 % - Accent5 12 3" xfId="7876"/>
    <cellStyle name="20 % - Accent5 12 2 2" xfId="7877"/>
    <cellStyle name="_TableHead_commentaires fixe  internet Déc 08_Flash du mois d' avril 2009" xfId="7878"/>
    <cellStyle name="20 % - Accent5 12" xfId="7879"/>
    <cellStyle name="20 % - Accent5 11_RH et QS" xfId="7880"/>
    <cellStyle name="20 % - Accent5 11 4" xfId="7881"/>
    <cellStyle name="20 % - Accent5 11 3" xfId="7882"/>
    <cellStyle name="Copy Percent 0,00" xfId="7883"/>
    <cellStyle name="20 % - Accent5 11 2 3" xfId="7884"/>
    <cellStyle name="20 % - Accent5 11 2 2" xfId="7885"/>
    <cellStyle name="_TableHeading_commentaires fixe  internet Déc 08_TBG Onatel Février  2009  Vtbg V3_Flash du mois d' avril 2009" xfId="7886"/>
    <cellStyle name="20 % - Accent5 10 5 2" xfId="7887"/>
    <cellStyle name="Normal 5 2 5 3 2 3" xfId="7888"/>
    <cellStyle name="20 % - Accent5 10 4 2 2" xfId="7889"/>
    <cellStyle name="Heading 2 16" xfId="7890"/>
    <cellStyle name="Heading 2 21" xfId="7891"/>
    <cellStyle name="20 % - Accent5 10 3_RH et QS" xfId="7892"/>
    <cellStyle name="_Table_USA Ownership_Flash du mois de mai 2009 2" xfId="7893"/>
    <cellStyle name="Calc Units (2) 2" xfId="7894"/>
    <cellStyle name="20 % - Accent5 10 3 3 2" xfId="7895"/>
    <cellStyle name="40 % - Accent2 4 4" xfId="7896"/>
    <cellStyle name="_Table_USA Ownership_Reporting Onatel Avril 2009 V0_Copie de Flash du mois d' avril 2009 corrigé par NAIMI_Reporting Onatel Mai 2009 V 0_Reporting Onatel septembre  2009 préparé" xfId="7897"/>
    <cellStyle name="Calc Units (2)" xfId="7898"/>
    <cellStyle name="20 % - Accent5 10 3 3" xfId="7899"/>
    <cellStyle name="Normal 74_RH et QS" xfId="7900"/>
    <cellStyle name="_TableHeading_Copie de Flash du mois d' avril 2009 corrigé par NAIMI_Reporting Onatel Mai 2009 V 0_Budget 2011 v1 (4)" xfId="7901"/>
    <cellStyle name="20 % - Accent5 10 3 2 2 2" xfId="7902"/>
    <cellStyle name="Normal 5 2 5 2 2 3" xfId="7903"/>
    <cellStyle name="_TableRowBorder_Reporting Onatel Avril 2009 V0_Reporting Onatel Mai 2009 V 0_Budget Telmob 2011" xfId="7904"/>
    <cellStyle name="20 % - Accent5 10 3 2 2" xfId="7905"/>
    <cellStyle name="20 % - Accent4 7_RH et QS" xfId="7906"/>
    <cellStyle name="20 % - Accent5 10 3 2" xfId="7907"/>
    <cellStyle name="Heading 4 7" xfId="7908"/>
    <cellStyle name="20 % - Accent5 10 2_RH et QS" xfId="7909"/>
    <cellStyle name="Normal [0] 3 2 2" xfId="7910"/>
    <cellStyle name="20 % - Accent5 10 2 4" xfId="7911"/>
    <cellStyle name="20 % - Accent5 10 2 3 2" xfId="7912"/>
    <cellStyle name="Normal 103 3 2" xfId="7913"/>
    <cellStyle name="_Table_USA Ownership_Reporting Onatel Avril 2009 V0" xfId="7914"/>
    <cellStyle name="20 % - Accent5 10 2 2 3" xfId="7915"/>
    <cellStyle name="_TableHead_TBG Onatel Février  2009  Vtbg V3_Commentaires TBG mars_Flash du mois d' avril 2009 2" xfId="7916"/>
    <cellStyle name="20 % - Accent5 10 2 2 2" xfId="7917"/>
    <cellStyle name="_Table_USA Ownership_Reporting Onatel Mai 2009 V 0 A ENVOYE_Budget Telmob 2011 2 2" xfId="7918"/>
    <cellStyle name="20 % - Accent5 10" xfId="7919"/>
    <cellStyle name="_Table_02 Pfd Valuation_commentaires fixe  internet Déc 08_TBG Onatel Février  2009  Vtbg V3_Copie de Flash du mois d' avril 2009 corrigé par NAIMI_Reporting Onatel Mai 2009 V 0_Budget Telmob 2011 3" xfId="7920"/>
    <cellStyle name="20 % - Accent4 9_RH et QS" xfId="7921"/>
    <cellStyle name="20 % - Accent4 9 5 2" xfId="7922"/>
    <cellStyle name="20 % - Accent4 9 4 3" xfId="7923"/>
    <cellStyle name="20 % - Accent4 9 4 2 2" xfId="7924"/>
    <cellStyle name="20 % - Accent4 9 4 2" xfId="7925"/>
    <cellStyle name="_TableHead_Rev Fixe-Internet_COMMENTAIRES JUILLET 2009_Budget 2011 v1 (4) 2" xfId="7926"/>
    <cellStyle name="20 % - Accent4 9 3_RH et QS" xfId="7927"/>
    <cellStyle name="Boxed" xfId="7928"/>
    <cellStyle name="20 % - Accent4 9 3 4" xfId="7929"/>
    <cellStyle name="SAPBEXheaderText 2" xfId="7930"/>
    <cellStyle name="20 % - Accent4 9 3 3 2" xfId="7931"/>
    <cellStyle name="SAPBEXheaderText" xfId="7932"/>
    <cellStyle name="20 % - Accent4 9 3 3" xfId="7933"/>
    <cellStyle name="InputDetailInt 2" xfId="7934"/>
    <cellStyle name="20 % - Accent4 9 3 2 2 2" xfId="7935"/>
    <cellStyle name="20 % - Accent4 9 2_RH et QS" xfId="7936"/>
    <cellStyle name="_CAPEX Pole Réseaux  fevrier 2007" xfId="7937"/>
    <cellStyle name="20 % - Accent4 9 2 4" xfId="7938"/>
    <cellStyle name="Pourcentage 18 4 5" xfId="7939"/>
    <cellStyle name="20 % - Accent4 9 2 3 2" xfId="7940"/>
    <cellStyle name="Normal 6 2 9 2" xfId="7941"/>
    <cellStyle name="40 % - Accent3 9 6" xfId="7942"/>
    <cellStyle name="20 % - Accent4 9 2 3" xfId="7943"/>
    <cellStyle name="_Table_02 Pfd Valuation_Commentaires TBG mars_Copie de Flash du mois d' avril 2009 corrigé par NAIMI_Flash du mois de mai 2009_Budget Telmob 2011 2" xfId="7944"/>
    <cellStyle name="Currency [00] 2" xfId="7945"/>
    <cellStyle name="20 % - Accent4 9 2" xfId="7946"/>
    <cellStyle name="Currency [00]" xfId="7947"/>
    <cellStyle name="20 % - Accent4 9" xfId="7948"/>
    <cellStyle name="20 % - Accent4 8 6" xfId="7949"/>
    <cellStyle name="20 % - Accent4 8 5" xfId="7950"/>
    <cellStyle name="20 % - Accent4 8 4" xfId="7951"/>
    <cellStyle name="20 % - Accent4 8 3 4" xfId="7952"/>
    <cellStyle name="20 % - Accent4 8 3 3 2" xfId="7953"/>
    <cellStyle name="20 % - Accent4 8 3 3" xfId="7954"/>
    <cellStyle name="Milliers 20 3 2" xfId="7955"/>
    <cellStyle name="Heading 3 2" xfId="7956"/>
    <cellStyle name="20 % - Accent4 8 3 2 3" xfId="7957"/>
    <cellStyle name="20 % - Accent4 8 3 2 2 2" xfId="7958"/>
    <cellStyle name="20% - Accent1 3 2 3" xfId="7959"/>
    <cellStyle name="20 % - Accent4 8 3 2 2" xfId="7960"/>
    <cellStyle name="20 % - Accent4 8 3 2" xfId="7961"/>
    <cellStyle name="Date2" xfId="7962"/>
    <cellStyle name="20 % - Accent4 8 2 4" xfId="7963"/>
    <cellStyle name="20 % - Accent4 8 2 3 2" xfId="7964"/>
    <cellStyle name="Date 2" xfId="7965"/>
    <cellStyle name="40 % - Accent2 9 6" xfId="7966"/>
    <cellStyle name="20 % - Accent4 8 2 3" xfId="7967"/>
    <cellStyle name="20 % - Accent4 8 2 2 3" xfId="7968"/>
    <cellStyle name="20 % - Accent4 8 2 2 2 2" xfId="7969"/>
    <cellStyle name="40 % - Accent2 9 5 2" xfId="7970"/>
    <cellStyle name="40 % - Accent1 7 3 2 3" xfId="7971"/>
    <cellStyle name="20% - Accent1 2 2 3" xfId="7972"/>
    <cellStyle name="20 % - Accent4 8 2 2 2" xfId="7973"/>
    <cellStyle name="40 % - Accent2 9 5" xfId="7974"/>
    <cellStyle name="20 % - Accent4 8 2 2" xfId="7975"/>
    <cellStyle name="_Table_02 Pfd Valuation_TBG Onatel Février  2009  Vtbg V3_Commentaires TBG mars_Copie de Flash du mois d' avril 2009 corrigé par NAIMI_Reporting Onatel Mai 2009 V 0_Reporting Onatel septembre  2009 préparé_Capex- Mobile 2" xfId="7976"/>
    <cellStyle name="Accent4 21" xfId="7977"/>
    <cellStyle name="Accent4 16" xfId="7978"/>
    <cellStyle name="20 % - Accent4 7 6" xfId="7979"/>
    <cellStyle name="20% - Accent5 5" xfId="7980"/>
    <cellStyle name="_TableHead_TBG Onatel Février  2009  Vtbg V3_Reporting Onatel septembre  2009 préparé 2" xfId="7981"/>
    <cellStyle name="20 % - Accent4 7 4 3" xfId="7982"/>
    <cellStyle name="20% - Accent5 4" xfId="7983"/>
    <cellStyle name="20 % - Accent4 7 4 2" xfId="7984"/>
    <cellStyle name="%_Trafic_Comptable_2009_oct 2" xfId="7985"/>
    <cellStyle name="20% - Accent4 6" xfId="7986"/>
    <cellStyle name="20 % - Accent4 7 3 4" xfId="7987"/>
    <cellStyle name="_Table_USA Ownership_TBG Onatel Février  2009  Vtbg V3_Commentaires TBG mars_Copie de Flash du mois d' avril 2009 corrigé par NAIMI_Flash du mois de mai 2009 3" xfId="7988"/>
    <cellStyle name="20% - Accent4 4 3" xfId="7989"/>
    <cellStyle name="Total 4 2 2 2" xfId="7990"/>
    <cellStyle name="20 % - Accent4 7 3 2 3" xfId="7991"/>
    <cellStyle name="20% - Accent4 4 2 2" xfId="7992"/>
    <cellStyle name="Milliers 4 5" xfId="7993"/>
    <cellStyle name="20 % - Accent4 7 3 2 2 2" xfId="7994"/>
    <cellStyle name="_Table_USA Ownership_TBG Onatel Février  2009  Vtbg V3_Commentaires TBG mars_Copie de Flash du mois d' avril 2009 corrigé par NAIMI_Flash du mois de mai 2009 2" xfId="7995"/>
    <cellStyle name="20% - Accent4 4 2" xfId="7996"/>
    <cellStyle name="_TableHeading_commentaires fixe  internet Déc 08_Copie de Flash du mois d' avril 2009 corrigé par NAIMI_Flash du mois de mai 2009_Budget Telmob 2011 2" xfId="7997"/>
    <cellStyle name="20 % - Accent4 7 3 2 2" xfId="7998"/>
    <cellStyle name="20 % - Accent4 7 2_RH et QS" xfId="7999"/>
    <cellStyle name="_Table_02 Pfd Valuation_TBG Onatel Février  2009  Vtbg V3_Commentaires TBG mars 3" xfId="8000"/>
    <cellStyle name="40 % - Accent2 12 3" xfId="8001"/>
    <cellStyle name="20% - Accent3 5 2" xfId="8002"/>
    <cellStyle name="20 % - Accent4 7 2 3 2" xfId="8003"/>
    <cellStyle name="20 % - Accent4 7 2 2 3" xfId="8004"/>
    <cellStyle name="_Table_USA Ownership_commentaires fixe  internet Déc 08_Flash du mois de mai 2009" xfId="8005"/>
    <cellStyle name="_TableHead_commentaires fixe  internet Déc 08_Commentaires TBG mars_Copie de Flash du mois d' avril 2009 corrigé par NAIMI_Reporting Onatel Mai 2009 V 0_Reporting Onatel septembre  2009 préparé 2" xfId="8006"/>
    <cellStyle name="40% - Accent4 25" xfId="8007"/>
    <cellStyle name="40 % - Accent2 11 3" xfId="8008"/>
    <cellStyle name="_Table_USA Ownership_Reporting Onatel Mai 2009 V 0 A ENVOYE_Budget Telmob 2011 2" xfId="8009"/>
    <cellStyle name="40 % - Accent1 9 5 2" xfId="8010"/>
    <cellStyle name="_Table_commentaires fixe  internet Déc 08_Commentaires TBG mars_Flash du mois d' avril 2009_Flash du mois de septembre 2009 (2) (version 1)" xfId="8011"/>
    <cellStyle name="_Table_02 Pfd Valuation_commentaires fixe  internet Déc 08_TBG Onatel Février  2009  Vtbg V3_Flash du mois de septembre 2009 (2) (version 1)_Budget Telmob 2011 2 2" xfId="8012"/>
    <cellStyle name="_Table_02 Pfd Valuation_commentaires fixe  internet Déc 08_TBG Onatel Février  2009  Vtbg V3_Commentaires TBG mars_Flash du mois d' avril 2009_Reporting Onatel septembre  2009 préparé 3" xfId="8013"/>
    <cellStyle name="20% - Accent3 4 2" xfId="8014"/>
    <cellStyle name="20 % - Accent4 7 2 2 2" xfId="8015"/>
    <cellStyle name="_Table_USA Ownership_Reporting Onatel Mai 2009 V 0 A ENVOYE_Budget Telmob 2011" xfId="8016"/>
    <cellStyle name="40 % - Accent1 9 5" xfId="8017"/>
    <cellStyle name="20% - Accent3 4" xfId="8018"/>
    <cellStyle name="20 % - Accent4 7 2 2" xfId="8019"/>
    <cellStyle name="20 % - Accent4 6 2" xfId="8020"/>
    <cellStyle name="_Table_02 Pfd Valuation_Flash du mois d' avril 2009_Reporting Onatel Mai 2009 V 0" xfId="8021"/>
    <cellStyle name="20 % - Accent4 5 2" xfId="8022"/>
    <cellStyle name="Normal 26 2 2" xfId="8023"/>
    <cellStyle name="20 % - Accent4 4_CA Fixe" xfId="8024"/>
    <cellStyle name="_Table_Flash du mois d' avril 2009_Budget Telmob 2011" xfId="8025"/>
    <cellStyle name="20 % - Accent4 4 5" xfId="8026"/>
    <cellStyle name="20 % - Accent4 4 4" xfId="8027"/>
    <cellStyle name="20 % - Accent4 4 3" xfId="8028"/>
    <cellStyle name="_Table_02 Pfd Valuation_commentaires fixe  internet Déc 08_Commentaires TBG mars_Copie de Flash du mois d' avril 2009 corrigé par NAIMI_Flash du mois de mai 2009_Capex- Mobile" xfId="8029"/>
    <cellStyle name="40 % - Accent2 12 2" xfId="8030"/>
    <cellStyle name="_Table_02 Pfd Valuation_TBG Onatel Février  2009  Vtbg V3_Commentaires TBG mars 2" xfId="8031"/>
    <cellStyle name="_Table_USA Ownership_Flash du mois d' avril 2009_Reporting Onatel Mai 2009 V 0_Budget Telmob 2011 3" xfId="8032"/>
    <cellStyle name="20 % - Accent4 4 2_Parc Mobile" xfId="8033"/>
    <cellStyle name="20 % - Accent4 4" xfId="8034"/>
    <cellStyle name="_Table_02 Pfd Valuation_commentaires fixe  internet Déc 08_Reporting Onatel Avril 2009 V0_Reporting Onatel Mai 2009 V 0_Capex- Mobile 2 2" xfId="8035"/>
    <cellStyle name="20 % - Accent4 3 3" xfId="8036"/>
    <cellStyle name="_Table_USA Ownership_commentaires fixe  internet Déc 08_TBG Onatel Février  2009  Vtbg V3_Flash du mois d' avril 2009_Flash du mois de septembre 2009 (2) (version 1) 2 2" xfId="8037"/>
    <cellStyle name="_Table_USA Ownership_commentaires fixe  internet Déc 08_TBG Onatel Février  2009  Vtbg V3_Flash du mois d' avril 2009_Reporting Onatel Mai 2009 V 0" xfId="8038"/>
    <cellStyle name="40% - Accent5 20 3 2" xfId="8039"/>
    <cellStyle name="40% - Accent5 15 3 2" xfId="8040"/>
    <cellStyle name="Normal 4 2 3 6" xfId="8041"/>
    <cellStyle name="20 % - Accent4 3 2_Parc Mobile" xfId="8042"/>
    <cellStyle name="20 % - Accent4 3 2 2" xfId="8043"/>
    <cellStyle name="Normal 12 2 3 3 2 2" xfId="8044"/>
    <cellStyle name="40% - Accent5 25_RH et QS" xfId="8045"/>
    <cellStyle name="_Table_USA Ownership_TBG Onatel Février  2009  Vtbg V3_Copie de Flash du mois d' avril 2009 corrigé par NAIMI_Reporting Onatel septembre  2009 préparé 2 2" xfId="8046"/>
    <cellStyle name="20 % - Accent4 3 2" xfId="8047"/>
    <cellStyle name="20 % - Accent4 3" xfId="8048"/>
    <cellStyle name="20 % - Accent4 2_CA Fixe" xfId="8049"/>
    <cellStyle name="20 % - Accent4 2 4" xfId="8050"/>
    <cellStyle name="20 % - Accent4 2 2 2" xfId="8051"/>
    <cellStyle name="Normal 77 3 2 3" xfId="8052"/>
    <cellStyle name="20 % - Accent4 2" xfId="8053"/>
    <cellStyle name="Milliers 2 16" xfId="8054"/>
    <cellStyle name="40 % - Accent3 10 3 4" xfId="8055"/>
    <cellStyle name="20 % - Accent4 13 4" xfId="8056"/>
    <cellStyle name="Normal 12 9 2" xfId="8057"/>
    <cellStyle name="40 % - Accent1 10 2 3 2" xfId="8058"/>
    <cellStyle name="Milliers 2 14 2" xfId="8059"/>
    <cellStyle name="40 % - Accent3 10 3 2 2" xfId="8060"/>
    <cellStyle name="20 % - Accent4 13 2 2" xfId="8061"/>
    <cellStyle name="Normal 91 3 2 2 2" xfId="8062"/>
    <cellStyle name="Normal 86 3 2 2 2" xfId="8063"/>
    <cellStyle name="Normal 12 9" xfId="8064"/>
    <cellStyle name="40 % - Accent1 10 2 3" xfId="8065"/>
    <cellStyle name="40 % - Accent3 13" xfId="8066"/>
    <cellStyle name="20 % - Accent4 11_RH et QS" xfId="8067"/>
    <cellStyle name="20 % - Accent4 11 4" xfId="8068"/>
    <cellStyle name="20 % - Accent4 11 3" xfId="8069"/>
    <cellStyle name="20 % - Accent4 11 2 2 2" xfId="8070"/>
    <cellStyle name="20 % - Accent4 11 2 2" xfId="8071"/>
    <cellStyle name="_TableHeading_Copie de Flash du mois d' avril 2009 corrigé par NAIMI_Reporting Onatel Mai 2009 V 0_Reporting Onatel septembre  2009 préparé_Budget 2011 v1 (4) 2" xfId="8072"/>
    <cellStyle name="Accent1 - 40 % 2" xfId="8073"/>
    <cellStyle name="20 % - Accent4 11 2" xfId="8074"/>
    <cellStyle name="Accent1 - 40 %" xfId="8075"/>
    <cellStyle name="_Table_02 Pfd Valuation_commentaires fixe  internet Déc 08_Commentaires TBG mars_Copie de Flash du mois d' avril 2009 corrigé par NAIMI 2 2" xfId="8076"/>
    <cellStyle name="20 % - Accent4 11" xfId="8077"/>
    <cellStyle name="Normal 23 6 3" xfId="8078"/>
    <cellStyle name="40% - Accent2 3 2 2 2" xfId="8079"/>
    <cellStyle name="_Table_USA Ownership_TBG Onatel Février  2009  Vtbg V3_Commentaires TBG mars_Copie de Flash du mois d' avril 2009 corrigé par NAIMI_Budget Telmob 2011 2" xfId="8080"/>
    <cellStyle name="20 % - Accent4 10 6" xfId="8081"/>
    <cellStyle name="20 % - Accent4 10 5" xfId="8082"/>
    <cellStyle name="20 % - Accent4 10 4 3" xfId="8083"/>
    <cellStyle name="20 % - Accent4 10 4 2 2" xfId="8084"/>
    <cellStyle name="40 % - Accent1 13 3 2" xfId="8085"/>
    <cellStyle name="20 % - Accent4 10 4" xfId="8086"/>
    <cellStyle name="20 % - Accent4 10 3 3" xfId="8087"/>
    <cellStyle name="60 % - Accent3 6" xfId="8088"/>
    <cellStyle name="20 % - Accent4 10 3 2 3" xfId="8089"/>
    <cellStyle name="_TableHead_commentaires fixe  internet Déc 08 2" xfId="8090"/>
    <cellStyle name="60 % - Accent3 5 2" xfId="8091"/>
    <cellStyle name="Normal 19_RH et QS" xfId="8092"/>
    <cellStyle name="20 % - Accent4 10 3 2 2 2" xfId="8093"/>
    <cellStyle name="60 % - Accent3 5" xfId="8094"/>
    <cellStyle name="40 % - Accent1 9_RH et QS" xfId="8095"/>
    <cellStyle name="20 % - Accent4 10 3 2 2" xfId="8096"/>
    <cellStyle name="20 % - Accent4 10 3 2" xfId="8097"/>
    <cellStyle name="Item" xfId="8098"/>
    <cellStyle name="20 % - Accent4 10 2 4" xfId="8099"/>
    <cellStyle name="20 % - Accent4 10 2 2 2" xfId="8100"/>
    <cellStyle name="_Table_USA Ownership_Commentaires TBG mars_Flash du mois d' avril 2009_Reporting Onatel Mai 2009 V 0" xfId="8101"/>
    <cellStyle name="20 % - Accent4 10 2" xfId="8102"/>
    <cellStyle name="40 % - Accent6 9 3 4" xfId="8103"/>
    <cellStyle name="40 % - Accent5 13 2 3" xfId="8104"/>
    <cellStyle name="20 % - Accent4 10" xfId="8105"/>
    <cellStyle name="_Table_USA Ownership_commentaires fixe  internet Déc 08_Reporting Onatel Avril 2009 V0_Flash du mois de septembre 2009 (2) (version 1) 2 2" xfId="8106"/>
    <cellStyle name="20 % - Accent3 9 6" xfId="8107"/>
    <cellStyle name="20 % - Accent3 9 5" xfId="8108"/>
    <cellStyle name="20 % - Accent3 9 4 2 2" xfId="8109"/>
    <cellStyle name="40 % - Accent6 11 2 3" xfId="8110"/>
    <cellStyle name="_Table_02 Pfd Valuation_TBG Onatel Février  2009  Vtbg V3_Commentaires TBG mars_Reporting Onatel Mai 2009 V 0_Budget Telmob 2011 2" xfId="8111"/>
    <cellStyle name="20 % - Accent3 9 4 2" xfId="8112"/>
    <cellStyle name="_Table_02 Pfd Valuation_TBG Onatel Février  2009  Vtbg V3_Commentaires TBG mars_Reporting Onatel Mai 2009 V 0_Budget Telmob 2011" xfId="8113"/>
    <cellStyle name="20 % - Accent3 9 4" xfId="8114"/>
    <cellStyle name="_Table_02 Pfd Valuation_commentaires fixe  internet Déc 08_TBG Onatel Février  2009  Vtbg V3_Commentaires TBG mars_Copie de Flash du mois d' avril 2009 corrigé par NAIMI_Flash du mois de mai 2009 2 2" xfId="8115"/>
    <cellStyle name="20 % - Accent2 15" xfId="8116"/>
    <cellStyle name="20 % - Accent5 4 3" xfId="8117"/>
    <cellStyle name="20 % - Accent3 9 3_RH et QS" xfId="8118"/>
    <cellStyle name="_Table_02 Pfd Valuation_Reporting Onatel Avril 2009 V0_Copie de Flash du mois d' avril 2009 corrigé par NAIMI_Reporting Onatel Mai 2009 V 0_Flash du mois de septembre 2009 (2) (version 1) 3" xfId="8119"/>
    <cellStyle name="_SubHeading_prestemp" xfId="8120"/>
    <cellStyle name="_TableHeading_commentaires fixe  internet Déc 08_TBG Onatel Février  2009  Vtbg V3" xfId="8121"/>
    <cellStyle name="20 % - Accent3 9 3 3 2" xfId="8122"/>
    <cellStyle name="40% - Accent3 26 3" xfId="8123"/>
    <cellStyle name="_Table_02 Pfd Valuation_TBG Onatel Février  2009  Vtbg V3_Copie de Flash du mois d' avril 2009 corrigé par NAIMI_Reporting Onatel septembre  2009 préparé 2 2" xfId="8124"/>
    <cellStyle name="20 % - Accent3 9 3 2 2 2" xfId="8125"/>
    <cellStyle name="_Table_02 Pfd Valuation_commentaires fixe  internet Déc 08_Commentaires TBG mars_Copie de Flash du mois d' avril 2009 corrigé par NAIMI_Flash du mois de septembre 2009 (2) (version 1)_Capex- Mobile 3" xfId="8126"/>
    <cellStyle name="_Table_02 Pfd Valuation_Copie de Flash du mois d' avril 2009 corrigé par NAIMI_Reporting Onatel Mai 2009 V 0_Reporting Onatel septembre  2009 préparé" xfId="8127"/>
    <cellStyle name="20 % - Accent3 9 3 2" xfId="8128"/>
    <cellStyle name="40% - Accent3 12 2 2" xfId="8129"/>
    <cellStyle name="20 % - Accent3 9 2 4" xfId="8130"/>
    <cellStyle name="20% - Accent6 4_RH et QS" xfId="8131"/>
    <cellStyle name="20% - Accent4 28 2 2 2" xfId="8132"/>
    <cellStyle name="20 % - Accent3 9 2 3" xfId="8133"/>
    <cellStyle name="20 % - Accent3 9 2 2 2 2" xfId="8134"/>
    <cellStyle name="Milliers 20_RH et QS" xfId="8135"/>
    <cellStyle name="20 % - Accent3 9 2 2 2" xfId="8136"/>
    <cellStyle name="20 % - Accent3 8_RH et QS" xfId="8137"/>
    <cellStyle name="20 % - Accent3 8 6" xfId="8138"/>
    <cellStyle name="40 % - Accent6 10 2 4" xfId="8139"/>
    <cellStyle name="20 % - Accent3 8 4 3" xfId="8140"/>
    <cellStyle name="_TableHeading_commentaires fixe  internet Déc 08_TBG Onatel Février  2009  Vtbg V3_Copie de Flash du mois d' avril 2009 corrigé par NAIMI_Budget 2011 v1 (4) 2" xfId="8141"/>
    <cellStyle name="40 % - Accent6 10 2 3 2" xfId="8142"/>
    <cellStyle name="20 % - Accent3 8 4 2 2" xfId="8143"/>
    <cellStyle name="Normal 92 3 2 2 2" xfId="8144"/>
    <cellStyle name="Normal 87 3 2 2 2" xfId="8145"/>
    <cellStyle name="40 % - Accent6 10 2 3" xfId="8146"/>
    <cellStyle name="20 % - Accent3 8 4 2" xfId="8147"/>
    <cellStyle name="20 % - Accent3 8 3_RH et QS" xfId="8148"/>
    <cellStyle name="40% - Accent3 11 3 2" xfId="8149"/>
    <cellStyle name="20 % - Accent3 8 3 4" xfId="8150"/>
    <cellStyle name="20 % - Accent3 8 3 3 2" xfId="8151"/>
    <cellStyle name="20 % - Accent3 8 3 3" xfId="8152"/>
    <cellStyle name="40% - Accent2 9 3 2" xfId="8153"/>
    <cellStyle name="20 % - Accent3 8 3 2 3" xfId="8154"/>
    <cellStyle name="20 % - Accent3 8 3 2 2 2" xfId="8155"/>
    <cellStyle name="20 % - Accent3 8 3 2" xfId="8156"/>
    <cellStyle name="20 % - Accent5 8 3 3 2" xfId="8157"/>
    <cellStyle name="40% - Accent3 11 2 2" xfId="8158"/>
    <cellStyle name="Normal 6 2 3 3 3 3 2" xfId="8159"/>
    <cellStyle name="20 % - Accent3 8 2 4" xfId="8160"/>
    <cellStyle name="20 % - Accent3 8 2 3" xfId="8161"/>
    <cellStyle name="SAPBEXHLevel2X 2" xfId="8162"/>
    <cellStyle name="_TableRowBorder_commentaires fixe  internet Déc 08_TBG Onatel Février  2009  Vtbg V3_Commentaires TBG mars_Reporting Onatel Mai 2009 V 0 2" xfId="8163"/>
    <cellStyle name="20 % - Accent3 8 2 2 2 2" xfId="8164"/>
    <cellStyle name="40% - Accent4 12_RH et QS" xfId="8165"/>
    <cellStyle name="20 % - Accent3 8 2 2" xfId="8166"/>
    <cellStyle name="20 % - Accent4 7 5 2" xfId="8167"/>
    <cellStyle name="20 % - Accent3 7_RH et QS" xfId="8168"/>
    <cellStyle name="20 % - Accent3 7 6" xfId="8169"/>
    <cellStyle name="_Table_02 Pfd Valuation_commentaires fixe  internet Déc 08_TBG Onatel Février  2009  Vtbg V3_Flash du mois d' avril 2009_Flash du mois de septembre 2009 (2) (version 1) 3" xfId="8170"/>
    <cellStyle name="40% - Accent1 9" xfId="8171"/>
    <cellStyle name="20 % - Accent3 7 4 3" xfId="8172"/>
    <cellStyle name="40% - Accent1 8 2" xfId="8173"/>
    <cellStyle name="20 % - Accent3 7 4 2 2" xfId="8174"/>
    <cellStyle name="20 % - Accent3 7 4" xfId="8175"/>
    <cellStyle name="_TableHead_TBG Onatel Février  2009  Vtbg V3_Flash du mois d' avril 2009_Reporting Onatel Mai 2009 V 0_Budget Telmob 2011" xfId="8176"/>
    <cellStyle name="20% - Accent5 13 2" xfId="8177"/>
    <cellStyle name="20 % - Accent3 7 3_RH et QS" xfId="8178"/>
    <cellStyle name="20 % - Accent3 7 3 4" xfId="8179"/>
    <cellStyle name="Pourcentage 2 13" xfId="8180"/>
    <cellStyle name="20 % - Accent3 7 3 3" xfId="8181"/>
    <cellStyle name="20% - Accent1 5" xfId="8182"/>
    <cellStyle name="Year_RH et QS" xfId="8183"/>
    <cellStyle name="20 % - Accent3 7 3 2 2 2" xfId="8184"/>
    <cellStyle name="20 % - Accent3 7 3 2 2" xfId="8185"/>
    <cellStyle name="Pourcentage 2 12" xfId="8186"/>
    <cellStyle name="20 % - Accent3 7 3 2" xfId="8187"/>
    <cellStyle name="20 % - Accent3 7 3" xfId="8188"/>
    <cellStyle name="20 % - Accent3 7 2_RH et QS" xfId="8189"/>
    <cellStyle name="20 % - Accent3 7 2 3 2" xfId="8190"/>
    <cellStyle name="_Table_02 Pfd Valuation_commentaires fixe  internet Déc 08_TBG Onatel Février  2009  Vtbg V3_Commentaires TBG mars_Flash du mois de mai 2009_Budget Telmob 2011" xfId="8191"/>
    <cellStyle name="20 % - Accent3 7 2 3" xfId="8192"/>
    <cellStyle name="InputDetailDate 2" xfId="8193"/>
    <cellStyle name="20 % - Accent3 7 2 2" xfId="8194"/>
    <cellStyle name="20 % - Accent6 13 2 3" xfId="8195"/>
    <cellStyle name="_TableHead_commentaires fixe  internet Déc 08_TBG Onatel Février  2009  Vtbg V3_Commentaires TBG mars_Flash du mois d' avril 2009_Reporting Onatel septembre  2009 préparé_Budget 2011 v1 (4)" xfId="8196"/>
    <cellStyle name="20 % - Accent3 5 2" xfId="8197"/>
    <cellStyle name="Accent6 17" xfId="8198"/>
    <cellStyle name="Accent6 22" xfId="8199"/>
    <cellStyle name="_Table_02 Pfd Valuation_TBG Onatel Février  2009  Vtbg V3_Commentaires TBG mars_Copie de Flash du mois d' avril 2009 corrigé par NAIMI 2 2" xfId="8200"/>
    <cellStyle name="20 % - Accent3 5" xfId="8201"/>
    <cellStyle name="40% - Accent1 27 2 2 2" xfId="8202"/>
    <cellStyle name="20 % - Accent3 4 5" xfId="8203"/>
    <cellStyle name="20% - Accent3 14" xfId="8204"/>
    <cellStyle name="20 % - Accent3 4 2 2" xfId="8205"/>
    <cellStyle name="Header Total" xfId="8206"/>
    <cellStyle name="Accent6 16" xfId="8207"/>
    <cellStyle name="Accent6 21" xfId="8208"/>
    <cellStyle name="20 % - Accent3 4" xfId="8209"/>
    <cellStyle name="Heading 3 28" xfId="8210"/>
    <cellStyle name="Reference [00]" xfId="8211"/>
    <cellStyle name="Heading 3 27" xfId="8212"/>
    <cellStyle name="Calc Units (0) 2" xfId="8213"/>
    <cellStyle name="20 % - Accent3 3 4" xfId="8214"/>
    <cellStyle name="_Table_02 Pfd Valuation_commentaires fixe  internet Déc 08_TBG Onatel Février  2009  Vtbg V3_Flash du mois d' avril 2009_Flash du mois de mai 2009_Budget Telmob 2011 2 2" xfId="8215"/>
    <cellStyle name="20 % - Accent3 3 2_Parc Mobile" xfId="8216"/>
    <cellStyle name="Normal 5 2 2 5_RH et QS" xfId="8217"/>
    <cellStyle name="60% - Accent6 9" xfId="8218"/>
    <cellStyle name="20 % - Accent3 3 2 2" xfId="8219"/>
    <cellStyle name="Heading 3 25" xfId="8220"/>
    <cellStyle name="Pourcentage 17 5 2" xfId="8221"/>
    <cellStyle name="Accent2 - 40 %_RH et QS" xfId="8222"/>
    <cellStyle name="20 % - Accent3 3 2" xfId="8223"/>
    <cellStyle name="20% - Accent2 11_RH et QS" xfId="8224"/>
    <cellStyle name="20 % - Accent3 2_CA Fixe" xfId="8225"/>
    <cellStyle name="20 % - Accent3 2 5" xfId="8226"/>
    <cellStyle name="20 % - Accent3 2 4" xfId="8227"/>
    <cellStyle name="_TableRowBorder_commentaires fixe  internet Déc 08_Commentaires TBG mars_Copie de Flash du mois d' avril 2009 corrigé par NAIMI_Reporting Onatel Mai 2009 V 0" xfId="8228"/>
    <cellStyle name="Mega_RH et QS" xfId="8229"/>
    <cellStyle name="20 % - Accent3 2 3" xfId="8230"/>
    <cellStyle name="20 % - Accent3 2 2_Parc Mobile" xfId="8231"/>
    <cellStyle name="20 % - Accent3 2 2 3" xfId="8232"/>
    <cellStyle name="20 % - Accent3 2 2" xfId="8233"/>
    <cellStyle name="20 % - Accent3 13 4" xfId="8234"/>
    <cellStyle name="20 % - Accent3 13 3 2" xfId="8235"/>
    <cellStyle name="_Table_USA Ownership_commentaires fixe  internet Déc 08_Reporting Onatel septembre  2009 préparé" xfId="8236"/>
    <cellStyle name="20 % - Accent3 13 3" xfId="8237"/>
    <cellStyle name="20 % - Accent3 13 2 3" xfId="8238"/>
    <cellStyle name="20 % - Accent3 13 2 2" xfId="8239"/>
    <cellStyle name="20 % - Accent3 13 2" xfId="8240"/>
    <cellStyle name="20 % - Accent3 13" xfId="8241"/>
    <cellStyle name="Normal 25_Parc Mobile" xfId="8242"/>
    <cellStyle name="20 % - Accent3 12_RH et QS" xfId="8243"/>
    <cellStyle name="20 % - Accent3 12 4" xfId="8244"/>
    <cellStyle name="20 % - Accent3 12 3 2" xfId="8245"/>
    <cellStyle name="20 % - Accent3 12 3" xfId="8246"/>
    <cellStyle name="Accent3 3 2" xfId="8247"/>
    <cellStyle name="_TableHeading_commentaires fixe  internet Déc 08_Reporting Onatel Mai 2009 V 0 A ENVOYE_Budget 2011 v1 (4) 2" xfId="8248"/>
    <cellStyle name="20 % - Accent2 7 5" xfId="8249"/>
    <cellStyle name="Currency [2] 10" xfId="8250"/>
    <cellStyle name="_Heading_210302 VU Liquidity new figures_Copie de Flash du mois de Décembre 2008 v2 (3)" xfId="8251"/>
    <cellStyle name="_Table_02 Pfd Valuation_Copie de Flash du mois d' avril 2009 corrigé par NAIMI_Reporting Onatel Mai 2009 V 0 2" xfId="8252"/>
    <cellStyle name="20 % - Accent3 12 2 2 2" xfId="8253"/>
    <cellStyle name="_Table_USA Ownership_commentaires fixe  internet Déc 08_Reporting Onatel Mai 2009 V 0 A ENVOYE_Flash du mois de septembre 2009 (2) (version 1) 2 2" xfId="8254"/>
    <cellStyle name="20 % - Accent3 12 2" xfId="8255"/>
    <cellStyle name="40 % - Accent4 8 3 4" xfId="8256"/>
    <cellStyle name="20 % - Accent3 11_RH et QS" xfId="8257"/>
    <cellStyle name="20 % - Accent3 11 4" xfId="8258"/>
    <cellStyle name="20 % - Accent3 11 3 2" xfId="8259"/>
    <cellStyle name="Normal 92 2_RH et QS" xfId="8260"/>
    <cellStyle name="Normal 87 2_RH et QS" xfId="8261"/>
    <cellStyle name="20 % - Accent3 11 3" xfId="8262"/>
    <cellStyle name="20 % - Accent3 11 2 3" xfId="8263"/>
    <cellStyle name="20 % - Accent3 11 2 2" xfId="8264"/>
    <cellStyle name="Normal 4 2 7 2 2" xfId="8265"/>
    <cellStyle name="20 % - Accent3 11 2" xfId="8266"/>
    <cellStyle name="Normal 4 2 7 2" xfId="8267"/>
    <cellStyle name="20 % - Accent3 11" xfId="8268"/>
    <cellStyle name="20 % - Accent3 10 6" xfId="8269"/>
    <cellStyle name="20 % - Accent3 10 5 2" xfId="8270"/>
    <cellStyle name="20 % - Accent3 10 5" xfId="8271"/>
    <cellStyle name="20 % - Accent3 10 4 3" xfId="8272"/>
    <cellStyle name="_Table_commentaires fixe  internet Déc 08_Reporting Onatel Avril 2009 V0" xfId="8273"/>
    <cellStyle name="20 % - Accent3 10 4 2 2" xfId="8274"/>
    <cellStyle name="20 % - Accent3 10 4 2" xfId="8275"/>
    <cellStyle name="Comma  - Style1 2" xfId="8276"/>
    <cellStyle name="_Heading_210302 VU Liquidity new figures_Reporting Onatel Mai 2009 V 0 A ENVOYE_Flash du mois de septembre 2009 (2) (version 1)_Reporting Onatel septembre  2009 V1 (4)" xfId="8277"/>
    <cellStyle name="_TableRowBorder_commentaires fixe  internet Déc 08_TBG Onatel Février  2009  Vtbg V3_Budget Telmob 2011" xfId="8278"/>
    <cellStyle name="20 % - Accent3 10 3 4" xfId="8279"/>
    <cellStyle name="_Table_TBG Onatel Février  2009  Vtbg V3_Flash du mois d' avril 2009_Reporting Onatel septembre  2009 préparé" xfId="8280"/>
    <cellStyle name="40 % - Accent4 9" xfId="8281"/>
    <cellStyle name="_Table_02 Pfd Valuation_Flash du mois d' avril 2009_Flash du mois de septembre 2009 (2) (version 1)_Budget Telmob 2011 3" xfId="8282"/>
    <cellStyle name="20 % - Accent3 10 3 3 2" xfId="8283"/>
    <cellStyle name="20 % - Accent3 10 3 3" xfId="8284"/>
    <cellStyle name="_Table_USA Ownership_Reporting Onatel Avril 2009 V0_Copie de Flash du mois d' avril 2009 corrigé par NAIMI_Reporting Onatel Mai 2009 V 0_Reporting Onatel septembre  2009 préparé_Budget Telmob 2011 2 2" xfId="8285"/>
    <cellStyle name="20 % - Accent3 10 3 2 3" xfId="8286"/>
    <cellStyle name="Emphase 3" xfId="8287"/>
    <cellStyle name="20 % - Accent3 10 3 2" xfId="8288"/>
    <cellStyle name="Pourcentage 11 2" xfId="8289"/>
    <cellStyle name="20% - Accent1 11 3 2" xfId="8290"/>
    <cellStyle name="20 % - Accent3 10 2 3 2" xfId="8291"/>
    <cellStyle name="20 % - Accent3 10 2 3" xfId="8292"/>
    <cellStyle name="20 % - Accent3 10 2 2 2 2" xfId="8293"/>
    <cellStyle name="_TableHead_Reporting Onatel Avril 2009 V0_Copie de Flash du mois d' avril 2009 corrigé par NAIMI_Budget Telmob 2011 2" xfId="8294"/>
    <cellStyle name="20 % - Accent3 10 2 2 2" xfId="8295"/>
    <cellStyle name="_Table_USA Ownership_commentaires fixe  internet Déc 08_Commentaires TBG mars_Copie de Flash du mois d' avril 2009 corrigé par NAIMI 2 2" xfId="8296"/>
    <cellStyle name="20 % - Accent2 9_RH et QS" xfId="8297"/>
    <cellStyle name="20 % - Accent2 9 6" xfId="8298"/>
    <cellStyle name="_Table_02 Pfd Valuation_commentaires fixe  internet Déc 08_Commentaires TBG mars_Copie de Flash du mois d' avril 2009 corrigé par NAIMI_Capex- Mobile 2" xfId="8299"/>
    <cellStyle name="_TableHead_commentaires fixe  internet Déc 08_Flash du mois d' avril 2009_Budget 2011 v1 (4) 2" xfId="8300"/>
    <cellStyle name="_Table_USA Ownership_Commentaires TBG mars_Flash du mois d' avril 2009_Budget Telmob 2011 2 2" xfId="8301"/>
    <cellStyle name="20 % - Accent2 9 5 2" xfId="8302"/>
    <cellStyle name="20 % - Accent2 9 4 3" xfId="8303"/>
    <cellStyle name="20 % - Accent2 9 4 2" xfId="8304"/>
    <cellStyle name="20 % - Accent2 9 3_RH et QS" xfId="8305"/>
    <cellStyle name="Output 25" xfId="8306"/>
    <cellStyle name="20% - Accent6 23" xfId="8307"/>
    <cellStyle name="20% - Accent6 18" xfId="8308"/>
    <cellStyle name="20 % - Accent2 9 3 3" xfId="8309"/>
    <cellStyle name="Normal 24 2 3 4" xfId="8310"/>
    <cellStyle name="20 % - Accent2 9 3 2 3" xfId="8311"/>
    <cellStyle name="Normal 91 6" xfId="8312"/>
    <cellStyle name="Normal 86 6" xfId="8313"/>
    <cellStyle name="_Table_USA Ownership_commentaires fixe  internet Déc 08_Reporting Onatel Avril 2009 V0_Flash du mois de septembre 2009 (2) (version 1)_Budget Telmob 2011" xfId="8314"/>
    <cellStyle name="20% - Accent6 22 2" xfId="8315"/>
    <cellStyle name="20% - Accent6 17 2" xfId="8316"/>
    <cellStyle name="Normal 24 2 3 3" xfId="8317"/>
    <cellStyle name="20 % - Accent2 9 3 2 2" xfId="8318"/>
    <cellStyle name="Output 24" xfId="8319"/>
    <cellStyle name="Output 19" xfId="8320"/>
    <cellStyle name="_Table_02 Pfd Valuation_commentaires fixe  internet Déc 08_Reporting Onatel Mai 2009 V 0 A ENVOYE_Reporting Onatel septembre  2009 préparé_Budget Telmob 2011 3" xfId="8321"/>
    <cellStyle name="20% - Accent6 22" xfId="8322"/>
    <cellStyle name="20% - Accent6 17" xfId="8323"/>
    <cellStyle name="20 % - Accent2 9 3 2" xfId="8324"/>
    <cellStyle name="20 % - Accent2 9 3" xfId="8325"/>
    <cellStyle name="20% - Accent1 13 3 2" xfId="8326"/>
    <cellStyle name="20 % - Accent2 9 2 2 2 2" xfId="8327"/>
    <cellStyle name="_Table_02 Pfd Valuation_Rev Fixe-Internet_Budget Telmob 2011" xfId="8328"/>
    <cellStyle name="20 % - Accent2 9 2" xfId="8329"/>
    <cellStyle name="_Table_02 Pfd Valuation_commentaires fixe  internet Déc 08_TBG Onatel Février  2009  Vtbg V3_Commentaires TBG mars_Capex- Mobile 3" xfId="8330"/>
    <cellStyle name="20 % - Accent2 9" xfId="8331"/>
    <cellStyle name="20 % - Accent2 8_RH et QS" xfId="8332"/>
    <cellStyle name="20 % - Accent2 9 2_RH et QS" xfId="8333"/>
    <cellStyle name="20 % - Accent2 8 6" xfId="8334"/>
    <cellStyle name="Accent3 4 2" xfId="8335"/>
    <cellStyle name="20 % - Accent2 8 5" xfId="8336"/>
    <cellStyle name="Accent5 33 2" xfId="8337"/>
    <cellStyle name="20 % - Accent2 8 4 3" xfId="8338"/>
    <cellStyle name="_Table_02 Pfd Valuation_commentaires fixe  internet Déc 08_Flash du mois de mai 2009" xfId="8339"/>
    <cellStyle name="_Table_USA Ownership_Reporting Onatel Avril 2009 V0_Copie de Flash du mois d' avril 2009 corrigé par NAIMI_Flash du mois de mai 2009_Budget Telmob 2011 2" xfId="8340"/>
    <cellStyle name="_TableHead_commentaires fixe  internet Déc 08_TBG Onatel Février  2009  Vtbg V3_Reporting Onatel septembre  2009 préparé" xfId="8341"/>
    <cellStyle name="ÅëÈ­_laroux" xfId="8342"/>
    <cellStyle name="20 % - Accent2 8 4 2 2" xfId="8343"/>
    <cellStyle name="20 % - Accent2 8 4" xfId="8344"/>
    <cellStyle name="Accent6 2 2_Parc Mobile" xfId="8345"/>
    <cellStyle name="SAPBEXHLevel0" xfId="8346"/>
    <cellStyle name="20% - Accent1 23 2" xfId="8347"/>
    <cellStyle name="20% - Accent1 18 2" xfId="8348"/>
    <cellStyle name="Normal 23 2 4 3" xfId="8349"/>
    <cellStyle name="_Table_02 Pfd Valuation_Commentaires TBG mars_Copie de Flash du mois d' avril 2009 corrigé par NAIMI_Reporting Onatel Mai 2009 V 0_Reporting Onatel septembre  2009 préparé 2 2" xfId="8350"/>
    <cellStyle name="20 % - Accent2 8 3 3 2" xfId="8351"/>
    <cellStyle name="Accent5 32 2" xfId="8352"/>
    <cellStyle name="20% - Accent1 23" xfId="8353"/>
    <cellStyle name="20% - Accent1 18" xfId="8354"/>
    <cellStyle name="20 % - Accent2 8 3 3" xfId="8355"/>
    <cellStyle name="Normal 43 2_RH et QS" xfId="8356"/>
    <cellStyle name="_Table_USA Ownership_TBG Onatel Février  2009  Vtbg V3_Reporting Onatel Mai 2009 V 0_Budget Telmob 2011 2 2" xfId="8357"/>
    <cellStyle name="20% - Accent1 22 2 2" xfId="8358"/>
    <cellStyle name="20% - Accent1 17 2 2" xfId="8359"/>
    <cellStyle name="20% - Accent1 22 2" xfId="8360"/>
    <cellStyle name="20% - Accent1 17 2" xfId="8361"/>
    <cellStyle name="Normal 23 2 3 3" xfId="8362"/>
    <cellStyle name="_TableHead_Budget 2011 v1 (4)" xfId="8363"/>
    <cellStyle name="20 % - Accent2 8 3 2 2" xfId="8364"/>
    <cellStyle name="20% - Accent1 22" xfId="8365"/>
    <cellStyle name="20% - Accent1 17" xfId="8366"/>
    <cellStyle name="20 % - Accent2 8 3 2" xfId="8367"/>
    <cellStyle name="20 % - Accent2 8 2_RH et QS" xfId="8368"/>
    <cellStyle name="40% - Accent5 26" xfId="8369"/>
    <cellStyle name="Normal 6 2 3 2 3 3 2" xfId="8370"/>
    <cellStyle name="20 % - Accent2 8 2 4" xfId="8371"/>
    <cellStyle name="_TableRowBorder_commentaires fixe  internet Déc 08_Flash du mois d' avril 2009_Flash du mois de mai 2009_Budget Telmob 2011" xfId="8372"/>
    <cellStyle name="40% - Accent5 25 2" xfId="8373"/>
    <cellStyle name="20 % - Accent2 8 2 3 2" xfId="8374"/>
    <cellStyle name="40% - Accent5 24 3" xfId="8375"/>
    <cellStyle name="40% - Accent5 19 3" xfId="8376"/>
    <cellStyle name="Commentaire 6 2" xfId="8377"/>
    <cellStyle name="20 % - Accent2 8 2 2 3" xfId="8378"/>
    <cellStyle name="_Table_02 Pfd Valuation_TBG Onatel Février  2009  Vtbg V3_Flash du mois d' avril 2009_Flash du mois de septembre 2009 (2) (version 1) 2 2" xfId="8379"/>
    <cellStyle name="40% - Accent5 24 2 2" xfId="8380"/>
    <cellStyle name="40% - Accent5 19 2 2" xfId="8381"/>
    <cellStyle name="20 % - Accent2 8 2 2 2 2" xfId="8382"/>
    <cellStyle name="40% - Accent5 24 2" xfId="8383"/>
    <cellStyle name="40% - Accent5 19 2" xfId="8384"/>
    <cellStyle name="20 % - Accent2 8 2 2 2" xfId="8385"/>
    <cellStyle name="_Table_02 Pfd Valuation_commentaires fixe  internet Déc 08_TBG Onatel Février  2009  Vtbg V3_Commentaires TBG mars_Capex- Mobile 2" xfId="8386"/>
    <cellStyle name="20 % - Accent2 8" xfId="8387"/>
    <cellStyle name="ViewGrndTotalInt 2 2" xfId="8388"/>
    <cellStyle name="40 % - Accent1 10 3 3" xfId="8389"/>
    <cellStyle name="_Table_02 Pfd Valuation_commentaires fixe  internet Déc 08_Commentaires TBG mars_Reporting Onatel septembre  2009 préparé" xfId="8390"/>
    <cellStyle name="20 % - Accent2 7_RH et QS" xfId="8391"/>
    <cellStyle name="_Table_02 Pfd Valuation_commentaires fixe  internet Déc 08_Reporting Onatel Avril 2009 V0_Copie de Flash du mois d' avril 2009 corrigé par NAIMI_Capex- Mobile 3" xfId="8392"/>
    <cellStyle name="_Table_USA Ownership_Reporting Onatel Avril 2009 V0_Reporting Onatel septembre  2009 préparé_Budget Telmob 2011 2" xfId="8393"/>
    <cellStyle name="Currency [2] 11" xfId="8394"/>
    <cellStyle name="20 % - Accent2 7 6" xfId="8395"/>
    <cellStyle name="20 % - Accent2 14 2" xfId="8396"/>
    <cellStyle name="20 % - Accent5 4 2 2" xfId="8397"/>
    <cellStyle name="_Table_02 Pfd Valuation_commentaires fixe  internet Déc 08_Reporting Onatel Avril 2009 V0_Copie de Flash du mois d' avril 2009 corrigé par NAIMI_Capex- Mobile 2" xfId="8398"/>
    <cellStyle name="20 % - Accent2 7 4 3" xfId="8399"/>
    <cellStyle name="20 % - Accent2 7 4 2" xfId="8400"/>
    <cellStyle name="20 % - Accent2 7 4" xfId="8401"/>
    <cellStyle name="20 % - Accent2 7 3 3 2" xfId="8402"/>
    <cellStyle name="Output 3" xfId="8403"/>
    <cellStyle name="20 % - Accent2 7 3 2" xfId="8404"/>
    <cellStyle name="Normal 6 2 3 2 2 3 2" xfId="8405"/>
    <cellStyle name="20 % - Accent2 7 2 4" xfId="8406"/>
    <cellStyle name="Vérification 7 2" xfId="8407"/>
    <cellStyle name="20 % - Accent2 7 2 2 3" xfId="8408"/>
    <cellStyle name="Pourcentage 17 2 5 3" xfId="8409"/>
    <cellStyle name="_Table_02 Pfd Valuation_commentaires fixe  internet Déc 08_Reporting Onatel Avril 2009 V0_Flash du mois de septembre 2009 (2) (version 1)_Budget Telmob 2011" xfId="8410"/>
    <cellStyle name="20 % - Accent2 7 2 2 2" xfId="8411"/>
    <cellStyle name="ÄÞ¸¶ [0]_laroux" xfId="8412"/>
    <cellStyle name="20 % - Accent2 7" xfId="8413"/>
    <cellStyle name="20 % - Accent2 4 5" xfId="8414"/>
    <cellStyle name="Accent5 23" xfId="8415"/>
    <cellStyle name="Accent5 18" xfId="8416"/>
    <cellStyle name="_Table_02 Pfd Valuation_commentaires fixe  internet Déc 08_Copie de Flash du mois d' avril 2009 corrigé par NAIMI_Flash du mois de mai 2009 2 2" xfId="8417"/>
    <cellStyle name="_TableHead_commentaires fixe  internet Déc 08_Flash du mois d' avril 2009_Flash du mois de mai 2009_Budget Telmob 2011 2" xfId="8418"/>
    <cellStyle name="Normal 11 2 2 2 2" xfId="8419"/>
    <cellStyle name="20 % - Accent2 3 2_Parc Mobile" xfId="8420"/>
    <cellStyle name="20 % - Accent2 3 2 2" xfId="8421"/>
    <cellStyle name="Normal 4 2 6 3 2" xfId="8422"/>
    <cellStyle name="_TableHeading_TBG Onatel Février  2009  Vtbg V3_Copie de Flash du mois d' avril 2009 corrigé par NAIMI 2" xfId="8423"/>
    <cellStyle name="_SubHeading_prestemp_Reporting Onatel Mai 2009 V 0_Flash du mois de septembre 2009 (2) (version 1)_Reporting Onatel septembre  2009 V1 (4)" xfId="8424"/>
    <cellStyle name="_TableRowBorder_commentaires fixe  internet Déc 08_Commentaires TBG mars_Reporting Onatel Mai 2009 V 0" xfId="8425"/>
    <cellStyle name="_Table_02 Pfd Valuation_commentaires fixe  internet Déc 08 2 2" xfId="8426"/>
    <cellStyle name="20 % - Accent2 3 2" xfId="8427"/>
    <cellStyle name="20 % - Accent2 3" xfId="8428"/>
    <cellStyle name="Followed Hyperlink_financing modelsc1" xfId="8429"/>
    <cellStyle name="20 % - Accent2 2 4" xfId="8430"/>
    <cellStyle name="20 % - Accent2 2 3" xfId="8431"/>
    <cellStyle name="40% - Accent6 14 2" xfId="8432"/>
    <cellStyle name="20 % - Accent2 2 2_Parc Mobile" xfId="8433"/>
    <cellStyle name="COMPS" xfId="8434"/>
    <cellStyle name="_TableHead_TBG Onatel Février  2009  Vtbg V3_Commentaires TBG mars_Flash du mois d' avril 2009_Reporting Onatel Mai 2009 V 0_Budget 2011 v1 (4) 2" xfId="8435"/>
    <cellStyle name="20 % - Accent2 2" xfId="8436"/>
    <cellStyle name="Total 31 2" xfId="8437"/>
    <cellStyle name="_Table_02 Pfd Valuation_Reporting Onatel Avril 2009 V0_Flash du mois de mai 2009_Budget Telmob 2011 3" xfId="8438"/>
    <cellStyle name="20% - Accent3 24 3" xfId="8439"/>
    <cellStyle name="20% - Accent3 19 3" xfId="8440"/>
    <cellStyle name="20 % - Accent2 13 2 2" xfId="8441"/>
    <cellStyle name="20 % - Accent2 13 2" xfId="8442"/>
    <cellStyle name="20 % - Accent2 13" xfId="8443"/>
    <cellStyle name="Normal 24_Parc Mobile" xfId="8444"/>
    <cellStyle name="_Table_USA Ownership 3" xfId="8445"/>
    <cellStyle name="20 % - Accent2 12_RH et QS" xfId="8446"/>
    <cellStyle name="20 % - Accent2 12 3 2" xfId="8447"/>
    <cellStyle name="_TableHeading_Commentaires TBG mars_Reporting Onatel septembre  2009 préparé_Budget 2011 v1 (4) 2" xfId="8448"/>
    <cellStyle name="_Table_TBG Onatel Février  2009  Vtbg V3_Commentaires TBG mars_Copie de Flash du mois d' avril 2009 corrigé par NAIMI_Budget Telmob 2011" xfId="8449"/>
    <cellStyle name="20 % - Accent2 12 3" xfId="8450"/>
    <cellStyle name="_TableHeading_commentaires fixe  internet Déc 08_Reporting Onatel Avril 2009 V0_Copie de Flash du mois d' avril 2009 corrigé par NAIMI" xfId="8451"/>
    <cellStyle name="20 % - Accent2 12 2 3" xfId="8452"/>
    <cellStyle name="_TableHeading_TBG Onatel Février  2009  Vtbg V3_Reporting Onatel septembre  2009 préparé 2" xfId="8453"/>
    <cellStyle name="20 % - Accent2 7 2" xfId="8454"/>
    <cellStyle name="20 % - Accent2 11 2 3" xfId="8455"/>
    <cellStyle name="Accent1 - 20 %" xfId="8456"/>
    <cellStyle name="Normal 12 5 2 4" xfId="8457"/>
    <cellStyle name="20 % - Accent2 11" xfId="8458"/>
    <cellStyle name="_Table_02 Pfd Valuation_Reporting Onatel Avril 2009 V0_Reporting Onatel septembre  2009 préparé_Budget Telmob 2011 2" xfId="8459"/>
    <cellStyle name="Comma [0] 15 3" xfId="8460"/>
    <cellStyle name="20 % - Accent2 10 6" xfId="8461"/>
    <cellStyle name="_Table_02 Pfd Valuation_Commentaires TBG mars_Copie de Flash du mois d' avril 2009 corrigé par NAIMI_Reporting Onatel Mai 2009 V 0_Reporting Onatel septembre  2009 préparé" xfId="8462"/>
    <cellStyle name="Comma [0] 15 2" xfId="8463"/>
    <cellStyle name="20 % - Accent2 10 5" xfId="8464"/>
    <cellStyle name="20 % - Accent2 10 3 2 3" xfId="8465"/>
    <cellStyle name="20 % - Accent2 10 3 2 2 2" xfId="8466"/>
    <cellStyle name="20 % - Accent2 10 3" xfId="8467"/>
    <cellStyle name="Calcul 5_RH et QS" xfId="8468"/>
    <cellStyle name="20 % - Accent2 10 2_RH et QS" xfId="8469"/>
    <cellStyle name="_Table_02 Pfd Valuation_commentaires fixe  internet Déc 08_TBG Onatel Février  2009  Vtbg V3_Copie de Flash du mois d' avril 2009 corrigé par NAIMI_Reporting Onatel Mai 2009 V 0_Reporting Onatel septembre  2009 préparé" xfId="8470"/>
    <cellStyle name="_Table_USA Ownership_P&amp;L S1 2008_Budget Telmob 2011 2" xfId="8471"/>
    <cellStyle name="20 % - Accent2 10 2 2 3" xfId="8472"/>
    <cellStyle name="Normal 12 5 2 3" xfId="8473"/>
    <cellStyle name=" Writer Import]_x000d__x000a_Display Dialog=No_x000d__x000a__x000d__x000a_[Horizontal Arrange]_x000d__x000a_Dimensions Interlocking=Yes_x000d__x000a_Sum Hierarchy=Yes_x000d__x000a_Generate 2 2" xfId="8474"/>
    <cellStyle name="20 % - Accent2 10" xfId="8475"/>
    <cellStyle name="20 % - Accent1 9 3 2 3" xfId="8476"/>
    <cellStyle name="_Table_02 Pfd Valuation_Copie de Flash du mois d' avril 2009 corrigé par NAIMI_Reporting Onatel septembre  2009 préparé_Budget Telmob 2011" xfId="8477"/>
    <cellStyle name="20 % - Accent1 9 3 2 2 2" xfId="8478"/>
    <cellStyle name="20 % - Accent1 9 3 2 2" xfId="8479"/>
    <cellStyle name="40 % - Accent6 7_RH et QS" xfId="8480"/>
    <cellStyle name="40 % - Accent6 12 2 3" xfId="8481"/>
    <cellStyle name="_Table_02 Pfd Valuation_commentaires fixe  internet Déc 08_Commentaires TBG mars_Reporting Onatel Mai 2009 V 0 2 2" xfId="8482"/>
    <cellStyle name="20 % - Accent1 9 2 3 2" xfId="8483"/>
    <cellStyle name="20 % - Accent2 10 4 3" xfId="8484"/>
    <cellStyle name="40% - Accent4 27 4" xfId="8485"/>
    <cellStyle name="20 % - Accent1 9 2" xfId="8486"/>
    <cellStyle name="20 % - Accent1 8_RH et QS" xfId="8487"/>
    <cellStyle name="%_Budget 09_CF conso Onatel" xfId="8488"/>
    <cellStyle name="20 % - Accent1 8 5 2" xfId="8489"/>
    <cellStyle name="_Table_02 Pfd Valuation_commentaires fixe  internet Déc 08_TBG Onatel Février  2009  Vtbg V3_Flash du mois d' avril 2009_Reporting Onatel Mai 2009 V 0_Budget Telmob 2011" xfId="8490"/>
    <cellStyle name="20 % - Accent1 8 3 4" xfId="8491"/>
    <cellStyle name="20 % - Accent1 8 3 2 3" xfId="8492"/>
    <cellStyle name="20 % - Accent1 8 3 2 2 2" xfId="8493"/>
    <cellStyle name="20 % - Accent1 8 3 2 2" xfId="8494"/>
    <cellStyle name="20 % - Accent1 8 3 2" xfId="8495"/>
    <cellStyle name="20 % - Accent1 8 2_RH et QS" xfId="8496"/>
    <cellStyle name="Normal 4 6" xfId="8497"/>
    <cellStyle name="Normal 101" xfId="8498"/>
    <cellStyle name="20 % - Accent1 8 2 3 2" xfId="8499"/>
    <cellStyle builtinId="48" name="60% - Accent5" xfId="8500"/>
    <cellStyle name="Normal 3 7" xfId="8501"/>
    <cellStyle name="20 % - Accent1 8 2 2 3" xfId="8502"/>
    <cellStyle name="20 % - Accent2 10 3 3" xfId="8503"/>
    <cellStyle name="_Table_USA Ownership_Commentaires TBG mars_Copie de Flash du mois d' avril 2009 corrigé par NAIMI_Flash du mois de septembre 2009 (2) (version 1)_Budget Telmob 2011 2 2" xfId="8504"/>
    <cellStyle name="40% - Accent4 26 4" xfId="8505"/>
    <cellStyle name="20 % - Accent1 8 2" xfId="8506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507"/>
    <cellStyle name="Normal 12 4 2 2 3" xfId="8508"/>
    <cellStyle name="_TableHeading_commentaires fixe  internet Déc 08_Commentaires TBG mars_Copie de Flash du mois d' avril 2009 corrigé par NAIMI_Reporting Onatel septembre  2009 préparé_Budget 2011 v1 (4)" xfId="8509"/>
    <cellStyle name="20 % - Accent1 7 4 2 2" xfId="8510"/>
    <cellStyle name="20 % - Accent1 7 3_RH et QS" xfId="8511"/>
    <cellStyle name="20 % - Accent1 7 3 2 2 2" xfId="8512"/>
    <cellStyle name="20 % - Accent1 7 3 2 2" xfId="8513"/>
    <cellStyle name="Normal 23 4 2 2 2" xfId="8514"/>
    <cellStyle name="_Table_USA Ownership_TBG Onatel Février  2009  Vtbg V3_Flash du mois d' avril 2009_Reporting Onatel Mai 2009 V 0_Budget Telmob 2011 2" xfId="8515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516"/>
    <cellStyle name="20 % - Accent1 7 2 2 2 2" xfId="8517"/>
    <cellStyle name="_Table_02 Pfd Valuation_commentaires fixe  internet Déc 08_Copie de Flash du mois d' avril 2009 corrigé par NAIMI_Reporting Onatel Mai 2009 V 0_Budget Telmob 2011 3" xfId="8518"/>
    <cellStyle name="20 % - Accent1 7 2 2 2" xfId="8519"/>
    <cellStyle name="20 % - Accent2 10 2 3 2" xfId="8520"/>
    <cellStyle name="_Table_02 Pfd Valuation_commentaires fixe  internet Déc 08_Reporting Onatel Avril 2009 V0_Reporting Onatel Mai 2009 V 0 3" xfId="8521"/>
    <cellStyle name="20 % - Accent1 7 2 2" xfId="8522"/>
    <cellStyle name="20 % - Accent2 10 2 3" xfId="8523"/>
    <cellStyle name="40% - Accent4 25 4" xfId="8524"/>
    <cellStyle name="_indicateurs BFR régions TBG 06 08" xfId="8525"/>
    <cellStyle name="_Table_02 Pfd Valuation_commentaires fixe  internet Déc 08_TBG Onatel Février  2009  Vtbg V3_Copie de Flash du mois d' avril 2009 corrigé par NAIMI_Reporting Onatel Mai 2009 V 0" xfId="8526"/>
    <cellStyle name="20 % - Accent1 7 2" xfId="8527"/>
    <cellStyle name="40% - Accent4 24 4" xfId="8528"/>
    <cellStyle name="40% - Accent4 19 4" xfId="8529"/>
    <cellStyle name="_SubHeading_210302 VU Liquidity new figures_Reporting Onatel Avril 2009 V0_FAITS MARQUANTS DE SEPTEMBRE 2009" xfId="8530"/>
    <cellStyle name="20 % - Accent1 6 2" xfId="8531"/>
    <cellStyle name="_Table_02 Pfd Valuation_commentaires fixe  internet Déc 08_TBG Onatel Février  2009  Vtbg V3_Copie de Flash du mois d' avril 2009 corrigé par NAIMI 3" xfId="8532"/>
    <cellStyle name="20 % - Accent1 4 5" xfId="8533"/>
    <cellStyle name="20 % - Accent1 4 3" xfId="8534"/>
    <cellStyle name="_Table_USA Ownership_commentaires fixe  internet Déc 08_Flash du mois d' avril 2009_Budget Telmob 2011 2" xfId="8535"/>
    <cellStyle name="_TableHead_commentaires fixe  internet Déc 08_Commentaires TBG mars_Reporting Onatel Mai 2009 V 0_Budget Telmob 2011 2" xfId="8536"/>
    <cellStyle name="20 % - Accent1 4 2 2" xfId="8537"/>
    <cellStyle name="20 % - Accent1 3_CA Fixe" xfId="8538"/>
    <cellStyle builtinId="46" name="20% - Accent5" xfId="8539"/>
    <cellStyle name="_Table_02 Pfd Valuation_commentaires fixe  internet Déc 08_Reporting Onatel Avril 2009 V0_Capex- Mobile" xfId="8540"/>
    <cellStyle name="_Tableaux de passages (2)_Classeur1 (2)" xfId="8541"/>
    <cellStyle name="Normal 103 2 2" xfId="8542"/>
    <cellStyle name="Heading 3 14" xfId="8543"/>
    <cellStyle name="20 % - Accent1 2 2 3" xfId="8544"/>
    <cellStyle name="20 % - Accent1 14" xfId="8545"/>
    <cellStyle name="%_Trafic_Comptable_2009_juillet" xfId="8546"/>
    <cellStyle name="20 % - Accent1 13 3 2" xfId="8547"/>
    <cellStyle name="_Table_USA Ownership_commentaires fixe  internet Déc 08_Reporting Onatel Avril 2009 V0_Copie de Flash du mois d' avril 2009 corrigé par NAIMI" xfId="8548"/>
    <cellStyle name="_SI_Classeur1 (2)" xfId="8549"/>
    <cellStyle name="_TableHead_commentaires fixe  internet Déc 08_Commentaires TBG mars_Reporting Onatel Mai 2009 V 0_Budget 2011 v1 (4) 2" xfId="8550"/>
    <cellStyle name="20 % - Accent1 13 2 2 2" xfId="8551"/>
    <cellStyle name="_Table_USA Ownership_Reporting Onatel Avril 2009 V0_Copie de Flash du mois d' avril 2009 corrigé par NAIMI_Reporting Onatel septembre  2009 préparé_Budget Telmob 2011" xfId="8552"/>
    <cellStyle name="20 % - Accent1 13 2 2" xfId="8553"/>
    <cellStyle name="_Heading_210302 VU Liquidity new figures_Reporting Onatel Mai 2009 V 0 2" xfId="8554"/>
    <cellStyle name="20 % - Accent1 13 2" xfId="8555"/>
    <cellStyle name="Table Units" xfId="8556"/>
    <cellStyle name="_TableRowBorder_Reporting Onatel Avril 2009 V0_Copie de Flash du mois d' avril 2009 corrigé par NAIMI_Budget Telmob 2011" xfId="8557"/>
    <cellStyle name="20 % - Accent1 12 3" xfId="8558"/>
    <cellStyle name="Pourcentage 7 2_RH et QS" xfId="8559"/>
    <cellStyle name="%_Flash du mois de septembre 2009 (2) (version 1)_Flash du mois de Décembre 2009 V3 (2)" xfId="8560"/>
    <cellStyle name="20 % - Accent1 12 2 2 2" xfId="8561"/>
    <cellStyle name="_Table_USA Ownership_TBG Onatel Février  2009  Vtbg V3_Copie de Flash du mois d' avril 2009 corrigé par NAIMI_Reporting Onatel Mai 2009 V 0_Budget Telmob 2011" xfId="8562"/>
    <cellStyle name="Accent4 6" xfId="8563"/>
    <cellStyle name="_Table_USA Ownership_Reporting Onatel Mai 2009 V 0 A ENVOYE 2 2" xfId="8564"/>
    <cellStyle name="20 % - Accent1 12 2" xfId="8565"/>
    <cellStyle name="20 % - Accent1 11_RH et QS" xfId="8566"/>
    <cellStyle name="20 % - Accent1 11 3" xfId="8567"/>
    <cellStyle name="Normal 8 2 2 3 3 2" xfId="8568"/>
    <cellStyle name="_Table_02 Pfd Valuation_P &amp; L Conso_Budget Telmob 2011" xfId="8569"/>
    <cellStyle name="20 % - Accent1 11 2 3" xfId="8570"/>
    <cellStyle name="%_BUDGET ONATEL 2010 v5" xfId="8571"/>
    <cellStyle name="20 % - Accent1 11 2 2" xfId="8572"/>
    <cellStyle name="20 % - Accent1 10 4 2 2" xfId="8573"/>
    <cellStyle name="20 % - Accent1 11" xfId="8574"/>
    <cellStyle name="Input [%0] 2 2" xfId="8575"/>
    <cellStyle name="_Table_USA Ownership_commentaires fixe  internet Déc 08_Reporting Onatel Avril 2009 V0_Reporting Onatel septembre  2009 préparé" xfId="8576"/>
    <cellStyle name="20 % - Accent1 10 3_RH et QS" xfId="8577"/>
    <cellStyle name="_SubHeading_210302 VU Liquidity new figures_Reporting Onatel Mai 2009 V 0 A ENVOYE_FAITS MARQUANTS DE SEPTEMBRE 2009" xfId="8578"/>
    <cellStyle name="_Table_02 Pfd Valuation_commentaires fixe  internet Déc 08_Reporting Onatel septembre  2009 préparé_Capex- Mobile 2 2" xfId="8579"/>
    <cellStyle name="_SubHeading_prestemp_Reporting Onatel Avril 2009 V0_Flash du mois de Décembre 2009 V3 (2)" xfId="8580"/>
    <cellStyle name="20 % - Accent2 12" xfId="8581"/>
    <cellStyle name="Normal 3 2 6_RH et QS" xfId="8582"/>
    <cellStyle name="40% - Accent1 27 2" xfId="8583"/>
    <cellStyle name="_Table_USA Ownership_Reporting Onatel Avril 2009 V0_Flash du mois de mai 2009_Budget Telmob 2011" xfId="8584"/>
    <cellStyle name="20 % - Accent1 10 3 3 2" xfId="8585"/>
    <cellStyle name="40% - Accent1 26 3" xfId="8586"/>
    <cellStyle name="_Table_02 Pfd Valuation_commentaires fixe  internet Déc 08_Flash du mois d' avril 2009 2 2" xfId="8587"/>
    <cellStyle name="20 % - Accent1 10 3 2 3" xfId="8588"/>
    <cellStyle name="40% - Accent1 26 2 2" xfId="8589"/>
    <cellStyle name="_Table_02 Pfd Valuation_Commentaires TBG mars_Reporting Onatel Mai 2009 V 0_Budget Telmob 2011" xfId="8590"/>
    <cellStyle name="20 % - Accent1 10 3 2 2 2" xfId="8591"/>
    <cellStyle name="_Table_02 Pfd Valuation_commentaires fixe  internet Déc 08_TBG Onatel Février  2009  Vtbg V3_Commentaires TBG mars_Copie de Flash du mois d' avril 2009 corrigé par NAIMI_Flash du mois de septembre 2009 (2) (version 1) 2" xfId="8592"/>
    <cellStyle name="20 % - Accent1 10 3" xfId="8593"/>
    <cellStyle name="Title 21" xfId="8594"/>
    <cellStyle name="Title 16" xfId="8595"/>
    <cellStyle name="_Table_ 3" xfId="8596"/>
    <cellStyle name="Normal 8 2 2 2 3 2" xfId="8597"/>
    <cellStyle name="20 % - Accent1 10 2 3" xfId="8598"/>
    <cellStyle name="_Table_02 Pfd Valuation_commentaires fixe  internet Déc 08_Commentaires TBG mars_Copie de Flash du mois d' avril 2009 corrigé par NAIMI_Reporting Onatel Mai 2009 V 0_Flash du mois de septembre 2009 (2) (version 1)_Budget Telmob 2011 2 2" xfId="8599"/>
    <cellStyle name="_Table_ 2 2" xfId="8600"/>
    <cellStyle name="_TableHeading_TBG Onatel Février  2009  Vtbg V3_Budget Telmob 2011" xfId="8601"/>
    <cellStyle name="20 % - Accent1 10 2 2 2" xfId="8602"/>
    <cellStyle name="60% - Accent5 28" xfId="8603"/>
    <cellStyle name="20 % - Accent1 10 2 2" xfId="8604"/>
    <cellStyle name="0,0_x000d__x000a_NA_x000d__x000a__BP&amp;A Bulletin - 05- 2008-09-MAPA (draft)" xfId="8605"/>
    <cellStyle name="_Table_02 Pfd Valuation_TBG Onatel Février  2009  Vtbg V3_Commentaires TBG mars_Copie de Flash du mois d' avril 2009 corrigé par NAIMI_Reporting Onatel Mai 2009 V 0_Budget Telmob 2011" xfId="8606"/>
    <cellStyle name="0,0_x000d__x000a_NA_x000d__x000a_ 2 2" xfId="8607"/>
    <cellStyle name="_TableHeading_commentaires fixe  internet Déc 08_Copie de Flash du mois d' avril 2009 corrigé par NAIMI_Reporting Onatel Mai 2009 V 0_Reporting Onatel septembre  2009 préparé_Budget 2011 v1 (4)" xfId="8608"/>
    <cellStyle name="40% - Accent6 13 3" xfId="8609"/>
    <cellStyle name="$K" xfId="8610"/>
    <cellStyle name="%_yan mogo ba_Reporting Onatel septembre  2009 préparé" xfId="8611"/>
    <cellStyle name="20% - Accent5 18 2" xfId="8612"/>
    <cellStyle name="20% - Accent5 23 2" xfId="8613"/>
    <cellStyle name="%_yan mogo ba_Flash du mois de septembre 2009 (2) (version 1)_Reporting Onatel septembre  2009 V1 (4)" xfId="8614"/>
    <cellStyle name="Bad 7" xfId="8615"/>
    <cellStyle name="Normal 92 4 2" xfId="8616"/>
    <cellStyle name="Normal 87 4 2" xfId="8617"/>
    <cellStyle name="Normal 25 2 3 4" xfId="8618"/>
    <cellStyle name="40% - Accent4 20 3" xfId="8619"/>
    <cellStyle name="40% - Accent4 15 3" xfId="8620"/>
    <cellStyle name="Millares_BSC 3&amp;4" xfId="8621"/>
    <cellStyle name="20% - Accent4 26 2 2 2" xfId="8622"/>
    <cellStyle name="20 % - Accent1 9 2 3" xfId="8623"/>
    <cellStyle name="%_yan mogo ba_Flash du mois de septembre 2009 (2) (version 1)_Flash du mois de Décembre 2009 V3 (2)" xfId="8624"/>
    <cellStyle name="Normal 91 2 3 2" xfId="8625"/>
    <cellStyle name="Normal 86 2 3 2" xfId="8626"/>
    <cellStyle name="%_yan mogo ba_Flash du mois de septembre 2009 (2) (version 1)_COMMENTAIRES" xfId="8627"/>
    <cellStyle name="_TableHead_commentaires fixe  internet Déc 08_TBG Onatel Février  2009  Vtbg V3_Commentaires TBG mars_Flash du mois d' avril 2009_Budget 2011 v1 (4) 2" xfId="8628"/>
    <cellStyle name="%_yan mogo ba_Flash du mois de septembre 2009 (2) (version 1)_Classeur1" xfId="8629"/>
    <cellStyle name="_Table_02 Pfd Valuation_TBG Onatel Février  2009  Vtbg V3_Flash du mois d' avril 2009_Flash du mois de septembre 2009 (2) (version 1)_Budget Telmob 2011 3" xfId="8630"/>
    <cellStyle name="Vérification 5 2" xfId="8631"/>
    <cellStyle name="%_Trafic_Comptable_2009_Sept 2" xfId="8632"/>
    <cellStyle name="20% - Accent4 27 2 3" xfId="8633"/>
    <cellStyle name="_Table_02 Pfd Valuation_Commentaires TBG mars_Reporting Onatel Mai 2009 V 0_Capex- Mobile 2 2" xfId="8634"/>
    <cellStyle name="Normal 4 2 4 4" xfId="8635"/>
    <cellStyle name="%_Trafic_Comptable_2009_Sept" xfId="8636"/>
    <cellStyle name="Normal 26 2 3" xfId="8637"/>
    <cellStyle name="%_Trafic_Comptable_2009_oct 2_Tableau de suivi d'interco-DF_DO Onatel" xfId="8638"/>
    <cellStyle name="_TableRowBorder_P&amp;L S1 2008_Budget Telmob 2011" xfId="8639"/>
    <cellStyle name="_Table_USA Ownership_commentaires fixe  internet Déc 08_Reporting Onatel Avril 2009 V0_Copie de Flash du mois d' avril 2009 corrigé par NAIMI_Reporting Onatel Mai 2009 V 0_Reporting Onatel septembre  2009 préparé_Budget Telmob 2011 3" xfId="8640"/>
    <cellStyle name="%_Trafic_Comptable_2009_oct" xfId="8641"/>
    <cellStyle name="Normal 20 2 3 3_RH et QS" xfId="8642"/>
    <cellStyle name="_Table_02 Pfd Valuation_commentaires fixe  internet Déc 08_TBG Onatel Février  2009  Vtbg V3_Copie de Flash du mois d' avril 2009 corrigé par NAIMI_Capex- Mobile 3" xfId="8643"/>
    <cellStyle name="_TableHeading_commentaires fixe  internet Déc 08_Commentaires TBG mars_Flash du mois d' avril 2009_Flash du mois de mai 2009 2" xfId="8644"/>
    <cellStyle name="_Table_commentaires fixe  internet Déc 08_Reporting Onatel Avril 2009 V0_Copie de Flash du mois d' avril 2009 corrigé par NAIMI_Reporting Onatel septembre  2009 préparé" xfId="8645"/>
    <cellStyle name="%_Trafic_Comptable_2009_juillet 2" xfId="8646"/>
    <cellStyle name="%_Trafic_Comptable_2009_Août" xfId="8647"/>
    <cellStyle name="Milliers 21" xfId="8648"/>
    <cellStyle name="Dziesiêtny [0]_MSC &amp; VLR Description" xfId="8649"/>
    <cellStyle name="Milliers 16" xfId="8650"/>
    <cellStyle name="20% - Accent5 3_RH et QS" xfId="8651"/>
    <cellStyle name="Commentaire 5 7 2 2" xfId="8652"/>
    <cellStyle name="_Table_02 Pfd Valuation_commentaires fixe  internet Déc 08_Reporting Onatel Mai 2009 V 0 A ENVOYE_Flash du mois de septembre 2009 (2) (version 1)" xfId="8653"/>
    <cellStyle name="_Table_USA Ownership_P &amp; L Conso_COMMENTAIRES JUILLET 2009_Budget Telmob 2011 2" xfId="8654"/>
    <cellStyle name="_Table_02 Pfd Valuation_Commentaires TBG mars_Reporting Onatel Mai 2009 V 0 2" xfId="8655"/>
    <cellStyle name="%_TRAFIC FIXE &amp; MOBILE_Flash du mois de septembre 2009 (2) (version 1)_Reporting Onatel septembre  2009 V1 (4)" xfId="8656"/>
    <cellStyle name="_Table_02 Pfd Valuation_commentaires fixe  internet Déc 08_TBG Onatel Février  2009  Vtbg V3_Copie de Flash du mois d' avril 2009 corrigé par NAIMI_Flash du mois de septembre 2009 (2) (version 1)_Budget Telmob 2011 3" xfId="8657"/>
    <cellStyle name="_Table_USA Ownership_commentaires fixe  internet Déc 08_Copie de Flash du mois d' avril 2009 corrigé par NAIMI_Flash du mois de septembre 2009 (2) (version 1)_Budget Telmob 2011" xfId="8658"/>
    <cellStyle name="%_TRAFIC FIXE &amp; MOBILE_Flash du mois de septembre 2009 (2) (version 1)_FLASH ONATEL DU MOIS DE FEVRIER 2010 V2" xfId="8659"/>
    <cellStyle name="%_TRAFIC FIXE &amp; MOBILE_Flash du mois de septembre 2009 (2) (version 1)_Flash du mois de Novembre V2" xfId="8660"/>
    <cellStyle name="Milliers 3 11 2 2 2" xfId="8661"/>
    <cellStyle name="20 % - Accent4 10 3_RH et QS" xfId="8662"/>
    <cellStyle name="_TableRowBorder_Commentaires TBG mars_Reporting Onatel septembre  2009 préparé" xfId="8663"/>
    <cellStyle name="%_TRAFIC FIXE &amp; MOBILE_Flash du mois de septembre 2009 (2) (version 1)_Commentaire activité Fixe  mobile ONATEL Nov 2009" xfId="8664"/>
    <cellStyle name="_Table_USA Ownership_TBG Onatel Février  2009  Vtbg V3" xfId="8665"/>
    <cellStyle name="20% - Accent3 7 4" xfId="8666"/>
    <cellStyle name="_Table_USA Ownership_Copie de Flash du mois d' avril 2009 corrigé par NAIMI_Flash du mois de septembre 2009 (2) (version 1)_Budget Telmob 2011 3" xfId="8667"/>
    <cellStyle name="Satisfaisant 5" xfId="8668"/>
    <cellStyle name="%_TRAFIC FIXE &amp; MOBILE_Flash du mois de septembre 2009 (2) (version 1)" xfId="8669"/>
    <cellStyle name="Milliers 16 2 2 3" xfId="8670"/>
    <cellStyle name="_TableRowBorder_commentaires fixe  internet Déc 08_Copie de Flash du mois d' avril 2009 corrigé par NAIMI 2" xfId="8671"/>
    <cellStyle name="Euro 8" xfId="8672"/>
    <cellStyle name="Entrée 6 3" xfId="8673"/>
    <cellStyle name="40% - Accent1 11 3 2" xfId="8674"/>
    <cellStyle name="%_TRAFIC FIXE &amp; MOBILE" xfId="8675"/>
    <cellStyle name="%_REPORTING  ONATEL SEPTEMBRE 2008 V3_BUDGET ONATEL 2010 v5" xfId="8676"/>
    <cellStyle name="_Table_02 Pfd Valuation_commentaires fixe  internet Déc 08_TBG Onatel Février  2009  Vtbg V3_Commentaires TBG mars_Flash du mois d' avril 2009_Reporting Onatel Mai 2009 V 0_Capex- Mobile 2" xfId="8677"/>
    <cellStyle name="_Table_USA Ownership_Commentaires TBG mars_Budget Telmob 2011 2" xfId="8678"/>
    <cellStyle name="%_Projet de budget 2009- Onatel- V5bis" xfId="8679"/>
    <cellStyle name="_Heading_prestemp_Reporting Onatel Avril 2009 V0 2" xfId="8680"/>
    <cellStyle name="_TableHeading_commentaires fixe  internet Déc 08_TBG Onatel Février  2009  Vtbg V3_Commentaires TBG mars_Copie de Flash du mois d' avril 2009 corrigé par NAIMI_Flash du mois de mai 2009_Budget Telmob 2011" xfId="8681"/>
    <cellStyle name="%_Prez Budget 2009-V1_CAPEX BUDGET2010" xfId="8682"/>
    <cellStyle name="%_Prez Budget 2009-V1" xfId="8683"/>
    <cellStyle name="_Table_Reporting Onatel Avril 2009 V0_Copie de Flash du mois d' avril 2009 corrigé par NAIMI" xfId="8684"/>
    <cellStyle name="%_Phase préparatoire du TBG de Décembre 2008_Flux Financiers Conso_FAITS MARQUANTS DE SEPTEMBRE 2009" xfId="8685"/>
    <cellStyle name="Normal 20 5 5" xfId="8686"/>
    <cellStyle name="%_Phase préparatoire du TBG de Décembre 2008_Flux Financiers Conso_Commentaires Janvier 2010" xfId="8687"/>
    <cellStyle name="_Table_02 Pfd Valuation_Flash du mois de mai 2009 2" xfId="8688"/>
    <cellStyle name="%_Phase préparatoire du TBG de Décembre 2008_Flux Financiers Conso_COMMENTAIRES" xfId="8689"/>
    <cellStyle name="%_Phase préparatoire du TBG de Décembre 2008_Flux Financiers Conso_Commentaire activité Fixe  mobile ONATEL Nov 2009" xfId="8690"/>
    <cellStyle name="_Table_USA Ownership_Commentaires TBG mars_Copie de Flash du mois d' avril 2009 corrigé par NAIMI_Reporting Onatel Mai 2009 V 0_Flash du mois de septembre 2009 (2) (version 1)_Budget Telmob 2011 2 2" xfId="8691"/>
    <cellStyle name="%_Phase préparatoire du TBG de Décembre 2008_Flux Financiers Conso_Classeur1" xfId="8692"/>
    <cellStyle name="_TableHead_Commentaires TBG mars_Flash du mois de mai 2009 2" xfId="8693"/>
    <cellStyle name="Normal 8 5 3 2 2" xfId="8694"/>
    <cellStyle name="_Table_commentaires fixe  internet Déc 08_Reporting Onatel Avril 2009 V0_Reporting Onatel Mai 2009 V 0_Budget Telmob 2011" xfId="8695"/>
    <cellStyle name="%_Phase préparatoire du TBG de Décembre 2008_Flash du mois de septembre 2009 (2) (version 1)_FLASH ONATEL DU MOIS DE FEVRIER 2010 V2" xfId="8696"/>
    <cellStyle name="Milliers 20 4" xfId="8697"/>
    <cellStyle builtinId="19" name="Heading 4" xfId="8698"/>
    <cellStyle name="%_Phase préparatoire du TBG de Décembre 2008_Flash du mois de septembre 2009 (2) (version 1)_Commentaires Janvier 2010" xfId="8699"/>
    <cellStyle name="_Table_02 Pfd Valuation_Rev Fixe-Internet 3" xfId="8700"/>
    <cellStyle name="%_Phase préparatoire du TBG de Décembre 2008_Flash du mois de septembre 2009 (2) (version 1)_Classeur1" xfId="8701"/>
    <cellStyle name="Commentaire 5 4 4" xfId="8702"/>
    <cellStyle name="_Table_02 Pfd Valuation_commentaires fixe  internet Déc 08_TBG Onatel Février  2009  Vtbg V3_Reporting Onatel Mai 2009 V 0 2 2" xfId="8703"/>
    <cellStyle name="20% - Accent3 5" xfId="8704"/>
    <cellStyle name="_Table_USA Ownership_Commentaires TBG mars_Flash du mois d' avril 2009_Reporting Onatel Mai 2009 V 0_Budget Telmob 2011 2 2" xfId="8705"/>
    <cellStyle name="Heading 4 28" xfId="8706"/>
    <cellStyle name="%_P-L Fixe" xfId="8707"/>
    <cellStyle name="_Table_02 Pfd Valuation_commentaires fixe  internet Déc 08_TBG Onatel Février  2009  Vtbg V3_Flash du mois de septembre 2009 (2) (version 1)_Capex- Mobile" xfId="8708"/>
    <cellStyle name="_TableHeading_TBG Onatel Février  2009  Vtbg V3_Commentaires TBG mars_Flash du mois de mai 2009_Budget 2011 v1 (4)" xfId="8709"/>
    <cellStyle name="_Table_02 Pfd Valuation_commentaires fixe  internet Déc 08_Flash du mois d' avril 2009_Reporting Onatel septembre  2009 préparé_Budget Telmob 2011 2 2" xfId="8710"/>
    <cellStyle name="%_Flux Financiers Conso_Flash du mois de septembre 2009 (2) (version 1)" xfId="8711"/>
    <cellStyle name="Normal 26 2 2_RH et QS" xfId="8712"/>
    <cellStyle name="%_Flux Financiers Conso_COMMENTAIRES" xfId="8713"/>
    <cellStyle name="Total 32 2" xfId="8714"/>
    <cellStyle name="_Table_02 Pfd Valuation_TBG Onatel Février  2009  Vtbg V3_Commentaires TBG mars_Copie de Flash du mois d' avril 2009 corrigé par NAIMI 3" xfId="8715"/>
    <cellStyle name="20% - Accent3 25 3" xfId="8716"/>
    <cellStyle name="20 % - Accent3 4 2_Parc Mobile" xfId="8717"/>
    <cellStyle name="_TableRowBorder_commentaires fixe  internet Déc 08_TBG Onatel Février  2009  Vtbg V3_Copie de Flash du mois d' avril 2009 corrigé par NAIMI_Flash du mois de mai 2009_Budget Telmob 2011" xfId="8718"/>
    <cellStyle name="20 % - Accent2 13 3 2" xfId="8719"/>
    <cellStyle name="_Table_USA Ownership_commentaires fixe  internet Déc 08_Reporting Onatel Avril 2009 V0_Reporting Onatel Mai 2009 V 0 3" xfId="8720"/>
    <cellStyle name="_Table_02 Pfd Valuation_commentaires fixe  internet Déc 08_Reporting Onatel Avril 2009 V0_Flash du mois de mai 2009_Capex- Mobile" xfId="8721"/>
    <cellStyle name="%_Flash_du_mois_de_Décembre_2008_v2(2)_Reporting Onatel septembre  2009 préparé" xfId="8722"/>
    <cellStyle name="40 % - Accent3 9 4 2" xfId="8723"/>
    <cellStyle name="_Table_02 Pfd Valuation_TBG Onatel Février  2009  Vtbg V3_Copie de Flash du mois d' avril 2009 corrigé par NAIMI_Flash du mois de mai 2009 2 2" xfId="8724"/>
    <cellStyle name="_Table_02 Pfd Valuation_Copie de Flash du mois d' avril 2009 corrigé par NAIMI_Reporting Onatel Mai 2009 V 0_Capex- Mobile 2" xfId="8725"/>
    <cellStyle name="%_Flash_du_mois_de_Décembre_2008_v2(2)_Flux Financiers Conso_Flash du mois de septembre 2009 (2) (version 1)" xfId="8726"/>
    <cellStyle name="%_Flash_du_mois_de_Décembre_2008_v2(2)_Flux Financiers Conso_Flash du mois de Novembre V2" xfId="8727"/>
    <cellStyle name="%_Flash_du_mois_de_Décembre_2008_v2(2)_Flux Financiers Conso_Flash du mois de Décembre 2009 V3 (2)" xfId="8728"/>
    <cellStyle name="Normal 4 2 5 3 2" xfId="8729"/>
    <cellStyle name="%_Flash_du_mois_de_Décembre_2008_v2(2)_Flux Financiers Conso_Classeur1" xfId="8730"/>
    <cellStyle name="20 % - Accent6 8 5 2" xfId="8731"/>
    <cellStyle name="20 % - Accent5 8 3 2 2" xfId="8732"/>
    <cellStyle name="%_Flash_du_mois_de_Décembre_2008_v2(2)_Flux Financiers Conso 2" xfId="8733"/>
    <cellStyle name="40% - Accent2 13 2 3" xfId="8734"/>
    <cellStyle name="Normal 25 5" xfId="8735"/>
    <cellStyle name="%_Flash_du_mois_de_Décembre_2008_v2(2)_Flash du mois de septembre 2009 (2) (version 1)_Commentaires Janvier 2010" xfId="8736"/>
    <cellStyle name="_Table_02 Pfd Valuation_Copie de Flash du mois d' avril 2009 corrigé par NAIMI_Reporting Onatel Mai 2009 V 0_Flash du mois de septembre 2009 (2) (version 1)_Budget Telmob 2011 2 2" xfId="8737"/>
    <cellStyle name="%_Flash_du_mois_de_Décembre_2008_v2(2)_Flash du mois de septembre 2009 (2) (version 1)_COMMENTAIRES" xfId="8738"/>
    <cellStyle name="20 % - Accent2 12 2 2" xfId="8739"/>
    <cellStyle name="_Table_02 Pfd Valuation_commentaires fixe  internet Déc 08_TBG Onatel Février  2009  Vtbg V3_Commentaires TBG mars_Copie de Flash du mois d' avril 2009 corrigé par NAIMI_Flash du mois de septembre 2009 (2) (version 1)_Capex- Mobile 2 2" xfId="8740"/>
    <cellStyle name="%_Flash_du_mois_de_Décembre_2008_v2(2)_Flash du mois de septembre 2009 (2) (version 1)_Commentaire activité Fixe  mobile ONATEL Nov 2009" xfId="8741"/>
    <cellStyle name="Pourcentage 8 7 2 2 2" xfId="8742"/>
    <cellStyle name="Pourcentage 17 2 2 3 3 2" xfId="8743"/>
    <cellStyle name="40% - Accent2 11 2 3" xfId="8744"/>
    <cellStyle name="%_Flash_du_mois_de_Décembre_2008_v2(2)_Flash du mois de septembre 2009 (2) (version 1)_Classeur1" xfId="8745"/>
    <cellStyle name="60% - Accent4 23" xfId="8746"/>
    <cellStyle name="60% - Accent4 18" xfId="8747"/>
    <cellStyle name="Milliers [0] 7" xfId="8748"/>
    <cellStyle name="Enter Units (0)" xfId="8749"/>
    <cellStyle name="%_repartition_mensuelle_objectifs_2010 _par_DR" xfId="8750"/>
    <cellStyle name="Milliers 14 3" xfId="8751"/>
    <cellStyle name="_TableHead_P &amp; L Conso_COMMENTAIRES JUILLET 2009" xfId="8752"/>
    <cellStyle name="_Situation des projets FTK_BSS_Envrt_02-10-07_Tableau de bord 3G" xfId="8753"/>
    <cellStyle name="%_Flash du mois de septembre 2009 (2) (version 1) 2" xfId="8754"/>
    <cellStyle name="_SubHeading_prestemp_Flux Financiers Conso" xfId="8755"/>
    <cellStyle name="%_commentaires_fixe__internet_nov_08(2)_Flash du mois de septembre 2009 (2) (version 1)" xfId="8756"/>
    <cellStyle name="_Table_USA Ownership_Reporting Onatel Mai 2009 V 0 A ENVOYE 2" xfId="8757"/>
    <cellStyle name="_Table_USA Ownership_P&amp;L S1 2008 3" xfId="8758"/>
    <cellStyle name="_Table_USA Ownership_TBG Onatel Février  2009  Vtbg V3_Commentaires TBG mars_Copie de Flash du mois d' avril 2009 corrigé par NAIMI_Reporting Onatel Mai 2009 V 0_Budget Telmob 2011" xfId="8759"/>
    <cellStyle name="_P&amp;LMobility_BP&amp;A Bulletin - 05- 2008-09-MAPA (Post review)" xfId="8760"/>
    <cellStyle name="%_commentaires_fixe__internet_nov_08(2)_Commentaire activité Fixe  mobile ONATEL Nov 2009" xfId="8761"/>
    <cellStyle name="_Table_USA Ownership_Reporting Onatel Mai 2009 V 0 A ENVOYE_Flash du mois de septembre 2009 (2) (version 1)_Budget Telmob 2011 2" xfId="8762"/>
    <cellStyle name="40 % - Accent1 10" xfId="8763"/>
    <cellStyle name="_Table_USA Ownership_commentaires fixe  internet Déc 08_Reporting Onatel Mai 2009 V 0 3" xfId="8764"/>
    <cellStyle name="%_commentaires fixe  internet Déc 08_Flash du mois de Décembre 2009 V3 (2)" xfId="8765"/>
    <cellStyle name="Pourcentage 11_RH et QS" xfId="8766"/>
    <cellStyle name="20 % - Accent5 9 3_RH et QS" xfId="8767"/>
    <cellStyle name="%_commentaires fixe  internet Déc 08_Commentaires Janvier 2010" xfId="8768"/>
    <cellStyle name="Normal 82 2 2" xfId="8769"/>
    <cellStyle name="Normal 77 2 2" xfId="8770"/>
    <cellStyle name="40% - Accent3 13 3" xfId="8771"/>
    <cellStyle name="_Heading_210302 VU Liquidity new figures_Reporting Onatel Mai 2009 V 0 A ENVOYE_Flash du mois de septembre 2009 (2) (version 1)_Commentaires Janvier 2010" xfId="8772"/>
    <cellStyle name="_Table_02 Pfd Valuation_commentaires fixe  internet Déc 08_Commentaires TBG mars_Flash du mois d' avril 2009_Reporting Onatel Mai 2009 V 0_Budget Telmob 2011 3" xfId="8773"/>
    <cellStyle name="%_commentaires fixe  internet Déc 08_Commentaire activité Fixe  mobile ONATEL Nov 2009" xfId="8774"/>
    <cellStyle name="_Table_02 Pfd Valuation 3" xfId="8775"/>
    <cellStyle name="_TableHead_commentaires fixe  internet Déc 08_TBG Onatel Février  2009  Vtbg V3_Commentaires TBG mars_Copie de Flash du mois d' avril 2009 corrigé par NAIMI_Flash du mois de mai 2009 2" xfId="8776"/>
    <cellStyle name="_Table_02 Pfd Valuation_commentaires fixe  internet Déc 08_Commentaires TBG mars_Copie de Flash du mois d' avril 2009 corrigé par NAIMI_Flash du mois de mai 2009_Capex- Mobile 3" xfId="8777"/>
    <cellStyle name="_Table_commentaires fixe  internet Déc 08_Copie de Flash du mois d' avril 2009 corrigé par NAIMI_Reporting Onatel septembre  2009 préparé" xfId="8778"/>
    <cellStyle name="_Table_USA Ownership_Copie de Flash du mois d' avril 2009 corrigé par NAIMI_Reporting Onatel septembre  2009 préparé_Budget Telmob 2011 2" xfId="8779"/>
    <cellStyle name="_TableHead_commentaires fixe  internet Déc 08_Reporting Onatel Avril 2009 V0_Reporting Onatel septembre  2009 préparé" xfId="8780"/>
    <cellStyle name="_Mobility QonQ1_F2.7A" xfId="8781"/>
    <cellStyle name="%_Classeur1 (2)" xfId="8782"/>
    <cellStyle name="Comma [0] 20" xfId="8783"/>
    <cellStyle name="Comma [0] 15" xfId="8784"/>
    <cellStyle name="%_Capex- Mobile" xfId="8785"/>
    <cellStyle name="_Table_USA Ownership_commentaires fixe  internet Déc 08_Commentaires TBG mars_Flash du mois d' avril 2009_Budget Telmob 2011" xfId="8786"/>
    <cellStyle name="40 % - Accent2 8 4 2 2" xfId="8787"/>
    <cellStyle name="%_Capex Fixe" xfId="8788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89"/>
    <cellStyle name="40% - Accent2 26 2" xfId="8790"/>
    <cellStyle name="_Table_02 Pfd Valuation_TBG Onatel Février  2009  Vtbg V3_Commentaires TBG mars_Copie de Flash du mois d' avril 2009 corrigé par NAIMI_Flash du mois de septembre 2009 (2) (version 1)" xfId="8791"/>
    <cellStyle name="%_Budget Onatel -Actu 3-2008_BUDGET ONATEL 2010 v5" xfId="8792"/>
    <cellStyle name="_Table_USA Ownership_TBG Onatel Février  2009  Vtbg V3_Flash du mois de septembre 2009 (2) (version 1) 3" xfId="8793"/>
    <cellStyle name="%_Budget Onatel -Actu 3-2008" xfId="8794"/>
    <cellStyle name="Normal 80 3" xfId="8795"/>
    <cellStyle name="Normal 75 3" xfId="8796"/>
    <cellStyle name="Avertissement 3_RH et QS" xfId="8797"/>
    <cellStyle name="% 4" xfId="8798"/>
    <cellStyle name="_TableHead_Reporting Onatel Avril 2009 V0_Copie de Flash du mois d' avril 2009 corrigé par NAIMI_Reporting Onatel septembre  2009 préparé_Budget 2011 v1 (4)" xfId="8799"/>
    <cellStyle name="\_Capex Fixe" xfId="8800"/>
    <cellStyle name="40% - Accent1 28 2 2 2" xfId="8801"/>
    <cellStyle name="Pourcentage 5_RH et QS" xfId="8802"/>
    <cellStyle name="\_Budget 09_CF conso Onatel" xfId="8803"/>
    <cellStyle name="??_BINV" xfId="8804"/>
    <cellStyle name="Currency [2]" xfId="8805"/>
    <cellStyle name="PSHeading" xfId="8806"/>
    <cellStyle name="_V1 actu1 9 avr 2008" xfId="8807"/>
    <cellStyle name="Pourcentage 17 2 3 2" xfId="8808"/>
    <cellStyle name="_TBG Juin 2009 V CDG (2)" xfId="8809"/>
    <cellStyle name="_TableText" xfId="8810"/>
    <cellStyle name="_TableSuperHead" xfId="8811"/>
    <cellStyle name="ViewDate" xfId="8812"/>
    <cellStyle name="%_Trafic_Comptable_2009_Août 2_Tableau de suivi d'interco-DF_DO Onatel" xfId="8813"/>
    <cellStyle name="_SubHeading_210302 VU Liquidity new figures_Copie de Flash du mois de Décembre 2008 v2 (3)" xfId="8814"/>
    <cellStyle name="_TableRowHeading" xfId="8815"/>
    <cellStyle name="40% - Accent6 18 2 3" xfId="8816"/>
    <cellStyle name="40% - Accent6 23 2 3" xfId="8817"/>
    <cellStyle name="_TableRowHead_Budget 2011 v1 (4)" xfId="8818"/>
    <cellStyle name="_TableRowBorder_TBG Onatel Février  2009  Vtbg V3_Reporting Onatel Mai 2009 V 0_Budget Telmob 2011" xfId="8819"/>
    <cellStyle name="_TableRowBorder_TBG Onatel Février  2009  Vtbg V3_Copie de Flash du mois d' avril 2009 corrigé par NAIMI_Reporting Onatel septembre  2009 préparé" xfId="8820"/>
    <cellStyle name="_TableRowBorder_TBG Onatel Février  2009  Vtbg V3_Copie de Flash du mois d' avril 2009 corrigé par NAIMI_Flash du mois de mai 2009_Budget Telmob 2011" xfId="8821"/>
    <cellStyle name="_Table_USA Ownership_commentaires fixe  internet Déc 08_Reporting Onatel Avril 2009 V0_Copie de Flash du mois d' avril 2009 corrigé par NAIMI_Flash du mois de mai 2009 3" xfId="8822"/>
    <cellStyle name="_Table_USA Ownership_Copie de Flash du mois d' avril 2009 corrigé par NAIMI_Flash du mois de septembre 2009 (2) (version 1) 2 2" xfId="8823"/>
    <cellStyle name="_TableRowBorder_TBG Onatel Février  2009  Vtbg V3_Copie de Flash du mois d' avril 2009 corrigé par NAIMI_Flash du mois de mai 2009" xfId="8824"/>
    <cellStyle name="Normal 20 4 2 2" xfId="8825"/>
    <cellStyle name="_Table_02 Pfd Valuation_commentaires fixe  internet Déc 08_TBG Onatel Février  2009  Vtbg V3_Copie de Flash du mois d' avril 2009 corrigé par NAIMI_Reporting Onatel Mai 2009 V 0_Budget Telmob 2011 2 2" xfId="8826"/>
    <cellStyle name="20 % - Accent1 8 4 3" xfId="8827"/>
    <cellStyle name="_TableRowBorder_TBG Onatel Février  2009  Vtbg V3_Commentaires TBG mars_Flash du mois d' avril 2009_Reporting Onatel septembre  2009 préparé" xfId="8828"/>
    <cellStyle name="_Table_USA Ownership_commentaires fixe  internet Déc 08_TBG Onatel Février  2009  Vtbg V3_Flash du mois de mai 2009_Budget Telmob 2011 3" xfId="8829"/>
    <cellStyle name="_TableRowBorder_TBG Onatel Février  2009  Vtbg V3_Commentaires TBG mars_Flash du mois d' avril 2009_Reporting Onatel Mai 2009 V 0_Budget Telmob 2011" xfId="8830"/>
    <cellStyle name="40 % - Accent3 7 2 2 2 2" xfId="8831"/>
    <cellStyle name="_Table_02 Pfd Valuation_Commentaires TBG mars_Flash du mois d' avril 2009_Reporting Onatel Mai 2009 V 0_Budget Telmob 2011 2 2" xfId="8832"/>
    <cellStyle name="20% - Accent5 5 3 2" xfId="8833"/>
    <cellStyle name="_TableRowBorder_TBG Onatel Février  2009  Vtbg V3_Commentaires TBG mars_Copie de Flash du mois d' avril 2009 corrigé par NAIMI_Reporting Onatel septembre  2009 préparé" xfId="8834"/>
    <cellStyle name="_Table_02 Pfd Valuation_commentaires fixe  internet Déc 08_Commentaires TBG mars_Reporting Onatel septembre  2009 préparé 3" xfId="8835"/>
    <cellStyle name="_TableRowBorder_TBG Onatel Février  2009  Vtbg V3_Commentaires TBG mars_Copie de Flash du mois d' avril 2009 corrigé par NAIMI_Reporting Onatel Mai 2009 V 0" xfId="8836"/>
    <cellStyle name="_TableHeading_TBG Onatel Février  2009  Vtbg V3_Copie de Flash du mois d' avril 2009 corrigé par NAIMI_Flash du mois de mai 2009_Budget 2011 v1 (4) 2" xfId="8837"/>
    <cellStyle name="_Table_02 Pfd Valuation_Copie de Flash du mois d' avril 2009 corrigé par NAIMI_Reporting Onatel Mai 2009 V 0_Flash du mois de septembre 2009 (2) (version 1) 2 2" xfId="8838"/>
    <cellStyle name="_TableRowBorder_TBG Onatel Février  2009  Vtbg V3_Commentaires TBG mars_Copie de Flash du mois d' avril 2009 corrigé par NAIMI_Flash du mois de mai 2009" xfId="8839"/>
    <cellStyle name="60% - Accent6 6" xfId="8840"/>
    <cellStyle name="_TableRowBorder_TBG Onatel Février  2009  Vtbg V3_Commentaires TBG mars_Copie de Flash du mois d' avril 2009 corrigé par NAIMI" xfId="8841"/>
    <cellStyle name="40 % - Accent2 2 4" xfId="8842"/>
    <cellStyle name="40% - Accent4 17 4" xfId="8843"/>
    <cellStyle name="40% - Accent4 22 4" xfId="8844"/>
    <cellStyle name="20% - Accent6 23 2 3" xfId="8845"/>
    <cellStyle name="20% - Accent6 18 2 3" xfId="8846"/>
    <cellStyle name="_TableRowBorder_TBG Onatel Février  2009  Vtbg V3_Budget Telmob 2011" xfId="8847"/>
    <cellStyle name="Normal 5 2 8 3" xfId="8848"/>
    <cellStyle name="20% - Accent3 8" xfId="8849"/>
    <cellStyle name="_TableRowBorder_Rev Fixe-Internet_Budget Telmob 2011" xfId="8850"/>
    <cellStyle name="Accent5 31 2" xfId="8851"/>
    <cellStyle name="_TableHeading_Reporting Onatel Avril 2009 V0_Budget Telmob 2011" xfId="8852"/>
    <cellStyle name="_TableRowBorder_Reporting Onatel septembre  2009 préparé" xfId="8853"/>
    <cellStyle name="Neutral 7" xfId="8854"/>
    <cellStyle name="_Table_02 Pfd Valuation_Flash du mois d' avril 2009_Capex- Mobile 3" xfId="8855"/>
    <cellStyle name="_Table_commentaires fixe  internet Déc 08_Copie de Flash du mois d' avril 2009 corrigé par NAIMI_Reporting Onatel Mai 2009 V 0" xfId="8856"/>
    <cellStyle name="_TableRowBorder_Reporting Onatel Mai 2009 V 0 A ENVOYE_Reporting Onatel septembre  2009 préparé" xfId="8857"/>
    <cellStyle name="_TableRowBorder_TBG Onatel Février  2009  Vtbg V3_Flash du mois d' avril 2009_Flash du mois de mai 2009_Budget Telmob 2011" xfId="8858"/>
    <cellStyle name="_TableRowBorder_Reporting Onatel Mai 2009 V 0 A ENVOYE_Budget Telmob 2011" xfId="8859"/>
    <cellStyle name="_Table_02 Pfd Valuation_commentaires fixe  internet Déc 08_TBG Onatel Février  2009  Vtbg V3_Copie de Flash du mois d' avril 2009 corrigé par NAIMI_Reporting Onatel Mai 2009 V 0_Capex- Mobile 2 2" xfId="8860"/>
    <cellStyle name="40% - Accent3 14" xfId="8861"/>
    <cellStyle name="ViewDetailPct 2 2" xfId="8862"/>
    <cellStyle name="_TableRowBorder_Reporting Onatel Avril 2009 V0_Flash du mois de mai 2009" xfId="8863"/>
    <cellStyle name="_SubHeading_210302 VU Liquidity new figures_Reporting Onatel Avril 2009 V0_FLASH ONATEL DU MOIS DE FEVRIER 2010 V2" xfId="8864"/>
    <cellStyle name="_TableRowBorder_Reporting Onatel Avril 2009 V0_Copie de Flash du mois d' avril 2009 corrigé par NAIMI_Reporting Onatel Mai 2009 V 0_Reporting Onatel septembre  2009 préparé" xfId="8865"/>
    <cellStyle name="20 % - Accent5 10_RH et QS" xfId="8866"/>
    <cellStyle name="_TableRowBorder_Reporting Onatel Avril 2009 V0_Copie de Flash du mois d' avril 2009 corrigé par NAIMI_Flash du mois de mai 2009" xfId="8867"/>
    <cellStyle name="Normal 5" xfId="8868"/>
    <cellStyle name="_TableRowBorder_Reporting Onatel Avril 2009 V0_Budget Telmob 2011" xfId="8869"/>
    <cellStyle name="Normal 20 2 4" xfId="8870"/>
    <cellStyle name="Entrée 2 2 2 2" xfId="8871"/>
    <cellStyle name="%_Phase préparatoire du TBG de Décembre 2008_Flux Financiers Conso 2" xfId="8872"/>
    <cellStyle name="Explanatory Text 5" xfId="8873"/>
    <cellStyle name="20% - Accent6 27_RH et QS" xfId="8874"/>
    <cellStyle name="_TableRowBorder_Reporting Onatel Avril 2009 V0" xfId="8875"/>
    <cellStyle name="_TableHead_commentaires fixe  internet Déc 08_TBG Onatel Février  2009  Vtbg V3_Commentaires TBG mars_Reporting Onatel Mai 2009 V 0_Budget 2011 v1 (4) 2" xfId="8876"/>
    <cellStyle name="_TableRowBorder_P&amp;L S1 2008" xfId="8877"/>
    <cellStyle name="_Table_USA Ownership_Reporting Onatel Avril 2009 V0_Reporting Onatel Mai 2009 V 0 3" xfId="8878"/>
    <cellStyle name="40% - Accent1 8 4" xfId="8879"/>
    <cellStyle name="_TableRowBorder_Flash du mois d' avril 2009_Reporting Onatel septembre  2009 préparé" xfId="8880"/>
    <cellStyle name="_TableHead_Commentaires TBG mars_Flash du mois de mai 2009_Budget 2011 v1 (4) 2" xfId="8881"/>
    <cellStyle name="_TableRowBorder_Flash du mois d' avril 2009_Reporting Onatel Mai 2009 V 0" xfId="8882"/>
    <cellStyle name="_TableRowBorder_Copie de Flash du mois d' avril 2009 corrigé par NAIMI_Reporting Onatel Mai 2009 V 0_Budget Telmob 2011" xfId="8883"/>
    <cellStyle name="Commentaire 5 5 2" xfId="8884"/>
    <cellStyle name="_TableHeading_commentaires fixe  internet Déc 08_TBG Onatel Février  2009  Vtbg V3_Flash du mois d' avril 2009_Reporting Onatel septembre  2009 préparé_Budget 2011 v1 (4)" xfId="8885"/>
    <cellStyle name="_Table_commentaires fixe  internet Déc 08_Reporting Onatel Avril 2009 V0_Reporting Onatel septembre  2009 préparé_Budget Telmob 2011" xfId="8886"/>
    <cellStyle name="Comma [0] 8 3" xfId="8887"/>
    <cellStyle name="_TableRowBorder_Copie de Flash du mois d' avril 2009 corrigé par NAIMI" xfId="8888"/>
    <cellStyle name="Total 21" xfId="8889"/>
    <cellStyle name="Total 16" xfId="8890"/>
    <cellStyle name="_TableRowBorder_Commentaires TBG mars_Reporting Onatel Mai 2009 V 0_Budget Telmob 2011" xfId="8891"/>
    <cellStyle name="_TableRowBorder_Commentaires TBG mars_Reporting Onatel Mai 2009 V 0" xfId="8892"/>
    <cellStyle name="_TableRowBorder_Commentaires TBG mars_Flash du mois d' avril 2009_Reporting Onatel septembre  2009 préparé" xfId="8893"/>
    <cellStyle name="40 % - Accent6 13 3" xfId="8894"/>
    <cellStyle name="Pourcentage 3 3 7" xfId="8895"/>
    <cellStyle name="_Table_USA Ownership_Budget Telmob 2011 2" xfId="8896"/>
    <cellStyle name="_TableRowBorder_Commentaires TBG mars_Flash du mois d' avril 2009_Flash du mois de mai 2009" xfId="8897"/>
    <cellStyle name="_Table_USA Ownership_Reporting Onatel Avril 2009 V0_Reporting Onatel Mai 2009 V 0_Budget Telmob 2011 2 2" xfId="8898"/>
    <cellStyle name="_TableRowBorder_Commentaires TBG mars_Copie de Flash du mois d' avril 2009 corrigé par NAIMI" xfId="8899"/>
    <cellStyle name="_TableRowBorder_commentaires fixe  internet Déc 08_TBG Onatel Février  2009  Vtbg V3_Reporting Onatel Mai 2009 V 0_Budget Telmob 2011" xfId="8900"/>
    <cellStyle name="_TableRowBorder_commentaires fixe  internet Déc 08_TBG Onatel Février  2009  Vtbg V3_Reporting Onatel Mai 2009 V 0 2" xfId="8901"/>
    <cellStyle name="%_Flash_du_mois_de_Décembre_2008_v2(2)_Flux Financiers Conso_Commentaires Janvier 2010" xfId="8902"/>
    <cellStyle name="_Table_USA Ownership_commentaires fixe  internet Déc 08_TBG Onatel Février  2009  Vtbg V3_Flash du mois d' avril 2009_Flash du mois de septembre 2009 (2) (version 1)_Budget Telmob 2011" xfId="8903"/>
    <cellStyle name="60 % - Accent6 5" xfId="8904"/>
    <cellStyle name="_TableRowBorder_commentaires fixe  internet Déc 08_TBG Onatel Février  2009  Vtbg V3_Reporting Onatel Mai 2009 V 0" xfId="8905"/>
    <cellStyle name="_Table_02 Pfd Valuation_TBG Onatel Février  2009  Vtbg V3_Copie de Flash du mois d' avril 2009 corrigé par NAIMI_Reporting Onatel Mai 2009 V 0_Reporting Onatel septembre  2009 préparé 2" xfId="8906"/>
    <cellStyle name="40% - Accent2 22 2 2 2" xfId="8907"/>
    <cellStyle name="40% - Accent2 17 2 2 2" xfId="8908"/>
    <cellStyle name="40 % - Accent2 8 3 2" xfId="8909"/>
    <cellStyle name="%_Flux Financiers Conso_FAITS MARQUANTS DE SEPTEMBRE 2009" xfId="8910"/>
    <cellStyle name="_TableRowBorder_commentaires fixe  internet Déc 08_TBG Onatel Février  2009  Vtbg V3_Flash du mois d' avril 2009_Reporting Onatel Mai 2009 V 0" xfId="8911"/>
    <cellStyle name="40% - Accent3 6_RH et QS" xfId="8912"/>
    <cellStyle name="_Table_02 Pfd Valuation_Reporting Onatel Avril 2009 V0_Flash du mois de septembre 2009 (2) (version 1)_Capex- Mobile" xfId="8913"/>
    <cellStyle name="_Table_02 Pfd Valuation_commentaires fixe  internet Déc 08_TBG Onatel Février  2009  Vtbg V3_Commentaires TBG mars_Copie de Flash du mois d' avril 2009 corrigé par NAIMI_Reporting Onatel Mai 2009 V 0 2" xfId="8914"/>
    <cellStyle name="_Table_USA Ownership_Flash du mois d' avril 2009_Reporting Onatel Mai 2009 V 0" xfId="8915"/>
    <cellStyle name="40% - Accent5 28 2 2" xfId="8916"/>
    <cellStyle name="_TableRowBorder_commentaires fixe  internet Déc 08_TBG Onatel Février  2009  Vtbg V3_Copie de Flash du mois d' avril 2009 corrigé par NAIMI_Reporting Onatel Mai 2009 V 0 2" xfId="8917"/>
    <cellStyle name="_TableRowBorder_commentaires fixe  internet Déc 08_TBG Onatel Février  2009  Vtbg V3_Copie de Flash du mois d' avril 2009 corrigé par NAIMI_Flash du mois de mai 2009" xfId="8918"/>
    <cellStyle name="_SubHeading_210302 VU Liquidity new figures_Reporting Onatel Avril 2009 V0_Reporting Onatel septembre  2009 V1 (4)" xfId="8919"/>
    <cellStyle name="_TableRowBorder_commentaires fixe  internet Déc 08_TBG Onatel Février  2009  Vtbg V3_Commentaires TBG mars_Flash du mois de mai 2009" xfId="8920"/>
    <cellStyle name="20% - Accent5 28 3 2" xfId="8921"/>
    <cellStyle name="_Table_02 Pfd Valuation_TBG Onatel Février  2009  Vtbg V3_Commentaires TBG mars_Flash du mois de mai 2009_Budget Telmob 2011 3" xfId="8922"/>
    <cellStyle name="_TableRowBorder_commentaires fixe  internet Déc 08_TBG Onatel Février  2009  Vtbg V3_Commentaires TBG mars_Flash du mois d' avril 2009_Reporting Onatel Mai 2009 V 0_Budget Telmob 2011" xfId="8923"/>
    <cellStyle name="20 % - Accent2 4 2 2" xfId="8924"/>
    <cellStyle name="20 % - Accent6 10 3 3" xfId="8925"/>
    <cellStyle name="_TableHeading_TBG Onatel Février  2009  Vtbg V3_Flash du mois d' avril 2009_Budget Telmob 2011 2" xfId="8926"/>
    <cellStyle name="_TableRowBorder_commentaires fixe  internet Déc 08_TBG Onatel Février  2009  Vtbg V3_Commentaires TBG mars_Flash du mois d' avril 2009_Reporting Onatel septembre  2009 préparé" xfId="8927"/>
    <cellStyle name="_TableRowBorder_commentaires fixe  internet Déc 08_TBG Onatel Février  2009  Vtbg V3_Commentaires TBG mars_Flash du mois d' avril 2009_Reporting Onatel Mai 2009 V 0" xfId="8928"/>
    <cellStyle name="_Table_02 Pfd Valuation_TBG Onatel Février  2009  Vtbg V3_Flash du mois de mai 2009_Budget Telmob 2011 3" xfId="8929"/>
    <cellStyle name="40 % - Accent4 8 3 2 3" xfId="8930"/>
    <cellStyle builtinId="30" name="20% - Accent1" xfId="8931"/>
    <cellStyle name="_TableRowBorder_commentaires fixe  internet Déc 08_TBG Onatel Février  2009  Vtbg V3_Commentaires TBG mars_Flash du mois d' avril 2009_Flash du mois de mai 2009 2" xfId="8932"/>
    <cellStyle name="20% - Accent3 9 2 2 2" xfId="8933"/>
    <cellStyle name="_TableRowBorder_commentaires fixe  internet Déc 08_TBG Onatel Février  2009  Vtbg V3_Commentaires TBG mars_Copie de Flash du mois d' avril 2009 corrigé par NAIMI_Reporting Onatel septembre  2009 préparé" xfId="8934"/>
    <cellStyle name="Pourcentage 18 2 3 2 2 2" xfId="8935"/>
    <cellStyle name="Normal 5 2 2 5 2 3" xfId="8936"/>
    <cellStyle name="40% - Accent1 12 4" xfId="8937"/>
    <cellStyle name="_TableRowBorder_commentaires fixe  internet Déc 08_TBG Onatel Février  2009  Vtbg V3_Commentaires TBG mars_Copie de Flash du mois d' avril 2009 corrigé par NAIMI_Reporting Onatel Mai 2009 V 0 2" xfId="8938"/>
    <cellStyle name="20 % - Accent3 13_RH et QS" xfId="8939"/>
    <cellStyle name="Titre 3 5_RH et QS" xfId="8940"/>
    <cellStyle name="Normalny_12" xfId="8941"/>
    <cellStyle name="Normal 20 2 5 2 2 2" xfId="8942"/>
    <cellStyle name="_TableRowBorder_commentaires fixe  internet Déc 08_TBG Onatel Février  2009  Vtbg V3_Commentaires TBG mars_Copie de Flash du mois d' avril 2009 corrigé par NAIMI_Reporting Onatel Mai 2009 V 0" xfId="8943"/>
    <cellStyle name="_TableRowBorder_commentaires fixe  internet Déc 08_TBG Onatel Février  2009  Vtbg V3_Commentaires TBG mars_Copie de Flash du mois d' avril 2009 corrigé par NAIMI_Flash du mois de mai 2009_Budget Telmob 2011" xfId="8944"/>
    <cellStyle name="_Table_02 Pfd Valuation_commentaires fixe  internet Déc 08_Reporting Onatel septembre  2009 préparé 2" xfId="8945"/>
    <cellStyle name="_TableRowBorder_commentaires fixe  internet Déc 08_TBG Onatel Février  2009  Vtbg V3_Commentaires TBG mars_Copie de Flash du mois d' avril 2009 corrigé par NAIMI_Flash du mois de mai 2009 2" xfId="8946"/>
    <cellStyle name="Normal 55 2 2 3" xfId="8947"/>
    <cellStyle name="Normal 5 2 2 3 3 2 3" xfId="8948"/>
    <cellStyle name="_Table_02 Pfd Valuation_TBG Onatel Février  2009  Vtbg V3_Flash du mois de septembre 2009 (2) (version 1)_Budget Telmob 2011 2" xfId="8949"/>
    <cellStyle name="_Table_02 Pfd Valuation_Copie de Flash du mois d' avril 2009 corrigé par NAIMI_Reporting Onatel septembre  2009 préparé" xfId="8950"/>
    <cellStyle name="_TableRowBorder_commentaires fixe  internet Déc 08_TBG Onatel Février  2009  Vtbg V3_Commentaires TBG mars_Copie de Flash du mois d' avril 2009 corrigé par NAIMI_Flash du mois de mai 2009" xfId="8951"/>
    <cellStyle name="_Table_USA Ownership_Copie de Flash du mois d' avril 2009 corrigé par NAIMI 2 2" xfId="8952"/>
    <cellStyle name="_Table_02 Pfd Valuation_Copie de Flash du mois d' avril 2009 corrigé par NAIMI_Reporting Onatel Mai 2009 V 0 3" xfId="8953"/>
    <cellStyle name="_Heading_prestemp_Reporting Onatel Mai 2009 V 0 A ENVOYE_Flash du mois de septembre 2009 (2) (version 1)_Commentaire activité Fixe  mobile ONATEL Nov 2009" xfId="8954"/>
    <cellStyle name="_TableRowBorder_commentaires fixe  internet Déc 08_TBG Onatel Février  2009  Vtbg V3 2" xfId="8955"/>
    <cellStyle name="60% - Accent4 22" xfId="8956"/>
    <cellStyle name="60% - Accent4 17" xfId="8957"/>
    <cellStyle name="Normal 24 4 2" xfId="8958"/>
    <cellStyle name="_TableRowBorder_P &amp; L Conso_Budget Telmob 2011" xfId="8959"/>
    <cellStyle name="_TableRowBorder_commentaires fixe  internet Déc 08_TBG Onatel Février  2009  Vtbg V3" xfId="8960"/>
    <cellStyle name="_TableRowBorder_commentaires fixe  internet Déc 08_Reporting Onatel Mai 2009 V 0 A ENVOYE_Budget Telmob 2011" xfId="8961"/>
    <cellStyle name="Good 9" xfId="8962"/>
    <cellStyle name="40% - Accent1 14 2 3" xfId="8963"/>
    <cellStyle name="_Table_USA Ownership_commentaires fixe  internet Déc 08_Commentaires TBG mars_Reporting Onatel Mai 2009 V 0 2 2" xfId="8964"/>
    <cellStyle name="%_Flash_du_mois_de_Décembre_2008_v2(2)_Flash du mois de septembre 2009 (2) (version 1)_Flash du mois de Décembre 2009 V3 (2)" xfId="8965"/>
    <cellStyle name="_TableRowBorder_commentaires fixe  internet Déc 08_Reporting Onatel Mai 2009 V 0 A ENVOYE 2" xfId="8966"/>
    <cellStyle name="20% - Accent4 28 3" xfId="8967"/>
    <cellStyle name="_Table_02 Pfd Valuation_Commentaires TBG mars_Copie de Flash du mois d' avril 2009 corrigé par NAIMI_Reporting Onatel Mai 2009 V 0 2" xfId="8968"/>
    <cellStyle name="_TableRowBorder_commentaires fixe  internet Déc 08_Reporting Onatel Mai 2009 V 0 2" xfId="8969"/>
    <cellStyle name="40 % - Accent2 7 3 2 2 2" xfId="8970"/>
    <cellStyle name="_Table_02 Pfd Valuation_commentaires fixe  internet Déc 08_Flash du mois d' avril 2009_Reporting Onatel septembre  2009 préparé" xfId="8971"/>
    <cellStyle name="40 % - Accent2 2 5" xfId="8972"/>
    <cellStyle name="_Table_USA Ownership_commentaires fixe  internet Déc 08_TBG Onatel Février  2009  Vtbg V3_Flash du mois d' avril 2009 2" xfId="8973"/>
    <cellStyle name="_Table_USA Ownership_TBG Onatel Février  2009  Vtbg V3_Flash du mois de septembre 2009 (2) (version 1) 2" xfId="8974"/>
    <cellStyle name="_Table_02 Pfd Valuation_commentaires fixe  internet Déc 08_TBG Onatel Février  2009  Vtbg V3_Reporting Onatel septembre  2009 préparé_Capex- Mobile 2" xfId="8975"/>
    <cellStyle name="_TableRowBorder_commentaires fixe  internet Déc 08_Reporting Onatel Avril 2009 V0_Reporting Onatel septembre  2009 préparé" xfId="8976"/>
    <cellStyle name="_TableHead_commentaires fixe  internet Déc 08_Copie de Flash du mois d' avril 2009 corrigé par NAIMI_Reporting Onatel Mai 2009 V 0 2" xfId="8977"/>
    <cellStyle name="_TableRowBorder_commentaires fixe  internet Déc 08_Reporting Onatel Avril 2009 V0_Reporting Onatel Mai 2009 V 0_Budget Telmob 2011" xfId="8978"/>
    <cellStyle name="Commentaire 6 2 2 2" xfId="8979"/>
    <cellStyle name="20% - Accent3 25 3 2" xfId="8980"/>
    <cellStyle name="_TableRowBorder_commentaires fixe  internet Déc 08_Reporting Onatel Avril 2009 V0_Reporting Onatel Mai 2009 V 0 2" xfId="8981"/>
    <cellStyle name="Commentaire 5 3 4 2 2" xfId="8982"/>
    <cellStyle name="_Table_02 Pfd Valuation_commentaires fixe  internet Déc 08_Commentaires TBG mars_Budget Telmob 2011 2" xfId="8983"/>
    <cellStyle name="_Heading" xfId="8984"/>
    <cellStyle name="_Table_USA Ownership_commentaires fixe  internet Déc 08_TBG Onatel Février  2009  Vtbg V3_Reporting Onatel septembre  2009 préparé 2" xfId="8985"/>
    <cellStyle name="_TableRowBorder_commentaires fixe  internet Déc 08_Reporting Onatel Avril 2009 V0_Reporting Onatel Mai 2009 V 0" xfId="8986"/>
    <cellStyle name="_Table_USA Ownership_TBG Onatel Février  2009  Vtbg V3_Copie de Flash du mois d' avril 2009 corrigé par NAIMI_Budget Telmob 2011 3" xfId="8987"/>
    <cellStyle name="Normal 5 2 5 4 3" xfId="8988"/>
    <cellStyle name="Normal 4 14 4" xfId="8989"/>
    <cellStyle name="_TableRowBorder_commentaires fixe  internet Déc 08_Reporting Onatel Avril 2009 V0_Flash du mois de mai 2009_Budget Telmob 2011" xfId="8990"/>
    <cellStyle name="_TableRowBorder_commentaires fixe  internet Déc 08_Reporting Onatel Avril 2009 V0_Copie de Flash du mois d' avril 2009 corrigé par NAIMI_Reporting Onatel Mai 2009 V 0_Reporting Onatel septembre  2009 préparé" xfId="8991"/>
    <cellStyle name="_TableRowBorder_commentaires fixe  internet Déc 08_Reporting Onatel Avril 2009 V0_Copie de Flash du mois d' avril 2009 corrigé par NAIMI_Reporting Onatel Mai 2009 V 0_Budget Telmob 2011" xfId="8992"/>
    <cellStyle name="20 % - Accent4 8_RH et QS" xfId="8993"/>
    <cellStyle name="%_Flash_du_mois_de_Décembre_2008_v2(2)_Flash du mois de septembre 2009 (2) (version 1)_Flash du mois de Novembre V2" xfId="8994"/>
    <cellStyle name="_TableRowBorder_commentaires fixe  internet Déc 08_Reporting Onatel Avril 2009 V0_Copie de Flash du mois d' avril 2009 corrigé par NAIMI_Reporting Onatel Mai 2009 V 0 2" xfId="8995"/>
    <cellStyle name="20 % - Accent6 10 3 3 2" xfId="8996"/>
    <cellStyle name="_TableRowBorder_commentaires fixe  internet Déc 08_Reporting Onatel Avril 2009 V0_Copie de Flash du mois d' avril 2009 corrigé par NAIMI_Reporting Onatel Mai 2009 V 0" xfId="8997"/>
    <cellStyle name="_TableRowBorder" xfId="8998"/>
    <cellStyle name="40 % - Accent5 5 2" xfId="8999"/>
    <cellStyle name="Milliers 14 4 3" xfId="9000"/>
    <cellStyle name="_TableRowBorder_commentaires fixe  internet Déc 08_Reporting Onatel Avril 2009 V0_Copie de Flash du mois d' avril 2009 corrigé par NAIMI_Flash du mois de mai 2009 2" xfId="9001"/>
    <cellStyle name="_TableHead_Commentaires TBG mars_Flash du mois d' avril 2009_Flash du mois de mai 2009_Budget 2011 v1 (4) 2" xfId="9002"/>
    <cellStyle name="_Table_USA Ownership_Commentaires TBG mars_Reporting Onatel septembre  2009 préparé" xfId="9003"/>
    <cellStyle name="_TableRowBorder_commentaires fixe  internet Déc 08_Reporting Onatel Avril 2009 V0_Copie de Flash du mois d' avril 2009 corrigé par NAIMI 2" xfId="9004"/>
    <cellStyle name="_TableRowBorder_commentaires fixe  internet Déc 08_Reporting Onatel Avril 2009 V0_Copie de Flash du mois d' avril 2009 corrigé par NAIMI" xfId="9005"/>
    <cellStyle name="Note 3" xfId="9006"/>
    <cellStyle name="_TableRowBorder_commentaires fixe  internet Déc 08_Reporting Onatel Avril 2009 V0_Budget Telmob 2011" xfId="9007"/>
    <cellStyle name="Normal 95" xfId="9008"/>
    <cellStyle name="MS_English" xfId="9009"/>
    <cellStyle name="40% - Accent5 5 3 2" xfId="9010"/>
    <cellStyle name="_TableRowBorder_commentaires fixe  internet Déc 08_Flash du mois de mai 2009_Budget Telmob 2011" xfId="9011"/>
    <cellStyle name="_TableRowBorder_commentaires fixe  internet Déc 08_Flash du mois de mai 2009" xfId="9012"/>
    <cellStyle name="_TableRowBorder_commentaires fixe  internet Déc 08_Flash du mois d' avril 2009 2" xfId="9013"/>
    <cellStyle name="_TableRowBorder_commentaires fixe  internet Déc 08_Flash du mois d' avril 2009" xfId="9014"/>
    <cellStyle name="_Table_USA Ownership_Commentaires TBG mars_Flash du mois de mai 2009 2 2" xfId="9015"/>
    <cellStyle name="_TableRowBorder_commentaires fixe  internet Déc 08_Copie de Flash du mois d' avril 2009 corrigé par NAIMI_Reporting Onatel Mai 2009 V 0_Reporting Onatel septembre  2009 préparé" xfId="9016"/>
    <cellStyle name="_TableRowBorder_commentaires fixe  internet Déc 08_Copie de Flash du mois d' avril 2009 corrigé par NAIMI_Reporting Onatel Mai 2009 V 0" xfId="9017"/>
    <cellStyle name="_TableHeading_TBG Onatel Février  2009  Vtbg V3_Flash du mois d' avril 2009" xfId="9018"/>
    <cellStyle name="Normal 91 2 3" xfId="9019"/>
    <cellStyle name="Normal 86 2 3" xfId="9020"/>
    <cellStyle name="_TableRowBorder_commentaires fixe  internet Déc 08_Copie de Flash du mois d' avril 2009 corrigé par NAIMI_Budget Telmob 2011" xfId="9021"/>
    <cellStyle name="_Table_USA Ownership_Reporting Onatel Avril 2009 V0_Copie de Flash du mois d' avril 2009 corrigé par NAIMI_Flash du mois de septembre 2009 (2) (version 1) 2" xfId="9022"/>
    <cellStyle name="_Table_USA Ownership_Copie de Flash du mois d' avril 2009 corrigé par NAIMI_Reporting Onatel Mai 2009 V 0_Reporting Onatel septembre  2009 préparé 3" xfId="9023"/>
    <cellStyle name="_TableRowBorder_commentaires fixe  internet Déc 08_Copie de Flash du mois d' avril 2009 corrigé par NAIMI" xfId="9024"/>
    <cellStyle name="_Table_02 Pfd Valuation_TBG Onatel Février  2009  Vtbg V3_Commentaires TBG mars_Copie de Flash du mois d' avril 2009 corrigé par NAIMI_Reporting Onatel Mai 2009 V 0_Flash du mois de septembre 2009 (2) (version 1)_Budget Telmob 2011 3" xfId="9025"/>
    <cellStyle name="_TableHead_commentaires fixe  internet Déc 08_TBG Onatel Février  2009  Vtbg V3_Commentaires TBG mars_Reporting Onatel Mai 2009 V 0_Budget Telmob 2011" xfId="9026"/>
    <cellStyle name="40% - Accent3 6 4" xfId="9027"/>
    <cellStyle name="20% - Accent2 20" xfId="9028"/>
    <cellStyle name="20% - Accent2 15" xfId="9029"/>
    <cellStyle name="_TableHeading_commentaires fixe  internet Déc 08_Commentaires TBG mars_Copie de Flash du mois d' avril 2009 corrigé par NAIMI_Budget 2011 v1 (4)" xfId="9030"/>
    <cellStyle name="_TableRowBorder_commentaires fixe  internet Déc 08_Commentaires TBG mars_Reporting Onatel septembre  2009 préparé" xfId="9031"/>
    <cellStyle name="_TableHead_commentaires fixe  internet Déc 08_Reporting Onatel Avril 2009 V0_Copie de Flash du mois d' avril 2009 corrigé par NAIMI_Budget 2011 v1 (4) 2" xfId="9032"/>
    <cellStyle name="_TableRowBorder_commentaires fixe  internet Déc 08_Commentaires TBG mars_Reporting Onatel Mai 2009 V 0_Budget Telmob 2011" xfId="9033"/>
    <cellStyle name="Output 26" xfId="9034"/>
    <cellStyle name="20% - Accent6 24" xfId="9035"/>
    <cellStyle name="20% - Accent6 19" xfId="9036"/>
    <cellStyle name="20 % - Accent2 9 3 4" xfId="9037"/>
    <cellStyle name="_Table_02 Pfd Valuation_commentaires fixe  internet Déc 08_Commentaires TBG mars_Copie de Flash du mois d' avril 2009 corrigé par NAIMI_Reporting Onatel Mai 2009 V 0_Capex- Mobile" xfId="9038"/>
    <cellStyle name="_Table_02 Pfd Valuation_TBG Onatel Février  2009  Vtbg V3_Commentaires TBG mars_Copie de Flash du mois d' avril 2009 corrigé par NAIMI_Flash du mois de septembre 2009 (2) (version 1)_Budget Telmob 2011" xfId="9039"/>
    <cellStyle name="_TableRowBorder_commentaires fixe  internet Déc 08_Commentaires TBG mars_Flash du mois de mai 2009_Budget Telmob 2011" xfId="9040"/>
    <cellStyle name="_TableRowBorder_commentaires fixe  internet Déc 08_Commentaires TBG mars_Flash du mois de mai 2009" xfId="9041"/>
    <cellStyle name="_TableRowBorder_TBG Onatel Février  2009  Vtbg V3_Commentaires TBG mars_Flash du mois d' avril 2009_Flash du mois de mai 2009_Budget Telmob 2011" xfId="9042"/>
    <cellStyle name="_TableRowBorder_commentaires fixe  internet Déc 08_TBG Onatel Février  2009  Vtbg V3_Flash du mois de mai 2009_Budget Telmob 2011" xfId="9043"/>
    <cellStyle name="_Table_USA Ownership_commentaires fixe  internet Déc 08_Reporting Onatel Avril 2009 V0_Copie de Flash du mois d' avril 2009 corrigé par NAIMI 2 2" xfId="9044"/>
    <cellStyle name="_Table_USA Ownership_Reporting Onatel Avril 2009 V0_Copie de Flash du mois d' avril 2009 corrigé par NAIMI_Flash du mois de mai 2009_Budget Telmob 2011 3" xfId="9045"/>
    <cellStyle name="Normal 96 2 2 2" xfId="9046"/>
    <cellStyle name="_TableRowBorder_commentaires fixe  internet Déc 08_Commentaires TBG mars_Flash du mois d' avril 2009_Reporting Onatel Mai 2009 V 0_Budget Telmob 2011" xfId="9047"/>
    <cellStyle name="_TableRowBorder_commentaires fixe  internet Déc 08_Commentaires TBG mars_Flash du mois d' avril 2009_Reporting Onatel Mai 2009 V 0" xfId="9048"/>
    <cellStyle name="Heading 4 10" xfId="9049"/>
    <cellStyle name="_TableHeading_Commentaires TBG mars_Reporting Onatel Mai 2009 V 0" xfId="9050"/>
    <cellStyle name="40 % - Accent3 2 2_Parc Mobile" xfId="9051"/>
    <cellStyle name="_Table_02 Pfd Valuation_commentaires fixe  internet Déc 08_TBG Onatel Février  2009  Vtbg V3_Reporting Onatel septembre  2009 préparé 2" xfId="9052"/>
    <cellStyle name="_TableHeading_commentaires fixe  internet Déc 08_Reporting Onatel Avril 2009 V0_Copie de Flash du mois d' avril 2009 corrigé par NAIMI_Flash du mois de mai 2009_Budget Telmob 2011 2" xfId="9053"/>
    <cellStyle name="_TableRowBorder_commentaires fixe  internet Déc 08_Commentaires TBG mars_Flash du mois d' avril 2009_Flash du mois de mai 2009" xfId="9054"/>
    <cellStyle name="60% - Accent1 10" xfId="9055"/>
    <cellStyle name="_Table_02 Pfd Valuation_commentaires fixe  internet Déc 08_Copie de Flash du mois d' avril 2009 corrigé par NAIMI_Reporting Onatel Mai 2009 V 0_Capex- Mobile 2" xfId="9056"/>
    <cellStyle name="_Table_02 Pfd Valuation_Commentaires TBG mars_Copie de Flash du mois d' avril 2009 corrigé par NAIMI_Reporting Onatel Mai 2009 V 0_Reporting Onatel septembre  2009 préparé 3" xfId="9057"/>
    <cellStyle name="_TableRowBorder_commentaires fixe  internet Déc 08_Commentaires TBG mars_Flash du mois d' avril 2009 2" xfId="9058"/>
    <cellStyle name="Milliers 3 10 2" xfId="9059"/>
    <cellStyle name="_Table_02 Pfd Valuation_Commentaires TBG mars_Flash du mois d' avril 2009_Budget Telmob 2011 2" xfId="9060"/>
    <cellStyle name="%_Flash_du_mois_de_Décembre_2008_v2(2)_Flux Financiers Conso_Commentaire activité Fixe  mobile ONATEL Nov 2009" xfId="9061"/>
    <cellStyle name="_SubHeading_210302 VU Liquidity new figures_Reporting Onatel Avril 2009 V0_Flash du mois de septembre 2009 (2) (version 1)_Classeur1" xfId="9062"/>
    <cellStyle name="40 % - Accent4 7 2 2 3" xfId="9063"/>
    <cellStyle name="_TableRowBorder_commentaires fixe  internet Déc 08_Commentaires TBG mars_Copie de Flash du mois d' avril 2009 corrigé par NAIMI_Reporting Onatel Mai 2009 V 0_Reporting Onatel septembre  2009 préparé" xfId="9064"/>
    <cellStyle name="_TableRowBorder_commentaires fixe  internet Déc 08_Commentaires TBG mars_Copie de Flash du mois d' avril 2009 corrigé par NAIMI_Flash du mois de mai 2009 2" xfId="9065"/>
    <cellStyle name="_TableRowBorder_commentaires fixe  internet Déc 08_Commentaires TBG mars_Copie de Flash du mois d' avril 2009 corrigé par NAIMI 2" xfId="9066"/>
    <cellStyle name="_TableRowBorder_commentaires fixe  internet Déc 08_Commentaires TBG mars_Copie de Flash du mois d' avril 2009 corrigé par NAIMI" xfId="9067"/>
    <cellStyle name="_Table_02 Pfd Valuation_TBG Onatel Février  2009  Vtbg V3_Flash du mois d' avril 2009_Reporting Onatel septembre  2009 préparé 3" xfId="9068"/>
    <cellStyle name="40% - Accent5 10 3 2" xfId="9069"/>
    <cellStyle name="Date [mmm-yyyy]" xfId="9070"/>
    <cellStyle name="Accent3 11" xfId="9071"/>
    <cellStyle name="60 % - Accent1 5 2" xfId="9072"/>
    <cellStyle name="_TableRowBorder_commentaires fixe  internet Déc 08_Commentaires TBG mars" xfId="9073"/>
    <cellStyle name="_TableHeading_TBG Onatel Février  2009  Vtbg V3_Copie de Flash du mois d' avril 2009 corrigé par NAIMI_Budget 2011 v1 (4) 2" xfId="9074"/>
    <cellStyle name="_Table_02 Pfd Valuation_Commentaires TBG mars_Copie de Flash du mois d' avril 2009 corrigé par NAIMI_Reporting Onatel septembre  2009 préparé 3" xfId="9075"/>
    <cellStyle name="_Table_USA Ownership_commentaires fixe  internet Déc 08_TBG Onatel Février  2009  Vtbg V3_Commentaires TBG mars_Copie de Flash du mois d' avril 2009 corrigé par NAIMI 2 2" xfId="9076"/>
    <cellStyle name="_Table_02 Pfd Valuation_Commentaires TBG mars_Reporting Onatel septembre  2009 préparé_Budget Telmob 2011 3" xfId="9077"/>
    <cellStyle name="Cellule liée 5" xfId="9078"/>
    <cellStyle name="_TableHeading_TBG Onatel Février  2009  Vtbg V3_Reporting Onatel Mai 2009 V 0_Budget Telmob 2011" xfId="9079"/>
    <cellStyle name="_TableHeading_TBG Onatel Février  2009  Vtbg V3_Reporting Onatel Mai 2009 V 0_Budget Telmob 2011 2" xfId="9080"/>
    <cellStyle name="Normal 8 4 2 2 2" xfId="9081"/>
    <cellStyle name="_Table_02 Pfd Valuation_commentaires fixe  internet Déc 08_TBG Onatel Février  2009  Vtbg V3_Copie de Flash du mois d' avril 2009 corrigé par NAIMI_Reporting Onatel Mai 2009 V 0 3" xfId="9082"/>
    <cellStyle name="_Table_02 Pfd Valuation_Reporting Onatel Avril 2009 V0_Copie de Flash du mois d' avril 2009 corrigé par NAIMI_Reporting Onatel septembre  2009 préparé_Budget Telmob 2011 2 2" xfId="9083"/>
    <cellStyle name="_TableHeading_TBG Onatel Février  2009  Vtbg V3_Reporting Onatel Mai 2009 V 0 2" xfId="9084"/>
    <cellStyle name="20% - Accent5 26" xfId="9085"/>
    <cellStyle name="40 % - Accent3 8_RH et QS" xfId="9086"/>
    <cellStyle name="_TableHead_commentaires fixe  internet Déc 08_Flash du mois d' avril 2009_Reporting Onatel Mai 2009 V 0_Budget Telmob 2011 2" xfId="9087"/>
    <cellStyle name="Normal 20 7 4" xfId="9088"/>
    <cellStyle name="20% - Accent3 2 3" xfId="9089"/>
    <cellStyle name="_TableHeading_TBG Onatel Février  2009  Vtbg V3_Flash du mois de mai 2009_Budget Telmob 2011 2" xfId="9090"/>
    <cellStyle name="_Table_02 Pfd Valuation_Commentaires TBG mars_Flash du mois de septembre 2009 (2) (version 1)_Budget Telmob 2011 2" xfId="9091"/>
    <cellStyle name="_TableHead_commentaires fixe  internet Déc 08_Flash du mois d' avril 2009_Reporting Onatel Mai 2009 V 0_Budget 2011 v1 (4) 2" xfId="9092"/>
    <cellStyle name="_TableHeading_TBG Onatel Février  2009  Vtbg V3_Flash du mois de mai 2009_Budget 2011 v1 (4) 2" xfId="9093"/>
    <cellStyle name="40 % - Accent1 7 4 2" xfId="9094"/>
    <cellStyle name="_TableHeading_Reporting Onatel Avril 2009 V0_Copie de Flash du mois d' avril 2009 corrigé par NAIMI_Reporting Onatel Mai 2009 V 0" xfId="9095"/>
    <cellStyle name="_Table_02 Pfd Valuation_commentaires fixe  internet Déc 08_Commentaires TBG mars_Flash du mois d' avril 2009_Capex- Mobile" xfId="9096"/>
    <cellStyle name="Heading 3 26" xfId="9097"/>
    <cellStyle name="20 % - Accent3 3 3" xfId="9098"/>
    <cellStyle name="_TableHeading_TBG Onatel Février  2009  Vtbg V3_Flash du mois d' avril 2009_Reporting Onatel Mai 2009 V 0_Budget 2011 v1 (4) 2" xfId="9099"/>
    <cellStyle name="_Table_02 Pfd Valuation_TBG Onatel Février  2009  Vtbg V3_Flash du mois d' avril 2009_Budget Telmob 2011" xfId="9100"/>
    <cellStyle name="20% - Accent2 5 3" xfId="9101"/>
    <cellStyle name="40 % - Accent4 7_RH et QS" xfId="9102"/>
    <cellStyle name="_Table_02 Pfd Valuation_commentaires fixe  internet Déc 08_Reporting Onatel Avril 2009 V0_Copie de Flash du mois d' avril 2009 corrigé par NAIMI 2" xfId="9103"/>
    <cellStyle name="_TableHeading_TBG Onatel Février  2009  Vtbg V3_Flash du mois d' avril 2009_Reporting Onatel Mai 2009 V 0 2" xfId="9104"/>
    <cellStyle name="40% - Accent2 10 4" xfId="9105"/>
    <cellStyle name="_TableHead_commentaires fixe  internet Déc 08_TBG Onatel Février  2009  Vtbg V3_Flash du mois d' avril 2009 2" xfId="9106"/>
    <cellStyle name="20 % - Accent4 3 5" xfId="9107"/>
    <cellStyle name="_Table_02 Pfd Valuation_Reporting Onatel septembre  2009 préparé_Budget Telmob 2011 2 2" xfId="9108"/>
    <cellStyle name="_Heading_210302 VU Liquidity new figures_Reporting Onatel Mai 2009 V 0 A ENVOYE_FLASH ONATEL DU MOIS DE FEVRIER 2010 V2" xfId="9109"/>
    <cellStyle name="_Table_USA Ownership_commentaires fixe  internet Déc 08_Reporting Onatel Avril 2009 V0_Reporting Onatel septembre  2009 préparé_Budget Telmob 2011 3" xfId="9110"/>
    <cellStyle name="_TableHeading_TBG Onatel Février  2009  Vtbg V3_Flash du mois d' avril 2009_Flash du mois de mai 2009_Budget 2011 v1 (4) 2" xfId="9111"/>
    <cellStyle name="Normal 3 3 3" xfId="9112"/>
    <cellStyle name="_TableHead_P &amp; L Conso_Budget 2011 v1 (4)" xfId="9113"/>
    <cellStyle name="_TableHeading_TBG Onatel Février  2009  Vtbg V3_Flash du mois d' avril 2009_Flash du mois de mai 2009 2" xfId="9114"/>
    <cellStyle name="40% - Accent6 9 2 2 2" xfId="9115"/>
    <cellStyle name="Normal 43 3 2 2 2" xfId="9116"/>
    <cellStyle name="40% - Accent4 24 2 3" xfId="9117"/>
    <cellStyle name="40% - Accent4 19 2 3" xfId="9118"/>
    <cellStyle name="_TableHeading_TBG Onatel Février  2009  Vtbg V3_Flash du mois d' avril 2009_Budget 2011 v1 (4)" xfId="9119"/>
    <cellStyle name="40% - Accent1 14 2" xfId="9120"/>
    <cellStyle name="_TableHeading_TBG Onatel Février  2009  Vtbg V3_Copie de Flash du mois d' avril 2009 corrigé par NAIMI_Reporting Onatel septembre  2009 préparé_Budget 2011 v1 (4)" xfId="9121"/>
    <cellStyle name="_TableHeading_TBG Onatel Février  2009  Vtbg V3_Copie de Flash du mois d' avril 2009 corrigé par NAIMI_Reporting Onatel septembre  2009 préparé 2" xfId="9122"/>
    <cellStyle name="Normal 20 2 6 2 3" xfId="9123"/>
    <cellStyle name="_TableHeading_TBG Onatel Février  2009  Vtbg V3_Copie de Flash du mois d' avril 2009 corrigé par NAIMI_Reporting Onatel septembre  2009 préparé" xfId="9124"/>
    <cellStyle name="_TableHeading_TBG Onatel Février  2009  Vtbg V3_Copie de Flash du mois d' avril 2009 corrigé par NAIMI_Reporting Onatel Mai 2009 V 0_Reporting Onatel septembre  2009 préparé_Budget 2011 v1 (4) 2" xfId="9125"/>
    <cellStyle name="_TableHeading_TBG Onatel Février  2009  Vtbg V3_Copie de Flash du mois d' avril 2009 corrigé par NAIMI_Reporting Onatel Mai 2009 V 0" xfId="9126"/>
    <cellStyle name="_TableHeading_TBG Onatel Février  2009  Vtbg V3_Copie de Flash du mois d' avril 2009 corrigé par NAIMI_Flash du mois de mai 2009_Budget Telmob 2011 2" xfId="9127"/>
    <cellStyle name="SAPBEXundefined 2 2" xfId="9128"/>
    <cellStyle name="%_Flash du mois de septembre 2009 (2) (version 1)_Classeur1" xfId="9129"/>
    <cellStyle name="_SubHeading_prestemp_Reporting Onatel Avril 2009 V0_Flash du mois de septembre 2009 (2) (version 1)_Flash du mois de Décembre 2009 V3 (2)" xfId="9130"/>
    <cellStyle name="_TableHeading_TBG Onatel Février  2009  Vtbg V3_Copie de Flash du mois d' avril 2009 corrigé par NAIMI_Budget Telmob 2011 2" xfId="9131"/>
    <cellStyle name="Accent6 28" xfId="9132"/>
    <cellStyle name="_TableHeading_TBG Onatel Février  2009  Vtbg V3_Copie de Flash du mois d' avril 2009 corrigé par NAIMI_Budget Telmob 2011" xfId="9133"/>
    <cellStyle name="40% - Accent1 23 4" xfId="9134"/>
    <cellStyle name="40% - Accent1 18 4" xfId="9135"/>
    <cellStyle name="_TableHeading_TBG Onatel Février  2009  Vtbg V3_Commentaires TBG mars_Reporting Onatel septembre  2009 préparé_Budget 2011 v1 (4)" xfId="9136"/>
    <cellStyle name="20 % - Accent6 3 2_Parc Mobile" xfId="9137"/>
    <cellStyle name="Normal 8 2 2 3_RH et QS" xfId="9138"/>
    <cellStyle name="_TableHeading_TBG Onatel Février  2009  Vtbg V3_Commentaires TBG mars_Reporting Onatel septembre  2009 préparé 2" xfId="9139"/>
    <cellStyle name="_Table_02 Pfd Valuation_commentaires fixe  internet Déc 08_TBG Onatel Février  2009  Vtbg V3_Flash du mois de mai 2009_Capex- Mobile 2" xfId="9140"/>
    <cellStyle name="20% - Accent4 3 3 2" xfId="9141"/>
    <cellStyle name="_TableHeading_TBG Onatel Février  2009  Vtbg V3_Commentaires TBG mars_Reporting Onatel Mai 2009 V 0_Budget Telmob 2011" xfId="9142"/>
    <cellStyle name="Satisfaisant 6" xfId="9143"/>
    <cellStyle name="_SubHeading_prestemp_Reporting Onatel Mai 2009 V 0_Commentaires Janvier 2010" xfId="9144"/>
    <cellStyle name="60 % - Accent6 7 2" xfId="9145"/>
    <cellStyle name="_TableHeading_TBG Onatel Février  2009  Vtbg V3_Commentaires TBG mars_Reporting Onatel Mai 2009 V 0_Budget 2011 v1 (4)" xfId="9146"/>
    <cellStyle name="_TableHeading_TBG Onatel Février  2009  Vtbg V3_Commentaires TBG mars_Reporting Onatel Mai 2009 V 0 2" xfId="9147"/>
    <cellStyle name="_Table_USA Ownership_Commentaires TBG mars_Flash du mois d' avril 2009_Budget Telmob 2011 2" xfId="9148"/>
    <cellStyle name="40% - Accent2 27 3 2" xfId="9149"/>
    <cellStyle name="_TableHeading_TBG Onatel Février  2009  Vtbg V3_Commentaires TBG mars_Reporting Onatel Mai 2009 V 0" xfId="9150"/>
    <cellStyle name="20% - Accent1 12 4" xfId="9151"/>
    <cellStyle name="_TableHeading_TBG Onatel Février  2009  Vtbg V3_Commentaires TBG mars_Flash du mois de mai 2009_Budget Telmob 2011 2" xfId="9152"/>
    <cellStyle name="_TableHead_TBG Onatel Février  2009  Vtbg V3_Commentaires TBG mars_Reporting Onatel Mai 2009 V 0_Budget 2011 v1 (4) 2" xfId="9153"/>
    <cellStyle name="_Table_02 Pfd Valuation_Reporting Onatel Mai 2009 V 0 A ENVOYE_Reporting Onatel septembre  2009 préparé_Budget Telmob 2011" xfId="9154"/>
    <cellStyle name="_TableHeading_TBG Onatel Février  2009  Vtbg V3_Commentaires TBG mars_Flash du mois de mai 2009_Budget Telmob 2011" xfId="9155"/>
    <cellStyle name="_TableHeading_TBG Onatel Février  2009  Vtbg V3_Commentaires TBG mars_Flash du mois de mai 2009 2" xfId="9156"/>
    <cellStyle name="Accent6 2 8" xfId="9157"/>
    <cellStyle name="_TableHeading_TBG Onatel Février  2009  Vtbg V3_Commentaires TBG mars_Flash du mois de mai 2009" xfId="9158"/>
    <cellStyle name="_TableHead_TBG Onatel Février  2009  Vtbg V3_Commentaires TBG mars_Copie de Flash du mois d' avril 2009 corrigé par NAIMI_Flash du mois de mai 2009_Budget 2011 v1 (4) 2" xfId="9159"/>
    <cellStyle name="_TableHeading_TBG Onatel Février  2009  Vtbg V3_Commentaires TBG mars_Flash du mois d' avril 2009_Reporting Onatel septembre  2009 préparé_Budget 2011 v1 (4) 2" xfId="9160"/>
    <cellStyle name="_TableHeading_TBG Onatel Février  2009  Vtbg V3_Commentaires TBG mars_Flash du mois d' avril 2009_Reporting Onatel septembre  2009 préparé 2" xfId="9161"/>
    <cellStyle name="_TableHeading_TBG Onatel Février  2009  Vtbg V3_Commentaires TBG mars_Flash du mois d' avril 2009_Reporting Onatel Mai 2009 V 0_Budget Telmob 2011 2" xfId="9162"/>
    <cellStyle name="%_Phase préparatoire du TBG de Décembre 2008_Flash du mois de septembre 2009 (2) (version 1)_COMMENTAIRES" xfId="9163"/>
    <cellStyle name="20% - Accent3 27 4" xfId="9164"/>
    <cellStyle name="_Table_USA Ownership_Reporting Onatel septembre  2009 préparé 2 2" xfId="9165"/>
    <cellStyle name="_TableHeading_commentaires fixe  internet Déc 08_TBG Onatel Février  2009  Vtbg V3_Flash du mois d' avril 2009_Flash du mois de mai 2009 2" xfId="9166"/>
    <cellStyle name="_Table_USA Ownership_commentaires fixe  internet Déc 08_Flash du mois d' avril 2009_Flash du mois de mai 2009 2" xfId="9167"/>
    <cellStyle name="_TableHeading_TBG Onatel Février  2009  Vtbg V3_Commentaires TBG mars_Flash du mois d' avril 2009_Reporting Onatel Mai 2009 V 0 2" xfId="9168"/>
    <cellStyle name="Normal 21 7 2" xfId="9169"/>
    <cellStyle name="_Table_USA Ownership_commentaires fixe  internet Déc 08_Reporting Onatel Avril 2009 V0_Copie de Flash du mois d' avril 2009 corrigé par NAIMI_Reporting Onatel Mai 2009 V 0 2" xfId="9170"/>
    <cellStyle name="_TableHeading_TBG Onatel Février  2009  Vtbg V3_Commentaires TBG mars_Flash du mois d' avril 2009_Flash du mois de mai 2009_Budget Telmob 2011 2" xfId="9171"/>
    <cellStyle name="_Table_02 Pfd Valuation_commentaires fixe  internet Déc 08_TBG Onatel Février  2009  Vtbg V3_Reporting Onatel septembre  2009 préparé_Budget Telmob 2011 3" xfId="9172"/>
    <cellStyle name="_TableHeading_TBG Onatel Février  2009  Vtbg V3_Commentaires TBG mars_Flash du mois d' avril 2009_Flash du mois de mai 2009_Budget 2011 v1 (4) 2" xfId="9173"/>
    <cellStyle name="Heading 4 27" xfId="9174"/>
    <cellStyle name="Calc Units (1) 2" xfId="9175"/>
    <cellStyle name="20 % - Accent3 8 4" xfId="9176"/>
    <cellStyle name="_TableHead_Reporting Onatel Avril 2009 V0_Copie de Flash du mois d' avril 2009 corrigé par NAIMI_Budget 2011 v1 (4) 2" xfId="9177"/>
    <cellStyle name="_TableHeading_TBG Onatel Février  2009  Vtbg V3_Commentaires TBG mars_Flash du mois d' avril 2009_Flash du mois de mai 2009_Budget 2011 v1 (4)" xfId="9178"/>
    <cellStyle name="20% - Accent3 26 2 2 2" xfId="9179"/>
    <cellStyle name="_TableHeading_TBG Onatel Février  2009  Vtbg V3_Commentaires TBG mars_Flash du mois d' avril 2009_Budget Telmob 2011" xfId="9180"/>
    <cellStyle name="_Table_02 Pfd Valuation_commentaires fixe  internet Déc 08_Reporting Onatel Avril 2009 V0_Copie de Flash du mois d' avril 2009 corrigé par NAIMI_Reporting Onatel septembre  2009 préparé_Capex- Mobile" xfId="9181"/>
    <cellStyle name="_Table_02 Pfd Valuation_commentaires fixe  internet Déc 08_TBG Onatel Février  2009  Vtbg V3_Flash du mois d' avril 2009_Flash du mois de mai 2009_Budget Telmob 2011 2" xfId="9182"/>
    <cellStyle name="=C:\WINNT\SYSTEM32\COMMAND.COM" xfId="9183"/>
    <cellStyle name="Milliers 11 2 2" xfId="9184"/>
    <cellStyle name="_TableHeading_TBG Onatel Février  2009  Vtbg V3_Commentaires TBG mars_Flash du mois d' avril 2009 2" xfId="9185"/>
    <cellStyle name="40 % - Accent5 13 2" xfId="9186"/>
    <cellStyle name="_Table_02 Pfd Valuation_commentaires fixe  internet Déc 08_Copie de Flash du mois d' avril 2009 corrigé par NAIMI_Flash du mois de septembre 2009 (2) (version 1)_Budget Telmob 2011 2" xfId="9187"/>
    <cellStyle name="_Table_02 Pfd Valuation_TBG Onatel Février  2009  Vtbg V3_Flash du mois d' avril 2009_Flash du mois de septembre 2009 (2) (version 1)_Budget Telmob 2011" xfId="9188"/>
    <cellStyle name="_TableHeading_TBG Onatel Février  2009  Vtbg V3_Commentaires TBG mars_Flash du mois d' avril 2009" xfId="9189"/>
    <cellStyle name="Bad 20" xfId="9190"/>
    <cellStyle name="Bad 15" xfId="9191"/>
    <cellStyle name="_TableHeading_TBG Onatel Février  2009  Vtbg V3_Commentaires TBG mars_Copie de Flash du mois d' avril 2009 corrigé par NAIMI_Reporting Onatel septembre  2009 préparé_Budget 2011 v1 (4) 2" xfId="9192"/>
    <cellStyle name="_SubHeading_prestemp_Reporting Onatel Avril 2009 V0_Reporting Onatel septembre  2009 V1 (4)" xfId="9193"/>
    <cellStyle name="_Headline" xfId="9194"/>
    <cellStyle name="_TableHeading_TBG Onatel Février  2009  Vtbg V3_Commentaires TBG mars_Copie de Flash du mois d' avril 2009 corrigé par NAIMI_Reporting Onatel septembre  2009 préparé_Budget 2011 v1 (4)" xfId="9195"/>
    <cellStyle name="20 % - Accent2 14" xfId="9196"/>
    <cellStyle name="20 % - Accent5 4 2" xfId="9197"/>
    <cellStyle name="_TableHeading_TBG Onatel Février  2009  Vtbg V3_Commentaires TBG mars_Copie de Flash du mois d' avril 2009 corrigé par NAIMI_Reporting Onatel Mai 2009 V 0_Reporting Onatel septembre  2009 préparé 2" xfId="9198"/>
    <cellStyle name="_Table_USA Ownership_TBG Onatel Février  2009  Vtbg V3_Commentaires TBG mars_Flash du mois d' avril 2009_Budget Telmob 2011 2 2" xfId="9199"/>
    <cellStyle name="_Table_USA Ownership_commentaires fixe  internet Déc 08_Reporting Onatel Mai 2009 V 0_Budget Telmob 2011 2 2" xfId="9200"/>
    <cellStyle name="_Table_02 Pfd Valuation_Flash du mois d' avril 2009_Reporting Onatel Mai 2009 V 0_Budget Telmob 2011 3" xfId="9201"/>
    <cellStyle name="_TableHeading_TBG Onatel Février  2009  Vtbg V3_Commentaires TBG mars_Copie de Flash du mois d' avril 2009 corrigé par NAIMI_Reporting Onatel Mai 2009 V 0" xfId="9202"/>
    <cellStyle name="40 % - Accent1 7 3 3 2" xfId="9203"/>
    <cellStyle name="_Table_02 Pfd Valuation_commentaires fixe  internet Déc 08_TBG Onatel Février  2009  Vtbg V3_Commentaires TBG mars_Reporting Onatel Mai 2009 V 0 2 2" xfId="9204"/>
    <cellStyle name="20% - Accent1 2 3 2" xfId="9205"/>
    <cellStyle name="_TableHeading_TBG Onatel Février  2009  Vtbg V3_Commentaires TBG mars_Copie de Flash du mois d' avril 2009 corrigé par NAIMI_Flash du mois de mai 2009_Budget Telmob 2011" xfId="9206"/>
    <cellStyle name="_TableHeading_TBG Onatel Février  2009  Vtbg V3_Commentaires TBG mars_Copie de Flash du mois d' avril 2009 corrigé par NAIMI_Budget Telmob 2011 2" xfId="9207"/>
    <cellStyle name="Normal 25 6 3" xfId="9208"/>
    <cellStyle name="_TableHeading_TBG Onatel Février  2009  Vtbg V3_Commentaires TBG mars_Copie de Flash du mois d' avril 2009 corrigé par NAIMI 2" xfId="9209"/>
    <cellStyle name="_Table_02 Pfd Valuation_commentaires fixe  internet Déc 08_TBG Onatel Février  2009  Vtbg V3_Flash du mois de septembre 2009 (2) (version 1)_Capex- Mobile 2 2" xfId="9210"/>
    <cellStyle name="Accent3 - 20 % 2" xfId="9211"/>
    <cellStyle name="_Table_USA Ownership_commentaires fixe  internet Déc 08_TBG Onatel Février  2009  Vtbg V3_Commentaires TBG mars_Reporting Onatel septembre  2009 préparé" xfId="9212"/>
    <cellStyle name="_Table_USA Ownership_commentaires fixe  internet Déc 08_TBG Onatel Février  2009  Vtbg V3_Copie de Flash du mois d' avril 2009 corrigé par NAIMI_Reporting Onatel Mai 2009 V 0_Reporting Onatel septembre  2009 préparé_Budget Telmob 2011 2" xfId="9213"/>
    <cellStyle name="_TableHeading_TBG Onatel Février  2009  Vtbg V3_Commentaires TBG mars_Copie de Flash du mois d' avril 2009 corrigé par NAIMI" xfId="9214"/>
    <cellStyle name="_TableHeading_TBG Onatel Février  2009  Vtbg V3_Commentaires TBG mars_Budget Telmob 2011" xfId="9215"/>
    <cellStyle name="_Table_USA Ownership_TBG Onatel Février  2009  Vtbg V3_Commentaires TBG mars" xfId="9216"/>
    <cellStyle name="_TableHeading_TBG Onatel Février  2009  Vtbg V3_Commentaires TBG mars_Budget 2011 v1 (4)" xfId="9217"/>
    <cellStyle name="_TableHeading_Rev Fixe-Internet_COMMENTAIRES JUILLET 2009_Budget Telmob 2011 2" xfId="9218"/>
    <cellStyle name="40% - Accent3 10" xfId="9219"/>
    <cellStyle name="_Table_USA Ownership_commentaires fixe  internet Déc 08_TBG Onatel Février  2009  Vtbg V3_Copie de Flash du mois d' avril 2009 corrigé par NAIMI_Reporting Onatel septembre  2009 préparé 2" xfId="9220"/>
    <cellStyle name="_Table_02 Pfd Valuation_P &amp; L Conso_Budget Telmob 2011 2 2" xfId="9221"/>
    <cellStyle name="PillarData_RH et QS" xfId="9222"/>
    <cellStyle name="_TableHeading_Rev Fixe-Internet_COMMENTAIRES JUILLET 2009_Budget Telmob 2011" xfId="9223"/>
    <cellStyle name="_TableHeading_Rev Fixe-Internet_COMMENTAIRES JUILLET 2009_Budget 2011 v1 (4) 2" xfId="9224"/>
    <cellStyle name="_TableRowBorder_commentaires fixe  internet Déc 08_Commentaires TBG mars_Flash du mois d' avril 2009_Flash du mois de mai 2009 2" xfId="9225"/>
    <cellStyle name="40% - Accent6 11 2 2" xfId="9226"/>
    <cellStyle name="_Table_02 Pfd Valuation_commentaires fixe  internet Déc 08_TBG Onatel Février  2009  Vtbg V3_Commentaires TBG mars_Flash du mois d' avril 2009_Reporting Onatel Mai 2009 V 0 2" xfId="9227"/>
    <cellStyle name="_TableHeading_Rev Fixe-Internet_COMMENTAIRES JUILLET 2009_Budget 2011 v1 (4)" xfId="9228"/>
    <cellStyle name="_TableHeading_Rev Fixe-Internet_COMMENTAIRES JUILLET 2009 2" xfId="9229"/>
    <cellStyle name="40 % - Accent2 10 2 2 2 2" xfId="9230"/>
    <cellStyle name="_TableHeading_commentaires fixe  internet Déc 08_TBG Onatel Février  2009  Vtbg V3_Commentaires TBG mars_Copie de Flash du mois d' avril 2009 corrigé par NAIMI_Flash du mois de mai 2009_Budget 2011 v1 (4)" xfId="9231"/>
    <cellStyle name="20 % - Accent5 12 2" xfId="9232"/>
    <cellStyle name="_TableHeading_Reporting Onatel Avril 2009 V0_Copie de Flash du mois d' avril 2009 corrigé par NAIMI_Reporting Onatel Mai 2009 V 0_Budget 2011 v1 (4)" xfId="9233"/>
    <cellStyle name="_TableHeading_Rev Fixe-Internet_COMMENTAIRES JUILLET 2009" xfId="9234"/>
    <cellStyle name="_Table_02 Pfd Valuation_commentaires fixe  internet Déc 08_TBG Onatel Février  2009  Vtbg V3_Commentaires TBG mars_Copie de Flash du mois d' avril 2009 corrigé par NAIMI_Reporting Onatel septembre  2009 préparé 2" xfId="9235"/>
    <cellStyle name="_TableHeading_Rev Fixe-Internet_Budget 2011 v1 (4) 2" xfId="9236"/>
    <cellStyle name="_TableHeading_TBG Onatel Février  2009  Vtbg V3_Copie de Flash du mois d' avril 2009 corrigé par NAIMI" xfId="9237"/>
    <cellStyle name="_TableRowBorder_Commentaires TBG mars_Flash du mois de mai 2009" xfId="9238"/>
    <cellStyle name="_TableHeading_Reporting Onatel Avril 2009 V0_Copie de Flash du mois d' avril 2009 corrigé par NAIMI_Reporting Onatel Mai 2009 V 0_Reporting Onatel septembre  2009 préparé_Budget 2011 v1 (4) 2" xfId="9239"/>
    <cellStyle name="_TableHeading_Rev Fixe-Internet_Budget 2011 v1 (4)" xfId="9240"/>
    <cellStyle name="F3" xfId="9241"/>
    <cellStyle name="_Table_02 Pfd Valuation_TBG Onatel Février  2009  Vtbg V3_Commentaires TBG mars_Copie de Flash du mois d' avril 2009 corrigé par NAIMI_Reporting Onatel Mai 2009 V 0_Flash du mois de septembre 2009 (2) (version 1)_Capex- Mobile 2" xfId="9242"/>
    <cellStyle name="Normal 12 2 5 2 3" xfId="9243"/>
    <cellStyle name="_TableHeading_Reporting Onatel septembre  2009 préparé_Budget 2011 v1 (4) 2" xfId="9244"/>
    <cellStyle name="_TableHeading_Reporting Onatel septembre  2009 préparé_Budget 2011 v1 (4)" xfId="9245"/>
    <cellStyle name="_Table_02 Pfd Valuation_Reporting Onatel Mai 2009 V 0 A ENVOYE_Capex- Mobile" xfId="9246"/>
    <cellStyle name="20 % - Accent1 7 2 4" xfId="9247"/>
    <cellStyle name="_TableSuperHead_USA Ownership" xfId="9248"/>
    <cellStyle name="_TableRowBorder_Commentaires TBG mars_Copie de Flash du mois d' avril 2009 corrigé par NAIMI_Reporting Onatel septembre  2009 préparé" xfId="9249"/>
    <cellStyle name="20% - Accent6 10 2 2" xfId="9250"/>
    <cellStyle name="_TableHeading_Reporting Onatel septembre  2009 préparé 2" xfId="9251"/>
    <cellStyle name="Normal 74 6" xfId="9252"/>
    <cellStyle name="20% - Accent6 10 2" xfId="9253"/>
    <cellStyle name="SAPBEXHLevel0X 3" xfId="9254"/>
    <cellStyle name="_TableHeading_Reporting Onatel septembre  2009 préparé" xfId="9255"/>
    <cellStyle name="40% - Accent3 4 2" xfId="9256"/>
    <cellStyle name="Normal 23 5 2 2 2" xfId="9257"/>
    <cellStyle name="0,0_x000d__x000a_NA_x000d__x000a_ 3" xfId="9258"/>
    <cellStyle name="40 % - Accent4 10 5 2" xfId="9259"/>
    <cellStyle name="_Table_02 Pfd Valuation_commentaires fixe  internet Déc 08_Copie de Flash du mois d' avril 2009 corrigé par NAIMI_Flash du mois de mai 2009_Capex- Mobile 2" xfId="9260"/>
    <cellStyle name="40% - Accent3 5 3" xfId="9261"/>
    <cellStyle name="_Table_USA Ownership_TBG Onatel Février  2009  Vtbg V3_Commentaires TBG mars_Copie de Flash du mois d' avril 2009 corrigé par NAIMI_Budget Telmob 2011" xfId="9262"/>
    <cellStyle name="_TableHead_commentaires fixe  internet Déc 08_TBG Onatel Février  2009  Vtbg V3_Commentaires TBG mars_Flash du mois d' avril 2009_Reporting Onatel Mai 2009 V 0_Budget Telmob 2011" xfId="9263"/>
    <cellStyle name="20% - Accent3 11 3 2" xfId="9264"/>
    <cellStyle name="_Table_USA Ownership_commentaires fixe  internet Déc 08_TBG Onatel Février  2009  Vtbg V3_Copie de Flash du mois d' avril 2009 corrigé par NAIMI_Budget Telmob 2011 3" xfId="9265"/>
    <cellStyle name="_TableHeading_Reporting Onatel Mai 2009 V 0 A ENVOYE_Reporting Onatel septembre  2009 préparé" xfId="9266"/>
    <cellStyle name="%_Flash du mois de septembre 2009 (2) (version 1)_Commentaires Janvier 2010" xfId="9267"/>
    <cellStyle name="_TableHeading_commentaires fixe  internet Déc 08_TBG Onatel Février  2009  Vtbg V3_Commentaires TBG mars_Copie de Flash du mois d' avril 2009 corrigé par NAIMI_Flash du mois de mai 2009_Budget Telmob 2011 2" xfId="9268"/>
    <cellStyle name="40 % - Accent5 9 3 4" xfId="9269"/>
    <cellStyle name="_TableHeading_Reporting Onatel Mai 2009 V 0 A ENVOYE" xfId="9270"/>
    <cellStyle name="Accent4 - 20 % 2" xfId="9271"/>
    <cellStyle name="40% - Accent5 15 2" xfId="9272"/>
    <cellStyle name="40% - Accent5 20 2" xfId="9273"/>
    <cellStyle name="_Table_USA Ownership_Reporting Onatel Avril 2009 V0_Copie de Flash du mois d' avril 2009 corrigé par NAIMI_Flash du mois de mai 2009 2 2" xfId="9274"/>
    <cellStyle name="_Table_02 Pfd Valuation_commentaires fixe  internet Déc 08_TBG Onatel Février  2009  Vtbg V3_Copie de Flash du mois d' avril 2009 corrigé par NAIMI_Reporting Onatel Mai 2009 V 0_Reporting Onatel septembre  2009 préparé_Capex- Mobile 3" xfId="9275"/>
    <cellStyle name="_TableHeading_Reporting Onatel Avril 2009 V0_Reporting Onatel septembre  2009 préparé_Budget 2011 v1 (4) 2" xfId="9276"/>
    <cellStyle name="Milliers 14 2 2 2 2" xfId="9277"/>
    <cellStyle name="60% - Accent5 27" xfId="9278"/>
    <cellStyle name="40% - Accent4 11 4" xfId="9279"/>
    <cellStyle name="_TableHeading_Reporting Onatel Avril 2009 V0_Reporting Onatel septembre  2009 préparé_Budget 2011 v1 (4)" xfId="9280"/>
    <cellStyle name="20 % - Accent1 7 3 3 2" xfId="9281"/>
    <cellStyle name="Pourcentage 18_RH et QS" xfId="9282"/>
    <cellStyle name="_Table_USA Ownership_TBG Onatel Février  2009  Vtbg V3_Flash du mois de mai 2009 2 2" xfId="9283"/>
    <cellStyle name="_TableHeading_commentaires fixe  internet Déc 08_Flash du mois d' avril 2009_Budget 2011 v1 (4) 2" xfId="9284"/>
    <cellStyle name="_TableRowBorder_commentaires fixe  internet Déc 08_Commentaires TBG mars_Reporting Onatel Mai 2009 V 0 2" xfId="9285"/>
    <cellStyle name="Normal 83 2 3" xfId="9286"/>
    <cellStyle name="Normal 78 2 3" xfId="9287"/>
    <cellStyle name="Normal [0] 7 2" xfId="9288"/>
    <cellStyle name="Giga 2" xfId="9289"/>
    <cellStyle name="_TableHeading_Reporting Onatel Avril 2009 V0_Reporting Onatel Mai 2009 V 0_Budget 2011 v1 (4) 2" xfId="9290"/>
    <cellStyle name="_Table_USA Ownership_commentaires fixe  internet Déc 08_TBG Onatel Février  2009  Vtbg V3_Commentaires TBG mars_Copie de Flash du mois d' avril 2009 corrigé par NAIMI_Flash du mois de mai 2009_Budget Telmob 2011" xfId="9291"/>
    <cellStyle name="_TableHeading_Reporting Onatel Avril 2009 V0_Copie de Flash du mois d' avril 2009 corrigé par NAIMI_Reporting Onatel septembre  2009 préparé_Budget 2011 v1 (4) 2" xfId="9292"/>
    <cellStyle name="_TableHeading_Reporting Onatel Avril 2009 V0_Copie de Flash du mois d' avril 2009 corrigé par NAIMI_Reporting Onatel septembre  2009 préparé_Budget 2011 v1 (4)" xfId="9293"/>
    <cellStyle name="_TableHead_TBG Onatel Février  2009  Vtbg V3_Commentaires TBG mars_Copie de Flash du mois d' avril 2009 corrigé par NAIMI_Budget Telmob 2011" xfId="9294"/>
    <cellStyle name="Pourcentage 17 3 3 3 2" xfId="9295"/>
    <cellStyle name="_TableRowBorder_Commentaires TBG mars_Copie de Flash du mois d' avril 2009 corrigé par NAIMI_Flash du mois de mai 2009_Budget Telmob 2011" xfId="9296"/>
    <cellStyle name="_TableHead_TBG Onatel Février  2009  Vtbg V3_Copie de Flash du mois d' avril 2009 corrigé par NAIMI_Flash du mois de mai 2009 2" xfId="9297"/>
    <cellStyle name="Pourcentage 17 6_RH et QS" xfId="9298"/>
    <cellStyle name="_TableHead_commentaires fixe  internet Déc 08_TBG Onatel Février  2009  Vtbg V3_Flash du mois d' avril 2009_Reporting Onatel septembre  2009 préparé 2" xfId="9299"/>
    <cellStyle name="_TableHeading_commentaires fixe  internet Déc 08_TBG Onatel Février  2009  Vtbg V3_Commentaires TBG mars_Copie de Flash du mois d' avril 2009 corrigé par NAIMI_Reporting Onatel Mai 2009 V 0_Budget Telmob 2011 2" xfId="9300"/>
    <cellStyle name="_Table_USA Ownership_Reporting Onatel Avril 2009 V0_Flash du mois de septembre 2009 (2) (version 1)_Budget Telmob 2011" xfId="9301"/>
    <cellStyle name="_Table_02 Pfd Valuation_Commentaires TBG mars_Copie de Flash du mois d' avril 2009 corrigé par NAIMI_Flash du mois de septembre 2009 (2) (version 1) 2 2" xfId="9302"/>
    <cellStyle name="_Table_02 Pfd Valuation_Commentaires TBG mars_Flash du mois d' avril 2009_Reporting Onatel septembre  2009 préparé 3" xfId="9303"/>
    <cellStyle name="_TableHeading_Reporting Onatel Avril 2009 V0_Copie de Flash du mois d' avril 2009 corrigé par NAIMI_Reporting Onatel Mai 2009 V 0_Reporting Onatel septembre  2009 préparé_Budget 2011 v1 (4)" xfId="9304"/>
    <cellStyle name="_TableHead_commentaires fixe  internet Déc 08_TBG Onatel Février  2009  Vtbg V3_Commentaires TBG mars_Copie de Flash du mois d' avril 2009 corrigé par NAIMI_Reporting Onatel Mai 2009 V 0_Budget 2011 v1 (4)" xfId="9305"/>
    <cellStyle name="Accent5 22" xfId="9306"/>
    <cellStyle name="Accent5 17" xfId="9307"/>
    <cellStyle name="_TableHeading_Reporting Onatel Avril 2009 V0_Copie de Flash du mois d' avril 2009 corrigé par NAIMI_Reporting Onatel Mai 2009 V 0_Reporting Onatel septembre  2009 préparé 2" xfId="9308"/>
    <cellStyle name="40% - Accent2 26 4" xfId="9309"/>
    <cellStyle name="Normal 25 4 2 3" xfId="9310"/>
    <cellStyle name="_TableHeading_Reporting Onatel Avril 2009 V0_Copie de Flash du mois d' avril 2009 corrigé par NAIMI_Reporting Onatel Mai 2009 V 0_Reporting Onatel septembre  2009 préparé" xfId="9311"/>
    <cellStyle name="_Table_USA Ownership_commentaires fixe  internet Déc 08_Reporting Onatel Avril 2009 V0_Copie de Flash du mois d' avril 2009 corrigé par NAIMI_Reporting Onatel septembre  2009 préparé 3" xfId="9312"/>
    <cellStyle name="_TableHeading_Reporting Onatel Avril 2009 V0_Copie de Flash du mois d' avril 2009 corrigé par NAIMI_Reporting Onatel Mai 2009 V 0_Budget 2011 v1 (4) 2" xfId="9313"/>
    <cellStyle name="_TableHeading_Reporting Onatel Avril 2009 V0_Copie de Flash du mois d' avril 2009 corrigé par NAIMI_Flash du mois de mai 2009_Budget Telmob 2011 2" xfId="9314"/>
    <cellStyle name="_Table_USA Ownership_commentaires fixe  internet Déc 08_TBG Onatel Février  2009  Vtbg V3_Commentaires TBG mars_Reporting Onatel Mai 2009 V 0 3" xfId="9315"/>
    <cellStyle name="_TableHeading_Reporting Onatel Avril 2009 V0_Copie de Flash du mois d' avril 2009 corrigé par NAIMI_Budget Telmob 2011 2" xfId="9316"/>
    <cellStyle name="Comma [0] 2 2" xfId="9317"/>
    <cellStyle name="_Table_USA Ownership_Commentaires TBG mars_Flash du mois d' avril 2009_Reporting Onatel septembre  2009 préparé 2" xfId="9318"/>
    <cellStyle name="20% - Accent6 14_RH et QS" xfId="9319"/>
    <cellStyle name="_TableHeading_Reporting Onatel Avril 2009 V0_Copie de Flash du mois d' avril 2009 corrigé par NAIMI_Budget 2011 v1 (4)" xfId="9320"/>
    <cellStyle name="40% - Accent4 19 3" xfId="9321"/>
    <cellStyle name="40% - Accent4 24 3" xfId="9322"/>
    <cellStyle name="40 % - Accent2 10 3 3 2" xfId="9323"/>
    <cellStyle name="40 % - Accent2 11 2 3" xfId="9324"/>
    <cellStyle name="_Table_02 Pfd Valuation_commentaires fixe  internet Déc 08_Commentaires TBG mars_Flash du mois d' avril 2009_Flash du mois de mai 2009 2" xfId="9325"/>
    <cellStyle name="_TableHeading_Reporting Onatel Avril 2009 V0_Copie de Flash du mois d' avril 2009 corrigé par NAIMI 2" xfId="9326"/>
    <cellStyle name="40% - Accent6 26" xfId="9327"/>
    <cellStyle name="20 % - Accent1 11 3 2" xfId="9328"/>
    <cellStyle name="Accent5 25" xfId="9329"/>
    <cellStyle name="_TableHeading_Reporting Onatel Avril 2009 V0_Budget Telmob 2011 2" xfId="9330"/>
    <cellStyle name="20 % - Accent4 7 3" xfId="9331"/>
    <cellStyle name="_Table_USA Ownership_TBG Onatel Février  2009  Vtbg V3 3" xfId="9332"/>
    <cellStyle name="In Link" xfId="9333"/>
    <cellStyle name="_TableHeading_Reporting Onatel Avril 2009 V0_Budget 2011 v1 (4) 2" xfId="9334"/>
    <cellStyle name="NWI%S 13" xfId="9335"/>
    <cellStyle name="_TableHeading_Reporting Onatel Avril 2009 V0 2" xfId="9336"/>
    <cellStyle name="Normal 21 4 2 3 2" xfId="9337"/>
    <cellStyle name="_Table_02 Pfd Valuation_Copie de Flash du mois d' avril 2009 corrigé par NAIMI_Reporting Onatel Mai 2009 V 0_Capex- Mobile 2 2" xfId="9338"/>
    <cellStyle name="_TableHeading_P&amp;L S1 2008_Budget Telmob 2011 2" xfId="9339"/>
    <cellStyle name="_TableHead_commentaires fixe  internet Déc 08_Reporting Onatel Avril 2009 V0_Copie de Flash du mois d' avril 2009 corrigé par NAIMI_Reporting Onatel septembre  2009 préparé_Budget 2011 v1 (4) 2" xfId="9340"/>
    <cellStyle name="_TableHeading_P&amp;L S1 2008_Budget Telmob 2011" xfId="9341"/>
    <cellStyle name="_Table_USA Ownership_commentaires fixe  internet Déc 08_Reporting Onatel Avril 2009 V0_Reporting Onatel Mai 2009 V 0" xfId="9342"/>
    <cellStyle name="Normal 90 3 2 2" xfId="9343"/>
    <cellStyle name="Normal 85 3 2 2" xfId="9344"/>
    <cellStyle name="_TableHeading_P&amp;L S1 2008" xfId="9345"/>
    <cellStyle name="40% - Accent3 4_RH et QS" xfId="9346"/>
    <cellStyle name="40% - Accent2 25 3" xfId="9347"/>
    <cellStyle name="_TableHeading_P &amp; L Conso_COMMENTAIRES JUILLET 2009" xfId="9348"/>
    <cellStyle name="_Table_USA Ownership_commentaires fixe  internet Déc 08_Commentaires TBG mars 2 2" xfId="9349"/>
    <cellStyle name="_Table_02 Pfd Valuation_commentaires fixe  internet Déc 08_TBG Onatel Février  2009  Vtbg V3_Flash du mois d' avril 2009 2 2" xfId="9350"/>
    <cellStyle name="Milliers 14 5 2 2" xfId="9351"/>
    <cellStyle name="_TableHeading_P &amp; L Conso_Budget 2011 v1 (4) 2" xfId="9352"/>
    <cellStyle name="20 % - Accent1 8 5" xfId="9353"/>
    <cellStyle name="Accent2 4 2" xfId="9354"/>
    <cellStyle name="_Heading_210302 VU Liquidity new figures_Reporting Onatel Mai 2009 V 0 A ENVOYE_Flash du mois de septembre 2009 (2) (version 1)_COMMENTAIRES" xfId="9355"/>
    <cellStyle name="40% - Accent4 27 2 3" xfId="9356"/>
    <cellStyle name="_TableHeading_P &amp; L Conso_Budget 2011 v1 (4)" xfId="9357"/>
    <cellStyle name="60% - Accent4 27" xfId="9358"/>
    <cellStyle name="_Table_02 Pfd Valuation_commentaires fixe  internet Déc 08_TBG Onatel Février  2009  Vtbg V3_Commentaires TBG mars_Flash du mois de septembre 2009 (2) (version 1)_Budget Telmob 2011 2" xfId="9359"/>
    <cellStyle name="Milliers 20 2 3" xfId="9360"/>
    <cellStyle name="Heading 2 3" xfId="9361"/>
    <cellStyle name="_TableHeading_Flash du mois de mai 2009_Budget Telmob 2011" xfId="9362"/>
    <cellStyle name="_TableHeading_Copie de Flash du mois d' avril 2009 corrigé par NAIMI 2" xfId="9363"/>
    <cellStyle name="Normal 20 4 4 3" xfId="9364"/>
    <cellStyle name="_TableHeading_Flash du mois de mai 2009" xfId="9365"/>
    <cellStyle name="_Table_02 Pfd Valuation_commentaires fixe  internet Déc 08_TBG Onatel Février  2009  Vtbg V3_Capex- Mobile" xfId="9366"/>
    <cellStyle name="_Table_USA Ownership_commentaires fixe  internet Déc 08_Copie de Flash du mois d' avril 2009 corrigé par NAIMI_Reporting Onatel Mai 2009 V 0_Flash du mois de septembre 2009 (2) (version 1)" xfId="9367"/>
    <cellStyle name="_TableHeading_Flash du mois d' avril 2009_Reporting Onatel septembre  2009 préparé_Budget 2011 v1 (4) 2" xfId="9368"/>
    <cellStyle name="_Table_USA Ownership_commentaires fixe  internet Déc 08_TBG Onatel Février  2009  Vtbg V3_Commentaires TBG mars_Flash du mois de septembre 2009 (2) (version 1)" xfId="9369"/>
    <cellStyle name="20 % - Accent2 9 4 2 2" xfId="9370"/>
    <cellStyle name="_Table_02 Pfd Valuation_commentaires fixe  internet Déc 08_TBG Onatel Février  2009  Vtbg V3_Flash du mois d' avril 2009_Reporting Onatel Mai 2009 V 0 2" xfId="9371"/>
    <cellStyle name="_Table_02 Pfd Valuation_TBG Onatel Février  2009  Vtbg V3_Commentaires TBG mars_Copie de Flash du mois d' avril 2009 corrigé par NAIMI_Capex- Mobile 2" xfId="9372"/>
    <cellStyle name="_TableHeading_Flash du mois d' avril 2009_Reporting Onatel septembre  2009 préparé_Budget 2011 v1 (4)" xfId="9373"/>
    <cellStyle name="40 % - Accent4 6 2" xfId="9374"/>
    <cellStyle name="_Table_USA Ownership_commentaires fixe  internet Déc 08_TBG Onatel Février  2009  Vtbg V3_Commentaires TBG mars_Flash du mois de septembre 2009 (2) (version 1)_Budget Telmob 2011 2" xfId="9375"/>
    <cellStyle name="40 % - Accent1 8 2 2 2 2" xfId="9376"/>
    <cellStyle name="_Table_02 Pfd Valuation_Reporting Onatel Avril 2009 V0_Copie de Flash du mois d' avril 2009 corrigé par NAIMI_Reporting Onatel Mai 2009 V 0_Reporting Onatel septembre  2009 préparé 2 2" xfId="9377"/>
    <cellStyle name="_TableHeading_commentaires fixe  internet Déc 08_TBG Onatel Février  2009  Vtbg V3_Commentaires TBG mars_Flash du mois d' avril 2009_Reporting Onatel septembre  2009 préparé" xfId="9378"/>
    <cellStyle name="_TableHeading_commentaires fixe  internet Déc 08_TBG Onatel Février  2009  Vtbg V3_Flash du mois d' avril 2009_Budget Telmob 2011" xfId="9379"/>
    <cellStyle name="Normal 20 4 3" xfId="9380"/>
    <cellStyle name="_TableHeading_commentaires fixe  internet Déc 08_TBG Onatel Février  2009  Vtbg V3_Flash du mois d' avril 2009_Budget 2011 v1 (4)" xfId="9381"/>
    <cellStyle name="Enter Currency (2)" xfId="9382"/>
    <cellStyle name="_TableHead_commentaires fixe  internet Déc 08_TBG Onatel Février  2009  Vtbg V3_Flash du mois d' avril 2009_Reporting Onatel septembre  2009 préparé_Budget 2011 v1 (4)" xfId="9383"/>
    <cellStyle name="_TableHeading_Flash du mois d' avril 2009_Flash du mois de mai 2009 2" xfId="9384"/>
    <cellStyle name="_TableHeading_Flash du mois d' avril 2009_Flash du mois de mai 2009" xfId="9385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9386"/>
    <cellStyle name="Euro 4 3" xfId="9387"/>
    <cellStyle name="40 % - Accent1 8 5 2" xfId="9388"/>
    <cellStyle name="_TableHeading_Reporting Onatel Avril 2009 V0_Copie de Flash du mois d' avril 2009 corrigé par NAIMI_Reporting Onatel Mai 2009 V 0_Budget Telmob 2011" xfId="9389"/>
    <cellStyle name="20% - Accent2 4 2" xfId="9390"/>
    <cellStyle name="_TableHeading_Flash du mois d' avril 2009_Budget Telmob 2011 2" xfId="9391"/>
    <cellStyle name="_Table_commentaires fixe  internet Déc 08_Commentaires TBG mars_Copie de Flash du mois d' avril 2009 corrigé par NAIMI_Reporting Onatel septembre  2009 préparé_Budget Telmob 2011" xfId="9392"/>
    <cellStyle name="Normal 21 2 2_RH et QS" xfId="9393"/>
    <cellStyle name="Normal 16 2 2_RH et QS" xfId="9394"/>
    <cellStyle name="20 % - Accent1 14 2" xfId="9395"/>
    <cellStyle name="Normal 23 2 5" xfId="9396"/>
    <cellStyle name="_Table_USA Ownership_TBG Onatel Février  2009  Vtbg V3_Commentaires TBG mars_Flash du mois de mai 2009" xfId="9397"/>
    <cellStyle name="_Table_02 Pfd Valuation_commentaires fixe  internet Déc 08_TBG Onatel Février  2009  Vtbg V3_Flash du mois d' avril 2009_Flash du mois de septembre 2009 (2) (version 1)_Budget Telmob 2011 3" xfId="9398"/>
    <cellStyle name="40 % - Accent1 13 3" xfId="9399"/>
    <cellStyle name="_TableHeading_Copie de Flash du mois d' avril 2009 corrigé par NAIMI_Reporting Onatel septembre  2009 préparé_Budget 2011 v1 (4)" xfId="9400"/>
    <cellStyle name="Normal 4 16 3 4" xfId="9401"/>
    <cellStyle name="_Table_USA Ownership_commentaires fixe  internet Déc 08_TBG Onatel Février  2009  Vtbg V3_Copie de Flash du mois d' avril 2009 corrigé par NAIMI 3" xfId="9402"/>
    <cellStyle name="_Table_02 Pfd Valuation_commentaires fixe  internet Déc 08_Reporting Onatel Avril 2009 V0_Capex- Mobile 2 2" xfId="9403"/>
    <cellStyle name="_TableHeading_Copie de Flash du mois d' avril 2009 corrigé par NAIMI_Reporting Onatel septembre  2009 préparé 2" xfId="9404"/>
    <cellStyle name="Total 9" xfId="9405"/>
    <cellStyle name="40% - Accent1 4" xfId="9406"/>
    <cellStyle name="_TableHead_TBG Onatel Février  2009  Vtbg V3_Copie de Flash du mois d' avril 2009 corrigé par NAIMI" xfId="9407"/>
    <cellStyle name="_TableHeading_Copie de Flash du mois d' avril 2009 corrigé par NAIMI_Reporting Onatel Mai 2009 V 0_Reporting Onatel septembre  2009 préparé_Budget 2011 v1 (4)" xfId="9408"/>
    <cellStyle name="_Table_commentaires fixe  internet Déc 08_Commentaires TBG mars_Copie de Flash du mois d' avril 2009 corrigé par NAIMI_Flash du mois de mai 2009" xfId="9409"/>
    <cellStyle name="_TableHeading_Copie de Flash du mois d' avril 2009 corrigé par NAIMI_Reporting Onatel Mai 2009 V 0_Reporting Onatel septembre  2009 préparé 2" xfId="9410"/>
    <cellStyle name="_Table_02 Pfd Valuation_Flash du mois de septembre 2009 (2) (version 1)_Budget Telmob 2011 3" xfId="9411"/>
    <cellStyle name="_TableHeading_Copie de Flash du mois d' avril 2009 corrigé par NAIMI_Reporting Onatel Mai 2009 V 0_Budget Telmob 2011 2" xfId="9412"/>
    <cellStyle name="_TableHeading_Copie de Flash du mois d' avril 2009 corrigé par NAIMI_Reporting Onatel Mai 2009 V 0_Budget Telmob 2011" xfId="9413"/>
    <cellStyle name="_Table_USA Ownership_Reporting Onatel Mai 2009 V 0 A ENVOYE_Flash du mois de septembre 2009 (2) (version 1) 2 2" xfId="9414"/>
    <cellStyle name="Title 7" xfId="9415"/>
    <cellStyle name="_Table_02 Pfd Valuation_commentaires fixe  internet Déc 08_Commentaires TBG mars_Flash du mois d' avril 2009_Reporting Onatel septembre  2009 préparé_Capex- Mobile" xfId="9416"/>
    <cellStyle name="_TableHead_commentaires fixe  internet Déc 08_TBG Onatel Février  2009  Vtbg V3_Commentaires TBG mars_Flash du mois d' avril 2009_Reporting Onatel Mai 2009 V 0_Budget Telmob 2011 2" xfId="9417"/>
    <cellStyle name="_TableHeading_Copie de Flash du mois d' avril 2009 corrigé par NAIMI_Reporting Onatel Mai 2009 V 0_Budget 2011 v1 (4) 2" xfId="9418"/>
    <cellStyle name="Normal 4 14 3 2 3" xfId="9419"/>
    <cellStyle name="20% - Accent1 13_RH et QS" xfId="9420"/>
    <cellStyle name="Normal 9 2 2 3" xfId="9421"/>
    <cellStyle name="_Table_USA Ownership_commentaires fixe  internet Déc 08_Copie de Flash du mois d' avril 2009 corrigé par NAIMI_Flash du mois de mai 2009_Budget Telmob 2011 3" xfId="9422"/>
    <cellStyle name="_Table_02 Pfd Valuation_commentaires fixe  internet Déc 08_TBG Onatel Février  2009  Vtbg V3_Copie de Flash du mois d' avril 2009 corrigé par NAIMI_Reporting Onatel Mai 2009 V 0_Budget Telmob 2011" xfId="9423"/>
    <cellStyle name="_Currency_NBC-5 yearDCF-Final from Vivendi modified" xfId="9424"/>
    <cellStyle name="%_CAPEX BUDGET2010" xfId="9425"/>
    <cellStyle name="_TableHeading_Copie de Flash du mois d' avril 2009 corrigé par NAIMI_Flash du mois de mai 2009_Budget Telmob 2011" xfId="9426"/>
    <cellStyle name="_TableHeading_Copie de Flash du mois d' avril 2009 corrigé par NAIMI_Flash du mois de mai 2009_Budget 2011 v1 (4)" xfId="9427"/>
    <cellStyle name="_Table_02 Pfd Valuation_commentaires fixe  internet Déc 08_TBG Onatel Février  2009  Vtbg V3_Commentaires TBG mars_Reporting Onatel Mai 2009 V 0" xfId="9428"/>
    <cellStyle name="_Table_commentaires fixe  internet Déc 08_TBG Onatel Février  2009  Vtbg V3_Commentaires TBG mars_Copie de Flash du mois d' avril 2009 corrigé par NAIMI_Flash du mois de mai 2009" xfId="9429"/>
    <cellStyle name="Normal 8 2 2 2 2 2" xfId="9430"/>
    <cellStyle name="_TableHeading_commentaires fixe  internet Déc 08_TBG Onatel Février  2009  Vtbg V3_Copie de Flash du mois d' avril 2009 corrigé par NAIMI" xfId="9431"/>
    <cellStyle name="_Table_USA Ownership_commentaires fixe  internet Déc 08_Copie de Flash du mois d' avril 2009 corrigé par NAIMI" xfId="9432"/>
    <cellStyle name="_TableHeading_Commentaires TBG mars_Reporting Onatel septembre  2009 préparé 2" xfId="9433"/>
    <cellStyle name="_TableHeading_Commentaires TBG mars_Reporting Onatel Mai 2009 V 0_Budget Telmob 2011 2" xfId="9434"/>
    <cellStyle name="40% - Accent4 22 2" xfId="9435"/>
    <cellStyle name="40% - Accent4 17 2" xfId="9436"/>
    <cellStyle name="_TableHeading_Commentaires TBG mars_Reporting Onatel Mai 2009 V 0_Budget 2011 v1 (4)" xfId="9437"/>
    <cellStyle name="_TableHeading_Commentaires TBG mars_Reporting Onatel Mai 2009 V 0 2" xfId="9438"/>
    <cellStyle name="20 % - Accent4 8 5 2" xfId="9439"/>
    <cellStyle name="Normal 21 4 3 4" xfId="9440"/>
    <cellStyle name="Explanatory Text 22" xfId="9441"/>
    <cellStyle name="Explanatory Text 17" xfId="9442"/>
    <cellStyle name="40% - Accent6 9 2 3" xfId="9443"/>
    <cellStyle name="_Table_02 Pfd Valuation_commentaires fixe  internet Déc 08_TBG Onatel Février  2009  Vtbg V3_Copie de Flash du mois d' avril 2009 corrigé par NAIMI_Flash du mois de septembre 2009 (2) (version 1) 2 2" xfId="9444"/>
    <cellStyle name="_TableHeading_Commentaires TBG mars_Flash du mois de mai 2009_Budget Telmob 2011 2" xfId="9445"/>
    <cellStyle name="_TableHeading_Commentaires TBG mars_Flash du mois de mai 2009_Budget 2011 v1 (4)" xfId="9446"/>
    <cellStyle name="40% - Accent4 26 3 2" xfId="9447"/>
    <cellStyle name="Normal 3 3 3 3 2" xfId="9448"/>
    <cellStyle name="_TableHeading_Commentaires TBG mars_Flash du mois de mai 2009" xfId="9449"/>
    <cellStyle name="_TableHeading_Commentaires TBG mars_Flash du mois d' avril 2009_Reporting Onatel septembre  2009 préparé_Budget 2011 v1 (4) 2" xfId="9450"/>
    <cellStyle name="_TableHeading_Commentaires TBG mars_Flash du mois d' avril 2009_Reporting Onatel Mai 2009 V 0_Budget Telmob 2011 2" xfId="9451"/>
    <cellStyle name="40% - Accent1 14 3" xfId="9452"/>
    <cellStyle name="_TableRowBorder_Commentaires TBG mars_Flash du mois d' avril 2009_Reporting Onatel Mai 2009 V 0" xfId="9453"/>
    <cellStyle name="_Table_02 Pfd Valuation_commentaires fixe  internet Déc 08_Flash du mois d' avril 2009_Capex- Mobile 2" xfId="9454"/>
    <cellStyle name="40 % - Accent4 8 2_RH et QS" xfId="9455"/>
    <cellStyle name="_TableHeading_Commentaires TBG mars_Flash du mois d' avril 2009_Reporting Onatel Mai 2009 V 0 2" xfId="9456"/>
    <cellStyle name="_TableHeading_Commentaires TBG mars_Flash du mois d' avril 2009_Reporting Onatel Mai 2009 V 0" xfId="9457"/>
    <cellStyle name="%_Flash_du_mois_de_Décembre_2008_v2(2)_Flux Financiers Conso_FLASH ONATEL DU MOIS DE FEVRIER 2010 V2" xfId="9458"/>
    <cellStyle name="40% - Accent3 21 2 2" xfId="9459"/>
    <cellStyle name="40% - Accent3 16 2 2" xfId="9460"/>
    <cellStyle name="_TableHeading_Commentaires TBG mars_Flash du mois d' avril 2009_Flash du mois de mai 2009_Budget Telmob 2011 2" xfId="9461"/>
    <cellStyle name="_Table_USA Ownership_commentaires fixe  internet Déc 08_Copie de Flash du mois d' avril 2009 corrigé par NAIMI_Reporting Onatel septembre  2009 préparé_Budget Telmob 2011 2 2" xfId="9462"/>
    <cellStyle name="_Table_Commentaires TBG mars_Budget Telmob 2011" xfId="9463"/>
    <cellStyle name="_TableHeading_Commentaires TBG mars_Flash du mois d' avril 2009_Flash du mois de mai 2009_Budget 2011 v1 (4) 2" xfId="9464"/>
    <cellStyle name="_TableHeading_Commentaires TBG mars_Flash du mois d' avril 2009_Flash du mois de mai 2009_Budget 2011 v1 (4)" xfId="9465"/>
    <cellStyle name="_Table_02 Pfd Valuation_commentaires fixe  internet Déc 08_TBG Onatel Février  2009  Vtbg V3_Commentaires TBG mars_Flash du mois d' avril 2009_Reporting Onatel Mai 2009 V 0_Budget Telmob 2011 2" xfId="9466"/>
    <cellStyle name="_TableHeading_Commentaires TBG mars_Flash du mois d' avril 2009_Budget Telmob 2011 2" xfId="9467"/>
    <cellStyle name="Monétaire 2 5 2" xfId="9468"/>
    <cellStyle name="_TableHeading_Commentaires TBG mars_Copie de Flash du mois d' avril 2009 corrigé par NAIMI_Reporting Onatel septembre  2009 préparé_Budget 2011 v1 (4) 2" xfId="9469"/>
    <cellStyle name="_Situation des projets FTK_BSS_Envrt_18-10-05_Tableau de bord 3G_Sotelma- P&amp;L MAD " xfId="9470"/>
    <cellStyle name="_TableHeading_Commentaires TBG mars_Copie de Flash du mois d' avril 2009 corrigé par NAIMI_Reporting Onatel Mai 2009 V 0_Budget 2011 v1 (4)" xfId="9471"/>
    <cellStyle name="40% - Accent1 4 2 2 2" xfId="9472"/>
    <cellStyle name="_TableRowBorder_commentaires fixe  internet Déc 08_TBG Onatel Février  2009  Vtbg V3_Commentaires TBG mars_Budget Telmob 2011" xfId="9473"/>
    <cellStyle name="20% - Accent1 3 4" xfId="9474"/>
    <cellStyle name="_TableHeading_Commentaires TBG mars_Copie de Flash du mois d' avril 2009 corrigé par NAIMI_Reporting Onatel Mai 2009 V 0 2" xfId="9475"/>
    <cellStyle name="Titre 3 4_RH et QS" xfId="9476"/>
    <cellStyle name="_TableHeading_Commentaires TBG mars_Copie de Flash du mois d' avril 2009 corrigé par NAIMI_Flash du mois de mai 2009_Budget Telmob 2011 2" xfId="9477"/>
    <cellStyle name="Normal 5_ouaga distribution" xfId="9478"/>
    <cellStyle name="_Table_02 Pfd Valuation_commentaires fixe  internet Déc 08_Copie de Flash du mois d' avril 2009 corrigé par NAIMI_Reporting Onatel Mai 2009 V 0_Flash du mois de septembre 2009 (2) (version 1)_Budget Telmob 2011 2 2" xfId="9479"/>
    <cellStyle name="_Table_02 Pfd Valuation_Reporting Onatel Mai 2009 V 0 A ENVOYE_Budget Telmob 2011 2 2" xfId="9480"/>
    <cellStyle name="_TableHeading_Commentaires TBG mars_Copie de Flash du mois d' avril 2009 corrigé par NAIMI_Flash du mois de mai 2009_Budget 2011 v1 (4)" xfId="9481"/>
    <cellStyle name="40% - Accent4 22" xfId="9482"/>
    <cellStyle name="40% - Accent4 17" xfId="9483"/>
    <cellStyle name="_TableHeading_Commentaires TBG mars_Copie de Flash du mois d' avril 2009 corrigé par NAIMI_Flash du mois de mai 2009 2" xfId="9484"/>
    <cellStyle name="40% - Accent3 2 2" xfId="9485"/>
    <cellStyle name="_Table_02 Pfd Valuation_commentaires fixe  internet Déc 08_TBG Onatel Février  2009  Vtbg V3_Commentaires TBG mars_Copie de Flash du mois d' avril 2009 corrigé par NAIMI_Reporting Onatel septembre  2009 préparé_Budget Telmob 2011 3" xfId="9486"/>
    <cellStyle name="_TableHeading_Commentaires TBG mars_Copie de Flash du mois d' avril 2009 corrigé par NAIMI_Budget Telmob 2011 2" xfId="9487"/>
    <cellStyle name="_Table_02 Pfd Valuation_commentaires fixe  internet Déc 08_Flash du mois d' avril 2009_Flash du mois de mai 2009_Capex- Mobile 2" xfId="9488"/>
    <cellStyle name="_TableHeading_Commentaires TBG mars_Copie de Flash du mois d' avril 2009 corrigé par NAIMI_Budget 2011 v1 (4) 2" xfId="9489"/>
    <cellStyle name="Normal 83 3 2 3" xfId="9490"/>
    <cellStyle name="Normal 78 3 2 3" xfId="9491"/>
    <cellStyle name="_TableHeading_commentaires fixe  internet Déc 08_Commentaires TBG mars_Flash du mois d' avril 2009 2" xfId="9492"/>
    <cellStyle name="40 % - Accent3 3 2_Parc Mobile" xfId="9493"/>
    <cellStyle name="_TableHeading_commentaires fixe  internet Déc 08_TBG Onatel Février  2009  Vtbg V3_Copie de Flash du mois d' avril 2009 corrigé par NAIMI_Flash du mois de mai 2009_Budget 2011 v1 (4)" xfId="9494"/>
    <cellStyle name="_Table_02 Pfd Valuation_commentaires fixe  internet Déc 08_TBG Onatel Février  2009  Vtbg V3_Copie de Flash du mois d' avril 2009 corrigé par NAIMI 2" xfId="9495"/>
    <cellStyle name="20 % - Accent1 4 4" xfId="9496"/>
    <cellStyle name="Pourcentage 18 2 2 2 3 2" xfId="9497"/>
    <cellStyle name="Normal 12 2 3" xfId="9498"/>
    <cellStyle name="_TableHeading_Commentaires TBG mars_Budget 2011 v1 (4) 2" xfId="9499"/>
    <cellStyle name="_TableHeading_Commentaires TBG mars 2" xfId="9500"/>
    <cellStyle name="_Table_USA Ownership_TBG Onatel Février  2009  Vtbg V3_Copie de Flash du mois d' avril 2009 corrigé par NAIMI_Reporting Onatel septembre  2009 préparé" xfId="9501"/>
    <cellStyle name="_Table_USA Ownership_commentaires fixe  internet Déc 08_TBG Onatel Février  2009  Vtbg V3_Reporting Onatel Mai 2009 V 0_Budget Telmob 2011 3" xfId="9502"/>
    <cellStyle name="20 % - Accent6 12 3 2" xfId="9503"/>
    <cellStyle name="_Table_02 Pfd Valuation_TBG Onatel Février  2009  Vtbg V3_Copie de Flash du mois d' avril 2009 corrigé par NAIMI_Reporting Onatel Mai 2009 V 0_Reporting Onatel septembre  2009 préparé_Budget Telmob 2011 2 2" xfId="9504"/>
    <cellStyle name="_Percent_BLS2q_salesforce" xfId="9505"/>
    <cellStyle name="_TableHeading_commentaires fixe  internet Déc 08_TBG Onatel Février  2009  Vtbg V3_Reporting Onatel septembre  2009 préparé_Budget 2011 v1 (4) 2" xfId="9506"/>
    <cellStyle name="40 % - Accent3 2 2 2" xfId="9507"/>
    <cellStyle name="Normal 9 2 2 2 2" xfId="9508"/>
    <cellStyle name="_Table_USA Ownership_commentaires fixe  internet Déc 08_Copie de Flash du mois d' avril 2009 corrigé par NAIMI_Flash du mois de mai 2009_Budget Telmob 2011 2 2" xfId="9509"/>
    <cellStyle name="_SubHeading_210302 VU Liquidity new figures_Reporting Onatel Avril 2009 V0_Classeur1" xfId="9510"/>
    <cellStyle name="_TableHeading_commentaires fixe  internet Déc 08_TBG Onatel Février  2009  Vtbg V3_Reporting Onatel septembre  2009 préparé_Budget 2011 v1 (4)" xfId="9511"/>
    <cellStyle name="_TableHeading_commentaires fixe  internet Déc 08_TBG Onatel Février  2009  Vtbg V3_Reporting Onatel septembre  2009 préparé 2" xfId="9512"/>
    <cellStyle name="_Table_USA Ownership_TBG Onatel Février  2009  Vtbg V3_Copie de Flash du mois d' avril 2009 corrigé par NAIMI_Reporting Onatel Mai 2009 V 0 2 2" xfId="9513"/>
    <cellStyle name="_TableHeading_commentaires fixe  internet Déc 08_TBG Onatel Février  2009  Vtbg V3_Reporting Onatel Mai 2009 V 0_Budget Telmob 2011" xfId="9514"/>
    <cellStyle name="_TableHeading_commentaires fixe  internet Déc 08_TBG Onatel Février  2009  Vtbg V3_Reporting Onatel Mai 2009 V 0_Budget 2011 v1 (4) 2" xfId="9515"/>
    <cellStyle name="40% - Accent1 3 2 2" xfId="9516"/>
    <cellStyle name="_TableHeading_commentaires fixe  internet Déc 08_TBG Onatel Février  2009  Vtbg V3_Flash du mois de mai 2009_Budget Telmob 2011 2" xfId="9517"/>
    <cellStyle name="_TableHeading_commentaires fixe  internet Déc 08_TBG Onatel Février  2009  Vtbg V3_Flash du mois d' avril 2009_Reporting Onatel septembre  2009 préparé" xfId="9518"/>
    <cellStyle name="_TableHeading_commentaires fixe  internet Déc 08_TBG Onatel Février  2009  Vtbg V3_Flash du mois d' avril 2009_Reporting Onatel Mai 2009 V 0_Budget 2011 v1 (4) 2" xfId="9519"/>
    <cellStyle name="_TableHeading_commentaires fixe  internet Déc 08_TBG Onatel Février  2009  Vtbg V3_Flash du mois d' avril 2009_Reporting Onatel Mai 2009 V 0_Budget 2011 v1 (4)" xfId="9520"/>
    <cellStyle name="_TableHeading_commentaires fixe  internet Déc 08_TBG Onatel Février  2009  Vtbg V3_Flash du mois d' avril 2009_Flash du mois de mai 2009_Budget Telmob 2011 2" xfId="9521"/>
    <cellStyle name="_TableHeading_commentaires fixe  internet Déc 08_TBG Onatel Février  2009  Vtbg V3_Flash du mois d' avril 2009_Flash du mois de mai 2009_Budget 2011 v1 (4) 2" xfId="9522"/>
    <cellStyle name="_TableHead_commentaires fixe  internet Déc 08_TBG Onatel Février  2009  Vtbg V3_Commentaires TBG mars_Copie de Flash du mois d' avril 2009 corrigé par NAIMI" xfId="9523"/>
    <cellStyle name="%_Trafic_Comptable_2010_Janvier 2_Tableau de suivi d'interco-DF_DO Onatel" xfId="9524"/>
    <cellStyle name="_TableHeading_TBG Onatel Février  2009  Vtbg V3_Flash du mois d' avril 2009_Reporting Onatel septembre  2009 préparé 2" xfId="9525"/>
    <cellStyle name="Milliers 14 4 2 2 2" xfId="9526"/>
    <cellStyle name="_TableHeading_commentaires fixe  internet Déc 08_TBG Onatel Février  2009  Vtbg V3_Flash du mois d' avril 2009_Budget Telmob 2011 2" xfId="9527"/>
    <cellStyle name="_Table_USA Ownership_TBG Onatel Février  2009  Vtbg V3_Reporting Onatel Mai 2009 V 0 2 2" xfId="9528"/>
    <cellStyle name="_TableHeading_commentaires fixe  internet Déc 08_TBG Onatel Février  2009  Vtbg V3_Copie de Flash du mois d' avril 2009 corrigé par NAIMI_Reporting Onatel septembre  2009 préparé_Budget 2011 v1 (4)" xfId="9529"/>
    <cellStyle name="_TableHeading_commentaires fixe  internet Déc 08_TBG Onatel Février  2009  Vtbg V3_Copie de Flash du mois d' avril 2009 corrigé par NAIMI_Reporting Onatel septembre  2009 préparé" xfId="9530"/>
    <cellStyle name="_Table_02 Pfd Valuation_Reporting Onatel Avril 2009 V0_Copie de Flash du mois d' avril 2009 corrigé par NAIMI_Budget Telmob 2011" xfId="9531"/>
    <cellStyle name="_TableHeading_commentaires fixe  internet Déc 08_TBG Onatel Février  2009  Vtbg V3_Copie de Flash du mois d' avril 2009 corrigé par NAIMI_Reporting Onatel Mai 2009 V 0_Reporting Onatel septembre  2009 préparé" xfId="9532"/>
    <cellStyle name="Normal [0] 7" xfId="9533"/>
    <cellStyle name="Giga" xfId="9534"/>
    <cellStyle name="Accent2 4" xfId="9535"/>
    <cellStyle name="_Table_02 Pfd Valuation_commentaires fixe  internet Déc 08_Reporting Onatel Avril 2009 V0_Reporting Onatel septembre  2009 préparé_Capex- Mobile 3" xfId="9536"/>
    <cellStyle name="_TableHeading_commentaires fixe  internet Déc 08_TBG Onatel Février  2009  Vtbg V3_Copie de Flash du mois d' avril 2009 corrigé par NAIMI_Reporting Onatel Mai 2009 V 0_Budget Telmob 2011 2" xfId="9537"/>
    <cellStyle name="Sortie 5 4" xfId="9538"/>
    <cellStyle name="Heading 4 25" xfId="9539"/>
    <cellStyle name="_Table_USA Ownership_commentaires fixe  internet Déc 08_TBG Onatel Février  2009  Vtbg V3_Commentaires TBG mars_Copie de Flash du mois d' avril 2009 corrigé par NAIMI_Flash du mois de septembre 2009 (2) (version 1) 2" xfId="9540"/>
    <cellStyle name="_TableHeading_commentaires fixe  internet Déc 08_TBG Onatel Février  2009  Vtbg V3_Copie de Flash du mois d' avril 2009 corrigé par NAIMI_Reporting Onatel Mai 2009 V 0_Budget 2011 v1 (4) 2" xfId="9541"/>
    <cellStyle name="Commentaire 5 8" xfId="9542"/>
    <cellStyle name="Euro 16" xfId="9543"/>
    <cellStyle name="Accent4 2 5" xfId="9544"/>
    <cellStyle name="_Table_02 Pfd Valuation_Reporting Onatel Avril 2009 V0_Copie de Flash du mois d' avril 2009 corrigé par NAIMI_Reporting Onatel Mai 2009 V 0 2 2" xfId="9545"/>
    <cellStyle name="_TableHeading_commentaires fixe  internet Déc 08_TBG Onatel Février  2009  Vtbg V3_Copie de Flash du mois d' avril 2009 corrigé par NAIMI_Reporting Onatel Mai 2009 V 0 2" xfId="9546"/>
    <cellStyle name="60% - Accent2 6" xfId="9547"/>
    <cellStyle name="_Table_02 Pfd Valuation_TBG Onatel Février  2009  Vtbg V3_Commentaires TBG mars_Copie de Flash du mois d' avril 2009 corrigé par NAIMI_Reporting Onatel septembre  2009 préparé" xfId="9548"/>
    <cellStyle name="_TableHeading_commentaires fixe  internet Déc 08_TBG Onatel Février  2009  Vtbg V3_Copie de Flash du mois d' avril 2009 corrigé par NAIMI_Flash du mois de mai 2009_Budget Telmob 2011 2" xfId="9549"/>
    <cellStyle name="%_Trafic_Comptable_2009_Sept 2_Tableau de suivi d'interco-DF_DO Onatel" xfId="9550"/>
    <cellStyle name="Bad 14" xfId="9551"/>
    <cellStyle name="60 % - Accent4 5" xfId="9552"/>
    <cellStyle name="_Table_USA Ownership_commentaires fixe  internet Déc 08_TBG Onatel Février  2009  Vtbg V3_Flash du mois d' avril 2009_Reporting Onatel septembre  2009 préparé_Budget Telmob 2011 2" xfId="9553"/>
    <cellStyle name="_Table_Commentaires TBG mars_Flash du mois d' avril 2009_Flash du mois de mai 2009_Budget Telmob 2011" xfId="9554"/>
    <cellStyle name="20 % - Accent4 10 3 3 2" xfId="9555"/>
    <cellStyle name="40% - Accent6 23 2 2" xfId="9556"/>
    <cellStyle name="40% - Accent6 18 2 2" xfId="9557"/>
    <cellStyle name="_TableHeading_commentaires fixe  internet Déc 08_TBG Onatel Février  2009  Vtbg V3_Copie de Flash du mois d' avril 2009 corrigé par NAIMI_Budget 2011 v1 (4)" xfId="9558"/>
    <cellStyle name="_TableHeading_commentaires fixe  internet Déc 08_TBG Onatel Février  2009  Vtbg V3_Commentaires TBG mars_Reporting Onatel septembre  2009 préparé" xfId="9559"/>
    <cellStyle builtinId="41" name="Accent4" xfId="9560"/>
    <cellStyle name="40 % - Accent3 12 3" xfId="9561"/>
    <cellStyle name="_TableHead_Reporting Onatel Avril 2009 V0_Copie de Flash du mois d' avril 2009 corrigé par NAIMI_Reporting Onatel Mai 2009 V 0" xfId="9562"/>
    <cellStyle name="_Table_02 Pfd Valuation_commentaires fixe  internet Déc 08_Commentaires TBG mars_Flash du mois de mai 2009 3" xfId="9563"/>
    <cellStyle name="_TableHead_Reporting Onatel Avril 2009 V0_Flash du mois de mai 2009" xfId="9564"/>
    <cellStyle name="_Table_USA Ownership_Reporting Onatel Avril 2009 V0_Flash du mois de mai 2009" xfId="9565"/>
    <cellStyle name="_TableHeading_commentaires fixe  internet Déc 08_TBG Onatel Février  2009  Vtbg V3_Commentaires TBG mars_Reporting Onatel Mai 2009 V 0_Budget Telmob 2011" xfId="9566"/>
    <cellStyle name="_TableHeading_TBG Onatel Février  2009  Vtbg V3_Commentaires TBG mars_Flash du mois d' avril 2009_Reporting Onatel Mai 2009 V 0" xfId="9567"/>
    <cellStyle name="20% - Accent1 21 2 2" xfId="9568"/>
    <cellStyle name="20% - Accent1 16 2 2" xfId="9569"/>
    <cellStyle name="_TableHeading_commentaires fixe  internet Déc 08_TBG Onatel Février  2009  Vtbg V3_Commentaires TBG mars_Reporting Onatel Mai 2009 V 0_Budget 2011 v1 (4)" xfId="9570"/>
    <cellStyle name="Normal 6 2 3 2 2_RH et QS" xfId="9571"/>
    <cellStyle name="_TableHeading_Commentaires TBG mars_Copie de Flash du mois d' avril 2009 corrigé par NAIMI_Reporting Onatel Mai 2009 V 0_Reporting Onatel septembre  2009 préparé 2" xfId="9572"/>
    <cellStyle name="_Table_USA Ownership_commentaires fixe  internet Déc 08_Commentaires TBG mars_Reporting Onatel Mai 2009 V 0 2" xfId="9573"/>
    <cellStyle name="_Table_02 Pfd Valuation_P &amp; L Conso_COMMENTAIRES JUILLET 2009_Budget Telmob 2011 3" xfId="9574"/>
    <cellStyle name="_TableHeading_commentaires fixe  internet Déc 08_TBG Onatel Février  2009  Vtbg V3_Commentaires TBG mars_Reporting Onatel Mai 2009 V 0 2" xfId="9575"/>
    <cellStyle name="Pourcentage 3 3 2_RH et QS" xfId="9576"/>
    <cellStyle name="Normal 23" xfId="9577"/>
    <cellStyle name="Normal 18" xfId="9578"/>
    <cellStyle name="_TableHeading_commentaires fixe  internet Déc 08_Commentaires TBG mars_Budget 2011 v1 (4) 2" xfId="9579"/>
    <cellStyle name="_Table_USA Ownership_Commentaires TBG mars_Copie de Flash du mois d' avril 2009 corrigé par NAIMI_Reporting Onatel septembre  2009 préparé" xfId="9580"/>
    <cellStyle name="Pourcentage 2" xfId="9581"/>
    <cellStyle name="Monétaire 2 7 2" xfId="9582"/>
    <cellStyle name="_TableHeading_commentaires fixe  internet Déc 08_TBG Onatel Février  2009  Vtbg V3_Commentaires TBG mars_Flash du mois de mai 2009_Budget Telmob 2011 2" xfId="9583"/>
    <cellStyle name="_TableHeading_commentaires fixe  internet Déc 08_Commentaires TBG mars_Flash du mois d' avril 2009_Reporting Onatel Mai 2009 V 0 2" xfId="9584"/>
    <cellStyle name="_Table_02 Pfd Valuation_commentaires fixe  internet Déc 08_Reporting Onatel Avril 2009 V0_Copie de Flash du mois d' avril 2009 corrigé par NAIMI 3" xfId="9585"/>
    <cellStyle name="_TableHeading_commentaires fixe  internet Déc 08_TBG Onatel Février  2009  Vtbg V3_Commentaires TBG mars_Flash du mois de mai 2009_Budget 2011 v1 (4) 2" xfId="9586"/>
    <cellStyle name="40 % - Accent4 3 3" xfId="9587"/>
    <cellStyle name="20% - Accent6 25 3 2" xfId="9588"/>
    <cellStyle name="Lien hypertexte 2" xfId="9589"/>
    <cellStyle name="_TableHeading_commentaires fixe  internet Déc 08_TBG Onatel Février  2009  Vtbg V3_Commentaires TBG mars_Flash du mois de mai 2009" xfId="9590"/>
    <cellStyle name="_TableHeading_Reporting Onatel Avril 2009 V0_Copie de Flash du mois d' avril 2009 corrigé par NAIMI_Flash du mois de mai 2009" xfId="9591"/>
    <cellStyle name="_Table_USA Ownership_commentaires fixe  internet Déc 08_TBG Onatel Février  2009  Vtbg V3_Commentaires TBG mars_Copie de Flash du mois d' avril 2009 corrigé par NAIMI_Budget Telmob 2011 2 2" xfId="9592"/>
    <cellStyle name="_TableHeading_commentaires fixe  internet Déc 08_TBG Onatel Février  2009  Vtbg V3_Commentaires TBG mars_Flash du mois d' avril 2009_Reporting Onatel septembre  2009 préparé_Budget 2011 v1 (4) 2" xfId="9593"/>
    <cellStyle name="_TableHead_commentaires fixe  internet Déc 08_TBG Onatel Février  2009  Vtbg V3_Commentaires TBG mars_Flash du mois d' avril 2009_Reporting Onatel septembre  2009 préparé" xfId="9594"/>
    <cellStyle name="_TableHeading_commentaires fixe  internet Déc 08_TBG Onatel Février  2009  Vtbg V3_Commentaires TBG mars_Flash du mois d' avril 2009_Reporting Onatel septembre  2009 préparé_Budget 2011 v1 (4)" xfId="9595"/>
    <cellStyle name="_TableHeading_commentaires fixe  internet Déc 08_TBG Onatel Février  2009  Vtbg V3_Commentaires TBG mars_Flash du mois d' avril 2009_Reporting Onatel Mai 2009 V 0_Budget Telmob 2011 2" xfId="9596"/>
    <cellStyle name="40 % - Accent3 7 3 2 2" xfId="9597"/>
    <cellStyle name="_TableHeading_commentaires fixe  internet Déc 08_TBG Onatel Février  2009  Vtbg V3_Commentaires TBG mars_Flash du mois d' avril 2009_Reporting Onatel Mai 2009 V 0_Budget Telmob 2011" xfId="9598"/>
    <cellStyle name="_Table_USA Ownership_TBG Onatel Février  2009  Vtbg V3_Copie de Flash du mois d' avril 2009 corrigé par NAIMI_Flash du mois de mai 2009_Budget Telmob 2011 2" xfId="9599"/>
    <cellStyle name="_TableHeading_commentaires fixe  internet Déc 08_TBG Onatel Février  2009  Vtbg V3_Commentaires TBG mars_Flash du mois d' avril 2009_Reporting Onatel Mai 2009 V 0_Budget 2011 v1 (4)" xfId="9600"/>
    <cellStyle name="_Table_02 Pfd Valuation_commentaires fixe  internet Déc 08_TBG Onatel Février  2009  Vtbg V3_Commentaires TBG mars_Copie de Flash du mois d' avril 2009 corrigé par NAIMI_Flash du mois de mai 2009_Capex- Mobile" xfId="9601"/>
    <cellStyle name="_TableRowBorder_commentaires fixe  internet Déc 08_TBG Onatel Février  2009  Vtbg V3_Copie de Flash du mois d' avril 2009 corrigé par NAIMI_Reporting Onatel Mai 2009 V 0_Reporting Onatel septembre  2009 préparé" xfId="9602"/>
    <cellStyle name="_TableHeading_TBG Onatel Février  2009  Vtbg V3_Commentaires TBG mars_Flash du mois d' avril 2009_Reporting Onatel septembre  2009 préparé_Budget 2011 v1 (4)" xfId="9603"/>
    <cellStyle name="20% - Accent1 6 2 2" xfId="9604"/>
    <cellStyle name="_Table_Reporting Onatel Avril 2009 V0_Copie de Flash du mois d' avril 2009 corrigé par NAIMI_Reporting Onatel Mai 2009 V 0" xfId="9605"/>
    <cellStyle name="_TableHeading_commentaires fixe  internet Déc 08_TBG Onatel Février  2009  Vtbg V3_Commentaires TBG mars_Flash du mois d' avril 2009_Reporting Onatel Mai 2009 V 0" xfId="9606"/>
    <cellStyle name="20 % - Accent1 9 5" xfId="9607"/>
    <cellStyle name="20% - Accent1 24" xfId="9608"/>
    <cellStyle name="20% - Accent1 19" xfId="9609"/>
    <cellStyle name="20 % - Accent2 8 3 4" xfId="9610"/>
    <cellStyle name="20 % - Accent6 8 2 3" xfId="9611"/>
    <cellStyle name="_TableHeading_commentaires fixe  internet Déc 08_TBG Onatel Février  2009  Vtbg V3_Commentaires TBG mars_Flash du mois d' avril 2009_Flash du mois de mai 2009 2" xfId="9612"/>
    <cellStyle name="20% - Accent5 22_RH et QS" xfId="9613"/>
    <cellStyle name="20% - Accent5 17_RH et QS" xfId="9614"/>
    <cellStyle name="_TableHeading_commentaires fixe  internet Déc 08_TBG Onatel Février  2009  Vtbg V3_Commentaires TBG mars_Flash du mois d' avril 2009_Flash du mois de mai 2009" xfId="9615"/>
    <cellStyle name="Normal 101 4 2" xfId="9616"/>
    <cellStyle name="Calculation 27" xfId="9617"/>
    <cellStyle name="_TableHeading_commentaires fixe  internet Déc 08_TBG Onatel Février  2009  Vtbg V3_Commentaires TBG mars_Flash du mois d' avril 2009_Budget 2011 v1 (4)" xfId="9618"/>
    <cellStyle name="60% - Accent2 10" xfId="9619"/>
    <cellStyle name="_TableHeading_commentaires fixe  internet Déc 08_TBG Onatel Février  2009  Vtbg V3_Commentaires TBG mars_Copie de Flash du mois d' avril 2009 corrigé par NAIMI_Reporting Onatel septembre  2009 préparé" xfId="962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9621"/>
    <cellStyle name="_TableHeading_commentaires fixe  internet Déc 08_TBG Onatel Février  2009  Vtbg V3_Commentaires TBG mars_Copie de Flash du mois d' avril 2009 corrigé par NAIMI_Reporting Onatel Mai 2009 V 0_Reporting Onatel septembre  2009 préparé 2" xfId="9622"/>
    <cellStyle name="Input Currency 4" xfId="9623"/>
    <cellStyle name="_TableHeading_commentaires fixe  internet Déc 08_TBG Onatel Février  2009  Vtbg V3_Commentaires TBG mars_Copie de Flash du mois d' avril 2009 corrigé par NAIMI_Reporting Onatel Mai 2009 V 0_Budget 2011 v1 (4) 2" xfId="9624"/>
    <cellStyle name="_Table_02 Pfd Valuation_Commentaires TBG mars_Copie de Flash du mois d' avril 2009 corrigé par NAIMI_Reporting Onatel Mai 2009 V 0_Flash du mois de septembre 2009 (2) (version 1)" xfId="9625"/>
    <cellStyle name="_Table_02 Pfd Valuation_commentaires fixe  internet Déc 08_TBG Onatel Février  2009  Vtbg V3_Commentaires TBG mars_Flash du mois d' avril 2009_Budget Telmob 2011 2" xfId="9626"/>
    <cellStyle name="_Table_USA Ownership_TBG Onatel Février  2009  Vtbg V3_Commentaires TBG mars_Copie de Flash du mois d' avril 2009 corrigé par NAIMI 3" xfId="9627"/>
    <cellStyle name="_TableHeading_commentaires fixe  internet Déc 08_TBG Onatel Février  2009  Vtbg V3_Commentaires TBG mars_Copie de Flash du mois d' avril 2009 corrigé par NAIMI_Budget Telmob 2011" xfId="9628"/>
    <cellStyle name="60% - Accent3 27" xfId="9629"/>
    <cellStyle name="_Table_USA Ownership_P &amp; L Conso_Budget Telmob 2011 3" xfId="9630"/>
    <cellStyle name="_TableHeading_commentaires fixe  internet Déc 08_TBG Onatel Février  2009  Vtbg V3_Commentaires TBG mars_Copie de Flash du mois d' avril 2009 corrigé par NAIMI_Budget 2011 v1 (4)" xfId="9631"/>
    <cellStyle name="_TableHeading_commentaires fixe  internet Déc 08_TBG Onatel Février  2009  Vtbg V3_Commentaires TBG mars_Copie de Flash du mois d' avril 2009 corrigé par NAIMI 2" xfId="9632"/>
    <cellStyle name="40 % - Accent4 3" xfId="9633"/>
    <cellStyle name="40 % - Accent3 9 2 4" xfId="9634"/>
    <cellStyle name="Pourcentage 18 3 2 2 2" xfId="9635"/>
    <cellStyle name="20 % - Accent5 7" xfId="9636"/>
    <cellStyle name="_TableHeading_commentaires fixe  internet Déc 08_TBG Onatel Février  2009  Vtbg V3_Commentaires TBG mars_Flash du mois d' avril 2009_Flash du mois de mai 2009_Budget Telmob 2011" xfId="9637"/>
    <cellStyle name="Accent1 2 2_Parc Mobile" xfId="9638"/>
    <cellStyle name="_TableHead_commentaires fixe  internet Déc 08_Commentaires TBG mars_Flash du mois d' avril 2009_Budget Telmob 2011" xfId="9639"/>
    <cellStyle name="_Table_02 Pfd Valuation_commentaires fixe  internet Déc 08_TBG Onatel Février  2009  Vtbg V3_Commentaires TBG mars_Flash du mois d' avril 2009 2" xfId="9640"/>
    <cellStyle name="_TableHead_commentaires fixe  internet Déc 08_Commentaires TBG mars_Copie de Flash du mois d' avril 2009 corrigé par NAIMI_Reporting Onatel septembre  2009 préparé_Budget 2011 v1 (4)" xfId="9641"/>
    <cellStyle name="_TableHead_Rev Fixe-Internet" xfId="9642"/>
    <cellStyle name="_Table_USA Ownership_Rev Fixe-Internet_Budget Telmob 2011 3" xfId="9643"/>
    <cellStyle name="_TableHeading_commentaires fixe  internet Déc 08_TBG Onatel Février  2009  Vtbg V3_Commentaires TBG mars_Budget Telmob 2011 2" xfId="9644"/>
    <cellStyle name="_TableHeading_commentaires fixe  internet Déc 08_TBG Onatel Février  2009  Vtbg V3_Commentaires TBG mars_Budget 2011 v1 (4)" xfId="9645"/>
    <cellStyle name="%_yan mogo ba_Flash du mois de septembre 2009 (2) (version 1)" xfId="9646"/>
    <cellStyle name="Normal 5 2 2 2 2 3 2" xfId="9647"/>
    <cellStyle name="40 % - Accent3 12_RH et QS" xfId="9648"/>
    <cellStyle name="_Table_02 Pfd Valuation_commentaires fixe  internet Déc 08_Reporting Onatel Mai 2009 V 0_Capex- Mobile 3" xfId="9649"/>
    <cellStyle name="_TableHead_commentaires fixe  internet Déc 08_Reporting Onatel Mai 2009 V 0 A ENVOYE_Reporting Onatel septembre  2009 préparé 2" xfId="9650"/>
    <cellStyle name="_TableHeading_commentaires fixe  internet Déc 08_TBG Onatel Février  2009  Vtbg V3_Budget Telmob 2011 2" xfId="9651"/>
    <cellStyle name="40 % - Accent1 6 2" xfId="9652"/>
    <cellStyle name="Sortie 2 3" xfId="9653"/>
    <cellStyle name="_TableHead_commentaires fixe  internet Déc 08_Reporting Onatel Mai 2009 V 0 A ENVOYE_Reporting Onatel septembre  2009 préparé" xfId="9654"/>
    <cellStyle name="_TableHeading_commentaires fixe  internet Déc 08_TBG Onatel Février  2009  Vtbg V3_Budget Telmob 2011" xfId="9655"/>
    <cellStyle name="20% - Accent5 27 3" xfId="9656"/>
    <cellStyle name="_TableHeading_commentaires fixe  internet Déc 08_TBG Onatel Février  2009  Vtbg V3 2" xfId="9657"/>
    <cellStyle name="Milliers 14 7" xfId="9658"/>
    <cellStyle name="20% - Accent2 23 2 2" xfId="9659"/>
    <cellStyle name="20% - Accent2 18 2 2" xfId="9660"/>
    <cellStyle name="_TableHeading_commentaires fixe  internet Déc 08_Reporting Onatel septembre  2009 préparé 2" xfId="9661"/>
    <cellStyle name="40 % - Accent2 7 2 4" xfId="9662"/>
    <cellStyle name="_TableHeading_commentaires fixe  internet Déc 08_Reporting Onatel septembre  2009 préparé" xfId="9663"/>
    <cellStyle name="_Table_02 Pfd Valuation_commentaires fixe  internet Déc 08_Reporting Onatel Mai 2009 V 0 A ENVOYE_Capex- Mobile" xfId="9664"/>
    <cellStyle name="_Table_02 Pfd Valuation_commentaires fixe  internet Déc 08_Reporting Onatel Avril 2009 V0_Flash du mois de septembre 2009 (2) (version 1)" xfId="9665"/>
    <cellStyle name="_Table_USA Ownership_Rev Fixe-Internet_COMMENTAIRES JUILLET 2009 2" xfId="9666"/>
    <cellStyle name="_Table_USA Ownership_commentaires fixe  internet Déc 08_TBG Onatel Février  2009  Vtbg V3_Commentaires TBG mars_Flash du mois d' avril 2009_Reporting Onatel Mai 2009 V 0_Budget Telmob 2011" xfId="9667"/>
    <cellStyle name="_Table_USA Ownership_Copie de Flash du mois d' avril 2009 corrigé par NAIMI_Reporting Onatel septembre  2009 préparé_Budget Telmob 2011" xfId="9668"/>
    <cellStyle name="_TableHeading_commentaires fixe  internet Déc 08_Reporting Onatel Mai 2009 V 0_Budget 2011 v1 (4) 2" xfId="9669"/>
    <cellStyle name="_TableHeading_commentaires fixe  internet Déc 08_TBG Onatel Février  2009  Vtbg V3_Commentaires TBG mars_Flash du mois d' avril 2009" xfId="9670"/>
    <cellStyle name="_Table_USA Ownership_TBG Onatel Février  2009  Vtbg V3_Commentaires TBG mars_Flash du mois d' avril 2009_Budget Telmob 2011 2" xfId="9671"/>
    <cellStyle name="_TableHeading_commentaires fixe  internet Déc 08_Reporting Onatel Mai 2009 V 0 A ENVOYE_Reporting Onatel septembre  2009 préparé 2" xfId="9672"/>
    <cellStyle name="Copy Percent 0,00 2" xfId="9673"/>
    <cellStyle name="Accent6 4" xfId="9674"/>
    <cellStyle name="_Table_02 Pfd Valuation_Commentaires TBG mars_Flash du mois d' avril 2009_Flash du mois de septembre 2009 (2) (version 1)" xfId="9675"/>
    <cellStyle name="Accent1 24" xfId="9676"/>
    <cellStyle name="Accent1 19" xfId="9677"/>
    <cellStyle name="20% - Accent4 21 2 2 2" xfId="9678"/>
    <cellStyle name="20% - Accent4 16 2 2 2" xfId="9679"/>
    <cellStyle name="_TableHead_commentaires fixe  internet Déc 08_TBG Onatel Février  2009  Vtbg V3_Commentaires TBG mars_Reporting Onatel septembre  2009 préparé_Budget 2011 v1 (4) 2" xfId="9680"/>
    <cellStyle name="_TableHeading_commentaires fixe  internet Déc 08_Reporting Onatel Mai 2009 V 0 A ENVOYE 2" xfId="9681"/>
    <cellStyle name="_Ta 2" xfId="9682"/>
    <cellStyle name="20% - Accent3 22" xfId="9683"/>
    <cellStyle name="20% - Accent3 17" xfId="9684"/>
    <cellStyle name="Pourcentage 3 3 4 2 2" xfId="9685"/>
    <cellStyle name="_TableHeading_commentaires fixe  internet Déc 08_Reporting Onatel Avril 2009 V0_Reporting Onatel septembre  2009 préparé_Budget 2011 v1 (4)" xfId="9686"/>
    <cellStyle name="20 % - Accent2 9 4" xfId="9687"/>
    <cellStyle name="%_commentaires fixe  internet Déc 08" xfId="9688"/>
    <cellStyle name="Accent6 27" xfId="9689"/>
    <cellStyle name="_TableRowBorder_P &amp; L Conso_COMMENTAIRES JUILLET 2009_Budget Telmob 2011" xfId="9690"/>
    <cellStyle name="_Table_02 Pfd Valuation_Commentaires TBG mars_Copie de Flash du mois d' avril 2009 corrigé par NAIMI_Capex- Mobile 3" xfId="9691"/>
    <cellStyle name="_MT-trim-mail2007-int" xfId="9692"/>
    <cellStyle name="20% - Accent1 17 3 2" xfId="9693"/>
    <cellStyle name="20% - Accent1 22 3 2" xfId="9694"/>
    <cellStyle name="_TableHeading_commentaires fixe  internet Déc 08_Reporting Onatel Avril 2009 V0_Reporting Onatel Mai 2009 V 0" xfId="9695"/>
    <cellStyle name="_Table_02 Pfd Valuation_commentaires fixe  internet Déc 08_Reporting Onatel Mai 2009 V 0 A ENVOYE_Reporting Onatel septembre  2009 préparé_Capex- Mobile 2 2" xfId="9696"/>
    <cellStyle name="_TableHeading_commentaires fixe  internet Déc 08_Reporting Onatel Avril 2009 V0_Flash du mois de mai 2009_Budget 2011 v1 (4) 2" xfId="9697"/>
    <cellStyle name="_Table_USA Ownership_commentaires fixe  internet Déc 08_TBG Onatel Février  2009  Vtbg V3_Commentaires TBG mars_Flash du mois d' avril 2009_Reporting Onatel Mai 2009 V 0 3" xfId="9698"/>
    <cellStyle name="40% - Accent3 25 2 2 2" xfId="9699"/>
    <cellStyle name="_TableHeading_commentaires fixe  internet Déc 08_Reporting Onatel Avril 2009 V0_Flash du mois de mai 2009 2" xfId="9700"/>
    <cellStyle name="Copy Decimal 0,00" xfId="9701"/>
    <cellStyle name="40 % - Accent6 13_RH et QS" xfId="9702"/>
    <cellStyle name="40 % - Accent5 2 4" xfId="9703"/>
    <cellStyle name="_Table_Copie de Flash du mois d' avril 2009 corrigé par NAIMI_Reporting Onatel Mai 2009 V 0_Budget Telmob 2011" xfId="9704"/>
    <cellStyle name="20% - Accent6 26 2 3" xfId="9705"/>
    <cellStyle name="Title 2" xfId="9706"/>
    <cellStyle name="Pourcentage 21 2 2 2" xfId="9707"/>
    <cellStyle name="_SubHeading_prestemp_Reporting Onatel Avril 2009 V0_Flash du mois de septembre 2009 (2) (version 1)" xfId="9708"/>
    <cellStyle name="_TableHeading_commentaires fixe  internet Déc 08_TBG Onatel Février  2009  Vtbg V3_Copie de Flash du mois d' avril 2009 corrigé par NAIMI_Reporting Onatel Mai 2009 V 0_Reporting Onatel septembre  2009 préparé_Budget 2011 v1 (4)" xfId="9709"/>
    <cellStyle name="40% - Accent2 28_RH et QS" xfId="9710"/>
    <cellStyle name="_TableHeading_commentaires fixe  internet Déc 08_Reporting Onatel Avril 2009 V0_Copie de Flash du mois d' avril 2009 corrigé par NAIMI_Reporting Onatel septembre  2009 préparé 2" xfId="9711"/>
    <cellStyle name="Normal 12 9 3" xfId="9712"/>
    <cellStyle name="_Table_02 Pfd Valuation_Copie de Flash du mois d' avril 2009 corrigé par NAIMI" xfId="9713"/>
    <cellStyle name="Normal - Style1 2" xfId="9714"/>
    <cellStyle name="_réel avril07" xfId="9715"/>
    <cellStyle name="40% - Accent5 18" xfId="9716"/>
    <cellStyle name="40% - Accent5 23" xfId="9717"/>
    <cellStyle name="_TableHeading_commentaires fixe  internet Déc 08_Reporting Onatel Avril 2009 V0_Copie de Flash du mois d' avril 2009 corrigé par NAIMI_Reporting Onatel septembre  2009 préparé" xfId="9718"/>
    <cellStyle name="40 % - Accent4 9 2 3 2" xfId="9719"/>
    <cellStyle name="_TableHeading_commentaires fixe  internet Déc 08_Reporting Onatel Avril 2009 V0_Copie de Flash du mois d' avril 2009 corrigé par NAIMI_Reporting Onatel Mai 2009 V 0_Reporting Onatel septembre  2009 préparé_Budget 2011 v1 (4) 2" xfId="9720"/>
    <cellStyle name="40 % - Accent1 7 2_RH et QS" xfId="9721"/>
    <cellStyle name="Pourcentage 18 3 6" xfId="9722"/>
    <cellStyle name="20 % - Accent4 9 2 2 3" xfId="9723"/>
    <cellStyle name="_Table_02 Pfd Valuation_Commentaires TBG mars_Flash du mois d' avril 2009_Flash du mois de mai 2009_Capex- Mobile 2" xfId="9724"/>
    <cellStyle name="_Table_USA Ownership_commentaires fixe  internet Déc 08_Commentaires TBG mars_Flash du mois d' avril 2009_Reporting Onatel septembre  2009 préparé 3" xfId="9725"/>
    <cellStyle name="_TableHeading_commentaires fixe  internet Déc 08_Reporting Onatel Avril 2009 V0_Copie de Flash du mois d' avril 2009 corrigé par NAIMI_Reporting Onatel Mai 2009 V 0_Reporting Onatel septembre  2009 préparé" xfId="9726"/>
    <cellStyle name="_TableHeading_commentaires fixe  internet Déc 08_Reporting Onatel Avril 2009 V0_Copie de Flash du mois d' avril 2009 corrigé par NAIMI_Reporting Onatel Mai 2009 V 0_Budget Telmob 2011" xfId="9727"/>
    <cellStyle name="40 % - Accent2 12 2 3" xfId="9728"/>
    <cellStyle name="20 % - Accent5 2" xfId="9729"/>
    <cellStyle name="40 % - Accent1 7_RH et QS" xfId="9730"/>
    <cellStyle name="_TableHead_Reporting Onatel Avril 2009 V0_Budget Telmob 2011" xfId="9731"/>
    <cellStyle name="20 % - Accent2 10 3 2 2" xfId="9732"/>
    <cellStyle name="40% - Accent2 27 3" xfId="9733"/>
    <cellStyle name="_TableHeading_commentaires fixe  internet Déc 08_Reporting Onatel Avril 2009 V0_Copie de Flash du mois d' avril 2009 corrigé par NAIMI_Reporting Onatel Mai 2009 V 0" xfId="9734"/>
    <cellStyle name="_SubHeading_prestemp_Reporting Onatel Mai 2009 V 0 A ENVOYE_Commentaires Janvier 2010" xfId="9735"/>
    <cellStyle name="_TableHeading_commentaires fixe  internet Déc 08_Reporting Onatel Avril 2009 V0_Copie de Flash du mois d' avril 2009 corrigé par NAIMI_Flash du mois de mai 2009_Budget Telmob 2011" xfId="9736"/>
    <cellStyle name="_Table_02 Pfd Valuation_commentaires fixe  internet Déc 08_Commentaires TBG mars_Copie de Flash du mois d' avril 2009 corrigé par NAIMI_Reporting Onatel Mai 2009 V 0_Reporting Onatel septembre  2009 préparé_Capex- Mobile" xfId="9737"/>
    <cellStyle name="_TableHeading_commentaires fixe  internet Déc 08_Reporting Onatel Avril 2009 V0_Copie de Flash du mois d' avril 2009 corrigé par NAIMI_Flash du mois de mai 2009_Budget 2011 v1 (4)" xfId="9738"/>
    <cellStyle name="_TableHeading_commentaires fixe  internet Déc 08_Reporting Onatel Avril 2009 V0_Copie de Flash du mois d' avril 2009 corrigé par NAIMI_Flash du mois de mai 2009 2" xfId="9739"/>
    <cellStyle name="_Table_USA Ownership_commentaires fixe  internet Déc 08_TBG Onatel Février  2009  Vtbg V3_Commentaires TBG mars_Flash du mois d' avril 2009_Flash du mois de mai 2009 2 2" xfId="9740"/>
    <cellStyle name="40 % - Accent4 7 3 2 3" xfId="9741"/>
    <cellStyle name="Normal 5 2 2 2 2 3" xfId="9742"/>
    <cellStyle name="_TableHeading_commentaires fixe  internet Déc 08_Reporting Onatel Avril 2009 V0_Copie de Flash du mois d' avril 2009 corrigé par NAIMI_Flash du mois de mai 2009" xfId="9743"/>
    <cellStyle name="20% - Accent3 5 3 2" xfId="9744"/>
    <cellStyle name="_TableHeading_commentaires fixe  internet Déc 08_Reporting Onatel Avril 2009 V0_Copie de Flash du mois d' avril 2009 corrigé par NAIMI_Budget 2011 v1 (4) 2" xfId="9745"/>
    <cellStyle name="20% - Accent5 28 2 2 2" xfId="9746"/>
    <cellStyle name="Calc Percent (0) 2" xfId="9747"/>
    <cellStyle name="_TableHeading_commentaires fixe  internet Déc 08_Reporting Onatel Avril 2009 V0_Budget Telmob 2011 2" xfId="9748"/>
    <cellStyle name="Heading 2 23" xfId="9749"/>
    <cellStyle name="Heading 2 18" xfId="9750"/>
    <cellStyle name="_TableHeading_commentaires fixe  internet Déc 08_TBG Onatel Février  2009  Vtbg V3_Commentaires TBG mars_Budget 2011 v1 (4) 2" xfId="9751"/>
    <cellStyle name="Monétaire 2 8" xfId="9752"/>
    <cellStyle name="_TableHeading_commentaires fixe  internet Déc 08_Commentaires TBG mars_Copie de Flash du mois d' avril 2009 corrigé par NAIMI_Reporting Onatel Mai 2009 V 0_Budget Telmob 2011 2" xfId="9753"/>
    <cellStyle name="_TableHeading_commentaires fixe  internet Déc 08_Reporting Onatel Avril 2009 V0_Budget 2011 v1 (4)" xfId="9754"/>
    <cellStyle name="20% - Accent1 9_RH et QS" xfId="9755"/>
    <cellStyle name="_Table_02 Pfd Valuation_TBG Onatel Février  2009  Vtbg V3_Commentaires TBG mars_Flash du mois d' avril 2009_Reporting Onatel septembre  2009 préparé 2" xfId="9756"/>
    <cellStyle name="_TableHeading_commentaires fixe  internet Déc 08_Reporting Onatel Avril 2009 V0 2" xfId="9757"/>
    <cellStyle name="_TableHeading_commentaires fixe  internet Déc 08_Reporting Onatel Avril 2009 V0" xfId="9758"/>
    <cellStyle name="_TableHeading_commentaires fixe  internet Déc 08_TBG Onatel Février  2009  Vtbg V3_Flash du mois d' avril 2009_Reporting Onatel Mai 2009 V 0 2" xfId="9759"/>
    <cellStyle name="Pourcentage 7 2" xfId="9760"/>
    <cellStyle name="20% - Accent5 16 2 2" xfId="9761"/>
    <cellStyle name="20% - Accent5 21 2 2" xfId="9762"/>
    <cellStyle name="_TableHeading_commentaires fixe  internet Déc 08_Flash du mois d' avril 2009_Reporting Onatel septembre  2009 préparé 2" xfId="9763"/>
    <cellStyle name="20 % - Accent4 13 2 3" xfId="9764"/>
    <cellStyle name="40 % - Accent3 10 3 2 3" xfId="9765"/>
    <cellStyle name="_Table_02 Pfd Valuation_commentaires fixe  internet Déc 08_Commentaires TBG mars_Flash du mois d' avril 2009_Flash du mois de septembre 2009 (2) (version 1)_Capex- Mobile 3" xfId="9766"/>
    <cellStyle name="_TableHead_commentaires fixe  internet Déc 08_Reporting Onatel Avril 2009 V0_Reporting Onatel Mai 2009 V 0" xfId="9767"/>
    <cellStyle name="_TableHeading_commentaires fixe  internet Déc 08_Flash du mois d' avril 2009_Reporting Onatel Mai 2009 V 0_Budget 2011 v1 (4)" xfId="9768"/>
    <cellStyle name="_TableHeading_commentaires fixe  internet Déc 08_Flash du mois d' avril 2009_Reporting Onatel Mai 2009 V 0" xfId="9769"/>
    <cellStyle name="_TableHeading_commentaires fixe  internet Déc 08_Flash du mois d' avril 2009_Flash du mois de mai 2009_Budget 2011 v1 (4)" xfId="9770"/>
    <cellStyle name="_TableHeading_commentaires fixe  internet Déc 08_Flash du mois d' avril 2009_Budget Telmob 2011 2" xfId="9771"/>
    <cellStyle name="Pourcentage 6" xfId="9772"/>
    <cellStyle name="_Table_USA Ownership_commentaires fixe  internet Déc 08_TBG Onatel Février  2009  Vtbg V3_Commentaires TBG mars_Copie de Flash du mois d' avril 2009 corrigé par NAIMI_Reporting Onatel Mai 2009 V 0_Reporting Onatel septembre  2009 préparé 2" xfId="9773"/>
    <cellStyle name="_TableHeading_commentaires fixe  internet Déc 08_Flash du mois d' avril 2009_Budget Telmob 2011" xfId="9774"/>
    <cellStyle name="20 % - Accent1 9_RH et QS" xfId="9775"/>
    <cellStyle name="_TableHeading_commentaires fixe  internet Déc 08_Flash du mois d' avril 2009_Budget 2011 v1 (4)" xfId="9776"/>
    <cellStyle name="_Table_02 Pfd Valuation_Reporting Onatel Avril 2009 V0_Copie de Flash du mois d' avril 2009 corrigé par NAIMI_Reporting Onatel Mai 2009 V 0_Capex- Mobile 2 2" xfId="9777"/>
    <cellStyle name="_TableHeading_commentaires fixe  internet Déc 08_Flash du mois d' avril 2009" xfId="9778"/>
    <cellStyle name="Normal 4 16 3 3 2" xfId="9779"/>
    <cellStyle name="_TableHeading_commentaires fixe  internet Déc 08_Copie de Flash du mois d' avril 2009 corrigé par NAIMI_Reporting Onatel septembre  2009 préparé_Budget 2011 v1 (4) 2" xfId="9780"/>
    <cellStyle name="60% - Accent2 7" xfId="9781"/>
    <cellStyle name="_Table_TBG Onatel Février  2009  Vtbg V3_Commentaires TBG mars_Copie de Flash du mois d' avril 2009 corrigé par NAIMI_Reporting Onatel Mai 2009 V 0_Flash du mois de septembre 2009 (2) (version 1)_Budget Telmob 2011" xfId="9782"/>
    <cellStyle name="_TableHeading_commentaires fixe  internet Déc 08_Copie de Flash du mois d' avril 2009 corrigé par NAIMI_Reporting Onatel septembre  2009 préparé 2" xfId="9783"/>
    <cellStyle name="40 % - Accent5 9 2" xfId="9784"/>
    <cellStyle name="_Heading_prestemp_Reporting Onatel Mai 2009 V 0 A ENVOYE_Flash du mois de septembre 2009 (2) (version 1) 2" xfId="9785"/>
    <cellStyle name="_TableHeading_commentaires fixe  internet Déc 08_Copie de Flash du mois d' avril 2009 corrigé par NAIMI_Reporting Onatel Mai 2009 V 0_Reporting Onatel septembre  2009 préparé" xfId="9786"/>
    <cellStyle name="_Table_USA Ownership_commentaires fixe  internet Déc 08_Commentaires TBG mars_Copie de Flash du mois d' avril 2009 corrigé par NAIMI_Reporting Onatel Mai 2009 V 0_Reporting Onatel septembre  2009 préparé_Budget Telmob 2011" xfId="9787"/>
    <cellStyle name="_Table_02 Pfd Valuation_TBG Onatel Février  2009  Vtbg V3_Flash du mois de mai 2009_Budget Telmob 2011 2" xfId="9788"/>
    <cellStyle name="40 % - Accent4 8 3 2 2" xfId="9789"/>
    <cellStyle name="Avertissement 3" xfId="9790"/>
    <cellStyle name="_TableHeading_commentaires fixe  internet Déc 08_Copie de Flash du mois d' avril 2009 corrigé par NAIMI_Reporting Onatel Mai 2009 V 0_Budget Telmob 2011 2" xfId="9791"/>
    <cellStyle name="Normal 20 2 6_RH et QS" xfId="9792"/>
    <cellStyle name="40 % - Accent2 10" xfId="9793"/>
    <cellStyle name="_Table_USA Ownership_TBG Onatel Février  2009  Vtbg V3_Commentaires TBG mars_Copie de Flash du mois d' avril 2009 corrigé par NAIMI_Flash du mois de septembre 2009 (2) (version 1) 2" xfId="9794"/>
    <cellStyle name="_TableHeading_commentaires fixe  internet Déc 08_Copie de Flash du mois d' avril 2009 corrigé par NAIMI_Reporting Onatel Mai 2009 V 0_Budget 2011 v1 (4)" xfId="9795"/>
    <cellStyle name="_TableHeading_Rev Fixe-Internet 2" xfId="9796"/>
    <cellStyle name="_TableHead_Commentaires TBG mars_Flash du mois d' avril 2009_Reporting Onatel Mai 2009 V 0_Budget 2011 v1 (4) 2" xfId="9797"/>
    <cellStyle name="_Table_02 Pfd Valuation_commentaires fixe  internet Déc 08_TBG Onatel Février  2009  Vtbg V3_Commentaires TBG mars_Flash du mois d' avril 2009_Reporting Onatel septembre  2009 préparé_Budget Telmob 2011" xfId="9798"/>
    <cellStyle name="_Table_02 Pfd Valuation_Flash du mois d' avril 2009_Flash du mois de septembre 2009 (2) (version 1)_Capex- Mobile 3" xfId="9799"/>
    <cellStyle name="20% - Accent6 11 2 3" xfId="9800"/>
    <cellStyle name="_TableHeading_commentaires fixe  internet Déc 08_Copie de Flash du mois d' avril 2009 corrigé par NAIMI_Flash du mois de mai 2009_Budget Telmob 2011" xfId="9801"/>
    <cellStyle name="20 % - Accent6 2 2 3" xfId="9802"/>
    <cellStyle name="_Table_02 Pfd Valuation_Reporting Onatel Avril 2009 V0_Flash du mois de septembre 2009 (2) (version 1) 2" xfId="9803"/>
    <cellStyle name="Milliers 16 3_RH et QS" xfId="9804"/>
    <cellStyle name="_Table_02 Pfd Valuation_TBG Onatel Février  2009  Vtbg V3_Commentaires TBG mars_Flash du mois d' avril 2009_Reporting Onatel septembre  2009 préparé 3" xfId="9805"/>
    <cellStyle name="Normal 12 2 5 3" xfId="9806"/>
    <cellStyle name="_Heading_prestemp_Reporting Onatel Mai 2009 V 0_Flash du mois de septembre 2009 (2) (version 1)_Commentaires Janvier 2010" xfId="9807"/>
    <cellStyle name="_TableHeading_commentaires fixe  internet Déc 08_Copie de Flash du mois d' avril 2009 corrigé par NAIMI_Flash du mois de mai 2009_Budget 2011 v1 (4) 2" xfId="9808"/>
    <cellStyle name="_TableHeading_commentaires fixe  internet Déc 08_Copie de Flash du mois d' avril 2009 corrigé par NAIMI_Reporting Onatel septembre  2009 préparé" xfId="9809"/>
    <cellStyle name="60 % - Accent1 6" xfId="9810"/>
    <cellStyle name="_TableHeading_commentaires fixe  internet Déc 08_Copie de Flash du mois d' avril 2009 corrigé par NAIMI_Flash du mois de mai 2009_Budget 2011 v1 (4)" xfId="9811"/>
    <cellStyle name="_TableHeading_commentaires fixe  internet Déc 08_Copie de Flash du mois d' avril 2009 corrigé par NAIMI_Budget Telmob 2011 2" xfId="9812"/>
    <cellStyle name="_Table_USA Ownership_Reporting Onatel Avril 2009 V0_Copie de Flash du mois d' avril 2009 corrigé par NAIMI_Reporting Onatel Mai 2009 V 0_Reporting Onatel septembre  2009 préparé 3" xfId="9813"/>
    <cellStyle name="_Table_02 Pfd Valuation_TBG Onatel Février  2009  Vtbg V3_Commentaires TBG mars_Copie de Flash du mois d' avril 2009 corrigé par NAIMI_Reporting Onatel Mai 2009 V 0_Budget Telmob 2011 2 2" xfId="9814"/>
    <cellStyle name="40 % - Accent3 3 4" xfId="9815"/>
    <cellStyle name="_TableHeading_commentaires fixe  internet Déc 08_Commentaires TBG mars_Copie de Flash du mois d' avril 2009 corrigé par NAIMI_Reporting Onatel septembre  2009 préparé 2" xfId="9816"/>
    <cellStyle name="_TableHeading_commentaires fixe  internet Déc 08_Copie de Flash du mois d' avril 2009 corrigé par NAIMI_Budget 2011 v1 (4) 2" xfId="9817"/>
    <cellStyle name="_TableHeading_TBG Onatel Février  2009  Vtbg V3_Flash du mois d' avril 2009_Reporting Onatel Mai 2009 V 0_Budget 2011 v1 (4)" xfId="9818"/>
    <cellStyle name="_TableHeading_commentaires fixe  internet Déc 08_Copie de Flash du mois d' avril 2009 corrigé par NAIMI 2" xfId="9819"/>
    <cellStyle name="_TableHeading_commentaires fixe  internet Déc 08_Copie de Flash du mois d' avril 2009 corrigé par NAIMI" xfId="9820"/>
    <cellStyle name="_Table_USA Ownership_commentaires fixe  internet Déc 08_Reporting Onatel Avril 2009 V0_Copie de Flash du mois d' avril 2009 corrigé par NAIMI_Reporting Onatel Mai 2009 V 0_Budget Telmob 2011 2" xfId="9821"/>
    <cellStyle name="_TableHeading_commentaires fixe  internet Déc 08_Commentaires TBG mars_Reporting Onatel septembre  2009 préparé_Budget 2011 v1 (4)" xfId="9822"/>
    <cellStyle name="Input 14" xfId="9823"/>
    <cellStyle name="Texte explicatif 6 2" xfId="9824"/>
    <cellStyle name="60 % - Accent6 3" xfId="9825"/>
    <cellStyle name="SAPBEXstdDataEmph 2 2" xfId="9826"/>
    <cellStyle name="_Table_02 Pfd Valuation_Copie de Flash du mois d' avril 2009 corrigé par NAIMI_Flash du mois de mai 2009_Budget Telmob 2011 3" xfId="9827"/>
    <cellStyle name="20 % - Accent3 4 2" xfId="9828"/>
    <cellStyle name="_Table_USA Ownership_commentaires fixe  internet Déc 08_Commentaires TBG mars_Copie de Flash du mois d' avril 2009 corrigé par NAIMI_Flash du mois de septembre 2009 (2) (version 1)" xfId="9829"/>
    <cellStyle name="_TableHeading_commentaires fixe  internet Déc 08_Commentaires TBG mars_Reporting Onatel Mai 2009 V 0_Budget 2011 v1 (4) 2" xfId="9830"/>
    <cellStyle name="_Table_USA Ownership_Commentaires TBG mars_Flash du mois d' avril 2009_Flash du mois de septembre 2009 (2) (version 1)" xfId="9831"/>
    <cellStyle name="_TableHeading_commentaires fixe  internet Déc 08_Commentaires TBG mars_Flash du mois de mai 2009_Budget 2011 v1 (4) 2" xfId="9832"/>
    <cellStyle name="_TableHeading_commentaires fixe  internet Déc 08_Commentaires TBG mars_Flash du mois de mai 2009_Budget 2011 v1 (4)" xfId="9833"/>
    <cellStyle name="_TableRowBorder_Commentaires TBG mars_Flash du mois d' avril 2009_Flash du mois de mai 2009_Budget Telmob 2011" xfId="9834"/>
    <cellStyle name="_Table_commentaires fixe  internet Déc 08_TBG Onatel Février  2009  Vtbg V3_Copie de Flash du mois d' avril 2009 corrigé par NAIMI" xfId="9835"/>
    <cellStyle name="_TableHeading_commentaires fixe  internet Déc 08_Commentaires TBG mars_Flash du mois d' avril 2009_Reporting Onatel septembre  2009 préparé_Budget 2011 v1 (4)" xfId="9836"/>
    <cellStyle name="_TableHeading_TBG Onatel Février  2009  Vtbg V3_Commentaires TBG mars_Copie de Flash du mois d' avril 2009 corrigé par NAIMI_Budget Telmob 2011" xfId="9837"/>
    <cellStyle name="_Table_02 Pfd Valuation_commentaires fixe  internet Déc 08_Commentaires TBG mars 3" xfId="9838"/>
    <cellStyle name="Normal 8 2 2 3 2" xfId="9839"/>
    <cellStyle name="_TableHeading_commentaires fixe  internet Déc 08_Commentaires TBG mars_Flash du mois d' avril 2009_Reporting Onatel septembre  2009 préparé" xfId="9840"/>
    <cellStyle name="40% - Accent2 2 2 2 2" xfId="9841"/>
    <cellStyle name="_Table_02 Pfd Valuation_commentaires fixe  internet Déc 08_TBG Onatel Février  2009  Vtbg V3_Commentaires TBG mars_Flash du mois d' avril 2009_Reporting Onatel septembre  2009 préparé" xfId="9842"/>
    <cellStyle name="Normal 82" xfId="9843"/>
    <cellStyle name="Normal 77" xfId="9844"/>
    <cellStyle name="_TableHeading_commentaires fixe  internet Déc 08_Commentaires TBG mars_Flash du mois d' avril 2009_Reporting Onatel Mai 2009 V 0_Budget 2011 v1 (4) 2" xfId="9845"/>
    <cellStyle name="_TableHeading_commentaires fixe  internet Déc 08_Commentaires TBG mars_Flash du mois d' avril 2009_Reporting Onatel Mai 2009 V 0_Budget 2011 v1 (4)" xfId="9846"/>
    <cellStyle name="Bad 4" xfId="9847"/>
    <cellStyle name="_Table_USA Ownership_TBG Onatel Février  2009  Vtbg V3_Copie de Flash du mois d' avril 2009 corrigé par NAIMI 2" xfId="9848"/>
    <cellStyle name="_Table_USA Ownership_commentaires fixe  internet Déc 08_Commentaires TBG mars_Flash du mois d' avril 2009_Flash du mois de mai 2009" xfId="9849"/>
    <cellStyle name="40 % - Accent5 13 3" xfId="9850"/>
    <cellStyle name="_TableHeading_commentaires fixe  internet Déc 08_Commentaires TBG mars_Flash du mois d' avril 2009_Reporting Onatel Mai 2009 V 0" xfId="9851"/>
    <cellStyle name="_Table_02 Pfd Valuation_commentaires fixe  internet Déc 08_TBG Onatel Février  2009  Vtbg V3_Copie de Flash du mois d' avril 2009 corrigé par NAIMI" xfId="9852"/>
    <cellStyle name="40% - Accent5 10 2 3" xfId="9853"/>
    <cellStyle name="_TableHeading_commentaires fixe  internet Déc 08_Commentaires TBG mars_Flash du mois d' avril 2009_Flash du mois de mai 2009_Budget 2011 v1 (4) 2" xfId="9854"/>
    <cellStyle name="20 % - Accent1 11 4" xfId="9855"/>
    <cellStyle name="_Table_02 Pfd Valuation_commentaires fixe  internet Déc 08_Commentaires TBG mars_Flash du mois d' avril 2009_Reporting Onatel septembre  2009 préparé_Capex- Mobile 2" xfId="9856"/>
    <cellStyle name="_Table_02 Pfd Valuation_commentaires fixe  internet Déc 08_Reporting Onatel septembre  2009 préparé_Capex- Mobile" xfId="9857"/>
    <cellStyle name="%_Flash du mois de septembre 2009 (2) (version 1)" xfId="9858"/>
    <cellStyle name="40% - Accent6 27 4" xfId="9859"/>
    <cellStyle name="_Table_02 Pfd Valuation_commentaires fixe  internet Déc 08_TBG Onatel Février  2009  Vtbg V3_Flash du mois d' avril 2009_Reporting Onatel Mai 2009 V 0 2 2" xfId="9860"/>
    <cellStyle name="_TableHeading_commentaires fixe  internet Déc 08_Commentaires TBG mars_Flash du mois d' avril 2009_Budget Telmob 2011 2" xfId="9861"/>
    <cellStyle name="Entrée 5 2 2 2" xfId="9862"/>
    <cellStyle name="Titre 3 8 2" xfId="9863"/>
    <cellStyle name="Normal 3 13 2 3" xfId="9864"/>
    <cellStyle name="_TableHeading_commentaires fixe  internet Déc 08_Commentaires TBG mars_Flash du mois d' avril 2009_Budget 2011 v1 (4) 2" xfId="9865"/>
    <cellStyle name="_TableHeading_commentaires fixe  internet Déc 08_Commentaires TBG mars_Copie de Flash du mois d' avril 2009 corrigé par NAIMI_Reporting Onatel Mai 2009 V 0_Reporting Onatel septembre  2009 préparé_Budget 2011 v1 (4)" xfId="9866"/>
    <cellStyle name="40% - Accent1 5 3 2" xfId="9867"/>
    <cellStyle name="40 % - Accent5 8 4 2 2" xfId="9868"/>
    <cellStyle name="20% - Accent4 3 4" xfId="9869"/>
    <cellStyle name="_Table_02 Pfd Valuation_Flash du mois d' avril 2009_Flash du mois de septembre 2009 (2) (version 1)_Budget Telmob 2011" xfId="9870"/>
    <cellStyle name="_TableHeading_commentaires fixe  internet Déc 08_Commentaires TBG mars_Copie de Flash du mois d' avril 2009 corrigé par NAIMI_Reporting Onatel Mai 2009 V 0_Reporting Onatel septembre  2009 préparé" xfId="9871"/>
    <cellStyle name="_TableHeading_commentaires fixe  internet Déc 08_Commentaires TBG mars_Copie de Flash du mois d' avril 2009 corrigé par NAIMI_Reporting Onatel Mai 2009 V 0_Budget 2011 v1 (4)" xfId="9872"/>
    <cellStyle name="_Heading_prestemp_Reporting Onatel Mai 2009 V 0_Commentaires Janvier 2010" xfId="9873"/>
    <cellStyle name="_TableRowBorder_commentaires fixe  internet Déc 08_Flash du mois d' avril 2009_Flash du mois de mai 2009 2" xfId="9874"/>
    <cellStyle name="_TableHeading_commentaires fixe  internet Déc 08_Commentaires TBG mars_Copie de Flash du mois d' avril 2009 corrigé par NAIMI_Reporting Onatel Mai 2009 V 0 2" xfId="9875"/>
    <cellStyle name="_Table_02 Pfd Valuation_Reporting Onatel Mai 2009 V 0 A ENVOYE_Flash du mois de septembre 2009 (2) (version 1) 2" xfId="9876"/>
    <cellStyle name="Normal 5 2 2 5 2" xfId="9877"/>
    <cellStyle name="_Table_commentaires fixe  internet Déc 08_TBG Onatel Février  2009  Vtbg V3_Commentaires TBG mars_Flash du mois d' avril 2009_Flash du mois de septembre 2009 (2) (version 1)_Budget Telmob 2011" xfId="9878"/>
    <cellStyle name="_TableHeading_commentaires fixe  internet Déc 08_Commentaires TBG mars_Copie de Flash du mois d' avril 2009 corrigé par NAIMI_Budget Telmob 2011 2" xfId="9879"/>
    <cellStyle name="20 % - Accent1 4 2" xfId="9880"/>
    <cellStyle name="_TableHeading_commentaires fixe  internet Déc 08_Commentaires TBG mars_Copie de Flash du mois d' avril 2009 corrigé par NAIMI_Budget Telmob 2011" xfId="9881"/>
    <cellStyle name="_Table_02 Pfd Valuation_Flash du mois de septembre 2009 (2) (version 1)_Capex- Mobile" xfId="9882"/>
    <cellStyle name="_TableHeading_commentaires fixe  internet Déc 08_Commentaires TBG mars_Copie de Flash du mois d' avril 2009 corrigé par NAIMI 2" xfId="9883"/>
    <cellStyle name="_CONSOLIDATION DES PRODUITS COMMERCIAUX-31-10-05" xfId="9884"/>
    <cellStyle name="_TableHeading_commentaires fixe  internet Déc 08_Commentaires TBG mars_Budget Telmob 2011 2" xfId="9885"/>
    <cellStyle name="Euro_Budget Telmob 2011" xfId="9886"/>
    <cellStyle name="Normal 21 5 5 2" xfId="9887"/>
    <cellStyle name="40% - Accent4 22_RH et QS" xfId="9888"/>
    <cellStyle name="40% - Accent4 17_RH et QS" xfId="9889"/>
    <cellStyle name="40 % - Accent1 10 3 4" xfId="9890"/>
    <cellStyle name="_TableRowBorder_TBG Onatel Février  2009  Vtbg V3_Reporting Onatel Mai 2009 V 0" xfId="9891"/>
    <cellStyle name="20% - Accent3 20 2 2" xfId="9892"/>
    <cellStyle name="20% - Accent3 15 2 2" xfId="9893"/>
    <cellStyle name="_Table_02 Pfd Valuation_Commentaires TBG mars_Flash du mois d' avril 2009_Reporting Onatel septembre  2009 préparé_Capex- Mobile 3" xfId="9894"/>
    <cellStyle name="_Table_commentaires fixe  internet Déc 08_TBG Onatel Février  2009  Vtbg V3_Commentaires TBG mars_Reporting Onatel Mai 2009 V 0" xfId="9895"/>
    <cellStyle name="_TableHeading_commentaires fixe  internet Déc 08_Commentaires TBG mars_Budget Telmob 2011" xfId="9896"/>
    <cellStyle name="_TableHeading_commentaires fixe  internet Déc 08_Commentaires TBG mars_Budget 2011 v1 (4)" xfId="9897"/>
    <cellStyle name="Border Heavy 3 2" xfId="9898"/>
    <cellStyle name="_TableHeading_commentaires fixe  internet Déc 08_Commentaires TBG mars_Flash du mois d' avril 2009_Budget 2011 v1 (4)" xfId="9899"/>
    <cellStyle name="Sortie 5 2 2" xfId="9900"/>
    <cellStyle name="_TableHeading_commentaires fixe  internet Déc 08_Commentaires TBG mars 2" xfId="9901"/>
    <cellStyle name="_TableHeading_commentaires fixe  internet Déc 08_Commentaires TBG mars" xfId="9902"/>
    <cellStyle name="Milliers 3 11" xfId="9903"/>
    <cellStyle name="_Table_USA Ownership_TBG Onatel Février  2009  Vtbg V3_Commentaires TBG mars_Flash du mois d' avril 2009_Flash du mois de mai 2009_Budget Telmob 2011" xfId="9904"/>
    <cellStyle name="40% - Accent3 27_RH et QS" xfId="9905"/>
    <cellStyle name="_TableHeading_commentaires fixe  internet Déc 08_Budget Telmob 2011" xfId="9906"/>
    <cellStyle name="_TableHeading_TBG Onatel Février  2009  Vtbg V3_Flash du mois de mai 2009" xfId="9907"/>
    <cellStyle name="_TableHeading_commentaires fixe  internet Déc 08_Budget 2011 v1 (4)" xfId="9908"/>
    <cellStyle name="Calculation 24" xfId="9909"/>
    <cellStyle name="Calculation 19" xfId="9910"/>
    <cellStyle name="_Table_02 Pfd Valuation_Reporting Onatel Avril 2009 V0_Copie de Flash du mois d' avril 2009 corrigé par NAIMI_Flash du mois de mai 2009 2 2" xfId="9911"/>
    <cellStyle name="40 % - Accent3 2 3" xfId="9912"/>
    <cellStyle name="20% - Accent6 24 2 2" xfId="9913"/>
    <cellStyle name="20% - Accent6 19 2 2" xfId="9914"/>
    <cellStyle name="_TableHeading_commentaires fixe  internet Déc 08" xfId="9915"/>
    <cellStyle name="_TableHeading_Budget 2011 v1 (4)" xfId="9916"/>
    <cellStyle name="_Table_USA Ownership_Commentaires TBG mars_Flash du mois d' avril 2009_Reporting Onatel septembre  2009 préparé 2 2" xfId="9917"/>
    <cellStyle name="_TableHeading 2" xfId="9918"/>
    <cellStyle name="Normal 92 3 2 2" xfId="9919"/>
    <cellStyle name="Normal 87 3 2 2" xfId="9920"/>
    <cellStyle name="40% - Accent4 14 3 2" xfId="9921"/>
    <cellStyle name="ViewTotalPct 2 2" xfId="9922"/>
    <cellStyle name="_TableHeading_Commentaires TBG mars_Flash du mois de mai 2009 2" xfId="9923"/>
    <cellStyle name="Normal 8 2 3 2 4" xfId="9924"/>
    <cellStyle name="_Table_USA Ownership_commentaires fixe  internet Déc 08_Flash du mois d' avril 2009_Reporting Onatel Mai 2009 V 0 2" xfId="9925"/>
    <cellStyle name="_TableHeading" xfId="9926"/>
    <cellStyle name="_TableHeading_Flash du mois d' avril 2009_Flash du mois de mai 2009_Budget 2011 v1 (4)" xfId="9927"/>
    <cellStyle name="40% - Accent4 21 2 2 2" xfId="9928"/>
    <cellStyle name="40% - Accent4 16 2 2 2" xfId="9929"/>
    <cellStyle name="_TableHead_TBG Onatel Février  2009  Vtbg V3_Reporting Onatel septembre  2009 préparé_Budget 2011 v1 (4)" xfId="9930"/>
    <cellStyle name="_TableHeading_TBG Onatel Février  2009  Vtbg V3_Commentaires TBG mars_Flash du mois d' avril 2009_Reporting Onatel Mai 2009 V 0_Budget 2011 v1 (4) 2" xfId="9931"/>
    <cellStyle name="Text_FRA Master 1 Tableaux Etats Fi exercice 2005 BU 2212" xfId="9932"/>
    <cellStyle name="_TableHeading_commentaires fixe  internet Déc 08_Reporting Onatel Avril 2009 V0_Copie de Flash du mois d' avril 2009 corrigé par NAIMI_Reporting Onatel Mai 2009 V 0_Reporting Onatel septembre  2009 préparé 2" xfId="9933"/>
    <cellStyle name="SAPBEXfilterText" xfId="9934"/>
    <cellStyle name="Milliers 7 2 4" xfId="9935"/>
    <cellStyle name="Accent4 4_Parc Mobile" xfId="9936"/>
    <cellStyle name="_TableHead_TBG Onatel Février  2009  Vtbg V3_Reporting Onatel Mai 2009 V 0 2" xfId="9937"/>
    <cellStyle builtinId="45" name="Accent5" xfId="9938"/>
    <cellStyle name="40 % - Accent3 12 4" xfId="9939"/>
    <cellStyle name="_TableHead_TBG Onatel Février  2009  Vtbg V3_Flash du mois de mai 2009_Budget Telmob 2011" xfId="9940"/>
    <cellStyle name="Normal 3 3 3 3 4" xfId="9941"/>
    <cellStyle name="_TableHead_TBG Onatel Février  2009  Vtbg V3_Flash du mois de mai 2009 2" xfId="9942"/>
    <cellStyle name="40 % - Accent3 7 2 2" xfId="9943"/>
    <cellStyle name="_TableHead_TBG Onatel Février  2009  Vtbg V3_Flash du mois d' avril 2009_Reporting Onatel septembre  2009 préparé_Budget 2011 v1 (4)" xfId="9944"/>
    <cellStyle name="_TableHead_TBG Onatel Février  2009  Vtbg V3_Flash du mois d' avril 2009_Reporting Onatel septembre  2009 préparé" xfId="9945"/>
    <cellStyle name="Input [0] 2" xfId="9946"/>
    <cellStyle name="Commentaire 4_RH et QS" xfId="9947"/>
    <cellStyle name="_TableHead_TBG Onatel Février  2009  Vtbg V3_Flash du mois d' avril 2009_Reporting Onatel Mai 2009 V 0_Budget Telmob 2011 2" xfId="9948"/>
    <cellStyle name="_TableHead_TBG Onatel Février  2009  Vtbg V3_Flash du mois d' avril 2009_Reporting Onatel Mai 2009 V 0_Budget 2011 v1 (4) 2" xfId="9949"/>
    <cellStyle name="_TableHead_TBG Onatel Février  2009  Vtbg V3_Flash du mois d' avril 2009_Reporting Onatel Mai 2009 V 0_Budget 2011 v1 (4)" xfId="9950"/>
    <cellStyle name="_Table_USA Ownership_Copie de Flash du mois d' avril 2009 corrigé par NAIMI_Reporting Onatel Mai 2009 V 0_Budget Telmob 2011 2 2" xfId="9951"/>
    <cellStyle name="_TableRowBorder_commentaires fixe  internet Déc 08_TBG Onatel Février  2009  Vtbg V3_Commentaires TBG mars_Copie de Flash du mois d' avril 2009 corrigé par NAIMI_Budget Telmob 2011" xfId="9952"/>
    <cellStyle name="_TableHead_TBG Onatel Février  2009  Vtbg V3_Flash du mois d' avril 2009_Reporting Onatel Mai 2009 V 0" xfId="9953"/>
    <cellStyle name="_TableHead_TBG Onatel Février  2009  Vtbg V3_Flash du mois d' avril 2009_Flash du mois de mai 2009_Budget Telmob 2011" xfId="9954"/>
    <cellStyle name="_Table_02 Pfd Valuation_TBG Onatel Février  2009  Vtbg V3_Flash du mois d' avril 2009_Reporting Onatel septembre  2009 préparé" xfId="9955"/>
    <cellStyle name="_TableHead_TBG Onatel Février  2009  Vtbg V3_Flash du mois d' avril 2009_Flash du mois de mai 2009_Budget 2011 v1 (4)" xfId="9956"/>
    <cellStyle name="_TableHead_TBG Onatel Février  2009  Vtbg V3_Flash du mois d' avril 2009_Flash du mois de mai 2009" xfId="9957"/>
    <cellStyle name="Heading 1 8" xfId="9958"/>
    <cellStyle name="_TableHead_TBG Onatel Février  2009  Vtbg V3_Flash du mois d' avril 2009_Budget Telmob 2011 2" xfId="9959"/>
    <cellStyle name="%_Budget Telmob 2011" xfId="9960"/>
    <cellStyle name="_TableHead_TBG Onatel Février  2009  Vtbg V3_Copie de Flash du mois d' avril 2009 corrigé par NAIMI_Reporting Onatel Mai 2009 V 0_Reporting Onatel septembre  2009 préparé" xfId="9961"/>
    <cellStyle name="20% - Accent4 8 2" xfId="9962"/>
    <cellStyle name="_TableHead_TBG Onatel Février  2009  Vtbg V3_Copie de Flash du mois d' avril 2009 corrigé par NAIMI_Reporting Onatel Mai 2009 V 0_Budget 2011 v1 (4)" xfId="9963"/>
    <cellStyle name="_Table_USA Ownership_TBG Onatel Février  2009  Vtbg V3_Commentaires TBG mars_Copie de Flash du mois d' avril 2009 corrigé par NAIMI_Reporting Onatel Mai 2009 V 0_Flash du mois de septembre 2009 (2) (version 1)_Budget Telmob 2011 3" xfId="9964"/>
    <cellStyle name="_TableHead_TBG Onatel Février  2009  Vtbg V3_Copie de Flash du mois d' avril 2009 corrigé par NAIMI_Reporting Onatel Mai 2009 V 0 2" xfId="9965"/>
    <cellStyle name="_TableHead_TBG Onatel Février  2009  Vtbg V3_Copie de Flash du mois d' avril 2009 corrigé par NAIMI_Flash du mois de mai 2009_Budget Telmob 2011 2" xfId="9966"/>
    <cellStyle name="40% - Accent3 4 3 2" xfId="9967"/>
    <cellStyle name="_TableHeading_commentaires fixe  internet Déc 08_Flash du mois d' avril 2009_Reporting Onatel Mai 2009 V 0_Budget Telmob 2011" xfId="9968"/>
    <cellStyle name="_Table_Copie de Flash du mois d' avril 2009 corrigé par NAIMI" xfId="9969"/>
    <cellStyle name="%_commentaires_fixe__internet_nov_08(2)_Reporting Onatel septembre  2009 V1 (4)" xfId="9970"/>
    <cellStyle name="_TableHead_TBG Onatel Février  2009  Vtbg V3_Copie de Flash du mois d' avril 2009 corrigé par NAIMI_Flash du mois de mai 2009_Budget 2011 v1 (4) 2" xfId="9971"/>
    <cellStyle name="40% - Accent4 10 2 2 2" xfId="9972"/>
    <cellStyle name="_Table_commentaires fixe  internet Déc 08_Flash du mois d' avril 2009_Budget Telmob 2011" xfId="9973"/>
    <cellStyle name="20 % - Accent2 6" xfId="9974"/>
    <cellStyle name="_TableHead_TBG Onatel Février  2009  Vtbg V3_Copie de Flash du mois d' avril 2009 corrigé par NAIMI_Flash du mois de mai 2009_Budget 2011 v1 (4)" xfId="9975"/>
    <cellStyle name="_TableHead_TBG Onatel Février  2009  Vtbg V3_Copie de Flash du mois d' avril 2009 corrigé par NAIMI_Flash du mois de mai 2009" xfId="9976"/>
    <cellStyle name="_TableHead_TBG Onatel Février  2009  Vtbg V3_Copie de Flash du mois d' avril 2009 corrigé par NAIMI_Budget Telmob 2011 2" xfId="9977"/>
    <cellStyle name="_TableHead_TBG Onatel Février  2009  Vtbg V3_Copie de Flash du mois d' avril 2009 corrigé par NAIMI_Budget 2011 v1 (4) 2" xfId="9978"/>
    <cellStyle name="Output Line Items" xfId="9979"/>
    <cellStyle name="20 % - Accent1 9 5 2" xfId="9980"/>
    <cellStyle name="_Table_USA Ownership_Copie de Flash du mois d' avril 2009 corrigé par NAIMI_Reporting Onatel Mai 2009 V 0_Flash du mois de septembre 2009 (2) (version 1) 3" xfId="9981"/>
    <cellStyle name="_TableHead_TBG Onatel Février  2009  Vtbg V3_Copie de Flash du mois d' avril 2009 corrigé par NAIMI_Reporting Onatel Mai 2009 V 0_Budget Telmob 2011" xfId="9982"/>
    <cellStyle name="_TableHead_TBG Onatel Février  2009  Vtbg V3_Copie de Flash du mois d' avril 2009 corrigé par NAIMI_Budget 2011 v1 (4)" xfId="9983"/>
    <cellStyle name="60% - Accent2 2" xfId="9984"/>
    <cellStyle name="_TableHead_TBG Onatel Février  2009  Vtbg V3_Commentaires TBG mars_Reporting Onatel septembre  2009 préparé_Budget 2011 v1 (4) 2" xfId="9985"/>
    <cellStyle name="Calcul 6 2 2 2" xfId="9986"/>
    <cellStyle name="_TableRowBorder_commentaires fixe  internet Déc 08_Reporting Onatel Avril 2009 V0 2" xfId="9987"/>
    <cellStyle name="_TableHead_TBG Onatel Février  2009  Vtbg V3_Commentaires TBG mars_Reporting Onatel septembre  2009 préparé 2" xfId="9988"/>
    <cellStyle name="Cellule liée 2_RH et QS" xfId="9989"/>
    <cellStyle name="20% - Accent3 13 2 2 2" xfId="9990"/>
    <cellStyle name="_TableHead_commentaires fixe  internet Déc 08_TBG Onatel Février  2009  Vtbg V3_Copie de Flash du mois d' avril 2009 corrigé par NAIMI_Flash du mois de mai 2009" xfId="9991"/>
    <cellStyle name="20 % - Accent4 8 3" xfId="9992"/>
    <cellStyle name="_TableHead_TBG Onatel Février  2009  Vtbg V3_Commentaires TBG mars_Reporting Onatel Mai 2009 V 0 2" xfId="9993"/>
    <cellStyle name="20 % - Accent4 10 2 3" xfId="9994"/>
    <cellStyle name="_Table_commentaires fixe  internet Déc 08_Reporting Onatel Avril 2009 V0_Copie de Flash du mois d' avril 2009 corrigé par NAIMI_Reporting Onatel Mai 2009 V 0_Reporting Onatel septembre  2009 préparé" xfId="9995"/>
    <cellStyle name="_TableHead_Reporting Onatel Mai 2009 V 0 A ENVOYE_Budget 2011 v1 (4) 2" xfId="9996"/>
    <cellStyle name="_Table_02 Pfd Valuation_Reporting Onatel Avril 2009 V0_Copie de Flash du mois d' avril 2009 corrigé par NAIMI_Reporting Onatel Mai 2009 V 0_Flash du mois de septembre 2009 (2) (version 1)_Capex- Mobile" xfId="9997"/>
    <cellStyle name="_TableHeading_TBG Onatel Février  2009  Vtbg V3_Flash du mois d' avril 2009_Flash du mois de mai 2009_Budget 2011 v1 (4)" xfId="9998"/>
    <cellStyle name="_Ta 2 2" xfId="9999"/>
    <cellStyle name="20% - Accent3 17 2" xfId="10000"/>
    <cellStyle name="20% - Accent3 22 2" xfId="10001"/>
    <cellStyle name="_TableHead_TBG Onatel Février  2009  Vtbg V3_Commentaires TBG mars_Reporting Onatel Mai 2009 V 0" xfId="10002"/>
    <cellStyle name="_TableHead_TBG Onatel Février  2009  Vtbg V3_Commentaires TBG mars_Flash du mois de mai 2009_Budget Telmob 2011 2" xfId="10003"/>
    <cellStyle name="_Table_02 Pfd Valuation_commentaires fixe  internet Déc 08_TBG Onatel Février  2009  Vtbg V3_Commentaires TBG mars_Flash du mois d' avril 2009_Flash du mois de septembre 2009 (2) (version 1)_Budget Telmob 2011 2 2" xfId="10004"/>
    <cellStyle name="20 % - Accent5 10 2" xfId="10005"/>
    <cellStyle name="20% - Accent2 20_RH et QS" xfId="10006"/>
    <cellStyle name="20% - Accent2 15_RH et QS" xfId="10007"/>
    <cellStyle name="20 % - Accent1 9 2 2 3" xfId="10008"/>
    <cellStyle name="_TableHead_TBG Onatel Février  2009  Vtbg V3_Commentaires TBG mars_Flash du mois de mai 2009_Budget 2011 v1 (4) 2" xfId="10009"/>
    <cellStyle name="SAPBEXexcBad8 3" xfId="10010"/>
    <cellStyle name="Normal 79 2 4" xfId="10011"/>
    <cellStyle name="_TableHeading_TBG Onatel Février  2009  Vtbg V3_Reporting Onatel septembre  2009 préparé_Budget 2011 v1 (4) 2" xfId="10012"/>
    <cellStyle name="_Table_USA Ownership_commentaires fixe  internet Déc 08_TBG Onatel Février  2009  Vtbg V3_Commentaires TBG mars_Copie de Flash du mois d' avril 2009 corrigé par NAIMI_Flash du mois de septembre 2009 (2) (version 1)_Budget Telmob 2011" xfId="10013"/>
    <cellStyle name="_TableHead_TBG Onatel Février  2009  Vtbg V3_Commentaires TBG mars_Flash du mois d' avril 2009_Reporting Onatel septembre  2009 préparé_Budget 2011 v1 (4) 2" xfId="10014"/>
    <cellStyle name="_TableHead_TBG Onatel Février  2009  Vtbg V3_Commentaires TBG mars_Flash du mois d' avril 2009_Reporting Onatel Mai 2009 V 0_Budget Telmob 2011 2" xfId="10015"/>
    <cellStyle name="20% - Accent6 8 3 2" xfId="10016"/>
    <cellStyle name="_Table_02 Pfd Valuation_commentaires fixe  internet Déc 08_Flash du mois d' avril 2009_Reporting Onatel septembre  2009 préparé 2" xfId="10017"/>
    <cellStyle name="_SubHeading_prestemp_Reporting Onatel Mai 2009 V 0 A ENVOYE_Flash du mois de septembre 2009 (2) (version 1)" xfId="10018"/>
    <cellStyle name="_TableHead_TBG Onatel Février  2009  Vtbg V3_Commentaires TBG mars_Flash du mois d' avril 2009_Flash du mois de mai 2009_Budget Telmob 2011" xfId="10019"/>
    <cellStyle name="Calc Percent (0)" xfId="10020"/>
    <cellStyle name="20 % - Accent4 9 4" xfId="10021"/>
    <cellStyle name="_TableHead_TBG Onatel Février  2009  Vtbg V3_Commentaires TBG mars_Flash du mois d' avril 2009_Flash du mois de mai 2009 2" xfId="10022"/>
    <cellStyle name="_TableHead_TBG Onatel Février  2009  Vtbg V3_Commentaires TBG mars_Flash du mois d' avril 2009_Budget 2011 v1 (4)" xfId="10023"/>
    <cellStyle name="_Table_02 Pfd Valuation_commentaires fixe  internet Déc 08_TBG Onatel Février  2009  Vtbg V3_Commentaires TBG mars_Copie de Flash du mois d' avril 2009 corrigé par NAIMI_Capex- Mobile 3" xfId="10024"/>
    <cellStyle name="_Table_USA Ownership_commentaires fixe  internet Déc 08_Reporting Onatel Avril 2009 V0_Copie de Flash du mois d' avril 2009 corrigé par NAIMI_Reporting Onatel Mai 2009 V 0_Flash du mois de septembre 2009 (2) (version 1)_Budget Telmob 2011 3" xfId="10025"/>
    <cellStyle name="20% - Accent2 8 2 2" xfId="10026"/>
    <cellStyle name="Milliers 20 3" xfId="10027"/>
    <cellStyle builtinId="18" name="Heading 3" xfId="10028"/>
    <cellStyle name="_SubHeading_prestemp_Reporting Onatel Avril 2009 V0_Classeur1" xfId="10029"/>
    <cellStyle name="_TableHead_TBG Onatel Février  2009  Vtbg V3_Commentaires TBG mars_Copie de Flash du mois d' avril 2009 corrigé par NAIMI_Reporting Onatel septembre  2009 préparé 2" xfId="10030"/>
    <cellStyle name="Pourcentage 19 3 2 3" xfId="10031"/>
    <cellStyle name="20 % - Accent1 10 4 2" xfId="10032"/>
    <cellStyle name="_MultipleSpace_EBITDA Multiple_3" xfId="10033"/>
    <cellStyle name="_TableHead_commentaires fixe  internet Déc 08_TBG Onatel Février  2009  Vtbg V3_Copie de Flash du mois d' avril 2009 corrigé par NAIMI_Reporting Onatel Mai 2009 V 0 2" xfId="10034"/>
    <cellStyle name="_TableHead_TBG Onatel Février  2009  Vtbg V3_Commentaires TBG mars_Copie de Flash du mois d' avril 2009 corrigé par NAIMI_Reporting Onatel Mai 2009 V 0_Reporting Onatel septembre  2009 préparé_Budget 2011 v1 (4) 2" xfId="10035"/>
    <cellStyle name="Normal 12 4 2 2" xfId="10036"/>
    <cellStyle name="_Table_USA Ownership_P &amp; L Conso_Budget Telmob 2011" xfId="10037"/>
    <cellStyle name="20 % - Accent1 9 3 3" xfId="10038"/>
    <cellStyle name="_Table_02 Pfd Valuation_TBG Onatel Février  2009  Vtbg V3_Capex- Mobile 2" xfId="10039"/>
    <cellStyle name="_TableHead_TBG Onatel Février  2009  Vtbg V3_Commentaires TBG mars_Copie de Flash du mois d' avril 2009 corrigé par NAIMI_Reporting Onatel Mai 2009 V 0_Budget 2011 v1 (4)" xfId="10040"/>
    <cellStyle name="Monétaire0" xfId="10041"/>
    <cellStyle name="_TableHead_TBG Onatel Février  2009  Vtbg V3_Commentaires TBG mars_Copie de Flash du mois d' avril 2009 corrigé par NAIMI_Reporting Onatel Mai 2009 V 0" xfId="10042"/>
    <cellStyle name="Normal 12 2 10" xfId="10043"/>
    <cellStyle name="_TableHead_TBG Onatel Février  2009  Vtbg V3_Commentaires TBG mars_Copie de Flash du mois d' avril 2009 corrigé par NAIMI_Flash du mois de mai 2009_Budget Telmob 2011 2" xfId="10044"/>
    <cellStyle name="_TableHead_TBG Onatel Février  2009  Vtbg V3_Commentaires TBG mars_Copie de Flash du mois d' avril 2009 corrigé par NAIMI_Flash du mois de mai 2009_Budget Telmob 2011" xfId="10045"/>
    <cellStyle name="%_TRAFIC FIXE &amp; MOBILE_Flash du mois de septembre 2009 (2) (version 1)_Classeur1" xfId="10046"/>
    <cellStyle name="_Table_02  2 2" xfId="10047"/>
    <cellStyle name="Calcul 3 3" xfId="10048"/>
    <cellStyle name="20% - Accent6 21 2 2" xfId="10049"/>
    <cellStyle name="20% - Accent6 16 2 2" xfId="10050"/>
    <cellStyle name="_TableHead_TBG Onatel Février  2009  Vtbg V3_Commentaires TBG mars_Copie de Flash du mois d' avril 2009 corrigé par NAIMI_Flash du mois de mai 2009_Budget 2011 v1 (4)" xfId="10051"/>
    <cellStyle name="20% - Accent6 20 3 2" xfId="10052"/>
    <cellStyle name="20% - Accent6 15 3 2" xfId="10053"/>
    <cellStyle name="40 % - Accent3 8 2" xfId="10054"/>
    <cellStyle name="_TableHeading_commentaires fixe  internet Déc 08_TBG Onatel Février  2009  Vtbg V3_Commentaires TBG mars_Reporting Onatel septembre  2009 préparé 2" xfId="10055"/>
    <cellStyle name="_Table_USA Ownership_commentaires fixe  internet Déc 08_Commentaires TBG mars_Copie de Flash du mois d' avril 2009 corrigé par NAIMI_Reporting Onatel septembre  2009 préparé 2 2" xfId="10056"/>
    <cellStyle name="_TableHead_TBG Onatel Février  2009  Vtbg V3_Commentaires TBG mars_Copie de Flash du mois d' avril 2009 corrigé par NAIMI_Flash du mois de mai 2009 2" xfId="10057"/>
    <cellStyle name="Normal 6 2 3 2 3_RH et QS" xfId="10058"/>
    <cellStyle name="InputDetailInt 2 2" xfId="10059"/>
    <cellStyle name="20 % - Accent4 2 3" xfId="10060"/>
    <cellStyle name="_TableHeading_TBG Onatel Février  2009  Vtbg V3_Reporting Onatel Mai 2009 V 0_Budget 2011 v1 (4)" xfId="10061"/>
    <cellStyle name="_TableHeading_commentaires fixe  internet Déc 08_TBG Onatel Février  2009  Vtbg V3_Commentaires TBG mars_Flash du mois d' avril 2009_Reporting Onatel Mai 2009 V 0_Budget 2011 v1 (4) 2" xfId="10062"/>
    <cellStyle name="_TableHead_TBG Onatel Février  2009  Vtbg V3_Commentaires TBG mars_Copie de Flash du mois d' avril 2009 corrigé par NAIMI_Budget 2011 v1 (4)" xfId="10063"/>
    <cellStyle name="20% - Accent2 21 2 2" xfId="10064"/>
    <cellStyle name="20% - Accent2 16 2 2" xfId="10065"/>
    <cellStyle name="_TableRowBorder_commentaires fixe  internet Déc 08_Commentaires TBG mars_Copie de Flash du mois d' avril 2009 corrigé par NAIMI_Reporting Onatel Mai 2009 V 0 2" xfId="10066"/>
    <cellStyle name="40% - Accent2 25 2 3" xfId="10067"/>
    <cellStyle name="40 % - Accent5 8 4" xfId="10068"/>
    <cellStyle name="_TableHead_TBG Onatel Février  2009  Vtbg V3_Commentaires TBG mars_Budget Telmob 2011" xfId="10069"/>
    <cellStyle name="_TableHead_TBG Onatel Février  2009  Vtbg V3_Commentaires TBG mars_Budget 2011 v1 (4)" xfId="10070"/>
    <cellStyle name=" Writer Import]_x000d__x000a_Display Dialog=No_x000d__x000a__x000d__x000a_[Horizontal Arrange]_x000d__x000a_Dimensions Interlocking=Yes_x000d__x000a_Sum Hierarchy=Yes_x000d__x000a_Generate 2" xfId="10071"/>
    <cellStyle name="_TableHead_TBG Onatel Février  2009  Vtbg V3_Budget Telmob 2011" xfId="10072"/>
    <cellStyle name="_Table_USA Ownership_commentaires fixe  internet Déc 08_TBG Onatel Février  2009  Vtbg V3_Commentaires TBG mars_Reporting Onatel septembre  2009 préparé 2 2" xfId="10073"/>
    <cellStyle name="_TableHead_TBG Onatel Février  2009  Vtbg V3_Budget 2011 v1 (4) 2" xfId="10074"/>
    <cellStyle name="Heading 1 6" xfId="10075"/>
    <cellStyle name="_TableRowBorder_Commentaires TBG mars_Flash du mois d' avril 2009_Budget Telmob 2011" xfId="10076"/>
    <cellStyle name="_TableHead_TBG Onatel Février  2009  Vtbg V3 2" xfId="10077"/>
    <cellStyle name="40% - Accent2 14 2 2 2" xfId="10078"/>
    <cellStyle name="_TableHead_commentaires fixe  internet Déc 08_Reporting Onatel Avril 2009 V0_Copie de Flash du mois d' avril 2009 corrigé par NAIMI_Reporting Onatel Mai 2009 V 0" xfId="10079"/>
    <cellStyle name="_TableHead_Rev Fixe-Internet_Budget Telmob 2011 2" xfId="10080"/>
    <cellStyle name="Milliers 14 4 4" xfId="10081"/>
    <cellStyle name="GRAS 2" xfId="10082"/>
    <cellStyle name="_Table_02 Pfd Valuation_P &amp; L Conso_COMMENTAIRES JUILLET 2009_Capex- Mobile 2 2" xfId="10083"/>
    <cellStyle name="_TableHead_Rev Fixe-Internet_Budget Telmob 2011" xfId="10084"/>
    <cellStyle name="40 % - Accent1 8 3 3 2" xfId="10085"/>
    <cellStyle name="20% - Accent2 12 3" xfId="10086"/>
    <cellStyle name="_TableHeading_TBG Onatel Février  2009  Vtbg V3_Flash du mois d' avril 2009_Reporting Onatel septembre  2009 préparé_Budget 2011 v1 (4) 2" xfId="10087"/>
    <cellStyle name="_TableHead_Rev Fixe-Internet 2" xfId="10088"/>
    <cellStyle name="_TableHead_Reporting Onatel septembre  2009 préparé_Budget 2011 v1 (4)" xfId="10089"/>
    <cellStyle name="Normal 98_RH et QS" xfId="10090"/>
    <cellStyle name="20% - Accent3 24 2 2 2" xfId="10091"/>
    <cellStyle name="20% - Accent3 19 2 2 2" xfId="10092"/>
    <cellStyle name="_TableHead_Reporting Onatel septembre  2009 préparé" xfId="10093"/>
    <cellStyle name="40% - Accent6 21 4" xfId="10094"/>
    <cellStyle name="40% - Accent6 16 4" xfId="10095"/>
    <cellStyle name="_TableHead_Reporting Onatel Mai 2009 V 0_Budget Telmob 2011 2" xfId="10096"/>
    <cellStyle name="_TableHead_Reporting Onatel Mai 2009 V 0_Budget Telmob 2011" xfId="10097"/>
    <cellStyle name="40% - Accent5 8 3 2" xfId="10098"/>
    <cellStyle name="_Table_02 Pfd Valuation_Reporting Onatel Avril 2009 V0_Reporting Onatel septembre  2009 préparé_Budget Telmob 2011 3" xfId="10099"/>
    <cellStyle name="_Table_USA Ownership_commentaires fixe  internet Déc 08_TBG Onatel Février  2009  Vtbg V3_Reporting Onatel septembre  2009 préparé_Budget Telmob 2011 2 2" xfId="10100"/>
    <cellStyle name="_TableHead_commentaires fixe  internet Déc 08_TBG Onatel Février  2009  Vtbg V3_Flash du mois d' avril 2009_Flash du mois de mai 2009_Budget 2011 v1 (4) 2" xfId="10101"/>
    <cellStyle name="_TableHeading_TBG Onatel Février  2009  Vtbg V3_Reporting Onatel septembre  2009 préparé" xfId="10102"/>
    <cellStyle name="20% - Accent6 20 3" xfId="10103"/>
    <cellStyle name="20% - Accent6 15 3" xfId="10104"/>
    <cellStyle name="_TableHead_commentaires fixe  internet Déc 08_TBG Onatel Février  2009  Vtbg V3_Commentaires TBG mars_Flash du mois d' avril 2009_Flash du mois de mai 2009" xfId="10105"/>
    <cellStyle name="Normal 4 20" xfId="10106"/>
    <cellStyle name="Normal 4 15" xfId="10107"/>
    <cellStyle name="_TableHead_Reporting Onatel Mai 2009 V 0_Budget 2011 v1 (4)" xfId="10108"/>
    <cellStyle name="20 % - Accent5 9 5 2" xfId="10109"/>
    <cellStyle name="_TableHeading_commentaires fixe  internet Déc 08_Commentaires TBG mars_Copie de Flash du mois d' avril 2009 corrigé par NAIMI_Flash du mois de mai 2009" xfId="10110"/>
    <cellStyle name="20 % - Accent5 8 4 3" xfId="10111"/>
    <cellStyle name="40% - Accent3 12 2" xfId="10112"/>
    <cellStyle name="20% - Accent5 14 2 3" xfId="10113"/>
    <cellStyle name="_TableHead_Reporting Onatel Mai 2009 V 0 A ENVOYE_Reporting Onatel septembre  2009 préparé_Budget 2011 v1 (4) 2" xfId="10114"/>
    <cellStyle name="40% - Accent2 16 2" xfId="10115"/>
    <cellStyle name="40% - Accent2 21 2" xfId="10116"/>
    <cellStyle name="_Table_02 Pfd Valuation_commentaires fixe  internet Déc 08_Reporting Onatel Mai 2009 V 0 2 2" xfId="10117"/>
    <cellStyle name="_TableHead_Reporting Onatel Mai 2009 V 0 A ENVOYE_Reporting Onatel septembre  2009 préparé_Budget 2011 v1 (4)" xfId="10118"/>
    <cellStyle name="_TableHead_Reporting Onatel Mai 2009 V 0 A ENVOYE_Reporting Onatel septembre  2009 préparé 2" xfId="10119"/>
    <cellStyle name="Normal 102 3" xfId="10120"/>
    <cellStyle name="_TableHead_Reporting Onatel Mai 2009 V 0 A ENVOYE_Reporting Onatel septembre  2009 préparé" xfId="10121"/>
    <cellStyle name="_Table_Commentaires TBG mars_Copie de Flash du mois d' avril 2009 corrigé par NAIMI_Reporting Onatel septembre  2009 préparé" xfId="10122"/>
    <cellStyle name="20% - Accent4 20 4" xfId="10123"/>
    <cellStyle name="20% - Accent4 15 4" xfId="10124"/>
    <cellStyle name="40% - Accent5 25 4" xfId="10125"/>
    <cellStyle name="_TableHead_Reporting Onatel Mai 2009 V 0 A ENVOYE_Budget Telmob 2011 2" xfId="10126"/>
    <cellStyle name="Header2" xfId="10127"/>
    <cellStyle name="Bad 9" xfId="10128"/>
    <cellStyle name="20 % - Accent1 2 3" xfId="10129"/>
    <cellStyle name="40 % - Accent3 13 2 3" xfId="10130"/>
    <cellStyle name="_TableHeading_TBG Onatel Février  2009  Vtbg V3_Commentaires TBG mars_Flash du mois d' avril 2009_Reporting Onatel Mai 2009 V 0_Budget Telmob 2011" xfId="10131"/>
    <cellStyle name="40% - Accent5 26 3 2" xfId="10132"/>
    <cellStyle name="_Table_USA Ownership_Reporting Onatel Mai 2009 V 0 A ENVOYE" xfId="10133"/>
    <cellStyle name="_TableHead_Copie de Flash du mois d' avril 2009 corrigé par NAIMI_Reporting Onatel septembre  2009 préparé" xfId="10134"/>
    <cellStyle name="_TableHead_Reporting Onatel Mai 2009 V 0 A ENVOYE_Budget Telmob 2011" xfId="10135"/>
    <cellStyle name="Pourcentage 17 7 2 2" xfId="10136"/>
    <cellStyle name="_TableHead_Reporting Onatel Mai 2009 V 0" xfId="10137"/>
    <cellStyle name="Pourcentage 17 2 7 2" xfId="10138"/>
    <cellStyle name="_TableHeading_commentaires fixe  internet Déc 08_Reporting Onatel Mai 2009 V 0 A ENVOYE_Budget 2011 v1 (4)" xfId="10139"/>
    <cellStyle name="_TableHead_commentaires fixe  internet Déc 08_TBG Onatel Février  2009  Vtbg V3_Copie de Flash du mois d' avril 2009 corrigé par NAIMI_Budget Telmob 2011 2" xfId="10140"/>
    <cellStyle name="_Table_TBG Onatel Février  2009  Vtbg V3_Flash du mois d' avril 2009_Flash du mois de septembre 2009 (2) (version 1)_Budget Telmob 2011" xfId="10141"/>
    <cellStyle name="40 % - Accent4 11_RH et QS" xfId="10142"/>
    <cellStyle name="_TableHead_Reporting Onatel Avril 2009 V0_Reporting Onatel septembre  2009 préparé_Budget 2011 v1 (4)" xfId="10143"/>
    <cellStyle name="20 % - Accent6 12 4" xfId="10144"/>
    <cellStyle name="_Table_USA Ownership_commentaires fixe  internet Déc 08_TBG Onatel Février  2009  Vtbg V3_Copie de Flash du mois d' avril 2009 corrigé par NAIMI_Flash du mois de mai 2009 2" xfId="10145"/>
    <cellStyle name="_Table_USA Ownership_commentaires fixe  internet Déc 08_TBG Onatel Février  2009  Vtbg V3_Commentaires TBG mars_Flash du mois d' avril 2009_Flash du mois de septembre 2009 (2) (version 1) 2 2" xfId="10146"/>
    <cellStyle name="_TableHead_TBG Onatel Février  2009  Vtbg V3_Copie de Flash du mois d' avril 2009 corrigé par NAIMI_Flash du mois de mai 2009_Budget Telmob 2011" xfId="10147"/>
    <cellStyle name="Normal 13_RH et QS" xfId="10148"/>
    <cellStyle name="_Table_USA Ownership_Copie de Flash du mois d' avril 2009 corrigé par NAIMI_Reporting Onatel Mai 2009 V 0_Flash du mois de septembre 2009 (2) (version 1)_Budget Telmob 2011 3" xfId="10149"/>
    <cellStyle name="60 % - Accent3 8 2" xfId="10150"/>
    <cellStyle name="_TableHead_Reporting Onatel Avril 2009 V0_Reporting Onatel septembre  2009 préparé 2" xfId="10151"/>
    <cellStyle name="40 % - Accent4 8 5 2" xfId="10152"/>
    <cellStyle name="Normal 95 2 2" xfId="10153"/>
    <cellStyle name="40 % - Accent1 9 2 2 3" xfId="10154"/>
    <cellStyle name="_TableRowBorder_Reporting Onatel Avril 2009 V0_Copie de Flash du mois d' avril 2009 corrigé par NAIMI_Flash du mois de mai 2009_Budget Telmob 2011" xfId="10155"/>
    <cellStyle name="_Table_02 Pfd Valuation_Reporting Onatel Avril 2009 V0_Copie de Flash du mois d' avril 2009 corrigé par NAIMI_Reporting Onatel Mai 2009 V 0_Reporting Onatel septembre  2009 préparé_Budget Telmob 2011 2" xfId="10156"/>
    <cellStyle name="_Table_02 Pfd Valuation_commentaires fixe  internet Déc 08_Reporting Onatel Avril 2009 V0_Reporting Onatel septembre  2009 préparé_Capex- Mobile 2 2" xfId="10157"/>
    <cellStyle name="_Heading_prestemp_Reporting Consolidé ONATEL 04.2009" xfId="10158"/>
    <cellStyle name="_TableHead_Reporting Onatel Avril 2009 V0_Reporting Onatel Mai 2009 V 0_Budget 2011 v1 (4)" xfId="10159"/>
    <cellStyle name="Total 4" xfId="10160"/>
    <cellStyle name="_Table_commentaires fixe  internet Déc 08_Reporting Onatel Mai 2009 V 0 A ENVOYE_Reporting Onatel septembre  2009 préparé_Budget Telmob 2011" xfId="10161"/>
    <cellStyle name="_TableHead_commentaires fixe  internet Déc 08_TBG Onatel Février  2009  Vtbg V3_Commentaires TBG mars_Flash du mois de mai 2009 2" xfId="10162"/>
    <cellStyle name="_TableHead_Reporting Onatel Avril 2009 V0_Reporting Onatel Mai 2009 V 0 2" xfId="10163"/>
    <cellStyle name="_TableHead_Reporting Onatel Avril 2009 V0_Flash du mois de mai 2009_Budget 2011 v1 (4) 2" xfId="10164"/>
    <cellStyle name="%_Prez Budget 2009-V1_BUDGET ONATEL 2010 v5" xfId="10165"/>
    <cellStyle name="_TableHead_Reporting Onatel Avril 2009 V0_Copie de Flash du mois d' avril 2009 corrigé par NAIMI_Reporting Onatel septembre  2009 préparé 2" xfId="10166"/>
    <cellStyle name="_TableHead_Reporting Onatel Avril 2009 V0_Copie de Flash du mois d' avril 2009 corrigé par NAIMI_Reporting Onatel septembre  2009 préparé" xfId="10167"/>
    <cellStyle name="_TableHead_P &amp; L Conso 2" xfId="10168"/>
    <cellStyle name="_Table_USA Ownership_commentaires fixe  internet Déc 08_TBG Onatel Février  2009  Vtbg V3_Copie de Flash du mois d' avril 2009 corrigé par NAIMI_Reporting Onatel Mai 2009 V 0_Reporting Onatel septembre  2009 préparé_Budget Telmob 2011 3" xfId="10169"/>
    <cellStyle name="40 % - Accent3 8 3 2 2" xfId="10170"/>
    <cellStyle name="_TableHeading_TBG Onatel Février  2009  Vtbg V3_Copie de Flash du mois d' avril 2009 corrigé par NAIMI_Budget 2011 v1 (4)" xfId="10171"/>
    <cellStyle name="_TableHead_Reporting Onatel Avril 2009 V0_Copie de Flash du mois d' avril 2009 corrigé par NAIMI_Reporting Onatel Mai 2009 V 0_Reporting Onatel septembre  2009 préparé_Budget 2011 v1 (4)" xfId="10172"/>
    <cellStyle name="Neutre 4" xfId="10173"/>
    <cellStyle name="_Table_02 Pfd Valuation_Reporting Onatel Avril 2009 V0_Reporting Onatel septembre  2009 préparé 3" xfId="10174"/>
    <cellStyle name="_TableHead_Reporting Onatel Avril 2009 V0_Copie de Flash du mois d' avril 2009 corrigé par NAIMI_Reporting Onatel Mai 2009 V 0_Reporting Onatel septembre  2009 préparé 2" xfId="10175"/>
    <cellStyle name="_Table_02 Pfd Valuation_commentaires fixe  internet Déc 08_TBG Onatel Février  2009  Vtbg V3_Commentaires TBG mars_Copie de Flash du mois d' avril 2009 corrigé par NAIMI_Flash du mois de septembre 2009 (2) (version 1)_Budget Telmob 2011 2" xfId="10176"/>
    <cellStyle name="_TableHead_Reporting Onatel Avril 2009 V0_Copie de Flash du mois d' avril 2009 corrigé par NAIMI_Reporting Onatel Mai 2009 V 0_Reporting Onatel septembre  2009 préparé" xfId="10177"/>
    <cellStyle name="_Table_USA Ownership_commentaires fixe  internet Déc 08_Reporting Onatel Mai 2009 V 0" xfId="10178"/>
    <cellStyle name="40% - Accent1 13" xfId="10179"/>
    <cellStyle name="_Table_USA Ownership_Reporting Onatel Avril 2009 V0_Copie de Flash du mois d' avril 2009 corrigé par NAIMI_Reporting Onatel Mai 2009 V 0_Flash du mois de septembre 2009 (2) (version 1)_Budget Telmob 2011 3" xfId="10180"/>
    <cellStyle name="_TableHead_Reporting Onatel Avril 2009 V0_Copie de Flash du mois d' avril 2009 corrigé par NAIMI_Reporting Onatel Mai 2009 V 0_Budget Telmob 2011 2" xfId="10181"/>
    <cellStyle name="20 % - Accent2 7 2 3 2" xfId="10182"/>
    <cellStyle name="Comma [0] 4" xfId="10183"/>
    <cellStyle name="_Comma_Final Pages 8-20" xfId="10184"/>
    <cellStyle name="_TableHeading_Reporting Onatel Avril 2009 V0_Copie de Flash du mois d' avril 2009 corrigé par NAIMI_Flash du mois de mai 2009_Budget Telmob 2011" xfId="10185"/>
    <cellStyle name="Normal 3 2 4 2 3 2" xfId="10186"/>
    <cellStyle name="_SubHeading_210302 VU Liquidity new figures_Reporting Onatel Mai 2009 V 0 A ENVOYE_Reporting Onatel septembre  2009 préparé" xfId="10187"/>
    <cellStyle name="_TableHeading_commentaires fixe  internet Déc 08_Commentaires TBG mars_Copie de Flash du mois d' avril 2009 corrigé par NAIMI_Reporting Onatel Mai 2009 V 0_Reporting Onatel septembre  2009 préparé_Budget 2011 v1 (4) 2" xfId="10188"/>
    <cellStyle name="40% - Accent6 5 3 2" xfId="10189"/>
    <cellStyle name="_Table_02 Pfd Valuation_TBG Onatel Février  2009  Vtbg V3_Flash du mois d' avril 2009_Reporting Onatel septembre  2009 préparé_Budget Telmob 2011 2 2" xfId="10190"/>
    <cellStyle name="_TableHead_Reporting Onatel Avril 2009 V0_Copie de Flash du mois d' avril 2009 corrigé par NAIMI_Reporting Onatel Mai 2009 V 0_Budget Telmob 2011" xfId="10191"/>
    <cellStyle name="Heading 3 13" xfId="10192"/>
    <cellStyle name="40% - Accent3 2 3 2" xfId="10193"/>
    <cellStyle name="Pourcentage 18 2 4_RH et QS" xfId="10194"/>
    <cellStyle name="Normal 43 2 3" xfId="10195"/>
    <cellStyle name="_TableHead_Reporting Onatel Avril 2009 V0_Copie de Flash du mois d' avril 2009 corrigé par NAIMI_Reporting Onatel Mai 2009 V 0_Budget 2011 v1 (4) 2" xfId="10196"/>
    <cellStyle name="40 % - Accent6 10 2 2 2 2" xfId="10197"/>
    <cellStyle name="_TableHeading_Reporting Onatel Avril 2009 V0_Copie de Flash du mois d' avril 2009 corrigé par NAIMI_Flash du mois de mai 2009_Budget 2011 v1 (4)" xfId="10198"/>
    <cellStyle name="40% - Accent5 24" xfId="10199"/>
    <cellStyle name="40% - Accent5 19" xfId="10200"/>
    <cellStyle name="20 % - Accent2 8 2 2" xfId="10201"/>
    <cellStyle name="_Table_02 Pfd Valuation_Commentaires TBG mars_Flash du mois d' avril 2009_Flash du mois de septembre 2009 (2) (version 1)_Capex- Mobile 2" xfId="10202"/>
    <cellStyle name="_TableHead_Reporting Onatel Avril 2009 V0_Copie de Flash du mois d' avril 2009 corrigé par NAIMI_Reporting Onatel Mai 2009 V 0_Budget 2011 v1 (4)" xfId="10203"/>
    <cellStyle name="_Table_USA Ownership_commentaires fixe  internet Déc 08_Commentaires TBG mars_Copie de Flash du mois d' avril 2009 corrigé par NAIMI_Reporting Onatel Mai 2009 V 0_Flash du mois de septembre 2009 (2) (version 1)_Budget Telmob 2011" xfId="10204"/>
    <cellStyle name="40 % - Accent1 9 6" xfId="10205"/>
    <cellStyle name="20 % - Accent4 7 2 3" xfId="10206"/>
    <cellStyle name="_TableHead_Reporting Onatel Avril 2009 V0_Copie de Flash du mois d' avril 2009 corrigé par NAIMI_Flash du mois de mai 2009_Budget Telmob 2011 2" xfId="10207"/>
    <cellStyle name="_TableHead_Reporting Onatel Avril 2009 V0_Copie de Flash du mois d' avril 2009 corrigé par NAIMI_Flash du mois de mai 2009_Budget 2011 v1 (4) 2" xfId="10208"/>
    <cellStyle name="_Heading_210302 VU Liquidity new figures_commentaires_fixe__internet_nov_08(2)" xfId="10209"/>
    <cellStyle name="_TableHead_Reporting Onatel Avril 2009 V0_Copie de Flash du mois d' avril 2009 corrigé par NAIMI_Flash du mois de mai 2009" xfId="10210"/>
    <cellStyle name="_TableHeading_commentaires fixe  internet Déc 08_Commentaires TBG mars_Flash du mois d' avril 2009_Flash du mois de mai 2009_Budget Telmob 2011 2" xfId="10211"/>
    <cellStyle name="_Table_commentaires fixe  internet Déc 08_Reporting Onatel Avril 2009 V0_Copie de Flash du mois d' avril 2009 corrigé par NAIMI_Reporting Onatel Mai 2009 V 0_Flash du mois de septembre 2009 (2) (version 1)_Budget Telmob 2011" xfId="10212"/>
    <cellStyle name="_Table_02 Pfd Valuation_Commentaires TBG mars_Flash du mois d' avril 2009_Reporting Onatel septembre  2009 préparé_Budget Telmob 2011" xfId="10213"/>
    <cellStyle name="Input [0]" xfId="10214"/>
    <cellStyle name="_Table_02 Pfd Valuation_commentaires fixe  internet Déc 08_Reporting Onatel Mai 2009 V 0 A ENVOYE_Capex- Mobile 2 2" xfId="10215"/>
    <cellStyle name="_Table_02 Pfd Valuation_TBG Onatel Février  2009  Vtbg V3_Commentaires TBG mars_Reporting Onatel Mai 2009 V 0" xfId="10216"/>
    <cellStyle name="_Table_USA Ownership_Commentaires TBG mars_Copie de Flash du mois d' avril 2009 corrigé par NAIMI_Reporting Onatel Mai 2009 V 0_Flash du mois de septembre 2009 (2) (version 1) 2" xfId="10217"/>
    <cellStyle name="_TableHead_Reporting Onatel Avril 2009 V0_Copie de Flash du mois d' avril 2009 corrigé par NAIMI_Budget 2011 v1 (4)" xfId="10218"/>
    <cellStyle name="_Table_Copie de Flash du mois d' avril 2009 corrigé par NAIMI_Budget Telmob 2011" xfId="10219"/>
    <cellStyle name="_TableHead_Reporting Onatel Avril 2009 V0_Copie de Flash du mois d' avril 2009 corrigé par NAIMI 2" xfId="10220"/>
    <cellStyle name="_Heading_210302 VU Liquidity new figures_Reporting Onatel Mai 2009 V 0 A ENVOYE_Flash du mois de septembre 2009 (2) (version 1)" xfId="10221"/>
    <cellStyle name="_Table_commentaires fixe  internet Déc 08_TBG Onatel Février  2009  Vtbg V3_Commentaires TBG mars_Copie de Flash du mois d' avril 2009 corrigé par NAIMI_Flash du mois de septembre 2009 (2) (version 1)" xfId="10222"/>
    <cellStyle name="_Table_commentaires fixe  internet Déc 08_Budget Telmob 2011" xfId="10223"/>
    <cellStyle name="_Table_02 Pfd Valuation_TBG Onatel Février  2009  Vtbg V3_Commentaires TBG mars_Copie de Flash du mois d' avril 2009 corrigé par NAIMI_Reporting Onatel septembre  2009 préparé 2 2" xfId="10224"/>
    <cellStyle name="_Table_P &amp; L Conso_COMMENTAIRES JUILLET 2009" xfId="10225"/>
    <cellStyle name="_TableHeading_commentaires fixe  internet Déc 08_TBG Onatel Février  2009  Vtbg V3_Flash du mois de mai 2009" xfId="10226"/>
    <cellStyle name="Normal 93 3 2 2 2" xfId="10227"/>
    <cellStyle name="Normal 88 3 2 2 2" xfId="10228"/>
    <cellStyle name="40 % - Accent6 4" xfId="10229"/>
    <cellStyle name="Pourcentage 17 2 3 3 2 3" xfId="10230"/>
    <cellStyle name="_Table_TBG Onatel Février  2009  Vtbg V3_Flash du mois de mai 2009_Budget Telmob 2011" xfId="10231"/>
    <cellStyle name="Normal 21 2 6 3 2" xfId="10232"/>
    <cellStyle name="_TableHead_Reporting Onatel Avril 2009 V0_Budget 2011 v1 (4)" xfId="10233"/>
    <cellStyle name="Sortie 2 2 2" xfId="10234"/>
    <cellStyle name="Red font" xfId="10235"/>
    <cellStyle name="40 % - Accent1 4 2_Parc Mobile" xfId="10236"/>
    <cellStyle name="Pourcentage 18 2 2 5 2" xfId="10237"/>
    <cellStyle name="_TableHead_Reporting Onatel Avril 2009 V0" xfId="10238"/>
    <cellStyle name="_BPA 17Jan" xfId="10239"/>
    <cellStyle name="_Table_02 Pfd Valuation_commentaires fixe  internet Déc 08_TBG Onatel Février  2009  Vtbg V3_Commentaires TBG mars_Copie de Flash du mois d' avril 2009 corrigé par NAIMI_Reporting Onatel Mai 2009 V 0 2 2" xfId="10240"/>
    <cellStyle name="_TableHead_P&amp;L S1 2008_Budget Telmob 2011 2" xfId="10241"/>
    <cellStyle name="_Table_02 Pfd Valuation_commentaires fixe  internet Déc 08_Reporting Onatel Avril 2009 V0_Copie de Flash du mois d' avril 2009 corrigé par NAIMI_Flash du mois de septembre 2009 (2) (version 1) 2 2" xfId="10242"/>
    <cellStyle name="40% - Accent5 6 2 2" xfId="10243"/>
    <cellStyle name="_Table_USA Ownership_commentaires fixe  internet Déc 08_Commentaires TBG mars_Copie de Flash du mois d' avril 2009 corrigé par NAIMI_Reporting Onatel septembre  2009 préparé_Budget Telmob 2011" xfId="10244"/>
    <cellStyle name="_TableHead_P&amp;L S1 2008_Budget 2011 v1 (4) 2" xfId="10245"/>
    <cellStyle name="_Table_commentaires fixe  internet Déc 08_Flash du mois d' avril 2009_Reporting Onatel septembre  2009 préparé" xfId="10246"/>
    <cellStyle name="_TableHead_P &amp; L Conso_COMMENTAIRES JUILLET 2009_Budget Telmob 2011" xfId="10247"/>
    <cellStyle name="Normal 3 12 2 2 2 2" xfId="10248"/>
    <cellStyle name="40 % - Accent3 7 4" xfId="10249"/>
    <cellStyle name="_Heading_210302 VU Liquidity new figures_Reporting Onatel Mai 2009 V 0_Flash du mois de septembre 2009 (2) (version 1)_Flash du mois de Novembre V2" xfId="10250"/>
    <cellStyle name="20 % - Accent6 9 3 2 3" xfId="10251"/>
    <cellStyle name="_Table_USA Ownership_commentaires fixe  internet Déc 08_TBG Onatel Février  2009  Vtbg V3_Reporting Onatel Mai 2009 V 0_Budget Telmob 2011 2 2" xfId="10252"/>
    <cellStyle name="_Table_USA Ownership_commentaires fixe  internet Déc 08_TBG Onatel Février  2009  Vtbg V3_Flash du mois d' avril 2009" xfId="10253"/>
    <cellStyle name="_TableHead_Reporting Onatel Mai 2009 V 0 A ENVOYE 2" xfId="10254"/>
    <cellStyle name="_TableHead_P &amp; L Conso_COMMENTAIRES JUILLET 2009 2" xfId="10255"/>
    <cellStyle name="Calcul 6" xfId="10256"/>
    <cellStyle name="_SubHeading_prestemp_Reporting Onatel Mai 2009 V 0_Flash du mois de septembre 2009 (2) (version 1)_FLASH ONATEL DU MOIS DE FEVRIER 2010 V2" xfId="10257"/>
    <cellStyle name="_Table_USA Ownership_commentaires fixe  internet Déc 08_Reporting Onatel Avril 2009 V0_Budget Telmob 2011 2" xfId="10258"/>
    <cellStyle name="Normal 20 2 3 2 2 3" xfId="10259"/>
    <cellStyle name="_Euro_BLS2q_salesforce" xfId="10260"/>
    <cellStyle name="_TableRowBorder_TBG Onatel Février  2009  Vtbg V3_Commentaires TBG mars_Budget Telmob 2011" xfId="10261"/>
    <cellStyle name="Total 12" xfId="10262"/>
    <cellStyle name="_Table_USA Ownership_Flash du mois de septembre 2009 (2) (version 1)_Budget Telmob 2011" xfId="10263"/>
    <cellStyle name="_TableHead_P &amp; L Conso_Budget Telmob 2011 2" xfId="10264"/>
    <cellStyle name="_TableHeading_commentaires fixe  internet Déc 08_Reporting Onatel Avril 2009 V0_Reporting Onatel Mai 2009 V 0 2" xfId="10265"/>
    <cellStyle name="_TableHead_P &amp; L Conso_Budget 2011 v1 (4) 2" xfId="10266"/>
    <cellStyle name="_Table_02 Pfd Valuation_commentaires fixe  internet Déc 08_Reporting Onatel Avril 2009 V0_Copie de Flash du mois d' avril 2009 corrigé par NAIMI_Flash du mois de mai 2009_Budget Telmob 2011" xfId="10267"/>
    <cellStyle name="_TableHeading_Commentaires TBG mars_Copie de Flash du mois d' avril 2009 corrigé par NAIMI_Reporting Onatel Mai 2009 V 0" xfId="10268"/>
    <cellStyle name="_Table_USA Ownership_Commentaires TBG mars_Copie de Flash du mois d' avril 2009 corrigé par NAIMI_Reporting Onatel septembre  2009 préparé_Budget Telmob 2011 2" xfId="10269"/>
    <cellStyle name="Accent2 13" xfId="10270"/>
    <cellStyle name="_TableHead_P &amp; L Conso" xfId="10271"/>
    <cellStyle name="_TableHead_commentaires fixe  internet Déc 08_TBG Onatel Février  2009  Vtbg V3_Commentaires TBG mars_Flash du mois de mai 2009_Budget 2011 v1 (4) 2" xfId="10272"/>
    <cellStyle name="_TableHead_Flash du mois de mai 2009_Budget Telmob 2011" xfId="10273"/>
    <cellStyle name="DOWNFOOT" xfId="10274"/>
    <cellStyle name="_TableHead_Flash du mois d' avril 2009_Reporting Onatel septembre  2009 préparé_Budget 2011 v1 (4)" xfId="10275"/>
    <cellStyle name="_TableHead_Flash du mois d' avril 2009_Reporting Onatel septembre  2009 préparé 2" xfId="10276"/>
    <cellStyle name="_TableHead_Flash du mois d' avril 2009_Reporting Onatel septembre  2009 préparé" xfId="10277"/>
    <cellStyle name="40% - Accent2 21 4" xfId="10278"/>
    <cellStyle name="40% - Accent2 16 4" xfId="10279"/>
    <cellStyle builtinId="42" name="20% - Accent4" xfId="10280"/>
    <cellStyle name="Explanatory Text 2" xfId="10281"/>
    <cellStyle name="_Table_USA Ownership_TBG Onatel Février  2009  Vtbg V3_Flash du mois de septembre 2009 (2) (version 1)_Budget Telmob 2011 2 2" xfId="10282"/>
    <cellStyle name="_TableHeading_commentaires fixe  internet Déc 08_Commentaires TBG mars_Copie de Flash du mois d' avril 2009 corrigé par NAIMI_Flash du mois de mai 2009_Budget 2011 v1 (4)" xfId="10283"/>
    <cellStyle name="_TableHead_Flash du mois d' avril 2009_Reporting Onatel Mai 2009 V 0 2" xfId="10284"/>
    <cellStyle name="_TableHead_Flash du mois d' avril 2009_Flash du mois de mai 2009_Budget Telmob 2011 2" xfId="10285"/>
    <cellStyle name="_TableHead_commentaires fixe  internet Déc 08_Commentaires TBG mars_Flash du mois d' avril 2009_Flash du mois de mai 2009" xfId="10286"/>
    <cellStyle name="20 % - Accent6 11 2 3" xfId="10287"/>
    <cellStyle name="20 % - Accent1 5 2" xfId="10288"/>
    <cellStyle name="_TableHead_Flash du mois d' avril 2009_Flash du mois de mai 2009_Budget 2011 v1 (4)" xfId="10289"/>
    <cellStyle name="SAPBEXheaderText 3" xfId="10290"/>
    <cellStyle name="Milliers 2 2 2 2" xfId="10291"/>
    <cellStyle name="_Table_02 Pfd Valuation_Reporting Onatel Avril 2009 V0_Copie de Flash du mois d' avril 2009 corrigé par NAIMI_Flash du mois de mai 2009 2" xfId="10292"/>
    <cellStyle name="_Table_02 Pfd Valuation_TBG Onatel Février  2009  Vtbg V3_Commentaires TBG mars_Flash du mois d' avril 2009_Reporting Onatel septembre  2009 préparé_Budget Telmob 2011 2 2" xfId="10293"/>
    <cellStyle name="_TableHead_Flash du mois d' avril 2009_Flash du mois de mai 2009 2" xfId="10294"/>
    <cellStyle name="Milliers 2 2 2" xfId="10295"/>
    <cellStyle name="_Table_02 Pfd Valuation_TBG Onatel Février  2009  Vtbg V3_Commentaires TBG mars_Flash du mois d' avril 2009_Reporting Onatel septembre  2009 préparé_Budget Telmob 2011 2" xfId="10296"/>
    <cellStyle name="_TableHead_Flash du mois d' avril 2009_Flash du mois de mai 2009" xfId="10297"/>
    <cellStyle name="Override" xfId="10298"/>
    <cellStyle name="_Table_02 Pfd Valuation_commentaires fixe  internet Déc 08_Copie de Flash du mois d' avril 2009 corrigé par NAIMI_Flash du mois de mai 2009_Capex- Mobile 2 2" xfId="10299"/>
    <cellStyle name="_TableHead_Flash du mois d' avril 2009_Budget Telmob 2011 2" xfId="10300"/>
    <cellStyle name="Normal 8 5" xfId="10301"/>
    <cellStyle name="_TableHead_commentaires fixe  internet Déc 08_Reporting Onatel Avril 2009 V0_Copie de Flash du mois d' avril 2009 corrigé par NAIMI_Reporting Onatel Mai 2009 V 0_Budget 2011 v1 (4)" xfId="10302"/>
    <cellStyle name="_TableHead_Flash du mois d' avril 2009_Budget 2011 v1 (4)" xfId="10303"/>
    <cellStyle name="20% - Accent3 24 4" xfId="10304"/>
    <cellStyle name="20% - Accent3 19 4" xfId="10305"/>
    <cellStyle name="20 % - Accent2 13 2 3" xfId="10306"/>
    <cellStyle name="ViewTotalHide 2" xfId="10307"/>
    <cellStyle name="%_Feuil1" xfId="10308"/>
    <cellStyle name="_Table_TBG Onatel Février  2009  Vtbg V3_Commentaires TBG mars_Flash du mois d' avril 2009_Reporting Onatel septembre  2009 préparé" xfId="10309"/>
    <cellStyle name="Commentaire 5 5 2 2 2" xfId="10310"/>
    <cellStyle name="_TableHeading_commentaires fixe  internet Déc 08_TBG Onatel Février  2009  Vtbg V3_Commentaires TBG mars_Flash du mois de mai 2009_Budget Telmob 2011" xfId="10311"/>
    <cellStyle name="_Table_USA Ownership_Reporting Onatel Mai 2009 V 0 A ENVOYE_Flash du mois de septembre 2009 (2) (version 1)_Budget Telmob 2011" xfId="10312"/>
    <cellStyle name="Normal 20 4 3 3" xfId="10313"/>
    <cellStyle name="_TableHead_Flash du mois d' avril 2009" xfId="10314"/>
    <cellStyle name="_Table" xfId="10315"/>
    <cellStyle name="20 % - Accent1 3 5" xfId="10316"/>
    <cellStyle name="_Table_02 Pfd Valuation_TBG Onatel Février  2009  Vtbg V3_Copie de Flash du mois d' avril 2009 corrigé par NAIMI_Reporting Onatel septembre  2009 préparé_Budget Telmob 2011 2 2" xfId="10317"/>
    <cellStyle name="_Table_Copie de Flash du mois d' avril 2009 corrigé par NAIMI_Reporting Onatel septembre  2009 préparé_Budget Telmob 2011" xfId="10318"/>
    <cellStyle name="_TableHeading_TBG Onatel Février  2009  Vtbg V3_Copie de Flash du mois d' avril 2009 corrigé par NAIMI_Flash du mois de mai 2009_Budget 2011 v1 (4)" xfId="10319"/>
    <cellStyle name="_TableHeading_TBG Onatel Février  2009  Vtbg V3_Commentaires TBG mars_Reporting Onatel septembre  2009 préparé" xfId="10320"/>
    <cellStyle name="%_Flash du mois de septembre 2009 (2) (version 1)_COMMENTAIRES" xfId="10321"/>
    <cellStyle name="20 % - Accent3 8 3 2 2" xfId="10322"/>
    <cellStyle name="_TableRowBorder_commentaires fixe  internet Déc 08_TBG Onatel Février  2009  Vtbg V3_Commentaires TBG mars_Copie de Flash du mois d' avril 2009 corrigé par NAIMI 2" xfId="10323"/>
    <cellStyle name="_Table_USA Ownership_commentaires fixe  internet Déc 08_Commentaires TBG mars_Copie de Flash du mois d' avril 2009 corrigé par NAIMI_Flash du mois de septembre 2009 (2) (version 1) 2 2" xfId="10324"/>
    <cellStyle name="20 % - Accent5 10 2 2" xfId="10325"/>
    <cellStyle name="_Table_02 Pfd Valuation_Reporting Onatel Avril 2009 V0_Reporting Onatel septembre  2009 préparé_Capex- Mobile 2" xfId="10326"/>
    <cellStyle name="Satisfaisant 6_RH et QS" xfId="10327"/>
    <cellStyle name="_TableHead_Copie de Flash du mois d' avril 2009 corrigé par NAIMI_Reporting Onatel septembre  2009 préparé 2" xfId="10328"/>
    <cellStyle name="_TableHead_Copie de Flash du mois d' avril 2009 corrigé par NAIMI_Reporting Onatel Mai 2009 V 0_Reporting Onatel septembre  2009 préparé_Budget 2011 v1 (4)" xfId="10329"/>
    <cellStyle name="_Table_02 Pfd Valuation_TBG Onatel Février  2009  Vtbg V3_Copie de Flash du mois d' avril 2009 corrigé par NAIMI_Reporting Onatel septembre  2009 préparé 2" xfId="10330"/>
    <cellStyle name="_TableHeading_Reporting Onatel Avril 2009 V0_Copie de Flash du mois d' avril 2009 corrigé par NAIMI_Flash du mois de mai 2009 2" xfId="10331"/>
    <cellStyle name="_TableHead_Copie de Flash du mois d' avril 2009 corrigé par NAIMI_Reporting Onatel Mai 2009 V 0_Reporting Onatel septembre  2009 préparé 2" xfId="10332"/>
    <cellStyle name="_TableHead_Copie de Flash du mois d' avril 2009 corrigé par NAIMI_Reporting Onatel Mai 2009 V 0_Reporting Onatel septembre  2009 préparé" xfId="10333"/>
    <cellStyle name="Normal 3 2 2 2 3 2 3" xfId="10334"/>
    <cellStyle name="_TableHead_Copie de Flash du mois d' avril 2009 corrigé par NAIMI_Reporting Onatel Mai 2009 V 0_Budget Telmob 2011 2" xfId="10335"/>
    <cellStyle name="Normal [0] 11 2" xfId="10336"/>
    <cellStyle name="_TableHead_Copie de Flash du mois d' avril 2009 corrigé par NAIMI_Reporting Onatel Mai 2009 V 0_Budget Telmob 2011" xfId="10337"/>
    <cellStyle name="Commentaire 5 3 2 2 2" xfId="10338"/>
    <cellStyle name="_Table_02 Pfd Valuation_commentaires fixe  internet Déc 08_Commentaires TBG mars_Copie de Flash du mois d' avril 2009 corrigé par NAIMI_Flash du mois de septembre 2009 (2) (version 1)" xfId="10339"/>
    <cellStyle name="40% - Accent5 28_RH et QS" xfId="10340"/>
    <cellStyle name="_TableHead_TBG Onatel Février  2009  Vtbg V3_Copie de Flash du mois d' avril 2009 corrigé par NAIMI_Reporting Onatel Mai 2009 V 0_Reporting Onatel septembre  2009 préparé 2" xfId="10341"/>
    <cellStyle name="_TableHead_Copie de Flash du mois d' avril 2009 corrigé par NAIMI_Reporting Onatel Mai 2009 V 0 2" xfId="10342"/>
    <cellStyle name="Warning Text 22" xfId="10343"/>
    <cellStyle name="Warning Text 17" xfId="10344"/>
    <cellStyle name="40 % - Accent2 7 3 3 2" xfId="10345"/>
    <cellStyle name="_Table_02 Pfd Valuation_Flash du mois de septembre 2009 (2) (version 1) 3" xfId="10346"/>
    <cellStyle name="_TableHead_Copie de Flash du mois d' avril 2009 corrigé par NAIMI_Reporting Onatel Mai 2009 V 0" xfId="10347"/>
    <cellStyle name="_Table_02 Pfd Valuation_commentaires fixe  internet Déc 08_TBG Onatel Février  2009  Vtbg V3_Copie de Flash du mois d' avril 2009 corrigé par NAIMI_Flash du mois de mai 2009_Budget Telmob 2011 3" xfId="10348"/>
    <cellStyle name="40 % - Accent4 7 3 2" xfId="10349"/>
    <cellStyle name="_Table_02 Pfd Valuation_commentaires fixe  internet Déc 08_TBG Onatel Février  2009  Vtbg V3_Commentaires TBG mars_Flash du mois d' avril 2009_Reporting Onatel Mai 2009 V 0_Budget Telmob 2011 2 2" xfId="10350"/>
    <cellStyle name="_SubHeading_prestemp_Reporting Onatel Mai 2009 V 0 A ENVOYE_Flash du mois de septembre 2009 (2) (version 1)_Flash du mois de Décembre 2009 V3 (2)" xfId="10351"/>
    <cellStyle name="_TableHead_Copie de Flash du mois d' avril 2009 corrigé par NAIMI_Flash du mois de mai 2009_Budget Telmob 2011 2" xfId="10352"/>
    <cellStyle name="40 % - Accent1 7 4" xfId="10353"/>
    <cellStyle name="_TableHead_commentaires fixe  internet Déc 08_Flash du mois d' avril 2009_Flash du mois de mai 2009_Budget 2011 v1 (4)" xfId="10354"/>
    <cellStyle name="20% - Accent1 3" xfId="10355"/>
    <cellStyle name="_Table_02 Pfd Valuation_TBG Onatel Février  2009  Vtbg V3_Copie de Flash du mois d' avril 2009 corrigé par NAIMI_Reporting Onatel septembre  2009 préparé_Budget Telmob 2011 2" xfId="10356"/>
    <cellStyle name="_Table_USA Ownership_TBG Onatel Février  2009  Vtbg V3_Flash du mois d' avril 2009_Reporting Onatel Mai 2009 V 0 2 2" xfId="10357"/>
    <cellStyle name="_TableHead_Copie de Flash du mois d' avril 2009 corrigé par NAIMI_Budget Telmob 2011 2" xfId="10358"/>
    <cellStyle name="Normal 5 2 2 2 5" xfId="10359"/>
    <cellStyle name="_TableHeading_Commentaires TBG mars_Flash du mois d' avril 2009_Reporting Onatel septembre  2009 préparé 2" xfId="10360"/>
    <cellStyle name="Entrée 8 2 2 2" xfId="10361"/>
    <cellStyle name="_TableHead_Copie de Flash du mois d' avril 2009 corrigé par NAIMI_Budget 2011 v1 (4)" xfId="10362"/>
    <cellStyle name="_Table_02 Pfd Valuation_commentaires fixe  internet Déc 08_Copie de Flash du mois d' avril 2009 corrigé par NAIMI_Reporting Onatel Mai 2009 V 0_Reporting Onatel septembre  2009 préparé_Budget Telmob 2011 3" xfId="10363"/>
    <cellStyle name="_TableHead_Copie de Flash du mois d' avril 2009 corrigé par NAIMI" xfId="10364"/>
    <cellStyle name="_TableHead_Commentaires TBG mars_Reporting Onatel septembre  2009 préparé_Budget 2011 v1 (4)" xfId="10365"/>
    <cellStyle name="20% - Accent5 20 2 2 2" xfId="10366"/>
    <cellStyle name="20% - Accent5 15 2 2 2" xfId="10367"/>
    <cellStyle name="_SubHeading_210302 VU Liquidity new figures_Flash du mois de Décembre 2009 V3 (2)" xfId="10368"/>
    <cellStyle name="_TableHead_Commentaires TBG mars_Reporting Onatel septembre  2009 préparé 2" xfId="10369"/>
    <cellStyle name="_TableHead_Commentaires TBG mars_Reporting Onatel septembre  2009 préparé" xfId="10370"/>
    <cellStyle name="Pourcentage 17 2 3 3 2" xfId="10371"/>
    <cellStyle name="40 % - Accent5 10 2_RH et QS" xfId="10372"/>
    <cellStyle name="20% - Accent2 25" xfId="10373"/>
    <cellStyle name="20 % - Accent5 8 2 4" xfId="10374"/>
    <cellStyle name="40% - Accent3 10 3" xfId="10375"/>
    <cellStyle name="_TableHead_Commentaires TBG mars_Reporting Onatel Mai 2009 V 0_Budget Telmob 2011 2" xfId="10376"/>
    <cellStyle name="40% - Accent4 23_RH et QS" xfId="10377"/>
    <cellStyle name="40% - Accent4 18_RH et QS" xfId="10378"/>
    <cellStyle name="Output 20" xfId="10379"/>
    <cellStyle name="Output 15" xfId="10380"/>
    <cellStyle name="20% - Accent6 13" xfId="10381"/>
    <cellStyle name="_TableHead_Commentaires TBG mars_Reporting Onatel Mai 2009 V 0_Budget Telmob 2011" xfId="10382"/>
    <cellStyle name="20% - Accent3 12 4" xfId="10383"/>
    <cellStyle name="_TableHead_Commentaires TBG mars_Reporting Onatel Mai 2009 V 0_Budget 2011 v1 (4) 2" xfId="10384"/>
    <cellStyle name="_Table_USA Ownership_commentaires fixe  internet Déc 08_TBG Onatel Février  2009  Vtbg V3_Flash du mois d' avril 2009_Reporting Onatel Mai 2009 V 0 2" xfId="10385"/>
    <cellStyle name="_TableHead_Commentaires TBG mars_Reporting Onatel Mai 2009 V 0 2" xfId="10386"/>
    <cellStyle name="40 % - Accent3 3 3" xfId="10387"/>
    <cellStyle name="_TableHead_Commentaires TBG mars_Reporting Onatel Mai 2009 V 0" xfId="10388"/>
    <cellStyle name="20 % - Accent4 7 2" xfId="10389"/>
    <cellStyle name="_Table_USA Ownership_commentaires fixe  internet Déc 08_Reporting Onatel Avril 2009 V0_Copie de Flash du mois d' avril 2009 corrigé par NAIMI_Reporting Onatel Mai 2009 V 0_Reporting Onatel septembre  2009 préparé" xfId="10390"/>
    <cellStyle name="_TableHead_Commentaires TBG mars_Flash du mois d' avril 2009_Reporting Onatel septembre  2009 préparé_Budget 2011 v1 (4) 2" xfId="10391"/>
    <cellStyle name="Normal 21 4 3" xfId="10392"/>
    <cellStyle name="20 % - Accent2 11 2 2 2" xfId="10393"/>
    <cellStyle builtinId="38" name="20% - Accent3" xfId="10394"/>
    <cellStyle name="_TableRowBorder_P &amp; L Conso_COMMENTAIRES JUILLET 2009" xfId="10395"/>
    <cellStyle name="_TableRowBorder_Copie de Flash du mois d' avril 2009 corrigé par NAIMI_Reporting Onatel Mai 2009 V 0_Reporting Onatel septembre  2009 préparé" xfId="10396"/>
    <cellStyle name="40% - Accent1 25_RH et QS" xfId="10397"/>
    <cellStyle name="Normal 21 2 6_RH et QS" xfId="10398"/>
    <cellStyle name="_Table_02 Pfd Valuation_Commentaires TBG mars_Copie de Flash du mois d' avril 2009 corrigé par NAIMI_Reporting Onatel Mai 2009 V 0" xfId="10399"/>
    <cellStyle name="20 % - Accent5 10 2 2 2 2" xfId="10400"/>
    <cellStyle name="_TableHead_Commentaires TBG mars_Flash du mois d' avril 2009_Reporting Onatel septembre  2009 préparé 2" xfId="10401"/>
    <cellStyle name="40% - Accent3 6 2" xfId="10402"/>
    <cellStyle name="_Table_USA Ownership_commentaires fixe  internet Déc 08_TBG Onatel Février  2009  Vtbg V3_Commentaires TBG mars_Flash du mois de septembre 2009 (2) (version 1) 2" xfId="10403"/>
    <cellStyle name="_Table_02 Pfd Valuation_commentaires fixe  internet Déc 08_Reporting Onatel Avril 2009 V0_Copie de Flash du mois d' avril 2009 corrigé par NAIMI_Flash du mois de mai 2009 3" xfId="10404"/>
    <cellStyle name="Normal 5 2 5 6" xfId="10405"/>
    <cellStyle name="_Delhi - CAPEX - updated Dec 30" xfId="10406"/>
    <cellStyle name="_TableHead_Commentaires TBG mars_Flash du mois d' avril 2009_Reporting Onatel Mai 2009 V 0_Budget Telmob 2011" xfId="10407"/>
    <cellStyle name="_TableHead_TBG Onatel Février  2009  Vtbg V3_Copie de Flash du mois d' avril 2009 corrigé par NAIMI_Reporting Onatel Mai 2009 V 0_Reporting Onatel septembre  2009 préparé_Budget 2011 v1 (4) 2" xfId="10408"/>
    <cellStyle name="_TableHead_Commentaires TBG mars_Flash du mois d' avril 2009_Reporting Onatel Mai 2009 V 0_Budget 2011 v1 (4)" xfId="10409"/>
    <cellStyle name="Enter Units (2)" xfId="10410"/>
    <cellStyle name="_TableHead_Commentaires TBG mars_Flash du mois d' avril 2009_Reporting Onatel Mai 2009 V 0" xfId="10411"/>
    <cellStyle name="_Table_USA Ownership_commentaires fixe  internet Déc 08_Commentaires TBG mars_Reporting Onatel Mai 2009 V 0 3" xfId="10412"/>
    <cellStyle name="_TableHead_Commentaires TBG mars_Flash du mois d' avril 2009_Budget Telmob 2011 2" xfId="10413"/>
    <cellStyle name="40 % - Accent3 8 2 2 2" xfId="10414"/>
    <cellStyle name="_TableHead_commentaires fixe  internet Déc 08_TBG Onatel Février  2009  Vtbg V3_Commentaires TBG mars_Flash du mois d' avril 2009_Reporting Onatel Mai 2009 V 0_Budget 2011 v1 (4)" xfId="10415"/>
    <cellStyle name="40 % - Accent1 7 2" xfId="10416"/>
    <cellStyle name="_Table_02 Pfd Valuation_commentaires fixe  internet Déc 08_TBG Onatel Février  2009  Vtbg V3_Copie de Flash du mois d' avril 2009 corrigé par NAIMI_Flash du mois de mai 2009_Capex- Mobile 2 2" xfId="10417"/>
    <cellStyle name="_TableHead_TBG Onatel Février  2009  Vtbg V3_Commentaires TBG mars_Flash du mois d' avril 2009_Flash du mois de mai 2009_Budget 2011 v1 (4) 2" xfId="10418"/>
    <cellStyle name="_TableHead_Commentaires TBG mars_Flash du mois d' avril 2009_Budget Telmob 2011" xfId="10419"/>
    <cellStyle name="_TableHead_Commentaires TBG mars_Flash du mois d' avril 2009_Budget 2011 v1 (4) 2" xfId="10420"/>
    <cellStyle name="Normal 3 2 6 3 2" xfId="10421"/>
    <cellStyle name="_TableHead_Commentaires TBG mars_Copie de Flash du mois d' avril 2009 corrigé par NAIMI_Reporting Onatel septembre  2009 préparé_Budget 2011 v1 (4)" xfId="10422"/>
    <cellStyle name="_Table_02 Pfd Valuation_Reporting Onatel Mai 2009 V 0 A ENVOYE_Reporting Onatel septembre  2009 préparé 2 2" xfId="10423"/>
    <cellStyle name="_TableHead_Commentaires TBG mars_Copie de Flash du mois d' avril 2009 corrigé par NAIMI_Reporting Onatel septembre  2009 préparé 2" xfId="10424"/>
    <cellStyle name="Normal 8 2 7 2" xfId="10425"/>
    <cellStyle name="_TableRowBorder_commentaires fixe  internet Déc 08_Commentaires TBG mars_Flash du mois d' avril 2009_Flash du mois de mai 2009_Budget Telmob 2011" xfId="10426"/>
    <cellStyle name="40% - Accent3 28 3 2" xfId="10427"/>
    <cellStyle name="Pourcentage 18 3 3 2 3" xfId="10428"/>
    <cellStyle name="Normal_TBG IAM v  27" xfId="10429"/>
    <cellStyle name="20% - Accent1 9 2 2 2" xfId="10430"/>
    <cellStyle name="_Table_USA Ownership_Reporting Onatel Avril 2009 V0_Copie de Flash du mois d' avril 2009 corrigé par NAIMI_Reporting Onatel Mai 2009 V 0_Flash du mois de septembre 2009 (2) (version 1) 3" xfId="10431"/>
    <cellStyle name="_TableHead_Commentaires TBG mars_Copie de Flash du mois d' avril 2009 corrigé par NAIMI_Reporting Onatel Mai 2009 V 0_Reporting Onatel septembre  2009 préparé_Budget 2011 v1 (4) 2" xfId="10432"/>
    <cellStyle name="Pourcentage 8 3 2" xfId="10433"/>
    <cellStyle name="_MultipleSpace_Update 08-27-01-3_BLS2q_salesforce" xfId="10434"/>
    <cellStyle name="20 % - Accent1 7 2 3" xfId="10435"/>
    <cellStyle name="20% - Accent5 5 2 2 2" xfId="10436"/>
    <cellStyle name="_TableHead_Commentaires TBG mars_Copie de Flash du mois d' avril 2009 corrigé par NAIMI_Reporting Onatel Mai 2009 V 0_Reporting Onatel septembre  2009 préparé_Budget 2011 v1 (4)" xfId="10437"/>
    <cellStyle name="20% - Accent3 23 3 2" xfId="10438"/>
    <cellStyle name="20% - Accent3 18 3 2" xfId="10439"/>
    <cellStyle name="PillarTotal_RH et QS" xfId="10440"/>
    <cellStyle name="_TableHead_Commentaires TBG mars_Copie de Flash du mois d' avril 2009 corrigé par NAIMI_Reporting Onatel Mai 2009 V 0_Reporting Onatel septembre  2009 préparé" xfId="10441"/>
    <cellStyle name="_TableHead_Commentaires TBG mars_Copie de Flash du mois d' avril 2009 corrigé par NAIMI_Reporting Onatel Mai 2009 V 0_Budget Telmob 2011" xfId="10442"/>
    <cellStyle name="Titre 3 3 2 2" xfId="10443"/>
    <cellStyle name="_Table_USA Ownership_TBG Onatel Février  2009  Vtbg V3_Flash du mois de septembre 2009 (2) (version 1)_Budget Telmob 2011 2" xfId="10444"/>
    <cellStyle name="_TableHeading_TBG Onatel Février  2009  Vtbg V3_Flash du mois de mai 2009_Budget 2011 v1 (4)" xfId="10445"/>
    <cellStyle name="_TableHead_Commentaires TBG mars_Copie de Flash du mois d' avril 2009 corrigé par NAIMI_Reporting Onatel Mai 2009 V 0_Budget 2011 v1 (4) 2" xfId="10446"/>
    <cellStyle name="_Table_02 Pfd Valuation_commentaires fixe  internet Déc 08_Reporting Onatel Avril 2009 V0_Copie de Flash du mois d' avril 2009 corrigé par NAIMI_Flash du mois de septembre 2009 (2) (version 1)_Budget Telmob 2011 3" xfId="10447"/>
    <cellStyle name="_TableHead_Commentaires TBG mars_Copie de Flash du mois d' avril 2009 corrigé par NAIMI_Reporting Onatel Mai 2009 V 0 2" xfId="10448"/>
    <cellStyle name="_Table_02 Pfd Valuation_Commentaires TBG mars_Reporting Onatel septembre  2009 préparé_Budget Telmob 2011" xfId="10449"/>
    <cellStyle name="_TableHead_Commentaires TBG mars_Copie de Flash du mois d' avril 2009 corrigé par NAIMI_Flash du mois de mai 2009_Budget Telmob 2011 2" xfId="10450"/>
    <cellStyle name="_TableHeading_commentaires fixe  internet Déc 08_Commentaires TBG mars_Copie de Flash du mois d' avril 2009 corrigé par NAIMI_Flash du mois de mai 2009_Budget Telmob 2011 2" xfId="10451"/>
    <cellStyle name="_Table_USA Ownership_commentaires fixe  internet Déc 08_TBG Onatel Février  2009  Vtbg V3_Reporting Onatel Mai 2009 V 0 2 2" xfId="10452"/>
    <cellStyle name="_TableHead_Commentaires TBG mars_Copie de Flash du mois d' avril 2009 corrigé par NAIMI_Flash du mois de mai 2009 2" xfId="10453"/>
    <cellStyle name="_Table_02 Pfd Valuation_Rev Fixe-Internet_COMMENTAIRES JUILLET 2009_Capex- Mobile" xfId="10454"/>
    <cellStyle name="_TableHead_Commentaires TBG mars_Copie de Flash du mois d' avril 2009 corrigé par NAIMI_Flash du mois de mai 2009" xfId="10455"/>
    <cellStyle name="40% - Accent3 12 3 2" xfId="10456"/>
    <cellStyle name="_TableHead_Commentaires TBG mars_Copie de Flash du mois d' avril 2009 corrigé par NAIMI_Budget Telmob 2011 2" xfId="10457"/>
    <cellStyle name="20 % - Accent3 8 2_RH et QS" xfId="10458"/>
    <cellStyle name="_TableRowBorder_TBG Onatel Février  2009  Vtbg V3_Copie de Flash du mois d' avril 2009 corrigé par NAIMI_Reporting Onatel Mai 2009 V 0_Budget Telmob 2011" xfId="10459"/>
    <cellStyle name="Note 5" xfId="10460"/>
    <cellStyle name="_Table_02 Pfd Valuation_commentaires fixe  internet Déc 08_TBG Onatel Février  2009  Vtbg V3_Commentaires TBG mars_Copie de Flash du mois d' avril 2009 corrigé par NAIMI_Reporting Onatel Mai 2009 V 0_Budget Telmob 2011" xfId="10461"/>
    <cellStyle name="_TableHead_Commentaires TBG mars_Copie de Flash du mois d' avril 2009 corrigé par NAIMI_Budget 2011 v1 (4) 2" xfId="10462"/>
    <cellStyle name="_TableHead_Commentaires TBG mars_Copie de Flash du mois d' avril 2009 corrigé par NAIMI_Budget 2011 v1 (4)" xfId="10463"/>
    <cellStyle name="Commentaire 7 4 2" xfId="10464"/>
    <cellStyle name="_Table_02 Pfd Valuation_Commentaires TBG mars_Copie de Flash du mois d' avril 2009 corrigé par NAIMI_Reporting Onatel Mai 2009 V 0_Budget Telmob 2011 2 2" xfId="10465"/>
    <cellStyle name="_SubHeading_210302 VU Liquidity new figures_Reporting Onatel Mai 2009 V 0 A ENVOYE_Flash du mois de Décembre 2009 V3 (2)" xfId="10466"/>
    <cellStyle name="_TableHead_Commentaires TBG mars_Copie de Flash du mois d' avril 2009 corrigé par NAIMI 2" xfId="10467"/>
    <cellStyle name="_TableRowBorder_Copie de Flash du mois d' avril 2009 corrigé par NAIMI_Reporting Onatel septembre  2009 préparé" xfId="10468"/>
    <cellStyle name="20 % - Accent1 13 3" xfId="10469"/>
    <cellStyle name="_TableHeading_Reporting Onatel Mai 2009 V 0_Budget Telmob 2011" xfId="10470"/>
    <cellStyle name="_TableHead_TBG Onatel Février  2009  Vtbg V3_Copie de Flash du mois d' avril 2009 corrigé par NAIMI_Reporting Onatel Mai 2009 V 0_Reporting Onatel septembre  2009 préparé_Budget 2011 v1 (4)" xfId="10471"/>
    <cellStyle name="Explanatory Text 26" xfId="10472"/>
    <cellStyle name="_TableHead_Commentaires TBG mars_Copie de Flash du mois d' avril 2009 corrigé par NAIMI" xfId="10473"/>
    <cellStyle name="Entrée 8 2 2" xfId="10474"/>
    <cellStyle name="Normal 26 6 2 2" xfId="10475"/>
    <cellStyle name="20 % - Accent1 8 3_RH et QS" xfId="10476"/>
    <cellStyle name="_TableHead_Commentaires TBG mars_Budget Telmob 2011" xfId="10477"/>
    <cellStyle name="40 % - Accent2 12 4" xfId="10478"/>
    <cellStyle name="_Comma_Contribution of assets into USAi_02" xfId="10479"/>
    <cellStyle name="_Table_02 Pfd Valuation_Rev Fixe-Internet_COMMENTAIRES JUILLET 2009_Capex- Mobile 2" xfId="10480"/>
    <cellStyle name="_TableHead_Commentaires TBG mars_Budget 2011 v1 (4)" xfId="10481"/>
    <cellStyle name="40% - Accent6 22 3" xfId="10482"/>
    <cellStyle name="40% - Accent6 17 3" xfId="10483"/>
    <cellStyle name="_TableHeading_commentaires fixe  internet Déc 08_TBG Onatel Février  2009  Vtbg V3_Commentaires TBG mars_Reporting Onatel septembre  2009 préparé_Budget 2011 v1 (4) 2" xfId="10484"/>
    <cellStyle name="_TableHead_commentaires fixe  internet Déc 08_TBG Onatel Février  2009  Vtbg V3_Flash du mois de mai 2009_Budget Telmob 2011 2" xfId="10485"/>
    <cellStyle name="_Table_02 Pfd Valuation_commentaires fixe  internet Déc 08_Reporting Onatel Avril 2009 V0_Copie de Flash du mois d' avril 2009 corrigé par NAIMI_Reporting Onatel Mai 2009 V 0_Flash du mois de septembre 2009 (2) (version 1) 2" xfId="10486"/>
    <cellStyle name="Commentaire 5 3 3 3" xfId="10487"/>
    <cellStyle name="20% - Accent1 25 2" xfId="10488"/>
    <cellStyle name="20 % - Accent1 9 3_RH et QS" xfId="10489"/>
    <cellStyle name="_TableHead_Commentaires TBG mars" xfId="10490"/>
    <cellStyle name="_TableHead_Copie de Flash du mois d' avril 2009 corrigé par NAIMI_Budget 2011 v1 (4) 2" xfId="10491"/>
    <cellStyle name="_Table_USA Ownership_commentaires fixe  internet Déc 08_Reporting Onatel Avril 2009 V0_Reporting Onatel Mai 2009 V 0 2 2" xfId="10492"/>
    <cellStyle name="_TableHead_commentaires fixe  internet Déc 08_TBG Onatel Février  2009  Vtbg V3_Reporting Onatel septembre  2009 préparé_Budget 2011 v1 (4)" xfId="10493"/>
    <cellStyle name="_TableHead_commentaires fixe  internet Déc 08_TBG Onatel Février  2009  Vtbg V3_Reporting Onatel septembre  2009 préparé 2" xfId="10494"/>
    <cellStyle name="20% - Accent5 22 3" xfId="10495"/>
    <cellStyle name="20% - Accent5 17 3" xfId="10496"/>
    <cellStyle name="Normal 4 2 6_RH et QS" xfId="10497"/>
    <cellStyle name="_Table_USA Ownership_P &amp; L Conso 2" xfId="10498"/>
    <cellStyle name="_TableHead_commentaires fixe  internet Déc 08_Reporting Onatel Avril 2009 V0_Copie de Flash du mois d' avril 2009 corrigé par NAIMI_Reporting Onatel Mai 2009 V 0_Budget 2011 v1 (4) 2" xfId="10499"/>
    <cellStyle name="_TableHead_TBG Onatel Février  2009  Vtbg V3_Copie de Flash du mois d' avril 2009 corrigé par NAIMI_Reporting Onatel septembre  2009 préparé" xfId="10500"/>
    <cellStyle name="40 % - Accent2 8 3 3" xfId="10501"/>
    <cellStyle name="_Table_02 Pfd Valuation_Commentaires TBG mars_Copie de Flash du mois d' avril 2009 corrigé par NAIMI_Reporting Onatel Mai 2009 V 0_Flash du mois de septembre 2009 (2) (version 1) 2" xfId="10502"/>
    <cellStyle name="_TableHead_commentaires fixe  internet Déc 08_TBG Onatel Février  2009  Vtbg V3_Reporting Onatel Mai 2009 V 0_Budget Telmob 2011" xfId="10503"/>
    <cellStyle name="Normal 6 2 6 2 2" xfId="10504"/>
    <cellStyle name="_TableHead_commentaires fixe  internet Déc 08_TBG Onatel Février  2009  Vtbg V3_Reporting Onatel Mai 2009 V 0_Budget 2011 v1 (4) 2" xfId="10505"/>
    <cellStyle name="_Table_USA Ownership_TBG Onatel Février  2009  Vtbg V3_Commentaires TBG mars_Flash du mois de mai 2009_Budget Telmob 2011 2 2" xfId="10506"/>
    <cellStyle name="20% - Accent5 4 2" xfId="10507"/>
    <cellStyle name="20 % - Accent4 7 4 2 2" xfId="10508"/>
    <cellStyle name="Normal 5 2 8 2" xfId="10509"/>
    <cellStyle name="20% - Accent3 7" xfId="10510"/>
    <cellStyle name="_EtatADSL-10-01-2007- estimation PdM" xfId="10511"/>
    <cellStyle name="20 % - Accent1 8 2 4" xfId="10512"/>
    <cellStyle name="_TableHead_commentaires fixe  internet Déc 08_TBG Onatel Février  2009  Vtbg V3_Flash du mois de mai 2009_Budget Telmob 2011" xfId="10513"/>
    <cellStyle name="20 % - Accent5 9 2 3" xfId="10514"/>
    <cellStyle name="NWI%S 4" xfId="10515"/>
    <cellStyle name="_TableHead_commentaires fixe  internet Déc 08_TBG Onatel Février  2009  Vtbg V3_Flash du mois de mai 2009" xfId="10516"/>
    <cellStyle name="_TableHead_commentaires fixe  internet Déc 08_Reporting Onatel Avril 2009 V0_Budget 2011 v1 (4)" xfId="10517"/>
    <cellStyle name="Normal 20 2 2 4 2" xfId="10518"/>
    <cellStyle name="_TableHeading_Reporting Onatel Avril 2009 V0_Flash du mois de mai 2009_Budget Telmob 2011" xfId="10519"/>
    <cellStyle name="_TableHead_commentaires fixe  internet Déc 08_TBG Onatel Février  2009  Vtbg V3_Flash du mois d' avril 2009_Reporting Onatel Mai 2009 V 0_Budget 2011 v1 (4) 2" xfId="10520"/>
    <cellStyle name="Titre 1 3_RH et QS" xfId="10521"/>
    <cellStyle name="_Table_USA Ownership_commentaires fixe  internet Déc 08_TBG Onatel Février  2009  Vtbg V3_Flash du mois de septembre 2009 (2) (version 1)_Budget Telmob 2011 2 2" xfId="10522"/>
    <cellStyle name="20% - Accent1 5 3" xfId="10523"/>
    <cellStyle name="_TableHead_commentaires fixe  internet Déc 08_TBG Onatel Février  2009  Vtbg V3_Flash du mois d' avril 2009_Flash du mois de mai 2009_Budget Telmob 2011" xfId="10524"/>
    <cellStyle name="Input Normal 9" xfId="10525"/>
    <cellStyle name="Normal 24 2" xfId="10526"/>
    <cellStyle name="Normal 19 2" xfId="10527"/>
    <cellStyle name="_Table_02 Pfd Valuation_commentaires fixe  internet Déc 08_Commentaires TBG mars_Flash du mois d' avril 2009 2 2" xfId="10528"/>
    <cellStyle name="Normal 103 2 2 2" xfId="10529"/>
    <cellStyle name="_Table_02 Pfd Valuation_commentaires fixe  internet Déc 08_TBG Onatel Février  2009  Vtbg V3_Flash du mois d' avril 2009_Flash du mois de septembre 2009 (2) (version 1)_Capex- Mobile 3" xfId="10530"/>
    <cellStyle name="_Table_02 Pfd Valuation_commentaires fixe  internet Déc 08_Reporting Onatel Avril 2009 V0_Reporting Onatel Mai 2009 V 0_Capex- Mobile 3" xfId="10531"/>
    <cellStyle name="40 % - Accent2 8 3 2 3" xfId="10532"/>
    <cellStyle name="20 % - Accent5 9 2 2 2" xfId="10533"/>
    <cellStyle name="QTé entrées" xfId="10534"/>
    <cellStyle name="Pourcentage 17 2 4" xfId="10535"/>
    <cellStyle name="_TableHead_commentaires fixe  internet Déc 08_TBG Onatel Février  2009  Vtbg V3_Flash du mois d' avril 2009_Flash du mois de mai 2009_Budget 2011 v1 (4)" xfId="10536"/>
    <cellStyle name="_Table_USA Ownership_commentaires fixe  internet Déc 08_TBG Onatel Février  2009  Vtbg V3_Commentaires TBG mars_Flash du mois d' avril 2009_Reporting Onatel septembre  2009 préparé_Budget Telmob 2011 2" xfId="10537"/>
    <cellStyle name="Normal 4 19 3" xfId="10538"/>
    <cellStyle name="_TableHead_commentaires fixe  internet Déc 08_Commentaires TBG mars_Copie de Flash du mois d' avril 2009 corrigé par NAIMI" xfId="10539"/>
    <cellStyle name="_TableHead_commentaires fixe  internet Déc 08_Commentaires TBG mars_Copie de Flash du mois d' avril 2009 corrigé par NAIMI 2" xfId="10540"/>
    <cellStyle name="Pourcentage 21" xfId="10541"/>
    <cellStyle name="Pourcentage 16" xfId="10542"/>
    <cellStyle name="_TableHeading_commentaires fixe  internet Déc 08_Commentaires TBG mars_Copie de Flash du mois d' avril 2009 corrigé par NAIMI_Flash du mois de mai 2009_Budget 2011 v1 (4) 2" xfId="10543"/>
    <cellStyle name="_TableHead_commentaires fixe  internet Déc 08_TBG Onatel Février  2009  Vtbg V3_Flash du mois d' avril 2009_Flash du mois de mai 2009" xfId="10544"/>
    <cellStyle name="Currency [0] 18" xfId="10545"/>
    <cellStyle name="_TableHead_commentaires fixe  internet Déc 08_TBG Onatel Février  2009  Vtbg V3_Flash du mois d' avril 2009_Budget 2011 v1 (4) 2" xfId="10546"/>
    <cellStyle name="_Table_02 Pfd Valuation_Reporting Onatel Avril 2009 V0_Flash du mois de septembre 2009 (2) (version 1)_Capex- Mobile 2 2" xfId="10547"/>
    <cellStyle name="%_commentaires_fixe__internet_nov_08(2)_FAITS MARQUANTS DE SEPTEMBRE 2009" xfId="10548"/>
    <cellStyle name="_TableHead_commentaires fixe  internet Déc 08_TBG Onatel Février  2009  Vtbg V3_Flash du mois d' avril 2009_Budget 2011 v1 (4)" xfId="10549"/>
    <cellStyle name="Currency [2] 5" xfId="10550"/>
    <cellStyle name="40 % - Accent2 8 2 4" xfId="10551"/>
    <cellStyle name="réel 3 2" xfId="10552"/>
    <cellStyle name="_Table_02 Pfd Valuation_TBG Onatel Février  2009  Vtbg V3_Commentaires TBG mars_Reporting Onatel septembre  2009 préparé 3" xfId="10553"/>
    <cellStyle name="Normal 6 2 6 2" xfId="10554"/>
    <cellStyle name="_TableHead_commentaires fixe  internet Déc 08_TBG Onatel Février  2009  Vtbg V3_Copie de Flash du mois d' avril 2009 corrigé par NAIMI_Reporting Onatel septembre  2009 préparé 2" xfId="10555"/>
    <cellStyle name="Milliers 2 12 2" xfId="10556"/>
    <cellStyle name="_TableHead_commentaires fixe  internet Déc 08_TBG Onatel Février  2009  Vtbg V3_Copie de Flash du mois d' avril 2009 corrigé par NAIMI_Reporting Onatel septembre  2009 préparé" xfId="10557"/>
    <cellStyle name="40 % - Accent1 2" xfId="10558"/>
    <cellStyle name="_TableHead_commentaires fixe  internet Déc 08_TBG Onatel Février  2009  Vtbg V3_Copie de Flash du mois d' avril 2009 corrigé par NAIMI_Reporting Onatel Mai 2009 V 0_Reporting Onatel septembre  2009 préparé_Budget 2011 v1 (4) 2" xfId="10559"/>
    <cellStyle name="_TableHead_commentaires fixe  internet Déc 08_TBG Onatel Février  2009  Vtbg V3_Copie de Flash du mois d' avril 2009 corrigé par NAIMI_Reporting Onatel Mai 2009 V 0_Reporting Onatel septembre  2009 préparé 2" xfId="10560"/>
    <cellStyle name="20% - Accent6 10 4" xfId="10561"/>
    <cellStyle name="_Table_02 Pfd Valuation_Commentaires TBG mars_Reporting Onatel septembre  2009 préparé 3" xfId="10562"/>
    <cellStyle name="_Table_02 Pfd Valuation_commentaires fixe  internet Déc 08_Commentaires TBG mars_Copie de Flash du mois d' avril 2009 corrigé par NAIMI 3" xfId="10563"/>
    <cellStyle name="_TableHead_commentaires fixe  internet Déc 08_Reporting Onatel Avril 2009 V0_Flash du mois de mai 2009_Budget Telmob 2011 2" xfId="10564"/>
    <cellStyle name="Normal 6 2 7 3 2" xfId="10565"/>
    <cellStyle name="=C:\WINDOWS\SYSTEM32\COMMAND.COM" xfId="10566"/>
    <cellStyle name="Accent6 34 2" xfId="10567"/>
    <cellStyle name="Accent6 29 2" xfId="10568"/>
    <cellStyle name="Currency [0] 12" xfId="10569"/>
    <cellStyle name="_TableHead_commentaires fixe  internet Déc 08_TBG Onatel Février  2009  Vtbg V3_Copie de Flash du mois d' avril 2009 corrigé par NAIMI_Reporting Onatel Mai 2009 V 0_Reporting Onatel septembre  2009 préparé" xfId="10570"/>
    <cellStyle name="Neutre 3" xfId="10571"/>
    <cellStyle name="_Table_02 Pfd Valuation_Reporting Onatel Avril 2009 V0_Reporting Onatel septembre  2009 préparé 2" xfId="10572"/>
    <cellStyle name="_TableHead_commentaires fixe  internet Déc 08_TBG Onatel Février  2009  Vtbg V3 2" xfId="10573"/>
    <cellStyle name="_TableHead_commentaires fixe  internet Déc 08_TBG Onatel Février  2009  Vtbg V3_Copie de Flash du mois d' avril 2009 corrigé par NAIMI_Reporting Onatel Mai 2009 V 0_Budget Telmob 2011 2" xfId="10574"/>
    <cellStyle name="_TableRowBorder_Copie de Flash du mois d' avril 2009 corrigé par NAIMI_Budget Telmob 2011" xfId="10575"/>
    <cellStyle name="_Table_02 Pfd Valuation_Rev Fixe-Internet_COMMENTAIRES JUILLET 2009 2 2" xfId="10576"/>
    <cellStyle name="_TableHeading_commentaires fixe  internet Déc 08_TBG Onatel Février  2009  Vtbg V3_Budget 2011 v1 (4)" xfId="10577"/>
    <cellStyle name="_TableHead_commentaires fixe  internet Déc 08_TBG Onatel Février  2009  Vtbg V3_Copie de Flash du mois d' avril 2009 corrigé par NAIMI_Reporting Onatel Mai 2009 V 0_Budget 2011 v1 (4) 2" xfId="10578"/>
    <cellStyle name="_TableHead_commentaires fixe  internet Déc 08_TBG Onatel Février  2009  Vtbg V3_Copie de Flash du mois d' avril 2009 corrigé par NAIMI_Reporting Onatel Mai 2009 V 0_Budget 2011 v1 (4)" xfId="10579"/>
    <cellStyle name="_TableHead_commentaires fixe  internet Déc 08_TBG Onatel Février  2009  Vtbg V3_Copie de Flash du mois d' avril 2009 corrigé par NAIMI_Reporting Onatel Mai 2009 V 0" xfId="10580"/>
    <cellStyle name="Normal 12 2 4 4 2" xfId="10581"/>
    <cellStyle name="_Table_Commentaires TBG mars_Copie de Flash du mois d' avril 2009 corrigé par NAIMI_Flash du mois de mai 2009_Budget Telmob 2011" xfId="10582"/>
    <cellStyle name="_Table_USA Ownership_Commentaires TBG mars_Reporting Onatel septembre  2009 préparé_Budget Telmob 2011 2" xfId="10583"/>
    <cellStyle name="_TableHead_commentaires fixe  internet Déc 08_TBG Onatel Février  2009  Vtbg V3_Copie de Flash du mois d' avril 2009 corrigé par NAIMI_Flash du mois de mai 2009_Budget 2011 v1 (4) 2" xfId="10584"/>
    <cellStyle name="Normal 21 9" xfId="10585"/>
    <cellStyle name="_Table_02 Pfd Valuation_commentaires fixe  internet Déc 08_TBG Onatel Février  2009  Vtbg V3_Commentaires TBG mars_Reporting Onatel septembre  2009 préparé 2" xfId="10586"/>
    <cellStyle name="_Table_USA Ownership_Commentaires TBG mars_Flash du mois d' avril 2009 2 2" xfId="10587"/>
    <cellStyle name="_TableHead_TBG Onatel Février  2009  Vtbg V3_Commentaires TBG mars_Copie de Flash du mois d' avril 2009 corrigé par NAIMI_Budget 2011 v1 (4) 2" xfId="10588"/>
    <cellStyle name="_Table_02 Pfd Valuation_commentaires fixe  internet Déc 08_TBG Onatel Février  2009  Vtbg V3_Commentaires TBG mars_Reporting Onatel septembre  2009 préparé_Budget Telmob 2011" xfId="10589"/>
    <cellStyle name="_TableHead_commentaires fixe  internet Déc 08_TBG Onatel Février  2009  Vtbg V3_Copie de Flash du mois d' avril 2009 corrigé par NAIMI_Budget 2011 v1 (4)" xfId="10590"/>
    <cellStyle name="40% - Accent3 27 3" xfId="10591"/>
    <cellStyle name="40% - Accent4 27 2 2 2" xfId="10592"/>
    <cellStyle name="_TableHead_commentaires fixe  internet Déc 08_TBG Onatel Février  2009  Vtbg V3_Copie de Flash du mois d' avril 2009 corrigé par NAIMI" xfId="10593"/>
    <cellStyle name="Normal 77 3 4" xfId="10594"/>
    <cellStyle name="20% - Accent4 21 2 2" xfId="10595"/>
    <cellStyle name="20% - Accent4 16 2 2" xfId="10596"/>
    <cellStyle name="_SubHeading_prestemp_Reporting Onatel septembre  2009 préparé" xfId="10597"/>
    <cellStyle name="_Table_Reporting Onatel Avril 2009 V0_Reporting Onatel septembre  2009 préparé_Budget Telmob 2011" xfId="10598"/>
    <cellStyle name="_Table_USA Ownership_Flash du mois d' avril 2009_Reporting Onatel septembre  2009 préparé_Budget Telmob 2011 2 2" xfId="10599"/>
    <cellStyle name="_SubHeading_210302 VU Liquidity new figures_Flux Financiers Conso" xfId="10600"/>
    <cellStyle name="_TableHead_commentaires fixe  internet Déc 08_TBG Onatel Février  2009  Vtbg V3_Commentaires TBG mars_Reporting Onatel septembre  2009 préparé_Budget 2011 v1 (4)" xfId="10601"/>
    <cellStyle name="_Table_02 Pfd Valuation_commentaires fixe  internet Déc 08_Commentaires TBG mars_Flash du mois d' avril 2009_Reporting Onatel Mai 2009 V 0_Capex- Mobile 3" xfId="10602"/>
    <cellStyle name="_Table_02 Pfd Valuation_TBG Onatel Février  2009  Vtbg V3_Commentaires TBG mars_Flash du mois d' avril 2009_Reporting Onatel Mai 2009 V 0_Budget Telmob 2011 2 2" xfId="10603"/>
    <cellStyle name="_Table_02 Pfd Valuation_TBG Onatel Février  2009  Vtbg V3_Commentaires TBG mars_Copie de Flash du mois d' avril 2009 corrigé par NAIMI_Flash du mois de septembre 2009 (2) (version 1) 2 2" xfId="10604"/>
    <cellStyle name="_Table_USA Ownership_commentaires fixe  internet Déc 08_TBG Onatel Février  2009  Vtbg V3_Commentaires TBG mars_Flash du mois d' avril 2009_Flash du mois de septembre 2009 (2) (version 1)_Budget Telmob 2011 2 2" xfId="10605"/>
    <cellStyle name="_Multiple_credit - newco_6_18_BLS2q_salesforce" xfId="10606"/>
    <cellStyle name="_TableHeading_Commentaires TBG mars_Copie de Flash du mois d' avril 2009 corrigé par NAIMI_Reporting Onatel septembre  2009 préparé_Budget 2011 v1 (4)" xfId="10607"/>
    <cellStyle name="20 % - Accent2 4 4" xfId="10608"/>
    <cellStyle name="40% - Accent5 5 2 2 2" xfId="10609"/>
    <cellStyle name="_Table_USA Ownership_Commentaires TBG mars_Flash du mois d' avril 2009_Reporting Onatel Mai 2009 V 0 3" xfId="10610"/>
    <cellStyle name="_Table_commentaires fixe  internet Déc 08_TBG Onatel Février  2009  Vtbg V3_Commentaires TBG mars_Flash du mois d' avril 2009_Flash du mois de mai 2009" xfId="10611"/>
    <cellStyle name="_TableHead_commentaires fixe  internet Déc 08_TBG Onatel Février  2009  Vtbg V3_Commentaires TBG mars_Reporting Onatel septembre  2009 préparé" xfId="10612"/>
    <cellStyle name="60% - Accent5 23" xfId="10613"/>
    <cellStyle name="60% - Accent5 18" xfId="10614"/>
    <cellStyle name="40 % - Accent5 9 3 2" xfId="10615"/>
    <cellStyle name="40% - Accent2 4 3" xfId="10616"/>
    <cellStyle name="Vérification 6 2" xfId="10617"/>
    <cellStyle name="_TableRowBorder_Rev Fixe-Internet" xfId="10618"/>
    <cellStyle name="_Table_USA Ownership_TBG Onatel Février  2009  Vtbg V3_Commentaires TBG mars_Flash du mois d' avril 2009_Reporting Onatel septembre  2009 préparé 2 2" xfId="10619"/>
    <cellStyle name="_TableHead_commentaires fixe  internet Déc 08_TBG Onatel Février  2009  Vtbg V3_Commentaires TBG mars_Flash du mois de mai 2009_Budget Telmob 2011" xfId="10620"/>
    <cellStyle name="_Table_02 Pfd Valuation_commentaires fixe  internet Déc 08_Reporting Onatel Avril 2009 V0_Reporting Onatel septembre  2009 préparé_Budget Telmob 2011 2 2" xfId="10621"/>
    <cellStyle name="Milliers 16 3 3 2" xfId="10622"/>
    <cellStyle name="_TableHead_commentaires fixe  internet Déc 08_TBG Onatel Février  2009  Vtbg V3_Commentaires TBG mars_Flash du mois de mai 2009_Budget 2011 v1 (4)" xfId="10623"/>
    <cellStyle name="40 % - Accent1 7 2 2 2" xfId="10624"/>
    <cellStyle name="_Table_02 Pfd Valuation_TBG Onatel Février  2009  Vtbg V3_Flash du mois d' avril 2009_Flash du mois de mai 2009 2" xfId="10625"/>
    <cellStyle name="_TableHeading_Reporting Onatel Avril 2009 V0_Copie de Flash du mois d' avril 2009 corrigé par NAIMI_Reporting Onatel septembre  2009 préparé" xfId="10626"/>
    <cellStyle name="_TableHead_commentaires fixe  internet Déc 08_TBG Onatel Février  2009  Vtbg V3_Commentaires TBG mars_Flash du mois d' avril 2009_Reporting Onatel septembre  2009 préparé 2" xfId="10627"/>
    <cellStyle name="_Table_USA Ownership_commentaires fixe  internet Déc 08_Reporting Onatel Avril 2009 V0" xfId="10628"/>
    <cellStyle name="_TableHead_TBG Onatel Février  2009  Vtbg V3_Flash du mois d' avril 2009_Budget Telmob 2011" xfId="10629"/>
    <cellStyle name="Normal 91 4 2" xfId="10630"/>
    <cellStyle name="Normal 86 4 2" xfId="10631"/>
    <cellStyle name="20% - Accent6 13 4" xfId="10632"/>
    <cellStyle name="Pourcentage 8 7_RH et QS" xfId="10633"/>
    <cellStyle name="_TableHead_commentaires fixe  internet Déc 08_TBG Onatel Février  2009  Vtbg V3_Commentaires TBG mars_Flash du mois d' avril 2009_Reporting Onatel Mai 2009 V 0 2" xfId="10634"/>
    <cellStyle name="Comma [0] 7" xfId="10635"/>
    <cellStyle name="_Table_Flash du mois d' avril 2009" xfId="10636"/>
    <cellStyle name="_Table_USA Ownership_Commentaires TBG mars_Flash du mois d' avril 2009_Reporting Onatel septembre  2009 préparé" xfId="10637"/>
    <cellStyle name="_TableHead_commentaires fixe  internet Déc 08_TBG Onatel Février  2009  Vtbg V3_Commentaires TBG mars 2" xfId="10638"/>
    <cellStyle name="_TableHead_commentaires fixe  internet Déc 08_TBG Onatel Février  2009  Vtbg V3_Commentaires TBG mars_Flash du mois d' avril 2009_Flash du mois de mai 2009_Budget Telmob 2011" xfId="10639"/>
    <cellStyle name="Pourcentage 17 3 6" xfId="10640"/>
    <cellStyle name="_Table_02 Pfd Valuation_commentaires fixe  internet Déc 08_Commentaires TBG mars_Reporting Onatel septembre  2009 préparé 2 2" xfId="10641"/>
    <cellStyle name="_TableHead_commentaires fixe  internet Déc 08_Budget 2011 v1 (4) 2" xfId="10642"/>
    <cellStyle name="_TableHead_commentaires fixe  internet Déc 08_TBG Onatel Février  2009  Vtbg V3_Commentaires TBG mars_Flash du mois d' avril 2009_Flash du mois de mai 2009_Budget 2011 v1 (4)" xfId="10643"/>
    <cellStyle name="40 % - Accent5 11 2" xfId="10644"/>
    <cellStyle name="_Table_02 Pfd Valuation_Reporting Onatel Mai 2009 V 0_Budget Telmob 2011 2 2" xfId="10645"/>
    <cellStyle name="_TableHead_commentaires fixe  internet Déc 08_TBG Onatel Février  2009  Vtbg V3_Commentaires TBG mars_Flash du mois d' avril 2009_Budget Telmob 2011 2" xfId="10646"/>
    <cellStyle name="_Table_02 Pfd Valuation_P &amp; L Conso_Budget Telmob 2011 2" xfId="10647"/>
    <cellStyle name="_Table_USA Ownership_Reporting Onatel Avril 2009 V0_Copie de Flash du mois d' avril 2009 corrigé par NAIMI_Flash du mois de septembre 2009 (2) (version 1)_Budget Telmob 2011 2" xfId="10648"/>
    <cellStyle name="_TableRowBorder_Commentaires TBG mars_Copie de Flash du mois d' avril 2009 corrigé par NAIMI_Flash du mois de mai 2009" xfId="10649"/>
    <cellStyle name="40% - Accent6 20 4" xfId="10650"/>
    <cellStyle name="40% - Accent6 15 4" xfId="10651"/>
    <cellStyle name="Normal 104 3" xfId="10652"/>
    <cellStyle name="_Situation des projets FTK_BSS_Envrt_18-10-05_TBG nov 09 - v5" xfId="10653"/>
    <cellStyle name="_TableHead_commentaires fixe  internet Déc 08_TBG Onatel Février  2009  Vtbg V3_Commentaires TBG mars_Flash du mois d' avril 2009_Budget Telmob 2011" xfId="10654"/>
    <cellStyle name="Titre 1 2 2" xfId="10655"/>
    <cellStyle name="_TableHeading_Commentaires TBG mars_Copie de Flash du mois d' avril 2009 corrigé par NAIMI_Reporting Onatel Mai 2009 V 0_Budget Telmob 2011" xfId="10656"/>
    <cellStyle name="Calcul 4 3 2" xfId="10657"/>
    <cellStyle name="_TableHeading_commentaires fixe  internet Déc 08_Reporting Onatel Avril 2009 V0_Copie de Flash du mois d' avril 2009 corrigé par NAIMI_Reporting Onatel Mai 2009 V 0_Budget Telmob 2011 2" xfId="10658"/>
    <cellStyle name="_TableHead_commentaires fixe  internet Déc 08_TBG Onatel Février  2009  Vtbg V3_Commentaires TBG mars_Flash du mois d' avril 2009 2" xfId="10659"/>
    <cellStyle name="40% - Accent4 24_RH et QS" xfId="10660"/>
    <cellStyle name="40% - Accent4 19_RH et QS" xfId="10661"/>
    <cellStyle name="_Table_02 Pfd Valuation_commentaires fixe  internet Déc 08_Commentaires TBG mars_Flash du mois d' avril 2009_Flash du mois de mai 2009" xfId="10662"/>
    <cellStyle name="_TableHead_commentaires fixe  internet Déc 08_TBG Onatel Février  2009  Vtbg V3_Commentaires TBG mars_Copie de Flash du mois d' avril 2009 corrigé par NAIMI_Reporting Onatel septembre  2009 préparé_Budget 2011 v1 (4) 2" xfId="10663"/>
    <cellStyle name="_Table_02 Pfd Valuation_Commentaires TBG mars_Copie de Flash du mois d' avril 2009 corrigé par NAIMI_Flash du mois de septembre 2009 (2) (version 1)_Budget Telmob 2011 2" xfId="10664"/>
    <cellStyle name="_TableHead_commentaires fixe  internet Déc 08_TBG Onatel Février  2009  Vtbg V3_Commentaires TBG mars_Copie de Flash du mois d' avril 2009 corrigé par NAIMI_Reporting Onatel septembre  2009 préparé_Budget 2011 v1 (4)" xfId="10665"/>
    <cellStyle name="_Table_USA Ownership_commentaires fixe  internet Déc 08_Commentaires TBG mars_Flash du mois de septembre 2009 (2) (version 1)_Budget Telmob 2011 2" xfId="10666"/>
    <cellStyle name="_TableHead_commentaires fixe  internet Déc 08_TBG Onatel Février  2009  Vtbg V3_Commentaires TBG mars_Copie de Flash du mois d' avril 2009 corrigé par NAIMI_Reporting Onatel septembre  2009 préparé 2" xfId="10667"/>
    <cellStyle name="_Table_02 Pfd Valuation_commentaires fixe  internet Déc 08_Commentaires TBG mars_Copie de Flash du mois d' avril 2009 corrigé par NAIMI_Flash du mois de septembre 2009 (2) (version 1) 2 2" xfId="10668"/>
    <cellStyle name="_Table_02 Pfd Valuation_Reporting Onatel Avril 2009 V0_Flash du mois de septembre 2009 (2) (version 1)_Budget Telmob 2011 2 2" xfId="10669"/>
    <cellStyle name="Normal 21 2 2 3" xfId="10670"/>
    <cellStyle name="Normal 16 2 2 3" xfId="10671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10672"/>
    <cellStyle name="_TableRowBorder_Commentaires TBG mars_Copie de Flash du mois d' avril 2009 corrigé par NAIMI_Reporting Onatel Mai 2009 V 0_Budget Telmob 2011" xfId="10673"/>
    <cellStyle name="40% - Accent5 12 2" xfId="10674"/>
    <cellStyle name="_Table_02 Pfd Valuation_commentaires fixe  internet Déc 08_Commentaires TBG mars_Copie de Flash du mois d' avril 2009 corrigé par NAIMI_Reporting Onatel Mai 2009 V 0_Budget Telmob 2011 2" xfId="10675"/>
    <cellStyle name="_TableHead_commentaires fixe  internet Déc 08_TBG Onatel Février  2009  Vtbg V3_Commentaires TBG mars_Copie de Flash du mois d' avril 2009 corrigé par NAIMI_Reporting Onatel Mai 2009 V 0_Budget Telmob 2011" xfId="10676"/>
    <cellStyle name="Normal 12 2 4 2 2 3" xfId="10677"/>
    <cellStyle name="_TableHeading_Reporting Onatel Mai 2009 V 0" xfId="10678"/>
    <cellStyle name="_Table_USA Ownership_Flash du mois d' avril 2009_Reporting Onatel septembre  2009 préparé_Budget Telmob 2011" xfId="10679"/>
    <cellStyle name="40 % - Accent4 7 2 2 2" xfId="10680"/>
    <cellStyle name="_V2 BSS comparaison Budget 2008_2007" xfId="10681"/>
    <cellStyle name="Normal 43" xfId="10682"/>
    <cellStyle name="Normal 38" xfId="10683"/>
    <cellStyle name="_Heading_prestemp_Reporting Onatel septembre  2009 V1 (4)" xfId="10684"/>
    <cellStyle name="_TableHead_commentaires fixe  internet Déc 08_TBG Onatel Février  2009  Vtbg V3_Commentaires TBG mars_Copie de Flash du mois d' avril 2009 corrigé par NAIMI_Reporting Onatel Mai 2009 V 0 2" xfId="10685"/>
    <cellStyle name="_TableHead_commentaires fixe  internet Déc 08_TBG Onatel Février  2009  Vtbg V3_Commentaires TBG mars_Copie de Flash du mois d' avril 2009 corrigé par NAIMI_Reporting Onatel Mai 2009 V 0" xfId="10686"/>
    <cellStyle name="_TableHead_commentaires fixe  internet Déc 08_TBG Onatel Février  2009  Vtbg V3_Commentaires TBG mars_Copie de Flash du mois d' avril 2009 corrigé par NAIMI_Flash du mois de mai 2009_Budget Telmob 2011 2" xfId="10687"/>
    <cellStyle name="_TableHead_Reporting Onatel Avril 2009 V0_Flash du mois de mai 2009_Budget Telmob 2011 2" xfId="10688"/>
    <cellStyle name="_Table_P &amp; L Conso" xfId="10689"/>
    <cellStyle name="_TableHead_commentaires fixe  internet Déc 08_TBG Onatel Février  2009  Vtbg V3_Commentaires TBG mars_Copie de Flash du mois d' avril 2009 corrigé par NAIMI_Flash du mois de mai 2009_Budget 2011 v1 (4) 2" xfId="10690"/>
    <cellStyle name="_Table_02 Pfd Valuation_commentaires fixe  internet Déc 08_TBG Onatel Février  2009  Vtbg V3_Commentaires TBG mars" xfId="10691"/>
    <cellStyle name="_SubHeading_prestemp_Reporting Onatel Mai 2009 V 0 A ENVOYE_Reporting Onatel septembre  2009 V1 (4)" xfId="10692"/>
    <cellStyle name="_Table_USA Ownership_commentaires fixe  internet Déc 08_Commentaires TBG mars_Copie de Flash du mois d' avril 2009 corrigé par NAIMI_Budget Telmob 2011 3" xfId="10693"/>
    <cellStyle name="_TableHead_commentaires fixe  internet Déc 08_TBG Onatel Février  2009  Vtbg V3_Commentaires TBG mars_Copie de Flash du mois d' avril 2009 corrigé par NAIMI_Flash du mois de mai 2009_Budget 2011 v1 (4)" xfId="10694"/>
    <cellStyle name="20% - Accent2 25 2 3" xfId="10695"/>
    <cellStyle name="_TableHead_commentaires fixe  internet Déc 08_TBG Onatel Février  2009  Vtbg V3_Commentaires TBG mars_Budget Telmob 2011 2" xfId="10696"/>
    <cellStyle name="Pourcentage 3 3 5 2 3" xfId="10697"/>
    <cellStyle name="_TableHead_commentaires fixe  internet Déc 08_TBG Onatel Février  2009  Vtbg V3_Commentaires TBG mars_Budget 2011 v1 (4) 2" xfId="10698"/>
    <cellStyle name="_Table_02 Pfd Valuation_Reporting Onatel Avril 2009 V0_Reporting Onatel Mai 2009 V 0_Budget Telmob 2011 3" xfId="10699"/>
    <cellStyle name="_TableRowBorder_Reporting Onatel Avril 2009 V0_Copie de Flash du mois d' avril 2009 corrigé par NAIMI" xfId="10700"/>
    <cellStyle name="Accent3 8" xfId="10701"/>
    <cellStyle name="_TableHead_commentaires fixe  internet Déc 08_TBG Onatel Février  2009  Vtbg V3_Commentaires TBG mars_Budget 2011 v1 (4)" xfId="10702"/>
    <cellStyle name="_Table_USA Ownership_Copie de Flash du mois d' avril 2009 corrigé par NAIMI_Flash du mois de mai 2009 3" xfId="10703"/>
    <cellStyle name="_Table_02 Pfd Valuation_Copie de Flash du mois d' avril 2009 corrigé par NAIMI_Budget Telmob 2011 3" xfId="10704"/>
    <cellStyle name="_TableHead_commentaires fixe  internet Déc 08_TBG Onatel Février  2009  Vtbg V3_Budget Telmob 2011 2" xfId="10705"/>
    <cellStyle name="_TableHeading_commentaires fixe  internet Déc 08_TBG Onatel Février  2009  Vtbg V3_Reporting Onatel Mai 2009 V 0 2" xfId="10706"/>
    <cellStyle name="_Table_USA Ownership_TBG Onatel Février  2009  Vtbg V3_Flash du mois d' avril 2009_Flash du mois de mai 2009_Budget Telmob 2011 2 2" xfId="10707"/>
    <cellStyle name="_Table_USA Ownership_commentaires fixe  internet Déc 08_TBG Onatel Février  2009  Vtbg V3_Commentaires TBG mars_Copie de Flash du mois d' avril 2009 corrigé par NAIMI_Flash du mois de septembre 2009 (2) (version 1)_Budget Telmob 2011 2 2" xfId="10708"/>
    <cellStyle name="Calcul 3 2 2" xfId="10709"/>
    <cellStyle name="20% - Accent3 27 2 2 2" xfId="10710"/>
    <cellStyle name="40% - Accent5 27 3" xfId="10711"/>
    <cellStyle name="_Table_02 Pfd Valuation_commentaires fixe  internet Déc 08_Copie de Flash du mois d' avril 2009 corrigé par NAIMI_Budget Telmob 2011 3" xfId="10712"/>
    <cellStyle name="_TableHead_commentaires fixe  internet Déc 08_Reporting Onatel septembre  2009 préparé_Budget 2011 v1 (4) 2" xfId="10713"/>
    <cellStyle name="_TableHeading_commentaires fixe  internet Déc 08_TBG Onatel Février  2009  Vtbg V3_Commentaires TBG mars_Reporting Onatel septembre  2009 préparé_Budget 2011 v1 (4)" xfId="10714"/>
    <cellStyle name="_Table_USA Ownership_Flash du mois d' avril 2009_Reporting Onatel Mai 2009 V 0_Budget Telmob 2011 2" xfId="10715"/>
    <cellStyle name="_TableHead_commentaires fixe  internet Déc 08_Reporting Onatel septembre  2009 préparé" xfId="10716"/>
    <cellStyle name="_TableHead_commentaires fixe  internet Déc 08_Reporting Onatel Mai 2009 V 0_Budget Telmob 2011 2" xfId="10717"/>
    <cellStyle name="_TableHead_commentaires fixe  internet Déc 08_Reporting Onatel Mai 2009 V 0_Budget Telmob 2011" xfId="10718"/>
    <cellStyle name="_TableHead_commentaires fixe  internet Déc 08_Reporting Onatel Mai 2009 V 0_Budget 2011 v1 (4) 2" xfId="10719"/>
    <cellStyle name="_Table_Commentaires TBG mars" xfId="10720"/>
    <cellStyle builtinId="20" name="Input" xfId="10721"/>
    <cellStyle name="_Table_USA Ownership_Copie de Flash du mois d' avril 2009 corrigé par NAIMI_Reporting Onatel Mai 2009 V 0_Flash du mois de septembre 2009 (2) (version 1)_Budget Telmob 2011 2" xfId="10722"/>
    <cellStyle name="_Table_02 Pfd Valuation_commentaires fixe  internet Déc 08_TBG Onatel Février  2009  Vtbg V3_Flash du mois d' avril 2009_Flash du mois de septembre 2009 (2) (version 1)_Capex- Mobile" xfId="10723"/>
    <cellStyle name="_TableHead_commentaires fixe  internet Déc 08_Reporting Onatel Mai 2009 V 0 A ENVOYE_Budget Telmob 2011 2" xfId="10724"/>
    <cellStyle name="_Table_02 Pfd Valuation_TBG Onatel Février  2009  Vtbg V3_Copie de Flash du mois d' avril 2009 corrigé par NAIMI_Reporting Onatel Mai 2009 V 0_Budget Telmob 2011 3" xfId="10725"/>
    <cellStyle name="_TableHead_commentaires fixe  internet Déc 08_TBG Onatel Février  2009  Vtbg V3_Commentaires TBG mars_Copie de Flash du mois d' avril 2009 corrigé par NAIMI_Reporting Onatel Mai 2009 V 0_Reporting Onatel septembre  2009 préparé" xfId="10726"/>
    <cellStyle name="60% - Accent6 17" xfId="10727"/>
    <cellStyle name="60% - Accent6 22" xfId="10728"/>
    <cellStyle name="_TableHead_commentaires fixe  internet Déc 08_Reporting Onatel Mai 2009 V 0 A ENVOYE 2" xfId="10729"/>
    <cellStyle name="Normal 3 2 2 5_RH et QS" xfId="10730"/>
    <cellStyle name="40% - Accent4 8_RH et QS" xfId="10731"/>
    <cellStyle name="20% - Accent6 19_RH et QS" xfId="10732"/>
    <cellStyle name="20% - Accent6 24_RH et QS" xfId="10733"/>
    <cellStyle name="_TableHead_commentaires fixe  internet Déc 08_Reporting Onatel Mai 2009 V 0" xfId="10734"/>
    <cellStyle name="Accent2 2 2" xfId="10735"/>
    <cellStyle name="Small" xfId="10736"/>
    <cellStyle name="%_Flash_du_mois_de_Décembre_2008_v2(2)_Flux Financiers Conso_FAITS MARQUANTS DE SEPTEMBRE 2009" xfId="10737"/>
    <cellStyle name="_Table_USA Ownership_commentaires fixe  internet Déc 08 2" xfId="10738"/>
    <cellStyle name="_TableHead_commentaires fixe  internet Déc 08_Reporting Onatel Avril 2009 V0_Reporting Onatel septembre  2009 préparé_Budget 2011 v1 (4) 2" xfId="10739"/>
    <cellStyle name="Normal 12 2 4 4 2 2" xfId="10740"/>
    <cellStyle name="_Table_02 Pfd Valuation_commentaires fixe  internet Déc 08_Flash du mois de mai 2009_Capex- Mobile 2 2" xfId="10741"/>
    <cellStyle name="_TableHead_commentaires fixe  internet Déc 08_Reporting Onatel Avril 2009 V0_Reporting Onatel Mai 2009 V 0_Budget 2011 v1 (4) 2" xfId="10742"/>
    <cellStyle name="20 % - Accent2 10 2 2 2" xfId="10743"/>
    <cellStyle name="Normal 26 2 2 3 2" xfId="10744"/>
    <cellStyle name="_TableHeading_commentaires fixe  internet Déc 08_TBG Onatel Février  2009  Vtbg V3_Commentaires TBG mars_Flash du mois d' avril 2009 2" xfId="10745"/>
    <cellStyle name="60 % - Accent6 8 2" xfId="10746"/>
    <cellStyle name="_TableHead_commentaires fixe  internet Déc 08_Reporting Onatel Avril 2009 V0_Reporting Onatel Mai 2009 V 0_Budget 2011 v1 (4)" xfId="10747"/>
    <cellStyle name="Heading 1 5" xfId="10748"/>
    <cellStyle name="Normal 12 2 6 4" xfId="10749"/>
    <cellStyle name="_Table_02 Pfd Valuation_commentaires fixe  internet Déc 08_Reporting Onatel Avril 2009 V0_Flash du mois de septembre 2009 (2) (version 1)_Budget Telmob 2011 2 2" xfId="10750"/>
    <cellStyle name="_TableHead_commentaires fixe  internet Déc 08_Reporting Onatel Avril 2009 V0_Reporting Onatel Mai 2009 V 0 2" xfId="10751"/>
    <cellStyle name="Pourcentage 17 3 2 3" xfId="10752"/>
    <cellStyle name="_Table_02 Pfd Valuation_Reporting Onatel Mai 2009 V 0 A ENVOYE_Reporting Onatel septembre  2009 préparé_Capex- Mobile" xfId="10753"/>
    <cellStyle name="20 % - Accent1 2 2_Parc Mobile" xfId="10754"/>
    <cellStyle name="_TableHead_TBG Onatel Février  2009  Vtbg V3_Reporting Onatel Mai 2009 V 0_Budget 2011 v1 (4)" xfId="10755"/>
    <cellStyle name="_Table_02 Pfd Valuation_TBG Onatel Février  2009  Vtbg V3_Copie de Flash du mois d' avril 2009 corrigé par NAIMI_Reporting Onatel Mai 2009 V 0_Reporting Onatel septembre  2009 préparé 2 2" xfId="10756"/>
    <cellStyle name="_TableHead_commentaires fixe  internet Déc 08_Reporting Onatel Avril 2009 V0_Flash du mois de mai 2009_Budget 2011 v1 (4) 2" xfId="10757"/>
    <cellStyle name="_Table_USA Ownership_commentaires fixe  internet Déc 08_Commentaires TBG mars_Flash du mois de septembre 2009 (2) (version 1) 2" xfId="10758"/>
    <cellStyle name="20 % - Accent1 10 2 4" xfId="10759"/>
    <cellStyle name="_TableHead_commentaires fixe  internet Déc 08_Reporting Onatel Avril 2009 V0_Flash du mois de mai 2009 2" xfId="10760"/>
    <cellStyle name="_TableHeading_commentaires fixe  internet Déc 08_TBG Onatel Février  2009  Vtbg V3_Copie de Flash du mois d' avril 2009 corrigé par NAIMI_Reporting Onatel Mai 2009 V 0_Reporting Onatel septembre  2009 préparé_Budget 2011 v1 (4) 2" xfId="10761"/>
    <cellStyle name="_TableHead_commentaires fixe  internet Déc 08_Reporting Onatel Avril 2009 V0_Copie de Flash du mois d' avril 2009 corrigé par NAIMI_Reporting Onatel septembre  2009 préparé_Budget 2011 v1 (4)" xfId="10762"/>
    <cellStyle name="_TableRowBorder_Reporting Onatel Avril 2009 V0_Copie de Flash du mois d' avril 2009 corrigé par NAIMI_Reporting Onatel Mai 2009 V 0_Budget Telmob 2011" xfId="10763"/>
    <cellStyle name="40% - Accent6 25 3 2" xfId="10764"/>
    <cellStyle name="_TableHead_commentaires fixe  internet Déc 08_Reporting Onatel Avril 2009 V0_Copie de Flash du mois d' avril 2009 corrigé par NAIMI_Reporting Onatel Mai 2009 V 0_Budget Telmob 2011 2" xfId="10765"/>
    <cellStyle name="20% - Accent2 13 3 2" xfId="10766"/>
    <cellStyle name="%_Phase préparatoire du TBG de Décembre 2008_Flux Financiers Conso_Reporting Onatel septembre  2009 V1 (4)" xfId="10767"/>
    <cellStyle name="_TableHead_commentaires fixe  internet Déc 08_Reporting Onatel Avril 2009 V0_Copie de Flash du mois d' avril 2009 corrigé par NAIMI_Flash du mois de mai 2009_Budget Telmob 2011" xfId="10768"/>
    <cellStyle name="_TableHead_commentaires fixe  internet Déc 08_Reporting Onatel Avril 2009 V0_Copie de Flash du mois d' avril 2009 corrigé par NAIMI_Flash du mois de mai 2009_Budget 2011 v1 (4)" xfId="10769"/>
    <cellStyle name="_TableHeading_Commentaires TBG mars_Flash du mois d' avril 2009_Reporting Onatel septembre  2009 préparé" xfId="10770"/>
    <cellStyle name="ViewTotal" xfId="10771"/>
    <cellStyle name="discount" xfId="10772"/>
    <cellStyle name="_Heading_prestemp_Reporting Onatel Mai 2009 V 0 A ENVOYE_COMMENTAIRES" xfId="10773"/>
    <cellStyle name="20% - Accent3 21 3 2" xfId="10774"/>
    <cellStyle name="20% - Accent3 16 3 2" xfId="10775"/>
    <cellStyle name="_Table_USA Ownership_Commentaires TBG mars_Flash du mois d' avril 2009_Reporting Onatel Mai 2009 V 0 2" xfId="10776"/>
    <cellStyle name="_TableHead_commentaires fixe  internet Déc 08_Reporting Onatel Avril 2009 V0" xfId="10777"/>
    <cellStyle name="20 % - Accent1 10 4 3" xfId="10778"/>
    <cellStyle name="20% - Accent4 23 3" xfId="10779"/>
    <cellStyle name="20% - Accent4 18 3" xfId="10780"/>
    <cellStyle name="_Table_02 Pfd Valuation_Reporting Onatel Avril 2009 V0_Copie de Flash du mois d' avril 2009 corrigé par NAIMI_Reporting Onatel Mai 2009 V 0_Flash du mois de septembre 2009 (2) (version 1)_Budget Telmob 2011" xfId="10781"/>
    <cellStyle name="_TableHead_commentaires fixe  internet Déc 08_Flash du mois de mai 2009_Budget 2011 v1 (4) 2" xfId="10782"/>
    <cellStyle name="_TableHead_commentaires fixe  internet Déc 08_Copie de Flash du mois d' avril 2009 corrigé par NAIMI" xfId="10783"/>
    <cellStyle name="20 % - Accent2 3 5" xfId="10784"/>
    <cellStyle name="_Table_02 Pfd Valuation_commentaires fixe  internet Déc 08_Reporting Onatel Avril 2009 V0_Copie de Flash du mois d' avril 2009 corrigé par NAIMI_Reporting Onatel Mai 2009 V 0 3" xfId="10785"/>
    <cellStyle name="_TableHead_commentaires fixe  internet Déc 08_Flash du mois de mai 2009 2" xfId="10786"/>
    <cellStyle name="_TableHead_commentaires fixe  internet Déc 08_Flash du mois d' avril 2009_Reporting Onatel septembre  2009 préparé 2" xfId="10787"/>
    <cellStyle name="%_Flux Financiers Conso_Flash du mois de Novembre V2" xfId="10788"/>
    <cellStyle name="Accent6 3_Parc Mobile" xfId="10789"/>
    <cellStyle name="20% - Accent4 3 2 2" xfId="10790"/>
    <cellStyle name="_Table_USA Ownership_TBG Onatel Février  2009  Vtbg V3_Commentaires TBG mars_Flash du mois de septembre 2009 (2) (version 1) 2" xfId="10791"/>
    <cellStyle name="_TableHead_commentaires fixe  internet Déc 08_Flash du mois d' avril 2009_Reporting Onatel septembre  2009 préparé" xfId="10792"/>
    <cellStyle name="_Table_02 Pfd Valuation_commentaires fixe  internet Déc 08_Reporting Onatel Mai 2009 V 0_Capex- Mobile 2" xfId="10793"/>
    <cellStyle name="20% - Accent1 11_RH et QS" xfId="10794"/>
    <cellStyle name="_TableHead_TBG Onatel Février  2009  Vtbg V3_Commentaires TBG mars_Flash du mois d' avril 2009_Budget 2011 v1 (4) 2" xfId="10795"/>
    <cellStyle name="_TableHead_commentaires fixe  internet Déc 08_Flash du mois d' avril 2009_Reporting Onatel Mai 2009 V 0_Budget 2011 v1 (4)" xfId="10796"/>
    <cellStyle name="40% - Accent5 27 2 2" xfId="10797"/>
    <cellStyle name="_TableHead_commentaires fixe  internet Déc 08_Flash du mois d' avril 2009_Flash du mois de mai 2009" xfId="10798"/>
    <cellStyle name="_Table_02 Pfd Valuation_Reporting Onatel Mai 2009 V 0_Capex- Mobile 2 2" xfId="10799"/>
    <cellStyle name="Entrée 6_RH et QS" xfId="10800"/>
    <cellStyle name="40% - Accent5 20 2 2 2" xfId="10801"/>
    <cellStyle name="40% - Accent5 15 2 2 2" xfId="10802"/>
    <cellStyle name="_Table_02 Pfd Valuation_Copie de Flash du mois d' avril 2009 corrigé par NAIMI_Reporting Onatel Mai 2009 V 0_Flash du mois de septembre 2009 (2) (version 1) 3" xfId="10803"/>
    <cellStyle name="_TableHead_commentaires fixe  internet Déc 08_Flash du mois d' avril 2009_Budget Telmob 2011" xfId="10804"/>
    <cellStyle name="20 % - Accent4 10 3 4" xfId="10805"/>
    <cellStyle name="_TableHead_commentaires fixe  internet Déc 08_Copie de Flash du mois d' avril 2009 corrigé par NAIMI_Reporting Onatel septembre  2009 préparé_Budget 2011 v1 (4) 2" xfId="10806"/>
    <cellStyle name="Milliers 20 2" xfId="10807"/>
    <cellStyle builtinId="17" name="Heading 2" xfId="10808"/>
    <cellStyle name="_TableHead_commentaires fixe  internet Déc 08_Copie de Flash du mois d' avril 2009 corrigé par NAIMI_Reporting Onatel septembre  2009 préparé" xfId="10809"/>
    <cellStyle name="_Table_USA Ownership_TBG Onatel Février  2009  Vtbg V3_Commentaires TBG mars_Copie de Flash du mois d' avril 2009 corrigé par NAIMI_Reporting Onatel Mai 2009 V 0 2 2" xfId="10810"/>
    <cellStyle name="_Table_02 Pfd Valuation_commentaires fixe  internet Déc 08_Copie de Flash du mois d' avril 2009 corrigé par NAIMI_Reporting Onatel Mai 2009 V 0_Budget Telmob 2011 2" xfId="10811"/>
    <cellStyle name="_TableHeading_Commentaires TBG mars_Reporting Onatel septembre  2009 préparé" xfId="10812"/>
    <cellStyle name="20% - Accent5 8 2 2" xfId="10813"/>
    <cellStyle name="Pourcentage 17 2 2 2 3" xfId="10814"/>
    <cellStyle name="_TableHead_Commentaires TBG mars_Copie de Flash du mois d' avril 2009 corrigé par NAIMI_Reporting Onatel Mai 2009 V 0_Budget Telmob 2011 2" xfId="10815"/>
    <cellStyle name="_Table_02 Pfd Valuation_TBG Onatel Février  2009  Vtbg V3_Copie de Flash du mois d' avril 2009 corrigé par NAIMI_Reporting Onatel Mai 2009 V 0_Flash du mois de septembre 2009 (2) (version 1)_Budget Telmob 2011 3" xfId="10816"/>
    <cellStyle name="_TableHead_commentaires fixe  internet Déc 08_Copie de Flash du mois d' avril 2009 corrigé par NAIMI_Reporting Onatel Mai 2009 V 0_Reporting Onatel septembre  2009 préparé_Budget 2011 v1 (4) 2" xfId="10817"/>
    <cellStyle name="_Table_02 Pfd Valuation_commentaires fixe  internet Déc 08_Reporting Onatel Avril 2009 V0_Copie de Flash du mois d' avril 2009 corrigé par NAIMI_Flash du mois de septembre 2009 (2) (version 1)_Capex- Mobile" xfId="10818"/>
    <cellStyle builtinId="43" name="40% - Accent4" xfId="10819"/>
    <cellStyle name="_TableHeading_TBG Onatel Février  2009  Vtbg V3_Copie de Flash du mois d' avril 2009 corrigé par NAIMI_Reporting Onatel Mai 2009 V 0_Reporting Onatel septembre  2009 préparé_Budget 2011 v1 (4)" xfId="10820"/>
    <cellStyle name="40% - Accent4 4 2 3" xfId="10821"/>
    <cellStyle name="_TableHead_commentaires fixe  internet Déc 08_Copie de Flash du mois d' avril 2009 corrigé par NAIMI_Reporting Onatel Mai 2009 V 0_Reporting Onatel septembre  2009 préparé" xfId="10822"/>
    <cellStyle name="_TableHeading_TBG Onatel Février  2009  Vtbg V3_Commentaires TBG mars_Flash du mois d' avril 2009_Budget 2011 v1 (4)" xfId="10823"/>
    <cellStyle name="Normal 5 2 2 7 2" xfId="10824"/>
    <cellStyle name="_TableHead_commentaires fixe  internet Déc 08_Copie de Flash du mois d' avril 2009 corrigé par NAIMI_Reporting Onatel Mai 2009 V 0_Budget Telmob 2011" xfId="10825"/>
    <cellStyle name="_TableHead_commentaires fixe  internet Déc 08_Copie de Flash du mois d' avril 2009 corrigé par NAIMI_Reporting Onatel Mai 2009 V 0_Budget 2011 v1 (4) 2" xfId="10826"/>
    <cellStyle name="Normal 3 3 5 4" xfId="10827"/>
    <cellStyle name="_TableHead_commentaires fixe  internet Déc 08_Copie de Flash du mois d' avril 2009 corrigé par NAIMI_Reporting Onatel Mai 2009 V 0_Budget 2011 v1 (4)" xfId="10828"/>
    <cellStyle name="_TableHead_commentaires fixe  internet Déc 08_Copie de Flash du mois d' avril 2009 corrigé par NAIMI_Flash du mois de mai 2009_Budget Telmob 2011" xfId="10829"/>
    <cellStyle name="Titre 3 2 2_Parc Mobile" xfId="10830"/>
    <cellStyle name="Milliers 14 2 3 2" xfId="10831"/>
    <cellStyle name="_TableHead_commentaires fixe  internet Déc 08_Copie de Flash du mois d' avril 2009 corrigé par NAIMI_Flash du mois de mai 2009" xfId="10832"/>
    <cellStyle name="Normal 94 2 2 3" xfId="10833"/>
    <cellStyle name="Normal 89 2 2 3" xfId="10834"/>
    <cellStyle name="Header4" xfId="10835"/>
    <cellStyle name="20 % - Accent1 2 5" xfId="10836"/>
    <cellStyle name="_TableHead_commentaires fixe  internet Déc 08_Copie de Flash du mois d' avril 2009 corrigé par NAIMI_Budget Telmob 2011 2" xfId="10837"/>
    <cellStyle name="_Table_USA Ownership_commentaires fixe  internet Déc 08_Reporting Onatel Avril 2009 V0_Reporting Onatel septembre  2009 préparé 3" xfId="10838"/>
    <cellStyle name="_Indicateurs BFR Régions 102008" xfId="10839"/>
    <cellStyle name="_Table_USA Ownership_commentaires fixe  internet Déc 08_Commentaires TBG mars_Flash du mois d' avril 2009_Flash du mois de mai 2009_Budget Telmob 2011" xfId="10840"/>
    <cellStyle name="_TableHead_commentaires fixe  internet Déc 08_Copie de Flash du mois d' avril 2009 corrigé par NAIMI_Budget Telmob 2011" xfId="10841"/>
    <cellStyle name="Normal 83" xfId="10842"/>
    <cellStyle name="Normal 78" xfId="10843"/>
    <cellStyle name="Milliers 16 2 2 2 2" xfId="10844"/>
    <cellStyle name="Entrée 6 2 2" xfId="10845"/>
    <cellStyle name="_TableHead_commentaires fixe  internet Déc 08_Copie de Flash du mois d' avril 2009 corrigé par NAIMI_Budget 2011 v1 (4) 2" xfId="10846"/>
    <cellStyle name="_TableHead_commentaires fixe  internet Déc 08_Copie de Flash du mois d' avril 2009 corrigé par NAIMI_Budget 2011 v1 (4)" xfId="10847"/>
    <cellStyle name="_Table_USA Ownership_TBG Onatel Février  2009  Vtbg V3_Commentaires TBG mars_Copie de Flash du mois d' avril 2009 corrigé par NAIMI_Reporting Onatel septembre  2009 préparé_Budget Telmob 2011 2" xfId="10848"/>
    <cellStyle name="40% - Accent2 4_RH et QS" xfId="10849"/>
    <cellStyle name="Normal 21 2 4 2 2 2" xfId="10850"/>
    <cellStyle name="_TableHeading_Reporting Onatel Avril 2009 V0" xfId="10851"/>
    <cellStyle name="_Table_TBG Onatel Février  2009  Vtbg V3_Commentaires TBG mars_Copie de Flash du mois d' avril 2009 corrigé par NAIMI_Reporting Onatel Mai 2009 V 0_Budget Telmob 2011" xfId="10852"/>
    <cellStyle name="_TableHead_commentaires fixe  internet Déc 08_Copie de Flash du mois d' avril 2009 corrigé par NAIMI 2" xfId="10853"/>
    <cellStyle name="_Table_02 Pfd Valuation_Copie de Flash du mois d' avril 2009 corrigé par NAIMI_Flash du mois de mai 2009_Budget Telmob 2011 2 2" xfId="10854"/>
    <cellStyle name="_TableHead_commentaires fixe  internet Déc 08_Commentaires TBG mars_Reporting Onatel septembre  2009 préparé_Budget 2011 v1 (4) 2" xfId="10855"/>
    <cellStyle name="_TableHead_commentaires fixe  internet Déc 08_Commentaires TBG mars_Reporting Onatel septembre  2009 préparé 2" xfId="10856"/>
    <cellStyle name="Euro 10" xfId="10857"/>
    <cellStyle name="20% - Accent2 2_RH et QS" xfId="10858"/>
    <cellStyle name="20 % - Accent3 6 2" xfId="10859"/>
    <cellStyle name="_TableHead_commentaires fixe  internet Déc 08_Copie de Flash du mois d' avril 2009 corrigé par NAIMI_Flash du mois de mai 2009_Budget 2011 v1 (4) 2" xfId="10860"/>
    <cellStyle name="40 % - Accent4 7 4 2" xfId="10861"/>
    <cellStyle name="_TableHead_commentaires fixe  internet Déc 08_Commentaires TBG mars_Reporting Onatel Mai 2009 V 0" xfId="10862"/>
    <cellStyle name="20% - Accent5 8 3" xfId="10863"/>
    <cellStyle name="Normal 12 2 4 4" xfId="10864"/>
    <cellStyle name="_TableHead_commentaires fixe  internet Déc 08_Commentaires TBG mars_Flash du mois de mai 2009_Budget 2011 v1 (4)" xfId="10865"/>
    <cellStyle name="_TableHead_commentaires fixe  internet Déc 08_Commentaires TBG mars_Flash du mois de mai 2009 2" xfId="10866"/>
    <cellStyle name="_TableHead_commentaires fixe  internet Déc 08_Commentaires TBG mars_Flash du mois d' avril 2009_Reporting Onatel septembre  2009 préparé_Budget 2011 v1 (4) 2" xfId="10867"/>
    <cellStyle name="_Table_USA Ownership_commentaires fixe  internet Déc 08_TBG Onatel Février  2009  Vtbg V3_Commentaires TBG mars_Reporting Onatel Mai 2009 V 0 2 2" xfId="10868"/>
    <cellStyle name="_TableHead_commentaires fixe  internet Déc 08_Commentaires TBG mars_Flash du mois d' avril 2009_Reporting Onatel septembre  2009 préparé 2" xfId="10869"/>
    <cellStyle name="_TableHead_commentaires fixe  internet Déc 08_Commentaires TBG mars_Flash du mois d' avril 2009_Reporting Onatel septembre  2009 préparé" xfId="10870"/>
    <cellStyle name="40% - Accent6 28 2" xfId="10871"/>
    <cellStyle name="20 % - Accent5 7 2 3" xfId="10872"/>
    <cellStyle name="20 % - Accent1 10 2_RH et QS" xfId="10873"/>
    <cellStyle name="_Table_02 Pfd Valuation_Flash du mois d' avril 2009_Reporting Onatel Mai 2009 V 0 2 2" xfId="10874"/>
    <cellStyle name="_TableHead_commentaires fixe  internet Déc 08_Commentaires TBG mars_Flash du mois d' avril 2009_Reporting Onatel Mai 2009 V 0_Budget Telmob 2011 2" xfId="10875"/>
    <cellStyle name="_TableHead_commentaires fixe  internet Déc 08_Commentaires TBG mars_Flash du mois d' avril 2009_Reporting Onatel Mai 2009 V 0_Budget Telmob 2011" xfId="10876"/>
    <cellStyle name="40% - Accent1 27 4" xfId="10877"/>
    <cellStyle name="Normal 3 2 2 3 6" xfId="10878"/>
    <cellStyle name="_TableHead_commentaires fixe  internet Déc 08_Commentaires TBG mars_Flash du mois d' avril 2009_Reporting Onatel Mai 2009 V 0_Budget 2011 v1 (4)" xfId="10879"/>
    <cellStyle name="_actu3 2007 GT" xfId="10880"/>
    <cellStyle name="Pourcentage 18 2 2 3 4" xfId="10881"/>
    <cellStyle name="_TableHead_commentaires fixe  internet Déc 08_Commentaires TBG mars_Flash du mois d' avril 2009_Reporting Onatel Mai 2009 V 0 2" xfId="10882"/>
    <cellStyle name="_TableHead_commentaires fixe  internet Déc 08_Commentaires TBG mars_Flash du mois d' avril 2009_Reporting Onatel Mai 2009 V 0" xfId="10883"/>
    <cellStyle name="_TableHeading_Commentaires TBG mars_Flash du mois d' avril 2009_Budget 2011 v1 (4)" xfId="10884"/>
    <cellStyle name="20 % - Accent5 9 2 2 2 2" xfId="10885"/>
    <cellStyle name="_TableHead_commentaires fixe  internet Déc 08_Commentaires TBG mars_Flash du mois d' avril 2009_Flash du mois de mai 2009_Budget Telmob 2011 2" xfId="10886"/>
    <cellStyle name="_Table_Commentaires TBG mars_Reporting Onatel Mai 2009 V 0" xfId="10887"/>
    <cellStyle name="20 % - Accent6 10 4 2" xfId="10888"/>
    <cellStyle name="_Table_02 Pfd Valuation_TBG Onatel Février  2009  Vtbg V3_Commentaires TBG mars_Copie de Flash du mois d' avril 2009 corrigé par NAIMI_Reporting Onatel Mai 2009 V 0 3" xfId="10889"/>
    <cellStyle name="_TableHead_commentaires fixe  internet Déc 08_Commentaires TBG mars_Flash du mois d' avril 2009_Flash du mois de mai 2009 2" xfId="10890"/>
    <cellStyle name="_Table_02 Pfd Valuation_commentaires fixe  internet Déc 08_TBG Onatel Février  2009  Vtbg V3_Commentaires TBG mars_Flash du mois d' avril 2009_Capex- Mobile" xfId="10891"/>
    <cellStyle name="40% - Accent6 26_RH et QS" xfId="10892"/>
    <cellStyle name="Normal 20 7_RH et QS" xfId="10893"/>
    <cellStyle name="_TableHead_commentaires fixe  internet Déc 08_Commentaires TBG mars_Flash du mois d' avril 2009_Budget 2011 v1 (4)" xfId="10894"/>
    <cellStyle name="_TableHead_commentaires fixe  internet Déc 08_Commentaires TBG mars_Flash du mois d' avril 2009 2" xfId="10895"/>
    <cellStyle name="_Table_USA Ownership_commentaires fixe  internet Déc 08_Commentaires TBG mars_Flash du mois de mai 2009_Budget Telmob 2011 2 2" xfId="10896"/>
    <cellStyle name="20% - Accent3 8 2 2 2" xfId="10897"/>
    <cellStyle name="_TableHead_commentaires fixe  internet Déc 08_Commentaires TBG mars_Copie de Flash du mois d' avril 2009 corrigé par NAIMI_Reporting Onatel septembre  2009 préparé_Budget 2011 v1 (4) 2" xfId="10898"/>
    <cellStyle name="Euro 6" xfId="10899"/>
    <cellStyle name="000000" xfId="10900"/>
    <cellStyle name="Normal 55 4 2" xfId="10901"/>
    <cellStyle name="Normal 5 2 2 3 5 2" xfId="10902"/>
    <cellStyle name="20 % - Accent2 3_CA Fixe" xfId="10903"/>
    <cellStyle name="_TableRowBorder_TBG Onatel Février  2009  Vtbg V3_Flash du mois de mai 2009" xfId="10904"/>
    <cellStyle name="Accent6 3" xfId="10905"/>
    <cellStyle name="Accent1 23" xfId="10906"/>
    <cellStyle name="Accent1 18" xfId="10907"/>
    <cellStyle name="_TableRowBorder_Rev Fixe-Internet_COMMENTAIRES JUILLET 2009" xfId="10908"/>
    <cellStyle name="_Table_02 Pfd Valuation_TBG Onatel Février  2009  Vtbg V3_Copie de Flash du mois d' avril 2009 corrigé par NAIMI_Reporting Onatel Mai 2009 V 0_Reporting Onatel septembre  2009 préparé" xfId="10909"/>
    <cellStyle name="_TableHead_Reporting Onatel Avril 2009 V0_Flash du mois de mai 2009 2" xfId="10910"/>
    <cellStyle name="_TableHeading_commentaires fixe  internet Déc 08_TBG Onatel Février  2009  Vtbg V3_Commentaires TBG mars_Reporting Onatel Mai 2009 V 0_Budget Telmob 2011 2" xfId="10911"/>
    <cellStyle name="40% - Accent5 25 3" xfId="10912"/>
    <cellStyle name="_TableHead_commentaires fixe  internet Déc 08_Commentaires TBG mars_Copie de Flash du mois d' avril 2009 corrigé par NAIMI_Reporting Onatel septembre  2009 préparé 2" xfId="10913"/>
    <cellStyle name="_TableHeading_Reporting Onatel Avril 2009 V0_Copie de Flash du mois d' avril 2009 corrigé par NAIMI_Budget Telmob 2011" xfId="10914"/>
    <cellStyle name="_TableHead_TBG Onatel Février  2009  Vtbg V3_Flash du mois d' avril 2009_Flash du mois de mai 2009_Budget Telmob 2011 2" xfId="10915"/>
    <cellStyle name="_TableHead_commentaires fixe  internet Déc 08_Commentaires TBG mars_Copie de Flash du mois d' avril 2009 corrigé par NAIMI_Reporting Onatel Mai 2009 V 0_Reporting Onatel septembre  2009 préparé_Budget 2011 v1 (4) 2" xfId="10916"/>
    <cellStyle name="_Table_02 Pfd Valuation_P &amp; L Conso_COMMENTAIRES JUILLET 2009_Budget Telmob 2011 2 2" xfId="10917"/>
    <cellStyle name="40 % - Accent6 9 4 2" xfId="10918"/>
    <cellStyle name="_TableHead_commentaires fixe  internet Déc 08_Commentaires TBG mars_Copie de Flash du mois d' avril 2009 corrigé par NAIMI_Reporting Onatel Mai 2009 V 0_Reporting Onatel septembre  2009 préparé" xfId="10919"/>
    <cellStyle name="_TableHead_commentaires fixe  internet Déc 08_TBG Onatel Février  2009  Vtbg V3_Budget Telmob 2011" xfId="10920"/>
    <cellStyle name="40 % - Accent1 4 5" xfId="10921"/>
    <cellStyle name="_Table_Reporting Onatel Avril 2009 V0_Reporting Onatel Mai 2009 V 0" xfId="10922"/>
    <cellStyle name="_TableHead_commentaires fixe  internet Déc 08_Reporting Onatel Avril 2009 V0_Copie de Flash du mois d' avril 2009 corrigé par NAIMI_Budget Telmob 2011 2" xfId="10923"/>
    <cellStyle name="40% - Accent1 24" xfId="10924"/>
    <cellStyle name="40% - Accent1 19" xfId="10925"/>
    <cellStyle name="_TableHead_TBG Onatel Février  2009  Vtbg V3_Commentaires TBG mars_Copie de Flash du mois d' avril 2009 corrigé par NAIMI" xfId="10926"/>
    <cellStyle name="_TableHead_commentaires fixe  internet Déc 08_Commentaires TBG mars_Copie de Flash du mois d' avril 2009 corrigé par NAIMI_Reporting Onatel Mai 2009 V 0 2" xfId="10927"/>
    <cellStyle name="_TableHead_commentaires fixe  internet Déc 08_Commentaires TBG mars_Copie de Flash du mois d' avril 2009 corrigé par NAIMI_Flash du mois de mai 2009_Budget Telmob 2011 2" xfId="10928"/>
    <cellStyle name="_TableHead_commentaires fixe  internet Déc 08_Commentaires TBG mars_Copie de Flash du mois d' avril 2009 corrigé par NAIMI_Flash du mois de mai 2009_Budget Telmob 2011" xfId="10929"/>
    <cellStyle name="_TableHead_commentaires fixe  internet Déc 08_Commentaires TBG mars_Copie de Flash du mois d' avril 2009 corrigé par NAIMI_Flash du mois de mai 2009_Budget 2011 v1 (4)" xfId="10930"/>
    <cellStyle name="Normal 20 5 3 2" xfId="10931"/>
    <cellStyle name="_TableHead_commentaires fixe  internet Déc 08_Commentaires TBG mars_Copie de Flash du mois d' avril 2009 corrigé par NAIMI_Flash du mois de mai 2009" xfId="10932"/>
    <cellStyle name="60% - Accent4 24" xfId="10933"/>
    <cellStyle name="60% - Accent4 19" xfId="10934"/>
    <cellStyle name="_TableHead_commentaires fixe  internet Déc 08_Commentaires TBG mars_Copie de Flash du mois d' avril 2009 corrigé par NAIMI_Budget 2011 v1 (4) 2" xfId="10935"/>
    <cellStyle name="_TableHead_commentaires fixe  internet Déc 08_TBG Onatel Février  2009  Vtbg V3_Copie de Flash du mois d' avril 2009 corrigé par NAIMI_Flash du mois de mai 2009_Budget 2011 v1 (4)" xfId="10936"/>
    <cellStyle name="_TableHead_commentaires fixe  internet Déc 08_Commentaires TBG mars_Copie de Flash du mois d' avril 2009 corrigé par NAIMI_Budget 2011 v1 (4)" xfId="10937"/>
    <cellStyle name="Normal 27 2" xfId="10938"/>
    <cellStyle name="_TableHeading_commentaires fixe  internet Déc 08_Flash du mois de mai 2009_Budget Telmob 2011" xfId="10939"/>
    <cellStyle name="_TableHead_commentaires fixe  internet Déc 08_Commentaires TBG mars_Budget Telmob 2011" xfId="10940"/>
    <cellStyle name="20% - Accent3 11 2 3" xfId="10941"/>
    <cellStyle name="Pourcentage 18 2 3 6" xfId="10942"/>
    <cellStyle name="_TableRowBorder_commentaires fixe  internet Déc 08_TBG Onatel Février  2009  Vtbg V3_Copie de Flash du mois d' avril 2009 corrigé par NAIMI_Reporting Onatel Mai 2009 V 0" xfId="10943"/>
    <cellStyle name="Normal 8 4" xfId="10944"/>
    <cellStyle name="_TableHead_commentaires fixe  internet Déc 08_Commentaires TBG mars_Budget 2011 v1 (4) 2" xfId="10945"/>
    <cellStyle name="_TableHead_commentaires fixe  internet Déc 08_Commentaires TBG mars_Budget 2011 v1 (4)" xfId="10946"/>
    <cellStyle name="_TableHead_commentaires fixe  internet Déc 08_Commentaires TBG mars" xfId="10947"/>
    <cellStyle name="40% - Accent6 24 4" xfId="10948"/>
    <cellStyle name="40% - Accent6 19 4" xfId="10949"/>
    <cellStyle name="_TableHead_commentaires fixe  internet Déc 08_Budget Telmob 2011 2" xfId="10950"/>
    <cellStyle name="20% - Accent2 4" xfId="10951"/>
    <cellStyle name="_Table_USA Ownership_commentaires fixe  internet Déc 08_TBG Onatel Février  2009  Vtbg V3_Commentaires TBG mars_Reporting Onatel Mai 2009 V 0_Budget Telmob 2011 3" xfId="10952"/>
    <cellStyle name="_TableHeading_commentaires fixe  internet Déc 08_Reporting Onatel Mai 2009 V 0" xfId="10953"/>
    <cellStyle name="_Table_USA Ownership_commentaires fixe  internet Déc 08_TBG Onatel Février  2009  Vtbg V3_Flash du mois de mai 2009 3" xfId="10954"/>
    <cellStyle name="_Table_USA Ownership_TBG Onatel Février  2009  Vtbg V3_Commentaires TBG mars_Flash du mois d' avril 2009_Flash du mois de mai 2009_Budget Telmob 2011 2 2" xfId="10955"/>
    <cellStyle name="_Table_02 Pfd Valuation_Reporting Onatel septembre  2009 préparé 2" xfId="10956"/>
    <cellStyle name="_TableHead_commentaires fixe  internet Déc 08_Budget Telmob 2011" xfId="10957"/>
    <cellStyle name="20 % - Accent6 7_RH et QS" xfId="10958"/>
    <cellStyle name="_Table_USA Ownership_Commentaires TBG mars_Reporting Onatel Mai 2009 V 0 2" xfId="10959"/>
    <cellStyle name="_TableHead" xfId="10960"/>
    <cellStyle name="Milliers 3 5" xfId="10961"/>
    <cellStyle name="In Percent" xfId="10962"/>
    <cellStyle name="20 % - Accent4 10 5 2" xfId="10963"/>
    <cellStyle name="20% - Accent4 25 3" xfId="10964"/>
    <cellStyle name="_Table_USA Ownership_TBG Onatel Février  2009  Vtbg V3_Reporting Onatel septembre  2009 préparé 2" xfId="10965"/>
    <cellStyle name="_TableHead_commentaires fixe  internet Déc 08_Copie de Flash du mois d' avril 2009 corrigé par NAIMI_Flash du mois de mai 2009 2" xfId="10966"/>
    <cellStyle name="_Table_USA Ownership_TBG Onatel Février  2009  Vtbg V3_Reporting Onatel septembre  2009 préparé" xfId="10967"/>
    <cellStyle name="_Table_USA Ownership_TBG Onatel Février  2009  Vtbg V3_Reporting Onatel Mai 2009 V 0_Budget Telmob 2011 3" xfId="10968"/>
    <cellStyle name="Accent4 28" xfId="10969"/>
    <cellStyle name="_POI working" xfId="10970"/>
    <cellStyle name="Normal 25 4 2 2 2" xfId="10971"/>
    <cellStyle name="_Table_USA Ownership_TBG Onatel Février  2009  Vtbg V3_Reporting Onatel Mai 2009 V 0_Budget Telmob 2011 2" xfId="10972"/>
    <cellStyle name="40% - Accent5 21 2 2 2" xfId="10973"/>
    <cellStyle name="40% - Accent5 16 2 2 2" xfId="10974"/>
    <cellStyle name="_Table_USA Ownership_Reporting Onatel Avril 2009 V0_Copie de Flash du mois d' avril 2009 corrigé par NAIMI_Flash du mois de mai 2009_Budget Telmob 2011 2 2" xfId="10975"/>
    <cellStyle name="_Table_USA Ownership_TBG Onatel Février  2009  Vtbg V3_Reporting Onatel Mai 2009 V 0_Budget Telmob 2011" xfId="10976"/>
    <cellStyle name="COMPS 2" xfId="10977"/>
    <cellStyle name="20 % - Accent2 2 2" xfId="10978"/>
    <cellStyle name="_Table_USA Ownership_TBG Onatel Février  2009  Vtbg V3_Reporting Onatel Mai 2009 V 0 3" xfId="10979"/>
    <cellStyle name="_Table_USA Ownership_TBG Onatel Février  2009  Vtbg V3_Reporting Onatel Mai 2009 V 0 2" xfId="10980"/>
    <cellStyle name="Milliers 23" xfId="10981"/>
    <cellStyle name="Milliers 18" xfId="10982"/>
    <cellStyle name="_Table_02 Pfd Valuation_Reporting Onatel Avril 2009 V0_Reporting Onatel Mai 2009 V 0 2" xfId="10983"/>
    <cellStyle name="_TableHeading_Flash du mois d' avril 2009_Reporting Onatel Mai 2009 V 0" xfId="10984"/>
    <cellStyle name="_Table_USA Ownership_commentaires fixe  internet Déc 08_TBG Onatel Février  2009  Vtbg V3_Flash du mois d' avril 2009_Reporting Onatel Mai 2009 V 0 3" xfId="10985"/>
    <cellStyle name="_Table_02 Pfd Valuation_P &amp; L Conso_COMMENTAIRES JUILLET 2009 2" xfId="10986"/>
    <cellStyle name="_TableHeading_Commentaires TBG mars_Reporting Onatel Mai 2009 V 0_Budget 2011 v1 (4) 2" xfId="10987"/>
    <cellStyle name="_Table_USA Ownership_commentaires fixe  internet Déc 08_TBG Onatel Février  2009  Vtbg V3_Flash du mois d' avril 2009 3" xfId="10988"/>
    <cellStyle name="_Table_USA Ownership_TBG Onatel Février  2009  Vtbg V3_Flash du mois de septembre 2009 (2) (version 1) 2 2" xfId="10989"/>
    <cellStyle name="_Table_Reporting Onatel Mai 2009 V 0 A ENVOYE_Reporting Onatel septembre  2009 préparé_Budget Telmob 2011" xfId="10990"/>
    <cellStyle name="_Table_USA Ownership_TBG Onatel Février  2009  Vtbg V3_Flash du mois de septembre 2009 (2) (version 1)" xfId="10991"/>
    <cellStyle name="40 % - Accent3 14 2" xfId="10992"/>
    <cellStyle name="_Table_USA Ownership_TBG Onatel Février  2009  Vtbg V3_Flash du mois de mai 2009_Budget Telmob 2011 2" xfId="10993"/>
    <cellStyle name="20% - Accent3 27" xfId="10994"/>
    <cellStyle name="Normal 8 5 3 2 3" xfId="10995"/>
    <cellStyle name="_Table_commentaires fixe  internet Déc 08_Flash du mois d' avril 2009_Reporting Onatel septembre  2009 préparé_Budget Telmob 2011" xfId="10996"/>
    <cellStyle name="_Table_USA Ownership_TBG Onatel Février  2009  Vtbg V3_Flash du mois de mai 2009_Budget Telmob 2011" xfId="10997"/>
    <cellStyle name="20 % - Accent1 7 6" xfId="10998"/>
    <cellStyle name="Currency [1] 11" xfId="10999"/>
    <cellStyle name="_Table_USA Ownership_TBG Onatel Février  2009  Vtbg V3_Flash du mois de mai 2009 3" xfId="11000"/>
    <cellStyle name="_TableRowBorder_TBG Onatel Février  2009  Vtbg V3_Commentaires TBG mars_Flash du mois d' avril 2009_Reporting Onatel Mai 2009 V 0" xfId="11001"/>
    <cellStyle name="Commentaire 4 2" xfId="11002"/>
    <cellStyle name="_TableHead_commentaires fixe  internet Déc 08_TBG Onatel Février  2009  Vtbg V3_Commentaires TBG mars_Copie de Flash du mois d' avril 2009 corrigé par NAIMI_Budget Telmob 2011 2" xfId="11003"/>
    <cellStyle name="_Table_USA Ownership_TBG Onatel Février  2009  Vtbg V3_Flash du mois d' avril 2009_Reporting Onatel septembre  2009 préparé 3" xfId="11004"/>
    <cellStyle name="_Table_USA Ownership_TBG Onatel Février  2009  Vtbg V3_Flash du mois d' avril 2009_Reporting Onatel septembre  2009 préparé" xfId="11005"/>
    <cellStyle name="_Table_USA Ownership_Copie de Flash du mois d' avril 2009 corrigé par NAIMI_Flash du mois de mai 2009_Budget Telmob 2011" xfId="11006"/>
    <cellStyle name="Normal 8 5 2 2 2" xfId="11007"/>
    <cellStyle name="_TableHead_TBG Onatel Février  2009  Vtbg V3_Copie de Flash du mois d' avril 2009 corrigé par NAIMI_Reporting Onatel septembre  2009 préparé_Budget 2011 v1 (4)" xfId="11008"/>
    <cellStyle name="_Table_02 Pfd Valuation_commentaires fixe  internet Déc 08_Reporting Onatel Mai 2009 V 0_Budget Telmob 2011" xfId="11009"/>
    <cellStyle name="_Table_USA Ownership_TBG Onatel Février  2009  Vtbg V3_Flash du mois d' avril 2009_Reporting Onatel Mai 2009 V 0_Budget Telmob 2011 2 2" xfId="11010"/>
    <cellStyle name="_Table_USA Ownership_TBG Onatel Février  2009  Vtbg V3_Flash du mois d' avril 2009_Reporting Onatel Mai 2009 V 0" xfId="11011"/>
    <cellStyle name="_Table_USA Ownership_commentaires fixe  internet Déc 08_Commentaires TBG mars_Copie de Flash du mois d' avril 2009 corrigé par NAIMI_Reporting Onatel Mai 2009 V 0_Reporting Onatel septembre  2009 préparé 3" xfId="11012"/>
    <cellStyle name="_Table_USA Ownership_TBG Onatel Février  2009  Vtbg V3_Flash du mois d' avril 2009_Flash du mois de mai 2009_Budget Telmob 2011 3" xfId="11013"/>
    <cellStyle name="Normal 4 2 3 3 2 3" xfId="11014"/>
    <cellStyle name="_Table_02 Pfd Valuation_TBG Onatel Février  2009  Vtbg V3_Commentaires TBG mars_Copie de Flash du mois d' avril 2009 corrigé par NAIMI_Capex- Mobile" xfId="11015"/>
    <cellStyle name="_Table_USA Ownership_TBG Onatel Février  2009  Vtbg V3_Flash du mois d' avril 2009_Flash du mois de mai 2009_Budget Telmob 2011" xfId="11016"/>
    <cellStyle name="_Table_USA Ownership_TBG Onatel Février  2009  Vtbg V3_Flash du mois d' avril 2009_Flash du mois de mai 2009" xfId="11017"/>
    <cellStyle name="Border Thin_Budget Telmob 2011" xfId="11018"/>
    <cellStyle name="_Currency_Training Model Shell" xfId="11019"/>
    <cellStyle name="_TableHead_TBG Onatel Février  2009  Vtbg V3_Flash du mois de mai 2009_Budget Telmob 2011 2" xfId="11020"/>
    <cellStyle name="_Table_02 Pfd Valuation_commentaires fixe  internet Déc 08_Flash du mois d' avril 2009_Reporting Onatel Mai 2009 V 0_Capex- Mobile 2" xfId="11021"/>
    <cellStyle name="_Table_USA Ownership_TBG Onatel Février  2009  Vtbg V3_Flash du mois d' avril 2009_Budget Telmob 2011" xfId="11022"/>
    <cellStyle name="40 % - Accent5 6 2" xfId="11023"/>
    <cellStyle name="_Table_Reporting Onatel Mai 2009 V 0 A ENVOYE_Budget Telmob 2011" xfId="11024"/>
    <cellStyle name="_Table_02 Pfd Valuation_commentaires fixe  internet Déc 08_TBG Onatel Février  2009  Vtbg V3_Commentaires TBG mars 2 2" xfId="11025"/>
    <cellStyle name="_Table_USA Ownership_TBG Onatel Février  2009  Vtbg V3_Flash du mois d' avril 2009 3" xfId="11026"/>
    <cellStyle name="_Table_02 Pfd Valuation_Reporting Onatel Avril 2009 V0_Flash du mois de septembre 2009 (2) (version 1) 3" xfId="11027"/>
    <cellStyle name="_Table_USA Ownership_TBG Onatel Février  2009  Vtbg V3_Flash du mois d' avril 2009 2" xfId="11028"/>
    <cellStyle name="_MultipleSpace_further analysis on comparables" xfId="11029"/>
    <cellStyle name="20 % - Accent1 9 4" xfId="11030"/>
    <cellStyle name="_Table_USA Ownership_Reporting Onatel Mai 2009 V 0 A ENVOYE_Reporting Onatel septembre  2009 préparé 3" xfId="11031"/>
    <cellStyle name="_Table_USA Ownership_TBG Onatel Février  2009  Vtbg V3_Reporting Onatel septembre  2009 préparé 2 2" xfId="11032"/>
    <cellStyle name="Normal 12 2 4 2" xfId="11033"/>
    <cellStyle name="_Table_Flash du mois d' avril 2009_Flash du mois de mai 2009" xfId="11034"/>
    <cellStyle name="_Table_USA Ownership_TBG Onatel Février  2009  Vtbg V3_Copie de Flash du mois d' avril 2009 corrigé par NAIMI_Reporting Onatel Mai 2009 V 0_Reporting Onatel septembre  2009 préparé" xfId="11035"/>
    <cellStyle name="20 % - Accent2 9 2 2" xfId="11036"/>
    <cellStyle name="_Table_USA Ownership_TBG Onatel Février  2009  Vtbg V3_Commentaires TBG mars_Copie de Flash du mois d' avril 2009 corrigé par NAIMI_Flash du mois de septembre 2009 (2) (version 1)" xfId="11037"/>
    <cellStyle name="_Table_USA Ownership_Flash du mois d' avril 2009_Budget Telmob 2011 2" xfId="11038"/>
    <cellStyle name="_Table_USA Ownership_TBG Onatel Février  2009  Vtbg V3_Copie de Flash du mois d' avril 2009 corrigé par NAIMI_Reporting Onatel Mai 2009 V 0_Budget Telmob 2011 2 2" xfId="11039"/>
    <cellStyle name="Milliers 14 2 2" xfId="11040"/>
    <cellStyle name="_Table_USA Ownership_TBG Onatel Février  2009  Vtbg V3_Copie de Flash du mois d' avril 2009 corrigé par NAIMI_Reporting Onatel Mai 2009 V 0_Budget Telmob 2011 2" xfId="11041"/>
    <cellStyle name="20 % - Accent6 11 2" xfId="11042"/>
    <cellStyle name="ViewDetailDate 2" xfId="11043"/>
    <cellStyle name="_Table_USA Ownership_Copie de Flash du mois d' avril 2009 corrigé par NAIMI_Reporting Onatel septembre  2009 préparé_Budget Telmob 2011 3" xfId="11044"/>
    <cellStyle name="_TableHeading_TBG Onatel Février  2009  Vtbg V3 2" xfId="11045"/>
    <cellStyle name="_Table_USA Ownership_TBG Onatel Février  2009  Vtbg V3_Copie de Flash du mois d' avril 2009 corrigé par NAIMI_Reporting Onatel Mai 2009 V 0 3" xfId="11046"/>
    <cellStyle name="_Table_02 Pfd Valuation_commentaires fixe  internet Déc 08_TBG Onatel Février  2009  Vtbg V3_Flash du mois d' avril 2009_Budget Telmob 2011 3" xfId="11047"/>
    <cellStyle name="_TableHeading_Copie de Flash du mois d' avril 2009 corrigé par NAIMI_Budget 2011 v1 (4)" xfId="11048"/>
    <cellStyle name="_Table_USA Ownership_TBG Onatel Février  2009  Vtbg V3_Copie de Flash du mois d' avril 2009 corrigé par NAIMI_Reporting Onatel Mai 2009 V 0 2" xfId="11049"/>
    <cellStyle name="40 % - Accent1 8 5" xfId="11050"/>
    <cellStyle name="_Table_02 Pfd Valuation_TBG Onatel Février  2009  Vtbg V3_Commentaires TBG mars_Copie de Flash du mois d' avril 2009 corrigé par NAIMI_Reporting Onatel Mai 2009 V 0_Capex- Mobile 2 2" xfId="11051"/>
    <cellStyle name="_Table_USA Ownership_TBG Onatel Février  2009  Vtbg V3_Copie de Flash du mois d' avril 2009 corrigé par NAIMI_Reporting Onatel Mai 2009 V 0" xfId="11052"/>
    <cellStyle name="60 % - Accent4 6 2" xfId="11053"/>
    <cellStyle name="_TableHeading_commentaires fixe  internet Déc 08_TBG Onatel Février  2009  Vtbg V3_Commentaires TBG mars_Flash du mois d' avril 2009_Flash du mois de mai 2009_Budget 2011 v1 (4)" xfId="11054"/>
    <cellStyle name="_Table_USA Ownership_TBG Onatel Février  2009  Vtbg V3_Copie de Flash du mois d' avril 2009 corrigé par NAIMI_Flash du mois de mai 2009_Budget Telmob 2011 3" xfId="11055"/>
    <cellStyle name="_Table_USA Ownership_TBG Onatel Février  2009  Vtbg V3_Copie de Flash du mois d' avril 2009 corrigé par NAIMI_Flash du mois de mai 2009_Budget Telmob 2011 2 2" xfId="11056"/>
    <cellStyle name="_Table_USA Ownership_commentaires fixe  internet Déc 08_Flash du mois d' avril 2009_Flash du mois de septembre 2009 (2) (version 1)_Budget Telmob 2011 2" xfId="11057"/>
    <cellStyle name="_Table_USA Ownership_TBG Onatel Février  2009  Vtbg V3_Copie de Flash du mois d' avril 2009 corrigé par NAIMI_Flash du mois de mai 2009_Budget Telmob 2011" xfId="11058"/>
    <cellStyle name="COMPS 2 2" xfId="11059"/>
    <cellStyle name="_Table_02 Pfd Valuation_commentaires fixe  internet Déc 08_Reporting Onatel Avril 2009 V0_Copie de Flash du mois d' avril 2009 corrigé par NAIMI_Reporting Onatel Mai 2009 V 0_Reporting Onatel septembre  2009 préparé 2" xfId="11060"/>
    <cellStyle name="20 % - Accent2 2 2 2" xfId="11061"/>
    <cellStyle name="PillarTotal 2" xfId="11062"/>
    <cellStyle name="20% - Accent4 6 3" xfId="11063"/>
    <cellStyle name="_Table_USA Ownership_TBG Onatel Février  2009  Vtbg V3_Copie de Flash du mois d' avril 2009 corrigé par NAIMI_Budget Telmob 2011 2 2" xfId="11064"/>
    <cellStyle name="_Table_02 Pfd Valuation_commentaires fixe  internet Déc 08_TBG Onatel Février  2009  Vtbg V3_Commentaires TBG mars_Flash du mois d' avril 2009_Flash du mois de septembre 2009 (2) (version 1)_Budget Telmob 2011" xfId="11065"/>
    <cellStyle name="_Table_USA Ownership_TBG Onatel Février  2009  Vtbg V3_Copie de Flash du mois d' avril 2009 corrigé par NAIMI_Budget Telmob 2011" xfId="11066"/>
    <cellStyle name="_TableHeading_commentaires fixe  internet Déc 08_Flash du mois de mai 2009_Budget 2011 v1 (4)" xfId="11067"/>
    <cellStyle name="_Table_" xfId="11068"/>
    <cellStyle name="_Table_02 Pfd Valuation_TBG Onatel Février  2009  Vtbg V3_Copie de Flash du mois d' avril 2009 corrigé par NAIMI_Flash du mois de mai 2009_Budget Telmob 2011" xfId="11069"/>
    <cellStyle name="20 % - Accent1 10 2" xfId="11070"/>
    <cellStyle name="_Table_USA Ownership_TBG Onatel Février  2009  Vtbg V3_Copie de Flash du mois d' avril 2009 corrigé par NAIMI" xfId="11071"/>
    <cellStyle name="_Table_USA Ownership_TBG Onatel Février  2009  Vtbg V3_Commentaires TBG mars_Reporting Onatel septembre  2009 préparé 3" xfId="11072"/>
    <cellStyle name="40 % - Accent4 7 4" xfId="11073"/>
    <cellStyle name="_TableHeading_Commentaires TBG mars_Flash du mois d' avril 2009_Reporting Onatel Mai 2009 V 0_Budget Telmob 2011" xfId="11074"/>
    <cellStyle name="_TableHead_commentaires fixe  internet Déc 08_Reporting Onatel Avril 2009 V0_Copie de Flash du mois d' avril 2009 corrigé par NAIMI_Reporting Onatel Mai 2009 V 0_Reporting Onatel septembre  2009 préparé" xfId="11075"/>
    <cellStyle name="40% - Accent3 20" xfId="11076"/>
    <cellStyle name="40% - Accent3 15" xfId="11077"/>
    <cellStyle name="_Table_USA Ownership_TBG Onatel Février  2009  Vtbg V3_Commentaires TBG mars_Reporting Onatel septembre  2009 préparé 2 2" xfId="11078"/>
    <cellStyle name="40% - Accent2 11 3" xfId="11079"/>
    <cellStyle name="_Table_USA Ownership_TBG Onatel Février  2009  Vtbg V3_Commentaires TBG mars_Reporting Onatel Mai 2009 V 0_Budget Telmob 2011 3" xfId="11080"/>
    <cellStyle name="40% - Accent2 11 2" xfId="11081"/>
    <cellStyle name="_Table_USA Ownership_TBG Onatel Février  2009  Vtbg V3_Commentaires TBG mars_Reporting Onatel Mai 2009 V 0_Budget Telmob 2011 2" xfId="11082"/>
    <cellStyle name="_TableRowBorder_commentaires fixe  internet Déc 08_Copie de Flash du mois d' avril 2009 corrigé par NAIMI_Flash du mois de mai 2009" xfId="11083"/>
    <cellStyle name="Pourcentage 17 2 4 2 2 2" xfId="11084"/>
    <cellStyle name="_Table_USA Ownership_TBG Onatel Février  2009  Vtbg V3_Commentaires TBG mars_Reporting Onatel Mai 2009 V 0 3" xfId="11085"/>
    <cellStyle name="_Table_commentaires fixe  internet Déc 08_Commentaires TBG mars_Flash du mois d' avril 2009_Reporting Onatel septembre  2009 préparé" xfId="11086"/>
    <cellStyle name="_TableHead_Reporting Onatel Mai 2009 V 0 A ENVOYE" xfId="11087"/>
    <cellStyle name="40 % - Accent5 2 2 2" xfId="11088"/>
    <cellStyle name="_Table_USA Ownership_TBG Onatel Février  2009  Vtbg V3_Commentaires TBG mars_Reporting Onatel Mai 2009 V 0 2" xfId="11089"/>
    <cellStyle name="40% - Accent3 4 2 3" xfId="11090"/>
    <cellStyle name="_Table_USA Ownership_TBG Onatel Février  2009  Vtbg V3_Commentaires TBG mars_Flash du mois de septembre 2009 (2) (version 1)_Budget Telmob 2011 2 2" xfId="11091"/>
    <cellStyle name="_BPA 17Jan_F2.7A" xfId="11092"/>
    <cellStyle name="_Table_USA Ownership_TBG Onatel Février  2009  Vtbg V3_Commentaires TBG mars_Flash du mois de septembre 2009 (2) (version 1) 3" xfId="11093"/>
    <cellStyle name="_Table_USA Ownership_TBG Onatel Février  2009  Vtbg V3_Commentaires TBG mars_Flash du mois de septembre 2009 (2) (version 1) 2 2" xfId="11094"/>
    <cellStyle name="20% - Accent1 12 2 2 2" xfId="11095"/>
    <cellStyle name="_Table_USA Ownership_TBG Onatel Février  2009  Vtbg V3_Commentaires TBG mars_Flash du mois de mai 2009_Budget Telmob 2011 3" xfId="11096"/>
    <cellStyle name="20% - Accent5 23 2 3" xfId="11097"/>
    <cellStyle name="20% - Accent5 18 2 3" xfId="11098"/>
    <cellStyle name="Normal 4 2 4 6" xfId="11099"/>
    <cellStyle name="_Table_USA Ownership_TBG Onatel Février  2009  Vtbg V3_Commentaires TBG mars_Flash du mois d' avril 2009_Reporting Onatel septembre  2009 préparé 3" xfId="11100"/>
    <cellStyle name="_Table_USA Ownership_TBG Onatel Février  2009  Vtbg V3_Commentaires TBG mars_Flash du mois d' avril 2009_Reporting Onatel septembre  2009 préparé" xfId="11101"/>
    <cellStyle name="_Table_02 Pfd Valuation_Reporting Onatel Avril 2009 V0_Copie de Flash du mois d' avril 2009 corrigé par NAIMI_Reporting Onatel Mai 2009 V 0_Flash du mois de septembre 2009 (2) (version 1) 2 2" xfId="11102"/>
    <cellStyle name="_Table_commentaires fixe  internet Déc 08_TBG Onatel Février  2009  Vtbg V3_Reporting Onatel Mai 2009 V 0_Budget Telmob 2011" xfId="11103"/>
    <cellStyle name="_Table_USA Ownership_TBG Onatel Février  2009  Vtbg V3_Commentaires TBG mars_Flash du mois d' avril 2009_Reporting Onatel Mai 2009 V 0_Budget Telmob 2011" xfId="11104"/>
    <cellStyle name="Milliers 3 11 3" xfId="11105"/>
    <cellStyle name="_Table_USA Ownership_TBG Onatel Février  2009  Vtbg V3_Commentaires TBG mars_Flash du mois d' avril 2009_Flash du mois de mai 2009_Budget Telmob 2011 3" xfId="11106"/>
    <cellStyle name="_TableHead_P&amp;L S1 2008 2" xfId="11107"/>
    <cellStyle name="Milliers 3 11 2" xfId="11108"/>
    <cellStyle name="_Table_USA Ownership_TBG Onatel Février  2009  Vtbg V3_Commentaires TBG mars_Flash du mois d' avril 2009_Flash du mois de mai 2009_Budget Telmob 2011 2" xfId="11109"/>
    <cellStyle name="_Table_USA Ownership_TBG Onatel Février  2009  Vtbg V3_Commentaires TBG mars_Flash du mois d' avril 2009_Flash du mois de mai 2009 3" xfId="11110"/>
    <cellStyle name="_Table_USA Ownership_TBG Onatel Février  2009  Vtbg V3_Commentaires TBG mars_Flash du mois d' avril 2009_Flash du mois de mai 2009 2 2" xfId="11111"/>
    <cellStyle name="_Table_USA Ownership_TBG Onatel Février  2009  Vtbg V3_Commentaires TBG mars_Flash du mois d' avril 2009_Flash du mois de mai 2009 2" xfId="11112"/>
    <cellStyle name="%_REPORTING  ONATEL SEPTEMBRE 2008 V3" xfId="11113"/>
    <cellStyle name="%_commentaires fixe  internet Déc 08_Classeur1" xfId="11114"/>
    <cellStyle name="20% - Accent2 3 2 2 2" xfId="11115"/>
    <cellStyle name="_Table_USA Ownership_TBG Onatel Février  2009  Vtbg V3_Commentaires TBG mars_Reporting Onatel Mai 2009 V 0" xfId="11116"/>
    <cellStyle name="Normal 13 2 2" xfId="11117"/>
    <cellStyle name="_Table_USA Ownership_commentaires fixe  internet Déc 08_TBG Onatel Février  2009  Vtbg V3_Commentaires TBG mars_Flash du mois de septembre 2009 (2) (version 1) 3" xfId="11118"/>
    <cellStyle name="_Table_USA Ownership_TBG Onatel Février  2009  Vtbg V3_Commentaires TBG mars_Flash du mois d' avril 2009_Flash du mois de mai 2009" xfId="11119"/>
    <cellStyle name="_Table_USA Ownership_TBG Onatel Février  2009  Vtbg V3_Commentaires TBG mars_Flash du mois d' avril 2009_Budget Telmob 2011 3" xfId="11120"/>
    <cellStyle name="40% - Accent5 2 3 2" xfId="11121"/>
    <cellStyle name="_Table_USA Ownership_TBG Onatel Février  2009  Vtbg V3_Commentaires TBG mars_Flash du mois d' avril 2009" xfId="11122"/>
    <cellStyle builtinId="52" name="60% - Accent6" xfId="11123"/>
    <cellStyle name="_Table_USA Ownership_TBG Onatel Février  2009  Vtbg V3_Commentaires TBG mars_Copie de Flash du mois d' avril 2009 corrigé par NAIMI_Reporting Onatel septembre  2009 préparé_Budget Telmob 2011" xfId="11124"/>
    <cellStyle name="_Table_USA Ownership_TBG Onatel Février  2009  Vtbg V3_Commentaires TBG mars_Copie de Flash du mois d' avril 2009 corrigé par NAIMI_Reporting Onatel septembre  2009 préparé 3" xfId="11125"/>
    <cellStyle name="Pourcentage 18 4 3 2 3" xfId="11126"/>
    <cellStyle name="_Table_USA Ownership_TBG Onatel Février  2009  Vtbg V3_Commentaires TBG mars_Copie de Flash du mois d' avril 2009 corrigé par NAIMI_Reporting Onatel septembre  2009 préparé 2" xfId="11127"/>
    <cellStyle name="_Table_USA Ownership_TBG Onatel Février  2009  Vtbg V3_Commentaires TBG mars_Copie de Flash du mois d' avril 2009 corrigé par NAIMI_Reporting Onatel septembre  2009 préparé" xfId="11128"/>
    <cellStyle name="_Table_USA Ownership_TBG Onatel Février  2009  Vtbg V3_Commentaires TBG mars_Copie de Flash du mois d' avril 2009 corrigé par NAIMI_Reporting Onatel Mai 2009 V 0_Reporting Onatel septembre  2009 préparé_Budget Telmob 2011 3" xfId="11129"/>
    <cellStyle name="_Table_USA Ownership_TBG Onatel Février  2009  Vtbg V3_Commentaires TBG mars_Copie de Flash du mois d' avril 2009 corrigé par NAIMI_Reporting Onatel Mai 2009 V 0_Reporting Onatel septembre  2009 préparé_Budget Telmob 2011" xfId="11130"/>
    <cellStyle name="_Table_USA Ownership_TBG Onatel Février  2009  Vtbg V3_Commentaires TBG mars_Copie de Flash du mois d' avril 2009 corrigé par NAIMI_Reporting Onatel Mai 2009 V 0_Reporting Onatel septembre  2009 préparé 3" xfId="11131"/>
    <cellStyle name="Commentaire 5 5 4" xfId="11132"/>
    <cellStyle name="_Table_USA Ownership_TBG Onatel Février  2009  Vtbg V3_Commentaires TBG mars_Copie de Flash du mois d' avril 2009 corrigé par NAIMI_Reporting Onatel Mai 2009 V 0_Reporting Onatel septembre  2009 préparé 2 2" xfId="11133"/>
    <cellStyle name="_Table_02 Pfd Valuation_commentaires fixe  internet Déc 08_TBG Onatel Février  2009  Vtbg V3_Reporting Onatel Mai 2009 V 0 3" xfId="11134"/>
    <cellStyle name="_Table_USA Ownership_TBG Onatel Février  2009  Vtbg V3_Commentaires TBG mars_Copie de Flash du mois d' avril 2009 corrigé par NAIMI_Reporting Onatel Mai 2009 V 0_Reporting Onatel septembre  2009 préparé 2" xfId="11135"/>
    <cellStyle name="20 % - Accent3 9 5 2" xfId="11136"/>
    <cellStyle name="_Classeur4" xfId="11137"/>
    <cellStyle name="_Table_USA Ownership_TBG Onatel Février  2009  Vtbg V3_Commentaires TBG mars_Copie de Flash du mois d' avril 2009 corrigé par NAIMI_Reporting Onatel Mai 2009 V 0_Reporting Onatel septembre  2009 préparé" xfId="11138"/>
    <cellStyle name="40% - Accent4 4 3" xfId="11139"/>
    <cellStyle name="_TableHeading_commentaires fixe  internet Déc 08_Commentaires TBG mars_Reporting Onatel septembre  2009 préparé_Budget 2011 v1 (4) 2" xfId="11140"/>
    <cellStyle name="Normal 25 4_RH et QS" xfId="11141"/>
    <cellStyle name="_Table_USA Ownership_TBG Onatel Février  2009  Vtbg V3_Commentaires TBG mars_Copie de Flash du mois d' avril 2009 corrigé par NAIMI_Reporting Onatel Mai 2009 V 0_Flash du mois de septembre 2009 (2) (version 1) 3" xfId="11142"/>
    <cellStyle name="%_Phase préparatoire du TBG de Décembre 2008_Reporting Onatel septembre  2009 préparé" xfId="11143"/>
    <cellStyle name="Input 20" xfId="11144"/>
    <cellStyle name="Input 15" xfId="11145"/>
    <cellStyle name="60 % - Accent6 4" xfId="11146"/>
    <cellStyle name="_Table_USA Ownership_TBG Onatel Février  2009  Vtbg V3_Commentaires TBG mars_Copie de Flash du mois d' avril 2009 corrigé par NAIMI_Reporting Onatel Mai 2009 V 0_Flash du mois de septembre 2009 (2) (version 1) 2" xfId="11147"/>
    <cellStyle name="_TableHeading_commentaires fixe  internet Déc 08_Reporting Onatel Avril 2009 V0_Reporting Onatel septembre  2009 préparé 2" xfId="11148"/>
    <cellStyle name="40% - Accent2 3 2 2" xfId="11149"/>
    <cellStyle name="_Table_USA Ownership_TBG Onatel Février  2009  Vtbg V3_Commentaires TBG mars_Reporting Onatel septembre  2009 préparé" xfId="11150"/>
    <cellStyle name="_Table_commentaires fixe  internet Déc 08_Copie de Flash du mois d' avril 2009 corrigé par NAIMI" xfId="11151"/>
    <cellStyle name="_Table_USA Ownership_TBG Onatel Février  2009  Vtbg V3_Commentaires TBG mars_Copie de Flash du mois d' avril 2009 corrigé par NAIMI_Reporting Onatel Mai 2009 V 0_Flash du mois de septembre 2009 (2) (version 1)" xfId="11152"/>
    <cellStyle name="20 % - Accent3 12 2 3" xfId="11153"/>
    <cellStyle name="_TableHead_commentaires fixe  internet Déc 08_TBG Onatel Février  2009  Vtbg V3_Commentaires TBG mars_Copie de Flash du mois d' avril 2009 corrigé par NAIMI_Reporting Onatel septembre  2009 préparé" xfId="11154"/>
    <cellStyle name="40 % - Accent5 14" xfId="11155"/>
    <cellStyle name="_Table_USA Ownership_TBG Onatel Février  2009  Vtbg V3_Commentaires TBG mars_Copie de Flash du mois d' avril 2009 corrigé par NAIMI_Reporting Onatel Mai 2009 V 0_Budget Telmob 2011 2" xfId="11156"/>
    <cellStyle name="_TableRowBorder_Reporting Onatel Avril 2009 V0_Copie de Flash du mois d' avril 2009 corrigé par NAIMI_Reporting Onatel Mai 2009 V 0" xfId="11157"/>
    <cellStyle name="_Table_USA Ownership_TBG Onatel Février  2009  Vtbg V3_Commentaires TBG mars_Copie de Flash du mois d' avril 2009 corrigé par NAIMI_Reporting Onatel Mai 2009 V 0 3" xfId="11158"/>
    <cellStyle name="_Table_USA Ownership_TBG Onatel Février  2009  Vtbg V3_Commentaires TBG mars_Copie de Flash du mois d' avril 2009 corrigé par NAIMI_Reporting Onatel Mai 2009 V 0 2" xfId="11159"/>
    <cellStyle name="_Table_02 Pfd Valuation_Reporting Onatel Avril 2009 V0_Copie de Flash du mois d' avril 2009 corrigé par NAIMI_Reporting Onatel Mai 2009 V 0 3" xfId="11160"/>
    <cellStyle name="_Table_USA Ownership_TBG Onatel Février  2009  Vtbg V3_Commentaires TBG mars_Copie de Flash du mois d' avril 2009 corrigé par NAIMI_Reporting Onatel Mai 2009 V 0" xfId="11161"/>
    <cellStyle name="_Table_USA Ownership_TBG Onatel Février  2009  Vtbg V3_Commentaires TBG mars_Copie de Flash du mois d' avril 2009 corrigé par NAIMI_Flash du mois de septembre 2009 (2) (version 1)_Budget Telmob 2011 3" xfId="11162"/>
    <cellStyle name="Normal 90 2 2" xfId="11163"/>
    <cellStyle name="Normal 85 2 2" xfId="11164"/>
    <cellStyle name="Normal 25 8" xfId="11165"/>
    <cellStyle name="_TableHeading_Commentaires TBG mars_Copie de Flash du mois d' avril 2009 corrigé par NAIMI 2" xfId="11166"/>
    <cellStyle name="Neutre 2 2 2" xfId="11167"/>
    <cellStyle name="_Table_USA Ownership_TBG Onatel Février  2009  Vtbg V3_Commentaires TBG mars_Copie de Flash du mois d' avril 2009 corrigé par NAIMI_Flash du mois de septembre 2009 (2) (version 1)_Budget Telmob 2011" xfId="11168"/>
    <cellStyle name="_Table_Reporting Onatel Avril 2009 V0_Copie de Flash du mois d' avril 2009 corrigé par NAIMI_Reporting Onatel septembre  2009 préparé_Budget Telmob 2011" xfId="11169"/>
    <cellStyle name="_Table_USA Ownership_TBG Onatel Février  2009  Vtbg V3_Commentaires TBG mars_Copie de Flash du mois d' avril 2009 corrigé par NAIMI_Flash du mois de mai 2009_Budget Telmob 2011 2 2" xfId="11170"/>
    <cellStyle name="_Table_02 Pfd Valuation_commentaires fixe  internet Déc 08_Reporting Onatel Avril 2009 V0_Copie de Flash du mois d' avril 2009 corrigé par NAIMI_Reporting Onatel Mai 2009 V 0_Reporting Onatel septembre  2009 préparé_Capex- Mobile 2" xfId="11171"/>
    <cellStyle name="_TableHeading_commentaires fixe  internet Déc 08_TBG Onatel Février  2009  Vtbg V3_Commentaires TBG mars_Flash du mois d' avril 2009_Flash du mois de mai 2009_Budget 2011 v1 (4) 2" xfId="11172"/>
    <cellStyle name="40 % - Accent2 9 2 2 2 2" xfId="11173"/>
    <cellStyle name="_Table_USA Ownership_TBG Onatel Février  2009  Vtbg V3_Commentaires TBG mars_Copie de Flash du mois d' avril 2009 corrigé par NAIMI_Budget Telmob 2011 3" xfId="11174"/>
    <cellStyle name="Pourcentage 3 3 2 2 2 3" xfId="11175"/>
    <cellStyle name="Normal 5 2 2 2 2" xfId="11176"/>
    <cellStyle name="_Table_USA Ownership_TBG Onatel Février  2009  Vtbg V3_Commentaires TBG mars_Copie de Flash du mois d' avril 2009 corrigé par NAIMI_Budget Telmob 2011 2 2" xfId="11177"/>
    <cellStyle name="_Table_02 Pfd Valuation_commentaires fixe  internet Déc 08_Copie de Flash du mois d' avril 2009 corrigé par NAIMI_Flash du mois de septembre 2009 (2) (version 1)_Budget Telmob 2011 2 2" xfId="11178"/>
    <cellStyle name="20 % - Accent4 11 3 2" xfId="11179"/>
    <cellStyle name="_Table_02 Pfd Valuation_commentaires fixe  internet Déc 08_Commentaires TBG mars_Copie de Flash du mois d' avril 2009 corrigé par NAIMI_Reporting Onatel Mai 2009 V 0_Flash du mois de septembre 2009 (2) (version 1)_Capex- Mobile 2 2" xfId="11180"/>
    <cellStyle name="_Table_USA Ownership_TBG Onatel Février  2009  Vtbg V3_Commentaires TBG mars_Copie de Flash du mois d' avril 2009 corrigé par NAIMI 2" xfId="11181"/>
    <cellStyle name="Normal 21 5 2 2 2" xfId="11182"/>
    <cellStyle name="Commentaire 7 3 3" xfId="11183"/>
    <cellStyle name="_Table_USA Ownership_TBG Onatel Février  2009  Vtbg V3_Budget Telmob 2011" xfId="11184"/>
    <cellStyle name="Normal 12 2 4 2 2 2 2" xfId="11185"/>
    <cellStyle name="_Table_02 Pfd Valuation_commentaires fixe  internet Déc 08_TBG Onatel Février  2009  Vtbg V3_Copie de Flash du mois d' avril 2009 corrigé par NAIMI_Reporting Onatel septembre  2009 préparé_Capex- Mobile" xfId="11186"/>
    <cellStyle name="40% - Accent1 26" xfId="11187"/>
    <cellStyle name="Commentaire 4 2 2" xfId="11188"/>
    <cellStyle name="_Table_02 Pfd Valuation_commentaires fixe  internet Déc 08_Commentaires TBG mars_Copie de Flash du mois d' avril 2009 corrigé par NAIMI" xfId="11189"/>
    <cellStyle name="20 % - Accent1 10 3 2" xfId="11190"/>
    <cellStyle name="_Table_02 Pfd Valuation_commentaires fixe  internet Déc 08_Commentaires TBG mars_Flash du mois d' avril 2009_Reporting Onatel Mai 2009 V 0 2" xfId="11191"/>
    <cellStyle name="_TableHeading_Rev Fixe-Internet_Budget Telmob 2011 2" xfId="11192"/>
    <cellStyle name="_Table_USA Ownership_TBG Onatel Février  2009  Vtbg V3 2" xfId="11193"/>
    <cellStyle name="_TableHead_TBG Onatel Février  2009  Vtbg V3_Reporting Onatel septembre  2009 préparé_Budget 2011 v1 (4) 2" xfId="11194"/>
    <cellStyle name="_Table_USA Ownership_Rev Fixe-Internet_COMMENTAIRES JUILLET 2009_Budget Telmob 2011 3" xfId="11195"/>
    <cellStyle name="Normal 79 4 2 2" xfId="11196"/>
    <cellStyle name="_Table_USA Ownership_Rev Fixe-Internet_COMMENTAIRES JUILLET 2009 3" xfId="11197"/>
    <cellStyle name="20% - Accent2 24 2 2" xfId="11198"/>
    <cellStyle name="20% - Accent2 19 2 2" xfId="11199"/>
    <cellStyle name="Sortie 3 3 2" xfId="11200"/>
    <cellStyle name="_Table_USA Ownership_Rev Fixe-Internet_COMMENTAIRES JUILLET 2009 2 2" xfId="11201"/>
    <cellStyle name="_Table_commentaires fixe  internet Déc 08_Flash du mois d' avril 2009_Reporting Onatel Mai 2009 V 0_Budget Telmob 2011" xfId="11202"/>
    <cellStyle name="_Table_USA Ownership_Rev Fixe-Internet_COMMENTAIRES JUILLET 2009" xfId="11203"/>
    <cellStyle name="_Table_02 Pfd Valuation_TBG Onatel Février  2009  Vtbg V3_Commentaires TBG mars_Copie de Flash du mois d' avril 2009 corrigé par NAIMI_Flash du mois de mai 2009_Capex- Mobile" xfId="11204"/>
    <cellStyle name="Sortie 4_RH et QS" xfId="11205"/>
    <cellStyle name="_TableRowBorder_commentaires fixe  internet Déc 08_TBG Onatel Février  2009  Vtbg V3_Commentaires TBG mars_Flash du mois de mai 2009_Budget Telmob 2011" xfId="11206"/>
    <cellStyle name="_Table_02 Pfd Valuation_Commentaires TBG mars_Copie de Flash du mois d' avril 2009 corrigé par NAIMI_Reporting Onatel Mai 2009 V 0_Capex- Mobile 3" xfId="11207"/>
    <cellStyle name="_Table_USA Ownership_Rev Fixe-Internet_Budget Telmob 2011 2 2" xfId="11208"/>
    <cellStyle name="Accent5 13" xfId="11209"/>
    <cellStyle name="_Flash KPI Consol" xfId="11210"/>
    <cellStyle name="_Table_USA Ownership_Rev Fixe-Internet_Budget Telmob 2011 2" xfId="11211"/>
    <cellStyle name="_Table_02 Pfd Valuation_Reporting Onatel Avril 2009 V0_Flash du mois de septembre 2009 (2) (version 1)_Budget Telmob 2011" xfId="11212"/>
    <cellStyle name="_Table_commentaires fixe  internet Déc 08_TBG Onatel Février  2009  Vtbg V3_Flash du mois de septembre 2009 (2) (version 1)" xfId="11213"/>
    <cellStyle name="40 % - Accent3 9 3 2 3" xfId="11214"/>
    <cellStyle name="Titre 3 5 2" xfId="11215"/>
    <cellStyle name="_Table_USA Ownership_Rev Fixe-Internet_Budget Telmob 2011" xfId="11216"/>
    <cellStyle name="_Table_02 Pfd Valuation_commentaires fixe  internet Déc 08_Commentaires TBG mars_Flash du mois d' avril 2009_Flash du mois de mai 2009_Capex- Mobile 2 2" xfId="11217"/>
    <cellStyle name="_Table_USA Ownership_Rev Fixe-Internet 2 2" xfId="11218"/>
    <cellStyle name="_Table_USA Ownership_Rev Fixe-Internet 2" xfId="11219"/>
    <cellStyle name="40% - Accent6 12 2 3" xfId="11220"/>
    <cellStyle name="_Table_02 Pfd Valuation_commentaires fixe  internet Déc 08_Flash du mois d' avril 2009_Reporting Onatel septembre  2009 préparé_Capex- Mobile 2" xfId="11221"/>
    <cellStyle name="_TableRowBorder_commentaires fixe  internet Déc 08_Budget Telmob 2011" xfId="11222"/>
    <cellStyle name="_Currency_Update 08-27-01-3_BLS2q_salesforce" xfId="11223"/>
    <cellStyle name="_Table_USA Ownership_Reporting Onatel septembre  2009 préparé" xfId="11224"/>
    <cellStyle name="Titre 4 2 2" xfId="11225"/>
    <cellStyle name="_TableHeading_TBG Onatel Février  2009  Vtbg V3_Commentaires TBG mars_Flash du mois d' avril 2009_Flash du mois de mai 2009_Budget Telmob 2011" xfId="11226"/>
    <cellStyle name="_Table_USA Ownership_Reporting Onatel Mai 2009 V 0_Budget Telmob 2011 2 2" xfId="11227"/>
    <cellStyle name="%_Phase préparatoire du TBG de Décembre 2008_Flash du mois de septembre 2009 (2) (version 1)" xfId="11228"/>
    <cellStyle name="40% - Accent2 4" xfId="11229"/>
    <cellStyle name="_Table_USA Ownership_TBG Onatel Février  2009  Vtbg V3_Commentaires TBG mars_Copie de Flash du mois d' avril 2009 corrigé par NAIMI_Reporting Onatel septembre  2009 préparé_Budget Telmob 2011 2 2" xfId="11230"/>
    <cellStyle name="_TableHead_commentaires fixe  internet Déc 08_TBG Onatel Février  2009  Vtbg V3_Commentaires TBG mars_Flash du mois d' avril 2009_Flash du mois de mai 2009_Budget 2011 v1 (4) 2" xfId="11231"/>
    <cellStyle name="_Table_USA Ownership_Reporting Onatel Mai 2009 V 0_Budget Telmob 2011 2" xfId="11232"/>
    <cellStyle name="Commentaire 3 2 2" xfId="11233"/>
    <cellStyle name="20 % - Accent5 7 2 2 3" xfId="11234"/>
    <cellStyle name="_Table_USA Ownership_Reporting Onatel Mai 2009 V 0_Budget Telmob 2011" xfId="11235"/>
    <cellStyle name="20% - Accent4 24 2 3" xfId="11236"/>
    <cellStyle name="20% - Accent4 19 2 3" xfId="11237"/>
    <cellStyle name="_TableHeading_commentaires fixe  internet Déc 08_Flash du mois d' avril 2009_Flash du mois de mai 2009_Budget Telmob 2011" xfId="11238"/>
    <cellStyle name="_Table_USA Ownership_TBG Onatel Février  2009  Vtbg V3_Flash du mois d' avril 2009_Budget Telmob 2011 3" xfId="11239"/>
    <cellStyle name="_Table_USA Ownership_Reporting Onatel Mai 2009 V 0 A ENVOYE_Reporting Onatel septembre  2009 préparé_Budget Telmob 2011 3" xfId="11240"/>
    <cellStyle name="40% - Accent2 24 3 2" xfId="11241"/>
    <cellStyle name="40% - Accent2 19 3 2" xfId="11242"/>
    <cellStyle name="40 % - Accent4 9 3" xfId="11243"/>
    <cellStyle name="_Ta 3" xfId="11244"/>
    <cellStyle name="20% - Accent3 23" xfId="11245"/>
    <cellStyle name="20% - Accent3 18" xfId="11246"/>
    <cellStyle name="TFCF" xfId="11247"/>
    <cellStyle name="SAPBEXstdData" xfId="11248"/>
    <cellStyle name="Milliers 8" xfId="11249"/>
    <cellStyle name="_Table_USA Ownership_Reporting Onatel Mai 2009 V 0 A ENVOYE_Reporting Onatel septembre  2009 préparé_Budget Telmob 2011" xfId="11250"/>
    <cellStyle name="_TableHeading_commentaires fixe  internet Déc 08_Budget 2011 v1 (4) 2" xfId="11251"/>
    <cellStyle name="_Table_USA Ownership_Reporting Onatel Mai 2009 V 0 A ENVOYE_Reporting Onatel septembre  2009 préparé 2" xfId="11252"/>
    <cellStyle name="Normal 8 5 4" xfId="11253"/>
    <cellStyle name="Cellule liée 3 2" xfId="11254"/>
    <cellStyle name="_Table_USA Ownership_Reporting Onatel Mai 2009 V 0 A ENVOYE_Flash du mois de septembre 2009 (2) (version 1)_Budget Telmob 2011 2 2" xfId="11255"/>
    <cellStyle name="_Table_02 Pfd Valuation_commentaires fixe  internet Déc 08_Reporting Onatel Mai 2009 V 0 A ENVOYE_Reporting Onatel septembre  2009 préparé" xfId="11256"/>
    <cellStyle name="_Table_02 Pfd Valuation_commentaires fixe  internet Déc 08_Commentaires TBG mars_Flash du mois de septembre 2009 (2) (version 1)_Budget Telmob 2011 3" xfId="11257"/>
    <cellStyle name="_Table_USA Ownership_Reporting Onatel Mai 2009 V 0 A ENVOYE_Flash du mois de septembre 2009 (2) (version 1) 2" xfId="11258"/>
    <cellStyle name="_TableHeading_Reporting Onatel Avril 2009 V0_Reporting Onatel septembre  2009 préparé 2" xfId="11259"/>
    <cellStyle name="40% - Accent5 10" xfId="11260"/>
    <cellStyle name="_Table_USA Ownership_commentaires fixe  internet Déc 08_TBG Onatel Février  2009  Vtbg V3_Copie de Flash du mois d' avril 2009 corrigé par NAIMI_Flash du mois de mai 2009_Budget Telmob 2011 2" xfId="11261"/>
    <cellStyle name="_Table_02 Pfd Valuation_commentaires fixe  internet Déc 08_TBG Onatel Février  2009  Vtbg V3_Copie de Flash du mois d' avril 2009 corrigé par NAIMI_Reporting Onatel Mai 2009 V 0_Reporting Onatel septembre  2009 préparé_Budget Telmob 2011" xfId="11262"/>
    <cellStyle name="_Table_USA Ownership_Reporting Onatel Mai 2009 V 0 2" xfId="11263"/>
    <cellStyle name="_Table_USA Ownership_Reporting Onatel Mai 2009 V 0" xfId="11264"/>
    <cellStyle name="_Table_USA Ownership_Reporting Onatel Avril 2009 V0_Reporting Onatel septembre  2009 préparé 3" xfId="11265"/>
    <cellStyle name="20 % - Accent5 7 3 2 3" xfId="11266"/>
    <cellStyle name="%_Flux Financiers Conso_Commentaire activité Fixe  mobile ONATEL Nov 2009" xfId="11267"/>
    <cellStyle name="_Table_USA Ownership_Reporting Onatel Avril 2009 V0_Reporting Onatel septembre  2009 préparé 2 2" xfId="11268"/>
    <cellStyle name="_Table_USA Ownership_Reporting Onatel Avril 2009 V0_Reporting Onatel septembre  2009 préparé 2" xfId="11269"/>
    <cellStyle name="40% - Accent5 11 2 2 2" xfId="11270"/>
    <cellStyle name="20 % - Accent6 14" xfId="11271"/>
    <cellStyle name="_TableHead_commentaires fixe  internet Déc 08_Budget 2011 v1 (4)" xfId="11272"/>
    <cellStyle name="Input 5" xfId="11273"/>
    <cellStyle name="40 % - Accent6 7 2 3 2" xfId="11274"/>
    <cellStyle name="Normal 30" xfId="11275"/>
    <cellStyle name="Normal 25" xfId="11276"/>
    <cellStyle name="_CIP Commercial DRM 30-10-05" xfId="11277"/>
    <cellStyle name="_Table_USA Ownership_Reporting Onatel Avril 2009 V0_Reporting Onatel Mai 2009 V 0_Budget Telmob 2011" xfId="11278"/>
    <cellStyle name="20 % - Accent1 12 2 3" xfId="11279"/>
    <cellStyle name="_TableRowBorder_commentaires fixe  internet Déc 08_Commentaires TBG mars_Flash du mois d' avril 2009_Budget Telmob 2011" xfId="11280"/>
    <cellStyle name="_TableHead_TBG Onatel Février  2009  Vtbg V3_Commentaires TBG mars_Reporting Onatel Mai 2009 V 0_Budget Telmob 2011 2" xfId="11281"/>
    <cellStyle name="_Table_USA Ownership_Reporting Onatel Avril 2009 V0_Reporting Onatel Mai 2009 V 0 2 2" xfId="11282"/>
    <cellStyle name="20 % - Accent1 12 2 2" xfId="11283"/>
    <cellStyle name="20 % - Accent4 7 4" xfId="11284"/>
    <cellStyle name="_TableRowBorder_TBG Onatel Février  2009  Vtbg V3_Flash du mois d' avril 2009_Reporting Onatel Mai 2009 V 0" xfId="11285"/>
    <cellStyle name="_TableHead_Rev Fixe-Internet_COMMENTAIRES JUILLET 2009_Budget Telmob 2011" xfId="11286"/>
    <cellStyle name="_Currency_Update 08-27-01-3" xfId="11287"/>
    <cellStyle name="_Table_USA Ownership_Reporting Onatel Avril 2009 V0_Reporting Onatel Mai 2009 V 0 2" xfId="11288"/>
    <cellStyle name="_Table_USA Ownership_Flash du mois de mai 2009_Budget Telmob 2011 2 2" xfId="11289"/>
    <cellStyle name="20% - Accent5 12 2 2 2" xfId="11290"/>
    <cellStyle name="_TableHeading_commentaires fixe  internet Déc 08_Commentaires TBG mars_Flash du mois d' avril 2009_Reporting Onatel Mai 2009 V 0_Budget Telmob 2011 2" xfId="11291"/>
    <cellStyle name="_Table_USA Ownership_Reporting Onatel Avril 2009 V0_Reporting Onatel Mai 2009 V 0" xfId="11292"/>
    <cellStyle name="20% - Accent4 6 3 2" xfId="11293"/>
    <cellStyle name="_Table_USA Ownership_Reporting Onatel Avril 2009 V0_Flash du mois de septembre 2009 (2) (version 1)_Budget Telmob 2011 3" xfId="11294"/>
    <cellStyle name="_Table_02 Pfd Valuation_commentaires fixe  internet Déc 08_TBG Onatel Février  2009  Vtbg V3_Copie de Flash du mois d' avril 2009 corrigé par NAIMI_Capex- Mobile" xfId="11295"/>
    <cellStyle name="Accent6 - 60 %" xfId="11296"/>
    <cellStyle name="_Table_USA Ownership_Reporting Onatel Avril 2009 V0_Flash du mois de septembre 2009 (2) (version 1) 3" xfId="11297"/>
    <cellStyle name="_Table_USA Ownership_Reporting Onatel Avril 2009 V0_Flash du mois de septembre 2009 (2) (version 1) 2 2" xfId="11298"/>
    <cellStyle name="_Table_02 Pfd Valuation_Commentaires TBG mars_Reporting Onatel Mai 2009 V 0_Capex- Mobile" xfId="11299"/>
    <cellStyle name="_Table_USA Ownership_Reporting Onatel Avril 2009 V0_Flash du mois de mai 2009_Budget Telmob 2011 2" xfId="11300"/>
    <cellStyle name="Milliers 7 2" xfId="11301"/>
    <cellStyle name="%_commentaires_fixe__internet_nov_08(2)_COMMENTAIRES" xfId="11302"/>
    <cellStyle name="40 % - Accent3 8 3 3 2" xfId="11303"/>
    <cellStyle name="40 % - Accent2 8 2" xfId="11304"/>
    <cellStyle name="_TableHead_commentaires fixe  internet Déc 08_Commentaires TBG mars_Copie de Flash du mois d' avril 2009 corrigé par NAIMI_Reporting Onatel Mai 2009 V 0_Budget Telmob 2011" xfId="11305"/>
    <cellStyle name="Milliers 12 2 2" xfId="11306"/>
    <cellStyle name="_Table_USA Ownership_Reporting Onatel Avril 2009 V0_Flash du mois de mai 2009 2" xfId="11307"/>
    <cellStyle name="Normal 6 2 3 7 2" xfId="11308"/>
    <cellStyle name="_Table_USA Ownership_TBG Onatel Février  2009  Vtbg V3_Commentaires TBG mars_Flash du mois d' avril 2009 3" xfId="11309"/>
    <cellStyle name="_Table_USA Ownership_Reporting Onatel Avril 2009 V0_Copie de Flash du mois d' avril 2009 corrigé par NAIMI_Reporting Onatel septembre  2009 préparé_Budget Telmob 2011 3" xfId="11310"/>
    <cellStyle name="_Table_02 Pfd Valuation_Reporting Onatel Avril 2009 V0_Copie de Flash du mois d' avril 2009 corrigé par NAIMI_Reporting Onatel Mai 2009 V 0_Flash du mois de septembre 2009 (2) (version 1)_Budget Telmob 2011 3" xfId="11311"/>
    <cellStyle name="_Table_USA Ownership_Reporting Onatel Avril 2009 V0_Copie de Flash du mois d' avril 2009 corrigé par NAIMI_Reporting Onatel septembre  2009 préparé_Budget Telmob 2011 2 2" xfId="11312"/>
    <cellStyle name="_Table_USA Ownership_Reporting Onatel Avril 2009 V0_Copie de Flash du mois d' avril 2009 corrigé par NAIMI_Reporting Onatel septembre  2009 préparé 3" xfId="11313"/>
    <cellStyle name="_TableHeading_Flash du mois d' avril 2009_Budget 2011 v1 (4)" xfId="11314"/>
    <cellStyle name="40% - Accent2 26" xfId="11315"/>
    <cellStyle name="Milliers 18 3 3 2" xfId="11316"/>
    <cellStyle name="_Table_USA Ownership_TBG Onatel Février  2009  Vtbg V3_Commentaires TBG mars_Flash du mois de septembre 2009 (2) (version 1)_Budget Telmob 2011" xfId="11317"/>
    <cellStyle name="_Table_USA Ownership_Reporting Onatel Avril 2009 V0_Copie de Flash du mois d' avril 2009 corrigé par NAIMI_Reporting Onatel septembre  2009 préparé 2" xfId="11318"/>
    <cellStyle name="Euro 14 2" xfId="11319"/>
    <cellStyle name="_Table_USA Ownership_Reporting Onatel Avril 2009 V0_Copie de Flash du mois d' avril 2009 corrigé par NAIMI_Reporting Onatel septembre  2009 préparé" xfId="11320"/>
    <cellStyle name="_Table_02 Pfd Valuation_commentaires fixe  internet Déc 08_Commentaires TBG mars_Copie de Flash du mois d' avril 2009 corrigé par NAIMI_Reporting Onatel Mai 2009 V 0_Flash du mois de septembre 2009 (2) (version 1)_Capex- Mobile 2" xfId="11321"/>
    <cellStyle name="_Table_USA Ownership_commentaires fixe  internet Déc 08_Commentaires TBG mars_Flash du mois d' avril 2009_Reporting Onatel Mai 2009 V 0" xfId="11322"/>
    <cellStyle name="_Table_USA Ownership_Reporting Onatel Avril 2009 V0_Copie de Flash du mois d' avril 2009 corrigé par NAIMI_Reporting Onatel Mai 2009 V 0_Reporting Onatel septembre  2009 préparé_Budget Telmob 2011 3" xfId="11323"/>
    <cellStyle name="Normal 14 3 3 2" xfId="11324"/>
    <cellStyle name="40 % - Accent1 3 4" xfId="11325"/>
    <cellStyle name="_Table_02 Pfd Valuation_commentaires fixe  internet Déc 08_Copie de Flash du mois d' avril 2009 corrigé par NAIMI_Reporting Onatel Mai 2009 V 0_Flash du mois de septembre 2009 (2) (version 1)_Budget Telmob 2011 3" xfId="11326"/>
    <cellStyle name="_TableHead_Flash du mois de mai 2009_Budget Telmob 2011 2" xfId="11327"/>
    <cellStyle name="_Table_USA Ownership_commentaires fixe  internet Déc 08_TBG Onatel Février  2009  Vtbg V3_Commentaires TBG mars_Budget Telmob 2011" xfId="11328"/>
    <cellStyle name="DropDown 2 2" xfId="11329"/>
    <cellStyle name="_TableHead_Commentaires TBG mars_Flash du mois d' avril 2009_Flash du mois de mai 2009_Budget 2011 v1 (4)" xfId="11330"/>
    <cellStyle name="_Table_USA Ownership_Reporting Onatel Avril 2009 V0_Copie de Flash du mois d' avril 2009 corrigé par NAIMI_Reporting Onatel Mai 2009 V 0_Reporting Onatel septembre  2009 préparé_Budget Telmob 2011 2" xfId="11331"/>
    <cellStyle name="Commentaire 5 3 2 3" xfId="11332"/>
    <cellStyle name="_Table_02 Pfd Valuation_commentaires fixe  internet Déc 08_TBG Onatel Février  2009  Vtbg V3_Copie de Flash du mois d' avril 2009 corrigé par NAIMI_Reporting Onatel septembre  2009 préparé_Budget Telmob 2011 2 2" xfId="11333"/>
    <cellStyle name="Normal 9 2_RH et QS" xfId="11334"/>
    <cellStyle name="20% - Accent2 13 3" xfId="11335"/>
    <cellStyle name="_TableRowBorder_TBG Onatel Février  2009  Vtbg V3_Copie de Flash du mois d' avril 2009 corrigé par NAIMI_Budget Telmob 2011" xfId="11336"/>
    <cellStyle name="_TableHead_commentaires fixe  internet Déc 08_Reporting Onatel Avril 2009 V0_Copie de Flash du mois d' avril 2009 corrigé par NAIMI_Flash du mois de mai 2009_Budget Telmob 2011 2" xfId="11337"/>
    <cellStyle name="_Table_02 Pfd Valuation_Commentaires TBG mars_Flash du mois de mai 2009_Capex- Mobile 3" xfId="11338"/>
    <cellStyle builtinId="11" name="Warning Text" xfId="11339"/>
    <cellStyle name="_Table_USA Ownership_Reporting Onatel Avril 2009 V0_Copie de Flash du mois d' avril 2009 corrigé par NAIMI_Reporting Onatel Mai 2009 V 0_Flash du mois de septembre 2009 (2) (version 1)_Budget Telmob 2011 2" xfId="11340"/>
    <cellStyle name="_Table_02 Pfd Valuation_commentaires fixe  internet Déc 08_Reporting Onatel Avril 2009 V0_Copie de Flash du mois d' avril 2009 corrigé par NAIMI_Reporting Onatel Mai 2009 V 0_Capex- Mobile 2 2" xfId="11341"/>
    <cellStyle name="_TableHeading_TBG Onatel Février  2009  Vtbg V3_Flash du mois d' avril 2009_Flash du mois de mai 2009" xfId="11342"/>
    <cellStyle name="Pourcentage 18 3 3 2 2 2" xfId="11343"/>
    <cellStyle name="Normal 5 2 5 5" xfId="11344"/>
    <cellStyle name="_TableHeading_commentaires fixe  internet Déc 08_TBG Onatel Février  2009  Vtbg V3_Copie de Flash du mois d' avril 2009 corrigé par NAIMI_Budget Telmob 2011" xfId="11345"/>
    <cellStyle name="_Table_USA Ownership_Reporting Onatel Avril 2009 V0_Copie de Flash du mois d' avril 2009 corrigé par NAIMI_Reporting Onatel Mai 2009 V 0_Flash du mois de septembre 2009 (2) (version 1) 2 2" xfId="11346"/>
    <cellStyle name="_Table_USA Ownership_Reporting Onatel Avril 2009 V0_Copie de Flash du mois d' avril 2009 corrigé par NAIMI_Reporting Onatel Mai 2009 V 0_Budget Telmob 2011 3" xfId="11347"/>
    <cellStyle name="20% - Accent3 9_RH et QS" xfId="11348"/>
    <cellStyle name="_TableHeading_TBG Onatel Février  2009  Vtbg V3_Commentaires TBG mars_Flash du mois d' avril 2009_Budget 2011 v1 (4) 2" xfId="11349"/>
    <cellStyle name="Fixed 2" xfId="11350"/>
    <cellStyle name="Accent1 32 2" xfId="11351"/>
    <cellStyle name="_TableHead_TBG Onatel Février  2009  Vtbg V3" xfId="11352"/>
    <cellStyle name="Total 33 2" xfId="11353"/>
    <cellStyle name="_Table_USA Ownership_commentaires fixe  internet Déc 08_Copie de Flash du mois d' avril 2009 corrigé par NAIMI_Reporting Onatel septembre  2009 préparé" xfId="11354"/>
    <cellStyle name="20% - Accent3 26 3" xfId="11355"/>
    <cellStyle name="Note 12" xfId="11356"/>
    <cellStyle name="_Table_USA Ownership_Reporting Onatel Avril 2009 V0_Copie de Flash du mois d' avril 2009 corrigé par NAIMI_Reporting Onatel Mai 2009 V 0 3" xfId="11357"/>
    <cellStyle name="_Table_USA Ownership_Reporting Onatel Avril 2009 V0_Copie de Flash du mois d' avril 2009 corrigé par NAIMI_Reporting Onatel Mai 2009 V 0 2 2" xfId="11358"/>
    <cellStyle name="_Table_USA Ownership_commentaires fixe  internet Déc 08_TBG Onatel Février  2009  Vtbg V3_Commentaires TBG mars_Budget Telmob 2011 2" xfId="11359"/>
    <cellStyle name="Text 2" xfId="11360"/>
    <cellStyle name="_TableHeading_TBG Onatel Février  2009  Vtbg V3_Commentaires TBG mars_Copie de Flash du mois d' avril 2009 corrigé par NAIMI_Reporting Onatel Mai 2009 V 0_Reporting Onatel septembre  2009 préparé_Budget 2011 v1 (4)" xfId="11361"/>
    <cellStyle name="_TableHeading_Copie de Flash du mois d' avril 2009 corrigé par NAIMI_Reporting Onatel Mai 2009 V 0" xfId="11362"/>
    <cellStyle name="_TableHead_commentaires fixe  internet Déc 08_TBG Onatel Février  2009  Vtbg V3_Flash du mois d' avril 2009" xfId="11363"/>
    <cellStyle name="20% - Accent3 26 2" xfId="11364"/>
    <cellStyle name="Note 11" xfId="11365"/>
    <cellStyle name="_Table_02 Pfd Valuation_Reporting Onatel Avril 2009 V0_Copie de Flash du mois d' avril 2009 corrigé par NAIMI_Flash du mois de septembre 2009 (2) (version 1)_Capex- Mobile 2 2" xfId="11366"/>
    <cellStyle name="_Table_USA Ownership_Reporting Onatel Avril 2009 V0_Copie de Flash du mois d' avril 2009 corrigé par NAIMI_Reporting Onatel Mai 2009 V 0 2" xfId="11367"/>
    <cellStyle name="_tab indicat" xfId="11368"/>
    <cellStyle name="_TableHead_commentaires fixe  internet Déc 08_TBG Onatel Février  2009  Vtbg V3_Copie de Flash du mois d' avril 2009 corrigé par NAIMI_Budget 2011 v1 (4) 2" xfId="11369"/>
    <cellStyle name="_Table_USA Ownership_Reporting Onatel Avril 2009 V0_Copie de Flash du mois d' avril 2009 corrigé par NAIMI_Reporting Onatel Mai 2009 V 0" xfId="11370"/>
    <cellStyle name="Output 5" xfId="11371"/>
    <cellStyle name="20 % - Accent2 7 3 4" xfId="11372"/>
    <cellStyle name="20% - Accent4 8 3 2" xfId="11373"/>
    <cellStyle name="20% - Accent1 28 2 2 2" xfId="11374"/>
    <cellStyle name="_Table_USA Ownership_Reporting Onatel Avril 2009 V0_Copie de Flash du mois d' avril 2009 corrigé par NAIMI_Flash du mois de septembre 2009 (2) (version 1)_Budget Telmob 2011 3" xfId="11375"/>
    <cellStyle name="Output 4" xfId="11376"/>
    <cellStyle name="20 % - Accent2 7 3 3" xfId="11377"/>
    <cellStyle name="_Table_Commentaires TBG mars_Copie de Flash du mois d' avril 2009 corrigé par NAIMI_Flash du mois de septembre 2009 (2) (version 1)" xfId="11378"/>
    <cellStyle name="%_commentaires fixe  internet Déc 08_Reporting Onatel septembre  2009 V1 (4)" xfId="11379"/>
    <cellStyle name="20 % - Accent5 13 3" xfId="11380"/>
    <cellStyle name="_TableHead_TBG Onatel Février  2009  Vtbg V3_Commentaires TBG mars_Copie de Flash du mois d' avril 2009 corrigé par NAIMI_Reporting Onatel septembre  2009 préparé_Budget 2011 v1 (4) 2" xfId="11381"/>
    <cellStyle name="_TableHeading_Commentaires TBG mars_Flash du mois d' avril 2009_Flash du mois de mai 2009" xfId="11382"/>
    <cellStyle name="_Table_USA Ownership_Reporting Onatel Avril 2009 V0_Copie de Flash du mois d' avril 2009 corrigé par NAIMI_Flash du mois de septembre 2009 (2) (version 1)_Budget Telmob 2011" xfId="11383"/>
    <cellStyle name="_Table_USA Ownership_Reporting Onatel Avril 2009 V0_Copie de Flash du mois d' avril 2009 corrigé par NAIMI_Flash du mois de septembre 2009 (2) (version 1) 3" xfId="11384"/>
    <cellStyle name="%_repartition_objectifs_2011" xfId="11385"/>
    <cellStyle name="Comma [0] 10 3" xfId="11386"/>
    <cellStyle name="Accent2 2 2_Parc Mobile" xfId="11387"/>
    <cellStyle name="20 % - Accent1 13 2 3" xfId="11388"/>
    <cellStyle name="Normal 3 2 2 2 3 2" xfId="11389"/>
    <cellStyle name="Accent1 2 6" xfId="11390"/>
    <cellStyle name="_Table_Flash du mois d' avril 2009_Reporting Onatel Mai 2009 V 0" xfId="11391"/>
    <cellStyle name="40% - Accent4 5 3 2" xfId="11392"/>
    <cellStyle name="_Table_USA Ownership_Reporting Onatel Avril 2009 V0_Copie de Flash du mois d' avril 2009 corrigé par NAIMI_Flash du mois de mai 2009 2" xfId="11393"/>
    <cellStyle name="_Table_USA Ownership_Reporting Onatel Avril 2009 V0_Copie de Flash du mois d' avril 2009 corrigé par NAIMI 3" xfId="11394"/>
    <cellStyle name="_Table_USA Ownership_Commentaires TBG mars_Flash du mois de mai 2009_Budget Telmob 2011 2" xfId="11395"/>
    <cellStyle name="_Table_USA Ownership_Reporting Onatel Avril 2009 V0_Copie de Flash du mois d' avril 2009 corrigé par NAIMI 2 2" xfId="11396"/>
    <cellStyle name="20% - Accent3 10 3" xfId="11397"/>
    <cellStyle name="_TableHead_TBG Onatel Février  2009  Vtbg V3_Commentaires TBG mars_Flash du mois d' avril 2009_Reporting Onatel Mai 2009 V 0 2" xfId="11398"/>
    <cellStyle name="_Table_USA Ownership 2 2" xfId="11399"/>
    <cellStyle name="_TableHead_TBG Onatel Février  2009  Vtbg V3_Flash du mois d' avril 2009_Reporting Onatel Mai 2009 V 0 2" xfId="11400"/>
    <cellStyle name="_Table_USA Ownership_Reporting Onatel Avril 2009 V0_Copie de Flash du mois d' avril 2009 corrigé par NAIMI" xfId="11401"/>
    <cellStyle name="_Table_USA Ownership_Reporting Onatel Avril 2009 V0_Budget Telmob 2011 2 2" xfId="11402"/>
    <cellStyle name="Pourcentage 17 3 3 4" xfId="11403"/>
    <cellStyle name="_TableHeading_commentaires fixe  internet Déc 08_Commentaires TBG mars_Copie de Flash du mois d' avril 2009 corrigé par NAIMI_Budget 2011 v1 (4) 2" xfId="11404"/>
    <cellStyle name="Normal 21 7 4" xfId="11405"/>
    <cellStyle name="20% - Accent4 2 3" xfId="11406"/>
    <cellStyle name="_Table_USA Ownership_Reporting Onatel Avril 2009 V0_Budget Telmob 2011 2" xfId="11407"/>
    <cellStyle name="20 % - Accent1 12 4" xfId="11408"/>
    <cellStyle name="Normal 25 2 6" xfId="11409"/>
    <cellStyle name="_Table_USA Ownership_Reporting Onatel Avril 2009 V0_Budget Telmob 2011" xfId="11410"/>
    <cellStyle name="_Table_02 Pfd Valuation_Copie de Flash du mois d' avril 2009 corrigé par NAIMI_Flash du mois de mai 2009 2" xfId="11411"/>
    <cellStyle name="40% - Accent1 9 4" xfId="11412"/>
    <cellStyle name="_Table_02 Pfd Valuation_commentaires fixe  internet Déc 08_TBG Onatel Février  2009  Vtbg V3_Flash du mois d' avril 2009_Flash du mois de mai 2009_Budget Telmob 2011 3" xfId="11413"/>
    <cellStyle name="_TableHeading_commentaires fixe  internet Déc 08_Flash du mois d' avril 2009_Reporting Onatel septembre  2009 préparé_Budget 2011 v1 (4) 2" xfId="11414"/>
    <cellStyle name="_Table_USA Ownership_P&amp;L S1 2008_Budget Telmob 2011 3" xfId="11415"/>
    <cellStyle name="40% - Accent6 2 4" xfId="11416"/>
    <cellStyle name="_Table_USA Ownership_P&amp;L S1 2008_Budget Telmob 2011" xfId="11417"/>
    <cellStyle name="_Table_02 Pfd Valuation_Reporting Onatel Avril 2009 V0_Copie de Flash du mois d' avril 2009 corrigé par NAIMI 2" xfId="11418"/>
    <cellStyle name="_Table_02 Pfd Valuation_TBG Onatel Février  2009  Vtbg V3_Reporting Onatel septembre  2009 préparé 2" xfId="11419"/>
    <cellStyle name="Milliers 4 8 2" xfId="11420"/>
    <cellStyle name="_Table_USA Ownership_commentaires fixe  internet Déc 08_Commentaires TBG mars_Flash du mois de mai 2009_Budget Telmob 2011 3" xfId="11421"/>
    <cellStyle name="_Table_USA Ownership_commentaires fixe  internet Déc 08_TBG Onatel Février  2009  Vtbg V3_Copie de Flash du mois d' avril 2009 corrigé par NAIMI_Flash du mois de mai 2009 2 2" xfId="11422"/>
    <cellStyle name="_TableHeading_Copie de Flash du mois d' avril 2009 corrigé par NAIMI_Budget Telmob 2011 2" xfId="11423"/>
    <cellStyle name="_Table_USA Ownership_P&amp;L S1 2008 2" xfId="11424"/>
    <cellStyle name="40% - Accent2 20 2 2" xfId="11425"/>
    <cellStyle name="40% - Accent2 15 2 2" xfId="11426"/>
    <cellStyle name="_TableHead_Flash du mois d' avril 2009_Flash du mois de mai 2009_Budget Telmob 2011" xfId="11427"/>
    <cellStyle name="40 % - Accent2 8 2 2 2 2" xfId="11428"/>
    <cellStyle name="_Table_USA Ownership_P&amp;L S1 2008" xfId="11429"/>
    <cellStyle name="Milliers 21 3 2" xfId="11430"/>
    <cellStyle name="Milliers 16 3 2" xfId="11431"/>
    <cellStyle name="40% - Accent1 12 2 2 2" xfId="11432"/>
    <cellStyle name="_Table_02 Pfd Valuation_commentaires fixe  internet Déc 08_Reporting Onatel Avril 2009 V0_Flash du mois de mai 2009_Budget Telmob 2011 2 2" xfId="11433"/>
    <cellStyle name="_Table_USA Ownership_P &amp; L Conso_COMMENTAIRES JUILLET 2009_Budget Telmob 2011 3" xfId="11434"/>
    <cellStyle name="Normál_Book2000" xfId="11435"/>
    <cellStyle name="_TableHead_Commentaires TBG mars_Flash du mois de mai 2009_Budget Telmob 2011" xfId="11436"/>
    <cellStyle name="_Table_USA Ownership_TBG Onatel Février  2009  Vtbg V3_Flash du mois d' avril 2009_Budget Telmob 2011 2 2" xfId="11437"/>
    <cellStyle name="60 % - Accent2 6 2" xfId="11438"/>
    <cellStyle name="Normal 81 3 3 2" xfId="11439"/>
    <cellStyle name="Normal 76 3 3 2" xfId="11440"/>
    <cellStyle name="_Table_USA Ownership_commentaires fixe  internet Déc 08_TBG Onatel Février  2009  Vtbg V3_Commentaires TBG mars_Flash du mois d' avril 2009_Flash du mois de mai 2009 2" xfId="11441"/>
    <cellStyle name="SAPBEXundefined 3" xfId="11442"/>
    <cellStyle name="_Table_USA Ownership_commentaires fixe  internet Déc 08_Reporting Onatel Mai 2009 V 0_Budget Telmob 2011 2" xfId="11443"/>
    <cellStyle name="_Table_USA Ownership_P &amp; L Conso_COMMENTAIRES JUILLET 2009_Budget Telmob 2011 2 2" xfId="11444"/>
    <cellStyle name="Pourcentage 14_RH et QS" xfId="11445"/>
    <cellStyle name="_Table_USA Ownership_P &amp; L Conso_COMMENTAIRES JUILLET 2009_Budget Telmob 2011" xfId="11446"/>
    <cellStyle name="_Table_USA Ownership_P &amp; L Conso_COMMENTAIRES JUILLET 2009 3" xfId="11447"/>
    <cellStyle name="20% - Accent3 8 2 2" xfId="11448"/>
    <cellStyle name="Neutral 21" xfId="11449"/>
    <cellStyle name="Neutral 16" xfId="11450"/>
    <cellStyle name="_Table_USA Ownership_Commentaires TBG mars_Flash du mois d' avril 2009_Flash du mois de septembre 2009 (2) (version 1)_Budget Telmob 2011 2" xfId="11451"/>
    <cellStyle name="20% - Accent1 22 2 2 2" xfId="11452"/>
    <cellStyle name="20% - Accent1 17 2 2 2" xfId="11453"/>
    <cellStyle name="_TableHead_Reporting Onatel Avril 2009 V0_Copie de Flash du mois d' avril 2009 corrigé par NAIMI_Flash du mois de mai 2009 2" xfId="11454"/>
    <cellStyle name="Normal 21 2 3 3 2 3" xfId="11455"/>
    <cellStyle name="_Table_USA Ownership_P &amp; L Conso_COMMENTAIRES JUILLET 2009 2 2" xfId="11456"/>
    <cellStyle name="Normal 5 2 2 5 4" xfId="11457"/>
    <cellStyle name="_Table_USA Ownership_P &amp; L Conso_COMMENTAIRES JUILLET 2009 2" xfId="11458"/>
    <cellStyle name="Milliers 14" xfId="11459"/>
    <cellStyle name="Normal 12 8 3" xfId="11460"/>
    <cellStyle name="_Table_USA Ownership_P &amp; L Conso 2 2" xfId="11461"/>
    <cellStyle name="_Table_USA Ownership_commentaires fixe  internet Déc 08_TBG Onatel Février  2009  Vtbg V3_Commentaires TBG mars_Budget Telmob 2011 2 2" xfId="11462"/>
    <cellStyle name="40 % - Accent1 10 2 2 3" xfId="11463"/>
    <cellStyle name="_Table_USA Ownership_commentaires fixe  internet Déc 08_Reporting Onatel Avril 2009 V0_Reporting Onatel septembre  2009 préparé_Budget Telmob 2011 2 2" xfId="11464"/>
    <cellStyle name="_Table_USA Ownership_P &amp; L Conso_Budget Telmob 2011 2 2" xfId="11465"/>
    <cellStyle name="_TableHead_TBG Onatel Février  2009  Vtbg V3_Commentaires TBG mars_Flash du mois de mai 2009 2" xfId="11466"/>
    <cellStyle name="60% - Accent3 26" xfId="11467"/>
    <cellStyle name="_Table_USA Ownership_P &amp; L Conso_Budget Telmob 2011 2" xfId="11468"/>
    <cellStyle name="_TableHeading_commentaires fixe  internet Déc 08_Reporting Onatel Mai 2009 V 0_Budget 2011 v1 (4)" xfId="11469"/>
    <cellStyle name="40% - Accent6 12 3 2" xfId="11470"/>
    <cellStyle name="_Table_USA Ownership_P &amp; L Conso" xfId="11471"/>
    <cellStyle name="40 % - Accent6 2 2_Parc Mobile" xfId="11472"/>
    <cellStyle name="_Table_USA Ownership_Flash du mois de septembre 2009 (2) (version 1)_Budget Telmob 2011 2 2" xfId="11473"/>
    <cellStyle name="_Table_USA Ownership_TBG Onatel Février  2009  Vtbg V3_Commentaires TBG mars_Reporting Onatel Mai 2009 V 0_Budget Telmob 2011" xfId="11474"/>
    <cellStyle name="_Table_USA Ownership_Flash du mois de mai 2009_Budget Telmob 2011 3" xfId="11475"/>
    <cellStyle name="40% - Accent5 28 2 2 2" xfId="11476"/>
    <cellStyle name="_Table_USA Ownership_Reporting Onatel septembre  2009 préparé_Budget Telmob 2011 2" xfId="11477"/>
    <cellStyle name="_Table_02 Pfd Valuation_TBG Onatel Février  2009  Vtbg V3_Reporting Onatel septembre  2009 préparé 2 2" xfId="11478"/>
    <cellStyle name="_Table_USA Ownership_Flash du mois de mai 2009_Budget Telmob 2011" xfId="11479"/>
    <cellStyle name="Normal 20_RH et QS" xfId="11480"/>
    <cellStyle name="Normal 15_RH et QS" xfId="11481"/>
    <cellStyle name="_Table_USA Ownership_Flash du mois de mai 2009 3" xfId="11482"/>
    <cellStyle name="_Table_USA Ownership_Flash du mois de mai 2009" xfId="11483"/>
    <cellStyle name="_Table_02 Pfd Valuation_TBG Onatel Février  2009  Vtbg V3_Commentaires TBG mars_Flash du mois de mai 2009" xfId="11484"/>
    <cellStyle name="20 % - Accent6 3" xfId="11485"/>
    <cellStyle name="20% - Accent4 8 3" xfId="11486"/>
    <cellStyle name="_Table_02 Pfd Valuation_commentaires fixe  internet Déc 08_TBG Onatel Février  2009  Vtbg V3_Commentaires TBG mars_Flash du mois d' avril 2009_Flash du mois de mai 2009_Capex- Mobile 3" xfId="11487"/>
    <cellStyle name="20% - Accent1 28 2 2" xfId="11488"/>
    <cellStyle name="_Table_USA Ownership_Flash du mois d' avril 2009_Reporting Onatel septembre  2009 préparé 3" xfId="11489"/>
    <cellStyle name="_Table_USA Ownership_Copie de Flash du mois d' avril 2009 corrigé par NAIMI_Reporting Onatel Mai 2009 V 0" xfId="11490"/>
    <cellStyle name="20% - Accent4 23 2 2 2" xfId="11491"/>
    <cellStyle name="20% - Accent4 18 2 2 2" xfId="11492"/>
    <cellStyle name="_Table_USA Ownership_Flash du mois d' avril 2009_Reporting Onatel septembre  2009 préparé 2 2" xfId="11493"/>
    <cellStyle name="20 % - Accent1 7 3 4" xfId="11494"/>
    <cellStyle name="_Table_USA Ownership_Flash du mois d' avril 2009_Reporting Onatel septembre  2009 préparé 2" xfId="11495"/>
    <cellStyle name="Normal 5 2 2 4_RH et QS" xfId="11496"/>
    <cellStyle name="_Table_02 Pfd Valuation_Reporting Onatel Avril 2009 V0_Flash du mois de septembre 2009 (2) (version 1)" xfId="11497"/>
    <cellStyle name="_TableHead_commentaires fixe  internet Déc 08_Flash du mois d' avril 2009_Reporting Onatel septembre  2009 préparé_Budget 2011 v1 (4)" xfId="11498"/>
    <cellStyle name="_Table_USA Ownership_Commentaires TBG mars_Copie de Flash du mois d' avril 2009 corrigé par NAIMI_Budget Telmob 2011 2" xfId="11499"/>
    <cellStyle name="_Table_USA Ownership_Flash du mois d' avril 2009_Reporting Onatel Mai 2009 V 0 2" xfId="11500"/>
    <cellStyle name="40% - Accent5 4 2 2" xfId="11501"/>
    <cellStyle name="20 % - Accent2 9 2 3 2" xfId="11502"/>
    <cellStyle name="20% - Accent1 14 3" xfId="11503"/>
    <cellStyle name="_Table_USA Ownership_Flash du mois d' avril 2009_Flash du mois de septembre 2009 (2) (version 1)_Budget Telmob 2011 3" xfId="11504"/>
    <cellStyle name="Milliers 4 7" xfId="11505"/>
    <cellStyle name="_TableHead_commentaires fixe  internet Déc 08_Reporting Onatel Mai 2009 V 0 A ENVOYE" xfId="11506"/>
    <cellStyle name="_Table_USA Ownership_Flash du mois d' avril 2009_Flash du mois de septembre 2009 (2) (version 1)_Budget Telmob 2011" xfId="11507"/>
    <cellStyle name="SAPBEXundefined" xfId="11508"/>
    <cellStyle name="_Table_02 Pfd Valuation_commentaires fixe  internet Déc 08_Copie de Flash du mois d' avril 2009 corrigé par NAIMI_Reporting Onatel Mai 2009 V 0_Budget Telmob 2011 2 2" xfId="11509"/>
    <cellStyle name="_Table_USA Ownership_commentaires fixe  internet Déc 08_TBG Onatel Février  2009  Vtbg V3_Commentaires TBG mars_Flash du mois de septembre 2009 (2) (version 1)_Budget Telmob 2011 2 2" xfId="11510"/>
    <cellStyle name="_TableHeading_TBG Onatel Février  2009  Vtbg V3_Commentaires TBG mars_Copie de Flash du mois d' avril 2009 corrigé par NAIMI_Reporting Onatel Mai 2009 V 0_Budget Telmob 2011 2" xfId="11511"/>
    <cellStyle name="20 % - Accent1 9 3 4" xfId="11512"/>
    <cellStyle name="%_Flash_du_mois_de_Décembre_2008_v2(2)_Flux Financiers Conso" xfId="11513"/>
    <cellStyle name="_Table_02 Pfd Valuation_commentaires fixe  internet Déc 08_TBG Onatel Février  2009  Vtbg V3_Copie de Flash du mois d' avril 2009 corrigé par NAIMI_Reporting Onatel Mai 2009 V 0_Reporting Onatel septembre  2009 préparé 2 2" xfId="11514"/>
    <cellStyle name="_Table_02 Pfd Valuation_commentaires fixe  internet Déc 08_Commentaires TBG mars_Copie de Flash du mois d' avril 2009 corrigé par NAIMI_Reporting Onatel Mai 2009 V 0_Reporting Onatel septembre  2009 préparé_Budget Telmob 2011 3" xfId="11515"/>
    <cellStyle name="Normal 6 2 3 3 3 2 2 2" xfId="11516"/>
    <cellStyle name="_Table_02 Pfd Valuation_Reporting Onatel Avril 2009 V0 3" xfId="11517"/>
    <cellStyle name="_Table_USA Ownership_Flash du mois d' avril 2009_Flash du mois de septembre 2009 (2) (version 1) 2 2" xfId="11518"/>
    <cellStyle name="20 % - Accent4 10 2_RH et QS" xfId="11519"/>
    <cellStyle name="_Table_USA Ownership_Flash du mois d' avril 2009_Flash du mois de mai 2009_Budget Telmob 2011 3" xfId="11520"/>
    <cellStyle name="20% - Accent2 22 3" xfId="11521"/>
    <cellStyle name="20% - Accent2 17 3" xfId="11522"/>
    <cellStyle name="_Table_USA Ownership_Flash du mois d' avril 2009_Flash du mois de mai 2009 3" xfId="11523"/>
    <cellStyle name="20% - Accent2 22 2" xfId="11524"/>
    <cellStyle name="20% - Accent2 17 2" xfId="11525"/>
    <cellStyle name="_Table_USA Ownership_Flash du mois d' avril 2009_Flash du mois de mai 2009 2" xfId="11526"/>
    <cellStyle name="_Table_02 Pfd Valuation_Commentaires TBG mars_Copie de Flash du mois d' avril 2009 corrigé par NAIMI_Reporting Onatel Mai 2009 V 0_Flash du mois de septembre 2009 (2) (version 1)_Capex- Mobile 3" xfId="11527"/>
    <cellStyle name="_TableHead_commentaires fixe  internet Déc 08_TBG Onatel Février  2009  Vtbg V3_Commentaires TBG mars_Reporting Onatel Mai 2009 V 0" xfId="11528"/>
    <cellStyle name="Neutral 24" xfId="11529"/>
    <cellStyle name="Neutral 19" xfId="11530"/>
    <cellStyle name="40 % - Accent3 4 2 2" xfId="11531"/>
    <cellStyle name="_Table_USA Ownership_Flash du mois d' avril 2009_Flash du mois de mai 2009" xfId="11532"/>
    <cellStyle name="_Table_02 Pfd Valuation_Reporting Onatel Avril 2009 V0_Copie de Flash du mois d' avril 2009 corrigé par NAIMI_Reporting Onatel Mai 2009 V 0_Reporting Onatel septembre  2009 préparé 2" xfId="11533"/>
    <cellStyle name="_Table_USA Ownership_commentaires fixe  internet Déc 08_TBG Onatel Février  2009  Vtbg V3_Commentaires TBG mars_Copie de Flash du mois d' avril 2009 corrigé par NAIMI_Reporting Onatel septembre  2009 préparé 3" xfId="11534"/>
    <cellStyle name="_Table_USA Ownership_Flash du mois d' avril 2009_Budget Telmob 2011 3" xfId="11535"/>
    <cellStyle name="_Table_USA Ownership_Flash du mois d' avril 2009_Budget Telmob 2011" xfId="11536"/>
    <cellStyle name="40% - Accent4 11 2 2 2" xfId="11537"/>
    <cellStyle name="_Table_USA Ownership_Copie de Flash du mois d' avril 2009 corrigé par NAIMI_Reporting Onatel Mai 2009 V 0_Reporting Onatel septembre  2009 préparé_Budget Telmob 2011 3" xfId="11538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11539"/>
    <cellStyle name="_Table_USA Ownership_Copie de Flash du mois d' avril 2009 corrigé par NAIMI_Reporting Onatel Mai 2009 V 0_Reporting Onatel septembre  2009 préparé_Budget Telmob 2011 2" xfId="11540"/>
    <cellStyle name="40 % - Accent1 4" xfId="11541"/>
    <cellStyle name="_Table_USA Ownership_Reporting Onatel Mai 2009 V 0 A ENVOYE_Reporting Onatel septembre  2009 préparé" xfId="11542"/>
    <cellStyle name="_Heading_210302 VU Liquidity new figures_Reporting Onatel Mai 2009 V 0_Flash du mois de Décembre 2009 V3 (2)" xfId="11543"/>
    <cellStyle name="_Table_USA Ownership_Copie de Flash du mois d' avril 2009 corrigé par NAIMI_Reporting Onatel Mai 2009 V 0_Reporting Onatel septembre  2009 préparé_Budget Telmob 2011" xfId="11544"/>
    <cellStyle name="_TableHeading_commentaires fixe  internet Déc 08_TBG Onatel Février  2009  Vtbg V3_Commentaires TBG mars_Flash du mois d' avril 2009_Budget Telmob 2011 2" xfId="11545"/>
    <cellStyle name="_TableHead_Reporting Onatel Avril 2009 V0_Copie de Flash du mois d' avril 2009 corrigé par NAIMI_Flash du mois de mai 2009_Budget 2011 v1 (4)" xfId="11546"/>
    <cellStyle name="Normal 8 4 3" xfId="11547"/>
    <cellStyle name="Accent4 2 2_Parc Mobile" xfId="11548"/>
    <cellStyle name="20 % - Accent4 10 4 2" xfId="11549"/>
    <cellStyle name="_TableRowBorder_Commentaires TBG mars_Copie de Flash du mois d' avril 2009 corrigé par NAIMI_Reporting Onatel Mai 2009 V 0_Reporting Onatel septembre  2009 préparé" xfId="11550"/>
    <cellStyle name="40 % - Accent6 8 3 3" xfId="11551"/>
    <cellStyle name="_Table_USA Ownership_Copie de Flash du mois d' avril 2009 corrigé par NAIMI_Reporting Onatel Mai 2009 V 0_Reporting Onatel septembre  2009 préparé 2 2" xfId="11552"/>
    <cellStyle name="Calcul 7 2 3" xfId="11553"/>
    <cellStyle name="_Table_02 Pfd Valuation_commentaires fixe  internet Déc 08_Commentaires TBG mars_Flash du mois de septembre 2009 (2) (version 1)" xfId="11554"/>
    <cellStyle name="_Table_USA Ownership_Copie de Flash du mois d' avril 2009 corrigé par NAIMI_Reporting Onatel Mai 2009 V 0_Flash du mois de septembre 2009 (2) (version 1)_Budget Telmob 2011 2 2" xfId="11555"/>
    <cellStyle name="_Table_USA Ownership_commentaires fixe  internet Déc 08_Flash du mois de mai 2009_Budget Telmob 2011 3" xfId="11556"/>
    <cellStyle name="40% - Accent1 4 2 2" xfId="11557"/>
    <cellStyle name="_Table_USA Ownership_Copie de Flash du mois d' avril 2009 corrigé par NAIMI_Reporting Onatel Mai 2009 V 0_Flash du mois de septembre 2009 (2) (version 1)" xfId="11558"/>
    <cellStyle name="40% - Accent3 8 2 3" xfId="11559"/>
    <cellStyle name="_Table_USA Ownership_Copie de Flash du mois d' avril 2009 corrigé par NAIMI_Reporting Onatel Mai 2009 V 0 3" xfId="11560"/>
    <cellStyle name="40% - Accent3 8 2 2" xfId="11561"/>
    <cellStyle name="SAPBEXHLevel0 3" xfId="11562"/>
    <cellStyle name="20% - Accent1 23 2 3" xfId="11563"/>
    <cellStyle name="20% - Accent1 18 2 3" xfId="11564"/>
    <cellStyle name="_Table_USA Ownership_Copie de Flash du mois d' avril 2009 corrigé par NAIMI_Reporting Onatel Mai 2009 V 0 2" xfId="11565"/>
    <cellStyle name="Normal 5 2 8 2 3" xfId="11566"/>
    <cellStyle name="20% - Accent3 7 3" xfId="11567"/>
    <cellStyle name="_Table_02 Pfd Valuation_Commentaires TBG mars_Reporting Onatel septembre  2009 préparé_Budget Telmob 2011 2 2" xfId="11568"/>
    <cellStyle name="_Table_USA Ownership_Copie de Flash du mois d' avril 2009 corrigé par NAIMI_Flash du mois de septembre 2009 (2) (version 1)_Budget Telmob 2011 2" xfId="11569"/>
    <cellStyle name="Pourcentage 17 4 3 2 3" xfId="11570"/>
    <cellStyle name="_Table_USA Ownership_Copie de Flash du mois d' avril 2009 corrigé par NAIMI_Flash du mois de septembre 2009 (2) (version 1)_Budget Telmob 2011" xfId="11571"/>
    <cellStyle name="_TableHead_commentaires fixe  internet Déc 08_Reporting Onatel Mai 2009 V 0 A ENVOYE_Reporting Onatel septembre  2009 préparé_Budget 2011 v1 (4)" xfId="11572"/>
    <cellStyle name="_TableHead_commentaires fixe  internet Déc 08_Reporting Onatel Avril 2009 V0_Copie de Flash du mois d' avril 2009 corrigé par NAIMI_Reporting Onatel Mai 2009 V 0 2" xfId="11573"/>
    <cellStyle name="_Table_USA Ownership_Copie de Flash du mois d' avril 2009 corrigé par NAIMI_Flash du mois de septembre 2009 (2) (version 1) 3" xfId="11574"/>
    <cellStyle name="40% - Accent3 5 2 2 2" xfId="11575"/>
    <cellStyle name="_TableHeading_Commentaires TBG mars_Copie de Flash du mois d' avril 2009 corrigé par NAIMI_Reporting Onatel septembre  2009 préparé 2" xfId="11576"/>
    <cellStyle name="_Table_USA Ownership_Copie de Flash du mois d' avril 2009 corrigé par NAIMI_Flash du mois de septembre 2009 (2) (version 1) 2" xfId="11577"/>
    <cellStyle name="_Table_USA Ownership_Copie de Flash du mois d' avril 2009 corrigé par NAIMI_Flash du mois de septembre 2009 (2) (version 1)" xfId="11578"/>
    <cellStyle name="Normal 74 4" xfId="11579"/>
    <cellStyle name="40% - Accent3 4 2 2 2" xfId="11580"/>
    <cellStyle name="_TableHead_commentaires fixe  internet Déc 08_Commentaires TBG mars_Flash du mois de mai 2009" xfId="11581"/>
    <cellStyle name="_Table_USA Ownership_commentaires fixe  internet Déc 08_Budget Telmob 2011" xfId="11582"/>
    <cellStyle name="_Table_USA Ownership_Copie de Flash du mois d' avril 2009 corrigé par NAIMI_Flash du mois de mai 2009 2" xfId="11583"/>
    <cellStyle name="NA is zero 5" xfId="11584"/>
    <cellStyle name="Currency [0] 3" xfId="11585"/>
    <cellStyle name="_TableRowBorder_TBG Onatel Février  2009  Vtbg V3_Commentaires TBG mars" xfId="11586"/>
    <cellStyle name="_Table_USA Ownership_TBG Onatel Février  2009  Vtbg V3_Copie de Flash du mois d' avril 2009 corrigé par NAIMI_Budget Telmob 2011 2" xfId="11587"/>
    <cellStyle name="_Table_02 Pfd Valuation_commentaires fixe  internet Déc 08_Reporting Onatel Mai 2009 V 0 A ENVOYE 2 2" xfId="11588"/>
    <cellStyle name="_SubHeading_prestemp_Reporting Onatel Avril 2009 V0_Flash du mois de septembre 2009 (2) (version 1) 2" xfId="11589"/>
    <cellStyle name="_Table_USA Ownership_Copie de Flash du mois d' avril 2009 corrigé par NAIMI_Budget Telmob 2011 2 2" xfId="11590"/>
    <cellStyle name="_Table_USA Ownership_Copie de Flash du mois d' avril 2009 corrigé par NAIMI_Budget Telmob 2011 2" xfId="11591"/>
    <cellStyle name="_Table_USA Ownership_Copie de Flash du mois d' avril 2009 corrigé par NAIMI 3" xfId="11592"/>
    <cellStyle name="_Table_02 Pfd Valuation_commentaires fixe  internet Déc 08_TBG Onatel Février  2009  Vtbg V3_Copie de Flash du mois d' avril 2009 corrigé par NAIMI_Capex- Mobile 2 2" xfId="11593"/>
    <cellStyle name="Commentaire 5 3 4 3" xfId="11594"/>
    <cellStyle name="40 % - Accent3 3 2" xfId="11595"/>
    <cellStyle name="_Table_USA Ownership_Copie de Flash du mois d' avril 2009 corrigé par NAIMI" xfId="11596"/>
    <cellStyle name="Normal 12 2 4 4 3" xfId="11597"/>
    <cellStyle name="_Table_USA Ownership_Commentaires TBG mars_Reporting Onatel septembre  2009 préparé_Budget Telmob 2011 3" xfId="11598"/>
    <cellStyle name="_Table_USA Ownership_Commentaires TBG mars_Reporting Onatel septembre  2009 préparé 2 2" xfId="11599"/>
    <cellStyle name="_Table_USA Ownership_Commentaires TBG mars_Reporting Onatel septembre  2009 préparé 2" xfId="11600"/>
    <cellStyle name="_TableHead_TBG Onatel Février  2009  Vtbg V3_Copie de Flash du mois d' avril 2009 corrigé par NAIMI_Reporting Onatel Mai 2009 V 0_Budget Telmob 2011 2" xfId="11601"/>
    <cellStyle name="Normal 3 2 4 5" xfId="11602"/>
    <cellStyle name="40% - Accent6 8" xfId="11603"/>
    <cellStyle name="Normal 5 2 10" xfId="11604"/>
    <cellStyle name="_KPI definitions_Draft_BP&amp;A Bulletin - 05- 2008-09-MAPA (Post review)" xfId="11605"/>
    <cellStyle name="_Table_USA Ownership_Commentaires TBG mars_Reporting Onatel Mai 2009 V 0_Budget Telmob 2011 3" xfId="11606"/>
    <cellStyle name="_Table_Commentaires TBG mars_Flash du mois d' avril 2009_Reporting Onatel Mai 2009 V 0_Budget Telmob 2011" xfId="11607"/>
    <cellStyle name="_Table_USA Ownership_Commentaires TBG mars_Reporting Onatel Mai 2009 V 0_Budget Telmob 2011 2 2" xfId="11608"/>
    <cellStyle name="_Table_USA Ownership_Commentaires TBG mars_Reporting Onatel Mai 2009 V 0_Budget Telmob 2011" xfId="11609"/>
    <cellStyle name="_Table_USA Ownership_Commentaires TBG mars_Reporting Onatel Mai 2009 V 0 3" xfId="11610"/>
    <cellStyle name="60% - Accent5 6" xfId="11611"/>
    <cellStyle name="40% - Accent2 13" xfId="11612"/>
    <cellStyle name="_TableHeading_commentaires fixe  internet Déc 08_Reporting Onatel Mai 2009 V 0 A ENVOYE_Reporting Onatel septembre  2009 préparé" xfId="11613"/>
    <cellStyle name="_Table_USA Ownership_Commentaires TBG mars_Reporting Onatel Mai 2009 V 0 2 2" xfId="11614"/>
    <cellStyle name="_Table_USA Ownership_Commentaires TBG mars_Flash du mois de septembre 2009 (2) (version 1)_Budget Telmob 2011 3" xfId="11615"/>
    <cellStyle name="Pourcentage 17 2 2 2" xfId="11616"/>
    <cellStyle name="_Table_02 Pfd Valuation_TBG Onatel Février  2009  Vtbg V3_Commentaires TBG mars_Copie de Flash du mois d' avril 2009 corrigé par NAIMI_Flash du mois de septembre 2009 (2) (version 1)_Budget Telmob 2011 2" xfId="11617"/>
    <cellStyle name="SAPBEXfilterDrill 2 2" xfId="11618"/>
    <cellStyle name="60 % - Accent2 2 2 2" xfId="11619"/>
    <cellStyle name="40 % - Accent3 11 3" xfId="11620"/>
    <cellStyle name="_Table_USA Ownership_Commentaires TBG mars_Flash du mois de septembre 2009 (2) (version 1)" xfId="11621"/>
    <cellStyle name="Normal 90 3 4" xfId="11622"/>
    <cellStyle name="Normal 85 3 4" xfId="11623"/>
    <cellStyle name="20% - Accent4 24 2 2" xfId="11624"/>
    <cellStyle name="20% - Accent4 19 2 2" xfId="11625"/>
    <cellStyle name="_Table_USA Ownership_TBG Onatel Février  2009  Vtbg V3_Flash du mois d' avril 2009_Budget Telmob 2011 2" xfId="11626"/>
    <cellStyle name="_Table_USA Ownership_Reporting Onatel Mai 2009 V 0 A ENVOYE_Reporting Onatel septembre  2009 préparé_Budget Telmob 2011 2" xfId="11627"/>
    <cellStyle name="_Table_USA Ownership_Commentaires TBG mars_Flash du mois de mai 2009_Budget Telmob 2011" xfId="11628"/>
    <cellStyle name="_TableHeading_commentaires fixe  internet Déc 08_Commentaires TBG mars_Flash du mois de mai 2009_Budget Telmob 2011 2" xfId="11629"/>
    <cellStyle name="_Table_USA Ownership_Commentaires TBG mars_Flash du mois de mai 2009 3" xfId="11630"/>
    <cellStyle name="40 % - Accent6 3_CA Fixe" xfId="11631"/>
    <cellStyle name="20% - Accent4 14 2 3" xfId="11632"/>
    <cellStyle name="_Table_USA Ownership_Commentaires TBG mars_Flash du mois de mai 2009 2" xfId="11633"/>
    <cellStyle name="_Table_02 Pfd Valuation_Reporting Onatel Avril 2009 V0_Copie de Flash du mois d' avril 2009 corrigé par NAIMI_Flash du mois de septembre 2009 (2) (version 1)_Capex- Mobile 2" xfId="11634"/>
    <cellStyle name="_TableRowBorder_Budget Telmob 2011" xfId="11635"/>
    <cellStyle name="_Table_USA Ownership_Commentaires TBG mars_Flash du mois de mai 2009" xfId="11636"/>
    <cellStyle name="40% - Accent2 10 2" xfId="11637"/>
    <cellStyle name="_Table_USA Ownership_Commentaires TBG mars_Flash du mois d' avril 2009_Reporting Onatel septembre  2009 préparé_Budget Telmob 2011 3" xfId="11638"/>
    <cellStyle name="20% - Accent4 5 2 3" xfId="11639"/>
    <cellStyle name="_Table_02 Pfd Valuation_commentaires fixe  internet Déc 08_Commentaires TBG mars_Flash du mois de mai 2009_Capex- Mobile 2" xfId="11640"/>
    <cellStyle name="_TableHead_commentaires fixe  internet Déc 08_TBG Onatel Février  2009  Vtbg V3_Reporting Onatel Mai 2009 V 0 2" xfId="11641"/>
    <cellStyle name="_Table_02 Pfd Valuation_commentaires fixe  internet Déc 08_TBG Onatel Février  2009  Vtbg V3_Copie de Flash du mois d' avril 2009 corrigé par NAIMI_Reporting Onatel septembre  2009 préparé_Budget Telmob 2011 2" xfId="11642"/>
    <cellStyle name="_Table_02 Pfd Valuation_commentaires fixe  internet Déc 08_Flash du mois d' avril 2009_Flash du mois de mai 2009_Capex- Mobile 2 2" xfId="11643"/>
    <cellStyle name="_Table_02 Pfd Valuation_Reporting Onatel Avril 2009 V0" xfId="11644"/>
    <cellStyle name="_Table_USA Ownership_commentaires fixe  internet Déc 08_TBG Onatel Février  2009  Vtbg V3_Flash du mois d' avril 2009_Budget Telmob 2011 3" xfId="11645"/>
    <cellStyle name="_Table_02 Pfd Valuation_commentaires fixe  internet Déc 08_TBG Onatel Février  2009  Vtbg V3_Commentaires TBG mars_Copie de Flash du mois d' avril 2009 corrigé par NAIMI_Flash du mois de septembre 2009 (2) (version 1)_Capex- Mobile 3" xfId="11646"/>
    <cellStyle name="_Table_USA Ownership_Commentaires TBG mars_Flash du mois d' avril 2009_Reporting Onatel septembre  2009 préparé_Budget Telmob 2011 2" xfId="11647"/>
    <cellStyle name="_Table_02 Pfd Valuation_commentaires fixe  internet Déc 08_TBG Onatel Février  2009  Vtbg V3_Copie de Flash du mois d' avril 2009 corrigé par NAIMI_Flash du mois de mai 2009_Capex- Mobile" xfId="11648"/>
    <cellStyle name="_Table_USA Ownership_Commentaires TBG mars_Flash du mois d' avril 2009_Reporting Onatel Mai 2009 V 0_Budget Telmob 2011 3" xfId="11649"/>
    <cellStyle name="40 % - Accent4 7 3 3 2" xfId="11650"/>
    <cellStyle name="_TableRowBorder_commentaires fixe  internet Déc 08_Commentaires TBG mars_Flash du mois d' avril 2009_Reporting Onatel septembre  2009 préparé" xfId="11651"/>
    <cellStyle name="_TableHeading_commentaires fixe  internet Déc 08_Reporting Onatel Mai 2009 V 0 A ENVOYE_Budget Telmob 2011" xfId="11652"/>
    <cellStyle name="_Table_02 Pfd Valuation_TBG Onatel Février  2009  Vtbg V3_Commentaires TBG mars_Flash du mois d' avril 2009_Flash du mois de mai 2009 2 2" xfId="11653"/>
    <cellStyle name="_Table_USA Ownership_Commentaires TBG mars_Flash du mois d' avril 2009_Reporting Onatel Mai 2009 V 0 2 2" xfId="11654"/>
    <cellStyle name="Neutral 22" xfId="11655"/>
    <cellStyle name="Neutral 17" xfId="11656"/>
    <cellStyle name="_Table_USA Ownership_Commentaires TBG mars_Flash du mois d' avril 2009_Flash du mois de septembre 2009 (2) (version 1)_Budget Telmob 2011 3" xfId="11657"/>
    <cellStyle name="_Table_USA Ownership_commentaires fixe  internet Déc 08_TBG Onatel Février  2009  Vtbg V3_Copie de Flash du mois d' avril 2009 corrigé par NAIMI_Reporting Onatel septembre  2009 préparé" xfId="11658"/>
    <cellStyle name="_Table_USA Ownership_Commentaires TBG mars_Flash du mois d' avril 2009_Flash du mois de septembre 2009 (2) (version 1) 3" xfId="11659"/>
    <cellStyle name="Commentaire 7 6" xfId="11660"/>
    <cellStyle name="_TableHead_commentaires fixe  internet Déc 08_Copie de Flash du mois d' avril 2009 corrigé par NAIMI_Reporting Onatel septembre  2009 préparé 2" xfId="11661"/>
    <cellStyle name="_Table_USA Ownership_Commentaires TBG mars_Flash du mois d' avril 2009_Flash du mois de mai 2009_Budget Telmob 2011 3" xfId="11662"/>
    <cellStyle name="_Table_02 Pfd Valuation_commentaires fixe  internet Déc 08_TBG Onatel Février  2009  Vtbg V3_Flash du mois de mai 2009 2 2" xfId="11663"/>
    <cellStyle name="_Table_USA Ownership_Commentaires TBG mars_Flash du mois d' avril 2009_Flash du mois de mai 2009_Budget Telmob 2011 2" xfId="11664"/>
    <cellStyle name="_POI working_F2.7A" xfId="11665"/>
    <cellStyle name="_Table_USA Ownership_Commentaires TBG mars_Flash du mois d' avril 2009 3" xfId="11666"/>
    <cellStyle name="_Table_commentaires fixe  internet Déc 08_Flash du mois d' avril 2009_Flash du mois de septembre 2009 (2) (version 1)_Budget Telmob 2011" xfId="11667"/>
    <cellStyle name="_Table_TBG Onatel Février  2009  Vtbg V3_Commentaires TBG mars_Copie de Flash du mois d' avril 2009 corrigé par NAIMI_Flash du mois de septembre 2009 (2) (version 1)_Budget Telmob 2011" xfId="11668"/>
    <cellStyle name="_Table_USA Ownership_Commentaires TBG mars_Flash du mois d' avril 2009 2" xfId="11669"/>
    <cellStyle name="40% - Accent4 3 2 2 2" xfId="11670"/>
    <cellStyle name="_Table_USA Ownership_Commentaires TBG mars_Flash du mois d' avril 2009" xfId="11671"/>
    <cellStyle name="Total 2" xfId="11672"/>
    <cellStyle name="_Table_USA Ownership_Commentaires TBG mars_Copie de Flash du mois d' avril 2009 corrigé par NAIMI_Reporting Onatel septembre  2009 préparé_Budget Telmob 2011 3" xfId="11673"/>
    <cellStyle name="_Table_USA Ownership_commentaires fixe  internet Déc 08_Reporting Onatel Mai 2009 V 0_Budget Telmob 2011" xfId="11674"/>
    <cellStyle name="20% - Accent6 10 3" xfId="11675"/>
    <cellStyle name="_Table_02 Pfd Valuation_Commentaires TBG mars_Reporting Onatel septembre  2009 préparé 2" xfId="11676"/>
    <cellStyle name="Normal 100 3 2" xfId="11677"/>
    <cellStyle name="_Access Charges - Unit wise Feb 04" xfId="11678"/>
    <cellStyle name="_Table_USA Ownership_Commentaires TBG mars_Copie de Flash du mois d' avril 2009 corrigé par NAIMI_Reporting Onatel septembre  2009 préparé_Budget Telmob 2011" xfId="11679"/>
    <cellStyle name="_Heading_210302 VU Liquidity new figures_Reporting Onatel Mai 2009 V 0_Flash du mois de septembre 2009 (2) (version 1)_Commentaire activité Fixe  mobile ONATEL Nov 2009" xfId="11680"/>
    <cellStyle name="_TableHeading_commentaires fixe  internet Déc 08_TBG Onatel Février  2009  Vtbg V3_Commentaires TBG mars_Flash du mois de mai 2009_Budget 2011 v1 (4)" xfId="11681"/>
    <cellStyle name="20% - Accent2 12 4" xfId="11682"/>
    <cellStyle name="Year 2" xfId="11683"/>
    <cellStyle name="_TableHeading_commentaires fixe  internet Déc 08_TBG Onatel Février  2009  Vtbg V3_Commentaires TBG mars_Reporting Onatel Mai 2009 V 0_Budget 2011 v1 (4) 2" xfId="11684"/>
    <cellStyle name="_Table_USA Ownership_Commentaires TBG mars_Copie de Flash du mois d' avril 2009 corrigé par NAIMI_Reporting Onatel septembre  2009 préparé 2 2" xfId="11685"/>
    <cellStyle name="40 % - Accent2 7 2" xfId="11686"/>
    <cellStyle name="_Table_USA Ownership_Commentaires TBG mars_Copie de Flash du mois d' avril 2009 corrigé par NAIMI_Reporting Onatel Mai 2009 V 0_Reporting Onatel septembre  2009 préparé_Budget Telmob 2011 2 2" xfId="11687"/>
    <cellStyle name="Linked Cell 13" xfId="11688"/>
    <cellStyle name="NA is zero" xfId="11689"/>
    <cellStyle name="_Table_USA Ownership_Commentaires TBG mars_Copie de Flash du mois d' avril 2009 corrigé par NAIMI_Reporting Onatel Mai 2009 V 0_Reporting Onatel septembre  2009 préparé_Budget Telmob 2011" xfId="11690"/>
    <cellStyle name="_Table_USA Ownership_Commentaires TBG mars_Copie de Flash du mois d' avril 2009 corrigé par NAIMI_Reporting Onatel Mai 2009 V 0_Reporting Onatel septembre  2009 préparé 3" xfId="11691"/>
    <cellStyle name="_Table_USA Ownership_Commentaires TBG mars_Copie de Flash du mois d' avril 2009 corrigé par NAIMI_Reporting Onatel Mai 2009 V 0_Reporting Onatel septembre  2009 préparé 2" xfId="11692"/>
    <cellStyle name="20 % - Accent1 7 4" xfId="11693"/>
    <cellStyle name="20% - Accent5 9 2 2" xfId="11694"/>
    <cellStyle name="_TableHeading_commentaires fixe  internet Déc 08_Reporting Onatel Avril 2009 V0_Reporting Onatel Mai 2009 V 0_Budget 2011 v1 (4)" xfId="11695"/>
    <cellStyle name="_Table_Reporting Onatel Mai 2009 V 0_Budget Telmob 2011" xfId="11696"/>
    <cellStyle name="20 % - Accent2 10 2 4" xfId="11697"/>
    <cellStyle name="Titre 1 2_RH et QS" xfId="11698"/>
    <cellStyle name="_TableHeading_P&amp;L S1 2008_Budget 2011 v1 (4) 2" xfId="11699"/>
    <cellStyle name="20 % - Accent1 7 3" xfId="11700"/>
    <cellStyle name="Normal 12 7 2" xfId="11701"/>
    <cellStyle name="Heading 8" xfId="11702"/>
    <cellStyle name="_Situation des projets FTK_BSS_Envrt_02-10-07_PPO_3G_2009 Propos DR &amp; Scénarios Mktg 12-12_Sotelma- P&amp;L MAD " xfId="11703"/>
    <cellStyle name="Entrée 4 2" xfId="11704"/>
    <cellStyle name="_Table_USA Ownership_Commentaires TBG mars_Copie de Flash du mois d' avril 2009 corrigé par NAIMI_Reporting Onatel Mai 2009 V 0_Flash du mois de septembre 2009 (2) (version 1)_Budget Telmob 2011 2" xfId="11705"/>
    <cellStyle name="_Table_02 Pfd Valuation_commentaires fixe  internet Déc 08_Flash du mois d' avril 2009_Reporting Onatel septembre  2009 préparé_Capex- Mobile 3" xfId="11706"/>
    <cellStyle name="_Table_USA Ownership_Commentaires TBG mars_Flash du mois d' avril 2009_Flash du mois de mai 2009_Budget Telmob 2011" xfId="11707"/>
    <cellStyle name="_Table_USA Ownership_Commentaires TBG mars_Copie de Flash du mois d' avril 2009 corrigé par NAIMI_Reporting Onatel Mai 2009 V 0_Flash du mois de septembre 2009 (2) (version 1) 2 2" xfId="11708"/>
    <cellStyle name="_SubHeading_prestemp_Reporting Onatel Mai 2009 V 0_Reporting Onatel septembre  2009 préparé" xfId="11709"/>
    <cellStyle name="40% - Accent3 9 2 3" xfId="11710"/>
    <cellStyle name="40% - Accent6 10" xfId="11711"/>
    <cellStyle name="_Table_USA Ownership_commentaires fixe  internet Déc 08_TBG Onatel Février  2009  Vtbg V3_Commentaires TBG mars_Flash du mois d' avril 2009_Reporting Onatel septembre  2009 préparé 2 2" xfId="11712"/>
    <cellStyle name="_Table_02 Pfd Valuation_commentaires fixe  internet Déc 08_Commentaires TBG mars_Flash du mois d' avril 2009_Reporting Onatel septembre  2009 préparé_Capex- Mobile 3" xfId="11713"/>
    <cellStyle name="_Table_USA Ownership_commentaires fixe  internet Déc 08_Copie de Flash du mois d' avril 2009 corrigé par NAIMI_Flash du mois de mai 2009 2 2" xfId="11714"/>
    <cellStyle name="_Table_USA Ownership_Commentaires TBG mars_Copie de Flash du mois d' avril 2009 corrigé par NAIMI_Reporting Onatel Mai 2009 V 0" xfId="11715"/>
    <cellStyle name="_Table_02 Pfd Valuation_commentaires fixe  internet Déc 08_TBG Onatel Février  2009  Vtbg V3_Copie de Flash du mois d' avril 2009 corrigé par NAIMI_Reporting Onatel Mai 2009 V 0_Reporting Onatel septembre  2009 préparé_Budget Telmob 2011 3" xfId="11716"/>
    <cellStyle name="Normal 26 5 2 2" xfId="11717"/>
    <cellStyle name="_Table_USA Ownership_Commentaires TBG mars_Copie de Flash du mois d' avril 2009 corrigé par NAIMI_Flash du mois de septembre 2009 (2) (version 1)_Budget Telmob 2011 3" xfId="11718"/>
    <cellStyle name="_Table_02 Pfd Valuation_Reporting Onatel Avril 2009 V0_Budget Telmob 2011 2 2" xfId="11719"/>
    <cellStyle name="_Table_USA Ownership_Reporting Onatel Mai 2009 V 0 2 2" xfId="11720"/>
    <cellStyle name="_Table_02 Pfd Valuation_commentaires fixe  internet Déc 08_TBG Onatel Février  2009  Vtbg V3_Copie de Flash du mois d' avril 2009 corrigé par NAIMI_Reporting Onatel Mai 2009 V 0_Reporting Onatel septembre  2009 préparé_Budget Telmob 2011 2" xfId="11721"/>
    <cellStyle name="Normal 6 2 8 3" xfId="11722"/>
    <cellStyle name="_Table_USA Ownership_commentaires fixe  internet Déc 08_TBG Onatel Février  2009  Vtbg V3_Flash du mois d' avril 2009_Flash du mois de septembre 2009 (2) (version 1)_Budget Telmob 2011 2 2" xfId="11723"/>
    <cellStyle name="_Table_USA Ownership_Commentaires TBG mars_Copie de Flash du mois d' avril 2009 corrigé par NAIMI_Flash du mois de septembre 2009 (2) (version 1)_Budget Telmob 2011 2" xfId="11724"/>
    <cellStyle name="_TableHead_commentaires fixe  internet Déc 08_Commentaires TBG mars_Flash du mois d' avril 2009_Reporting Onatel Mai 2009 V 0_Budget 2011 v1 (4) 2" xfId="11725"/>
    <cellStyle name="_Table_USA Ownership_Commentaires TBG mars_Copie de Flash du mois d' avril 2009 corrigé par NAIMI_Flash du mois de septembre 2009 (2) (version 1) 3" xfId="11726"/>
    <cellStyle name="Normal 6 2 3 3 5 2" xfId="11727"/>
    <cellStyle name="_Table_USA Ownership_TBG Onatel Février  2009  Vtbg V3_Commentaires TBG mars 2 2" xfId="11728"/>
    <cellStyle name="_Table_02 Pfd Valuation_commentaires fixe  internet Déc 08_TBG Onatel Février  2009  Vtbg V3_Copie de Flash du mois d' avril 2009 corrigé par NAIMI_Reporting Onatel Mai 2009 V 0_Budget Telmob 2011 2" xfId="11729"/>
    <cellStyle name="_Table_USA Ownership_Commentaires TBG mars_Copie de Flash du mois d' avril 2009 corrigé par NAIMI_Flash du mois de septembre 2009 (2) (version 1)" xfId="11730"/>
    <cellStyle name="20% - Accent5 27 2 3" xfId="11731"/>
    <cellStyle name="_TableHead_Copie de Flash du mois d' avril 2009 corrigé par NAIMI_Flash du mois de mai 2009_Budget 2011 v1 (4) 2" xfId="11732"/>
    <cellStyle name="_Table_USA Ownership_Commentaires TBG mars_Copie de Flash du mois d' avril 2009 corrigé par NAIMI_Flash du mois de mai 2009_Budget Telmob 2011" xfId="11733"/>
    <cellStyle name="_Table_USA Ownership_Commentaires TBG mars_Copie de Flash du mois d' avril 2009 corrigé par NAIMI_Flash du mois de mai 2009 3" xfId="11734"/>
    <cellStyle name="_Table_USA Ownership_commentaires fixe  internet Déc 08_TBG Onatel Février  2009  Vtbg V3_Commentaires TBG mars_Flash du mois d' avril 2009_Reporting Onatel Mai 2009 V 0 2 2" xfId="11735"/>
    <cellStyle name="_Table_USA Ownership_Commentaires TBG mars_Copie de Flash du mois d' avril 2009 corrigé par NAIMI_Flash du mois de mai 2009 2" xfId="11736"/>
    <cellStyle name="40 % - Accent5 7 2 4" xfId="11737"/>
    <cellStyle name="40% - Accent4 25_RH et QS" xfId="11738"/>
    <cellStyle name="Heading 4 8" xfId="11739"/>
    <cellStyle name="_Table_USA Ownership_Commentaires TBG mars_Copie de Flash du mois d' avril 2009 corrigé par NAIMI_Flash du mois de mai 2009_Budget Telmob 2011 2 2" xfId="11740"/>
    <cellStyle name="_Heading_210302 VU Liquidity new figures_Flash du mois de Novembre V2" xfId="11741"/>
    <cellStyle name="20% - Accent4 8 2 3" xfId="11742"/>
    <cellStyle name="_Table_commentaires fixe  internet Déc 08_Commentaires TBG mars_Copie de Flash du mois d' avril 2009 corrigé par NAIMI_Reporting Onatel Mai 2009 V 0_Flash du mois de septembre 2009 (2) (version 1)" xfId="11743"/>
    <cellStyle name="_Table_USA Ownership_Commentaires TBG mars_Copie de Flash du mois d' avril 2009 corrigé par NAIMI 3" xfId="11744"/>
    <cellStyle name="20% - Accent4 8 2 2" xfId="11745"/>
    <cellStyle name="Sortie 7 2" xfId="11746"/>
    <cellStyle name="_Table_02 Pfd Valuation_TBG Onatel Février  2009  Vtbg V3_Commentaires TBG mars_Flash du mois de septembre 2009 (2) (version 1)_Budget Telmob 2011 3" xfId="11747"/>
    <cellStyle name="_Table_USA Ownership_Commentaires TBG mars_Copie de Flash du mois d' avril 2009 corrigé par NAIMI 2" xfId="11748"/>
    <cellStyle name="_Table_02 Pfd Valuation_commentaires fixe  internet Déc 08_TBG Onatel Février  2009  Vtbg V3_Commentaires TBG mars_Flash du mois d' avril 2009_Reporting Onatel Mai 2009 V 0_Capex- Mobile 3" xfId="11749"/>
    <cellStyle name="_Table_USA Ownership_Commentaires TBG mars_Budget Telmob 2011 3" xfId="11750"/>
    <cellStyle name="40% - Accent4 28 3 2" xfId="11751"/>
    <cellStyle name="_Table_02 Pfd Valuation_commentaires fixe  internet Déc 08_Commentaires TBG mars_Flash du mois de septembre 2009 (2) (version 1)_Budget Telmob 2011 2" xfId="11752"/>
    <cellStyle name="_Table_USA Ownership_Commentaires TBG mars_Budget Telmob 2011 2 2" xfId="11753"/>
    <cellStyle name="_Table_02 Pfd Valuation_Flash du mois d' avril 2009_Flash du mois de septembre 2009 (2) (version 1)_Budget Telmob 2011 2" xfId="11754"/>
    <cellStyle name="20% - Accent2 13 4" xfId="11755"/>
    <cellStyle name="20% - Accent6 7 3 2" xfId="11756"/>
    <cellStyle name="_TableHeading_commentaires fixe  internet Déc 08_Copie de Flash du mois d' avril 2009 corrigé par NAIMI_Budget Telmob 2011" xfId="11757"/>
    <cellStyle name="_Table_Budget Telmob 2011" xfId="11758"/>
    <cellStyle name="_Table_USA Ownership_Commentaires TBG mars 2 2" xfId="11759"/>
    <cellStyle name="_Table_USA Ownership_Commentaires TBG mars_Reporting Onatel septembre  2009 préparé_Budget Telmob 2011 2 2" xfId="11760"/>
    <cellStyle name="_Table_02 Pfd Valuation_commentaires fixe  internet Déc 08_TBG Onatel Février  2009  Vtbg V3_Commentaires TBG mars_Flash du mois d' avril 2009_Capex- Mobile 3" xfId="11761"/>
    <cellStyle name="_Table_USA Ownership_commentaires fixe  internet Déc 08_TBG Onatel Février  2009  Vtbg V3_Reporting Onatel septembre  2009 préparé_Budget Telmob 2011 3" xfId="11762"/>
    <cellStyle name="_Table_02 Pfd Valuation_commentaires fixe  internet Déc 08_TBG Onatel Février  2009  Vtbg V3_Commentaires TBG mars_Flash du mois d' avril 2009_Capex- Mobile 2" xfId="11763"/>
    <cellStyle name="_Table_02 Pfd Valuation_TBG Onatel Février  2009  Vtbg V3_Flash du mois d' avril 2009_Reporting Onatel Mai 2009 V 0_Budget Telmob 2011 2 2" xfId="11764"/>
    <cellStyle name="_Table_USA Ownership_commentaires fixe  internet Déc 08_TBG Onatel Février  2009  Vtbg V3_Reporting Onatel septembre  2009 préparé_Budget Telmob 2011 2" xfId="11765"/>
    <cellStyle name="_Table_02 Pfd Valuation_commentaires fixe  internet Déc 08_Commentaires TBG mars_Budget Telmob 2011 3" xfId="11766"/>
    <cellStyle name="_Table_02 Pfd Valuation_Flash du mois de mai 2009_Capex- Mobile 2" xfId="11767"/>
    <cellStyle name="_Table_USA Ownership_commentaires fixe  internet Déc 08_TBG Onatel Février  2009  Vtbg V3_Reporting Onatel septembre  2009 préparé 3" xfId="11768"/>
    <cellStyle name="_Table_USA Ownership_commentaires fixe  internet Déc 08_TBG Onatel Février  2009  Vtbg V3_Reporting Onatel septembre  2009 préparé 2 2" xfId="11769"/>
    <cellStyle name="40% - Accent2 22 2 3" xfId="11770"/>
    <cellStyle name="40% - Accent2 17 2 3" xfId="11771"/>
    <cellStyle name="_Table_USA Ownership_commentaires fixe  internet Déc 08_TBG Onatel Février  2009  Vtbg V3_Reporting Onatel septembre  2009 préparé" xfId="11772"/>
    <cellStyle name="_Table_USA Ownership_commentaires fixe  internet Déc 08_TBG Onatel Février  2009  Vtbg V3_Reporting Onatel Mai 2009 V 0_Budget Telmob 2011 2" xfId="11773"/>
    <cellStyle name="20 % - Accent5 9 3 2 2 2" xfId="11774"/>
    <cellStyle name="SAPBEXstdItemX 2" xfId="11775"/>
    <cellStyle name="_TableHead_Flash du mois d' avril 2009_Reporting Onatel septembre  2009 préparé_Budget 2011 v1 (4) 2" xfId="11776"/>
    <cellStyle name="40% - Accent5 2_RH et QS" xfId="11777"/>
    <cellStyle name="_Table_USA Ownership_commentaires fixe  internet Déc 08_TBG Onatel Février  2009  Vtbg V3_Reporting Onatel Mai 2009 V 0_Budget Telmob 2011" xfId="11778"/>
    <cellStyle name="Euro 8 2" xfId="11779"/>
    <cellStyle name="Entrée 6 3 2" xfId="11780"/>
    <cellStyle name="_TableHeading_commentaires fixe  internet Déc 08_Reporting Onatel Avril 2009 V0_Budget Telmob 2011" xfId="11781"/>
    <cellStyle name="_Table_USA Ownership_TBG Onatel Février  2009  Vtbg V3_Commentaires TBG mars_Flash du mois de mai 2009 3" xfId="11782"/>
    <cellStyle name="_Table_USA Ownership_commentaires fixe  internet Déc 08_TBG Onatel Février  2009  Vtbg V3_Flash du mois de septembre 2009 (2) (version 1)_Budget Telmob 2011 3" xfId="11783"/>
    <cellStyle name="40% - Accent4 25 2 2" xfId="11784"/>
    <cellStyle name="_Table_USA Ownership_commentaires fixe  internet Déc 08_Flash du mois d' avril 2009_Budget Telmob 2011 3" xfId="11785"/>
    <cellStyle name="_Table_02 Pfd Valuation_commentaires fixe  internet Déc 08_TBG Onatel Février  2009  Vtbg V3_Commentaires TBG mars_Flash du mois de mai 2009_Budget Telmob 2011 2" xfId="11786"/>
    <cellStyle name="_Table_USA Ownership_Commentaires TBG mars_Copie de Flash du mois d' avril 2009 corrigé par NAIMI_Reporting Onatel septembre  2009 préparé_Budget Telmob 2011 2 2" xfId="11787"/>
    <cellStyle name="_Table_USA Ownership_commentaires fixe  internet Déc 08_TBG Onatel Février  2009  Vtbg V3_Flash du mois de septembre 2009 (2) (version 1) 2 2" xfId="11788"/>
    <cellStyle name="40% - Accent1 4 2" xfId="11789"/>
    <cellStyle name="_TableRowBorder_commentaires fixe  internet Déc 08_Reporting Onatel Mai 2009 V 0_Budget Telmob 2011" xfId="11790"/>
    <cellStyle name="_Table_USA Ownership_commentaires fixe  internet Déc 08_TBG Onatel Février  2009  Vtbg V3_Flash du mois de mai 2009_Budget Telmob 2011 2 2" xfId="11791"/>
    <cellStyle name="_Table_USA Ownership_commentaires fixe  internet Déc 08_TBG Onatel Février  2009  Vtbg V3_Commentaires TBG mars_Copie de Flash du mois d' avril 2009 corrigé par NAIMI_Reporting Onatel Mai 2009 V 0_Reporting Onatel septembre  2009 préparé 2 2" xfId="11792"/>
    <cellStyle name="_Table_USA Ownership_TBG Onatel Février  2009  Vtbg V3_Copie de Flash du mois d' avril 2009 corrigé par NAIMI_Reporting Onatel septembre  2009 préparé 2" xfId="11793"/>
    <cellStyle name="20% - Accent2 25 2 2 2" xfId="11794"/>
    <cellStyle name="_Table_02 Pfd Valuation_commentaires fixe  internet Déc 08_TBG Onatel Février  2009  Vtbg V3_Copie de Flash du mois d' avril 2009 corrigé par NAIMI_Reporting Onatel Mai 2009 V 0_Capex- Mobile 3" xfId="11795"/>
    <cellStyle name="Pourcentage 9_RH et QS" xfId="11796"/>
    <cellStyle name="_Table_USA Ownership_commentaires fixe  internet Déc 08_TBG Onatel Février  2009  Vtbg V3_Flash du mois de mai 2009_Budget Telmob 2011 2" xfId="11797"/>
    <cellStyle name="40 % - Accent6 9" xfId="11798"/>
    <cellStyle name="Normal 3 12 2 3 2" xfId="11799"/>
    <cellStyle name="_TableRowBorder_commentaires fixe  internet Déc 08_Flash du mois d' avril 2009_Flash du mois de mai 2009" xfId="11800"/>
    <cellStyle name="_Table_02 Pfd Valuation_commentaires fixe  internet Déc 08_TBG Onatel Février  2009  Vtbg V3_Commentaires TBG mars_Reporting Onatel septembre  2009 préparé" xfId="11801"/>
    <cellStyle name="_Table_02 Pfd Valuation_commentaires fixe  internet Déc 08_Commentaires TBG mars_Capex- Mobile 2" xfId="11802"/>
    <cellStyle name="_Table_02 Pfd Valuation_TBG Onatel Février  2009  Vtbg V3_Flash du mois d' avril 2009_Flash du mois de mai 2009_Budget Telmob 2011 3" xfId="11803"/>
    <cellStyle name="40 % - Accent6 8" xfId="11804"/>
    <cellStyle name="20% - Accent6 8 2 2 2" xfId="11805"/>
    <cellStyle name="_Table_02 Pfd Valuation_TBG Onatel Février  2009  Vtbg V3_Flash du mois d' avril 2009_Flash du mois de mai 2009_Budget Telmob 2011 2" xfId="11806"/>
    <cellStyle name="_Table_USA Ownership_commentaires fixe  internet Déc 08_TBG Onatel Février  2009  Vtbg V3_Flash du mois de mai 2009 2" xfId="11807"/>
    <cellStyle name="Normal 4 16 2 2 2 2" xfId="11808"/>
    <cellStyle name="_Table_02 Pfd Valuation_P&amp;L S1 2008_Capex- Mobile 2 2" xfId="11809"/>
    <cellStyle name="40% - Accent1 25 3 2" xfId="11810"/>
    <cellStyle name="_Table_02 Pfd Valuation_TBG Onatel Février  2009  Vtbg V3_Flash du mois d' avril 2009_Flash du mois de mai 2009_Budget Telmob 2011" xfId="11811"/>
    <cellStyle name="40% - Accent6 3 3" xfId="11812"/>
    <cellStyle name="_Heading_prestemp_commentaires fixe  internet Déc 08" xfId="11813"/>
    <cellStyle name="_SubHeading_prestemp_Flash du mois de mai 2009" xfId="11814"/>
    <cellStyle name="_Table_USA Ownership_commentaires fixe  internet Déc 08_TBG Onatel Février  2009  Vtbg V3_Flash du mois d' avril 2009_Reporting Onatel septembre  2009 préparé_Budget Telmob 2011 2 2" xfId="11815"/>
    <cellStyle name="Normal 3 3 6" xfId="11816"/>
    <cellStyle name="_Table_USA Ownership_commentaires fixe  internet Déc 08_TBG Onatel Février  2009  Vtbg V3_Flash du mois d' avril 2009_Reporting Onatel septembre  2009 préparé 2 2" xfId="11817"/>
    <cellStyle name="_Table_USA Ownership_commentaires fixe  internet Déc 08_TBG Onatel Février  2009  Vtbg V3_Flash du mois d' avril 2009_Reporting Onatel septembre  2009 préparé 2" xfId="11818"/>
    <cellStyle name="_Table_USA Ownership_Commentaires TBG mars_Flash du mois d' avril 2009_Budget Telmob 2011 3" xfId="11819"/>
    <cellStyle name="Accent4 - 40 %" xfId="11820"/>
    <cellStyle name="Normal 14 2 2" xfId="11821"/>
    <cellStyle name="_Table_USA Ownership_commentaires fixe  internet Déc 08_TBG Onatel Février  2009  Vtbg V3_Flash du mois d' avril 2009_Reporting Onatel Mai 2009 V 0_Budget Telmob 2011 2 2" xfId="11822"/>
    <cellStyle name="Sortie 2 2 2 2" xfId="11823"/>
    <cellStyle name="_Table_USA Ownership_commentaires fixe  internet Déc 08_TBG Onatel Février  2009  Vtbg V3_Flash du mois d' avril 2009_Reporting Onatel Mai 2009 V 0_Budget Telmob 2011 2" xfId="11824"/>
    <cellStyle name="_Table_USA Ownership_commentaires fixe  internet Déc 08_TBG Onatel Février  2009  Vtbg V3_Flash du mois d' avril 2009_Reporting Onatel Mai 2009 V 0 2 2" xfId="11825"/>
    <cellStyle name="20% - Accent1 10 4" xfId="11826"/>
    <cellStyle name="_TableHead_commentaires fixe  internet Déc 08_Reporting Onatel Avril 2009 V0_Flash du mois de mai 2009_Budget Telmob 2011" xfId="11827"/>
    <cellStyle name="Commentaire 3 2" xfId="11828"/>
    <cellStyle name="_Table_USA Ownership_commentaires fixe  internet Déc 08_TBG Onatel Février  2009  Vtbg V3_Flash du mois d' avril 2009_Flash du mois de septembre 2009 (2) (version 1) 3" xfId="11829"/>
    <cellStyle name="Normal 3 2 2 5 4" xfId="11830"/>
    <cellStyle name="Normal 20 5 3 2 2 2" xfId="11831"/>
    <cellStyle name="40% - Accent4 8 4" xfId="11832"/>
    <cellStyle name="_Table_USA Ownership_commentaires fixe  internet Déc 08_Flash du mois d' avril 2009_Reporting Onatel Mai 2009 V 0_Budget Telmob 2011 2" xfId="11833"/>
    <cellStyle name="_Table_02 Pfd Valuation_commentaires fixe  internet Déc 08_TBG Onatel Février  2009  Vtbg V3_Copie de Flash du mois d' avril 2009 corrigé par NAIMI_Reporting Onatel Mai 2009 V 0_Flash du mois de septembre 2009 (2) (version 1)" xfId="11834"/>
    <cellStyle name="_Table_USA Ownership_commentaires fixe  internet Déc 08_TBG Onatel Février  2009  Vtbg V3_Flash du mois d' avril 2009_Flash du mois de mai 2009_Budget Telmob 2011 3" xfId="11835"/>
    <cellStyle name="_Table_USA Ownership_commentaires fixe  internet Déc 08_TBG Onatel Février  2009  Vtbg V3_Flash du mois d' avril 2009_Flash du mois de mai 2009_Budget Telmob 2011 2 2" xfId="11836"/>
    <cellStyle name="Normal 74 2 2" xfId="11837"/>
    <cellStyle name="Input 6" xfId="11838"/>
    <cellStyle name="_Table_USA Ownership_commentaires fixe  internet Déc 08_TBG Onatel Février  2009  Vtbg V3_Flash du mois d' avril 2009_Flash du mois de mai 2009_Budget Telmob 2011" xfId="11839"/>
    <cellStyle name="ÄÞ¸¶_laroux" xfId="11840"/>
    <cellStyle name="20 % - Accent5 10 4" xfId="11841"/>
    <cellStyle name="_Table_USA Ownership_commentaires fixe  internet Déc 08_TBG Onatel Février  2009  Vtbg V3_Flash du mois d' avril 2009_Flash du mois de mai 2009 2 2" xfId="11842"/>
    <cellStyle name="Normal 9 2 3 2" xfId="11843"/>
    <cellStyle name="20 % - Accent6 7 2 2 2 2" xfId="11844"/>
    <cellStyle name="_Table_commentaires fixe  internet Déc 08_Reporting Onatel Avril 2009 V0_Flash du mois de septembre 2009 (2) (version 1)_Budget Telmob 2011" xfId="11845"/>
    <cellStyle name="_Table_USA Ownership_commentaires fixe  internet Déc 08_TBG Onatel Février  2009  Vtbg V3_Flash du mois d' avril 2009_Flash du mois de mai 2009 2" xfId="11846"/>
    <cellStyle name="_Table_02 Pfd Valuation_Commentaires TBG mars_Copie de Flash du mois d' avril 2009 corrigé par NAIMI_Reporting Onatel Mai 2009 V 0_Capex- Mobile 2 2" xfId="11847"/>
    <cellStyle name="_Table_USA Ownership_commentaires fixe  internet Déc 08_TBG Onatel Février  2009  Vtbg V3_Flash du mois d' avril 2009_Flash du mois de mai 2009" xfId="11848"/>
    <cellStyle name="Normal 11" xfId="11849"/>
    <cellStyle name="_Table_USA Ownership_Commentaires TBG mars_Flash du mois de septembre 2009 (2) (version 1)_Budget Telmob 2011" xfId="11850"/>
    <cellStyle name="20% - Accent3 23 2 2 2" xfId="11851"/>
    <cellStyle name="20% - Accent3 18 2 2 2" xfId="11852"/>
    <cellStyle name="40 % - Accent5 8 2 4" xfId="11853"/>
    <cellStyle name="20% - Accent3 10" xfId="11854"/>
    <cellStyle name="_Table_Commentaires TBG mars_Flash du mois d' avril 2009_Reporting Onatel Mai 2009 V 0" xfId="11855"/>
    <cellStyle name="Pourcentage 17 3 5" xfId="11856"/>
    <cellStyle name="_Table_USA Ownership_commentaires fixe  internet Déc 08_TBG Onatel Février  2009  Vtbg V3_Flash du mois d' avril 2009_Budget Telmob 2011 2 2" xfId="11857"/>
    <cellStyle name="20% - Accent2 23 2" xfId="11858"/>
    <cellStyle name="20% - Accent2 18 2" xfId="11859"/>
    <cellStyle name="Avertissement 5_RH et QS" xfId="11860"/>
    <cellStyle name="_TableHeading_P &amp; L Conso_COMMENTAIRES JUILLET 2009_Budget Telmob 2011 2" xfId="11861"/>
    <cellStyle name="_Table_USA Ownership_commentaires fixe  internet Déc 08_TBG Onatel Février  2009  Vtbg V3_Flash du mois d' avril 2009_Budget Telmob 2011" xfId="11862"/>
    <cellStyle name="_TableHeading_commentaires fixe  internet Déc 08_Copie de Flash du mois d' avril 2009 corrigé par NAIMI_Flash du mois de mai 2009 2" xfId="11863"/>
    <cellStyle name="_Table_02 Pfd Valuation_Commentaires TBG mars_Flash du mois d' avril 2009_Reporting Onatel Mai 2009 V 0 3" xfId="11864"/>
    <cellStyle name="_Table_USA Ownership_commentaires fixe  internet Déc 08_TBG Onatel Février  2009  Vtbg V3_Flash du mois d' avril 2009 2 2" xfId="11865"/>
    <cellStyle name="Normal 6 4" xfId="11866"/>
    <cellStyle name="_Table_USA Ownership_commentaires fixe  internet Déc 08_TBG Onatel Février  2009  Vtbg V3_Copie de Flash du mois d' avril 2009 corrigé par NAIMI_Reporting Onatel septembre  2009 préparé_Budget Telmob 2011 3" xfId="11867"/>
    <cellStyle name="Normal 8 5 4 2" xfId="11868"/>
    <cellStyle name="_Table_02 Pfd Valuation_Copie de Flash du mois d' avril 2009 corrigé par NAIMI_Capex- Mobile 3" xfId="11869"/>
    <cellStyle name="_Table_USA Ownership_commentaires fixe  internet Déc 08_TBG Onatel Février  2009  Vtbg V3_Copie de Flash du mois d' avril 2009 corrigé par NAIMI_Reporting Onatel septembre  2009 préparé_Budget Telmob 2011 2 2" xfId="11870"/>
    <cellStyle name="Normal 6 3" xfId="11871"/>
    <cellStyle name="_Table_USA Ownership_commentaires fixe  internet Déc 08_TBG Onatel Février  2009  Vtbg V3_Copie de Flash du mois d' avril 2009 corrigé par NAIMI_Reporting Onatel septembre  2009 préparé_Budget Telmob 2011 2" xfId="11872"/>
    <cellStyle name="Normal 12 2 3 2 2 2" xfId="11873"/>
    <cellStyle name="_Table_USA Ownership_commentaires fixe  internet Déc 08_Reporting Onatel Mai 2009 V 0 A ENVOYE_Budget Telmob 2011 2 2" xfId="11874"/>
    <cellStyle name="_Table_02 Pfd Valuation_TBG Onatel Février  2009  Vtbg V3_Copie de Flash du mois d' avril 2009 corrigé par NAIMI 3" xfId="11875"/>
    <cellStyle name="_Table_USA Ownership_commentaires fixe  internet Déc 08_Copie de Flash du mois d' avril 2009 corrigé par NAIMI_Reporting Onatel Mai 2009 V 0_Reporting Onatel septembre  2009 préparé" xfId="11876"/>
    <cellStyle name="_SubHeading_prestemp_Reporting Onatel Mai 2009 V 0 2" xfId="11877"/>
    <cellStyle name="20 % - Accent2 4_CA Fixe" xfId="11878"/>
    <cellStyle name="_Table_02 Pfd Valuation_commentaires fixe  internet Déc 08_Commentaires TBG mars_Flash du mois d' avril 2009_Flash du mois de septembre 2009 (2) (version 1)_Capex- Mobile 2" xfId="11879"/>
    <cellStyle name="_TableHead_Copie de Flash du mois d' avril 2009 corrigé par NAIMI_Budget Telmob 2011" xfId="11880"/>
    <cellStyle name="_Table_USA Ownership_commentaires fixe  internet Déc 08_TBG Onatel Février  2009  Vtbg V3_Copie de Flash du mois d' avril 2009 corrigé par NAIMI_Reporting Onatel septembre  2009 préparé_Budget Telmob 2011" xfId="11881"/>
    <cellStyle name="_Table_USA Ownership_commentaires fixe  internet Déc 08_Commentaires TBG mars_Flash du mois de septembre 2009 (2) (version 1) 2 2" xfId="11882"/>
    <cellStyle name="Commentaire 2 3" xfId="11883"/>
    <cellStyle name="_TableHead_commentaires fixe  internet Déc 08_Reporting Onatel Avril 2009 V0 2" xfId="11884"/>
    <cellStyle name="_Table_USA Ownership_TBG Onatel Février  2009  Vtbg V3_Commentaires TBG mars_Reporting Onatel Mai 2009 V 0 2 2" xfId="11885"/>
    <cellStyle name="Commentaire 5 7 3" xfId="11886"/>
    <cellStyle name="_Table_USA Ownership_commentaires fixe  internet Déc 08_TBG Onatel Février  2009  Vtbg V3_Copie de Flash du mois d' avril 2009 corrigé par NAIMI_Reporting Onatel Mai 2009 V 0_Reporting Onatel septembre  2009 préparé_Budget Telmob 2011 2 2" xfId="11887"/>
    <cellStyle name="_Table_USA Ownership_commentaires fixe  internet Déc 08_TBG Onatel Février  2009  Vtbg V3_Copie de Flash du mois d' avril 2009 corrigé par NAIMI_Reporting Onatel Mai 2009 V 0_Reporting Onatel septembre  2009 préparé 2 2" xfId="11888"/>
    <cellStyle name="_Table_02 Pfd Valuation_TBG Onatel Février  2009  Vtbg V3_Commentaires TBG mars_Reporting Onatel septembre  2009 préparé_Budget Telmob 2011 2" xfId="11889"/>
    <cellStyle name="Normal 8 2 2 4 2" xfId="11890"/>
    <cellStyle name="20 % - Accent1 3 2_Parc Mobile" xfId="11891"/>
    <cellStyle name="_Table_USA Ownership_commentaires fixe  internet Déc 08_TBG Onatel Février  2009  Vtbg V3_Copie de Flash du mois d' avril 2009 corrigé par NAIMI_Reporting Onatel Mai 2009 V 0_Reporting Onatel septembre  2009 préparé 2" xfId="11892"/>
    <cellStyle name="_Table_USA Ownership_commentaires fixe  internet Déc 08_TBG Onatel Février  2009  Vtbg V3_Copie de Flash du mois d' avril 2009 corrigé par NAIMI_Reporting Onatel Mai 2009 V 0_Flash du mois de septembre 2009 (2) (version 1)_Budget Telmob 2011 3" xfId="11893"/>
    <cellStyle name="Normal 50" xfId="11894"/>
    <cellStyle name="Normal 45" xfId="11895"/>
    <cellStyle name="40% - Accent5 5 2 2" xfId="11896"/>
    <cellStyle name="_TableHeading_Copie de Flash du mois d' avril 2009 corrigé par NAIMI_Flash du mois de mai 2009_Budget Telmob 2011 2" xfId="11897"/>
    <cellStyle name="_Table_USA Ownership_commentaires fixe  internet Déc 08_TBG Onatel Février  2009  Vtbg V3_Copie de Flash du mois d' avril 2009 corrigé par NAIMI_Reporting Onatel Mai 2009 V 0_Flash du mois de septembre 2009 (2) (version 1)_Budget Telmob 2011" xfId="11898"/>
    <cellStyle name="40 % - Accent3 14" xfId="11899"/>
    <cellStyle name="60 % - Accent2 4 2" xfId="11900"/>
    <cellStyle name="_Table_USA Ownership_Copie de Flash du mois d' avril 2009 corrigé par NAIMI_Reporting Onatel Mai 2009 V 0_Reporting Onatel septembre  2009 préparé 2" xfId="11901"/>
    <cellStyle name="_Table_02 Pfd Valuation_Reporting Onatel Avril 2009 V0_Copie de Flash du mois d' avril 2009 corrigé par NAIMI_Reporting Onatel Mai 2009 V 0_Flash du mois de septembre 2009 (2) (version 1)_Capex- Mobile 2 2" xfId="11902"/>
    <cellStyle name="60% - Accent2 8" xfId="11903"/>
    <cellStyle name="40% - Accent2 7 2" xfId="11904"/>
    <cellStyle name="_TableHeading_Flash du mois d' avril 2009_Budget Telmob 2011" xfId="11905"/>
    <cellStyle name="_TBG Malitel juillet 2009" xfId="11906"/>
    <cellStyle name="_Table_USA Ownership_commentaires fixe  internet Déc 08_Copie de Flash du mois d' avril 2009 corrigé par NAIMI_Flash du mois de mai 2009 3" xfId="11907"/>
    <cellStyle name="_Table_USA Ownership_commentaires fixe  internet Déc 08_TBG Onatel Février  2009  Vtbg V3_Copie de Flash du mois d' avril 2009 corrigé par NAIMI_Reporting Onatel Mai 2009 V 0_Flash du mois de septembre 2009 (2) (version 1)" xfId="11908"/>
    <cellStyle name="Normal 6 2 5 4 2 2" xfId="11909"/>
    <cellStyle name="Accent4 2 9" xfId="11910"/>
    <cellStyle name="Normal 3 2 6" xfId="11911"/>
    <cellStyle name="40% - Accent2 28 2" xfId="11912"/>
    <cellStyle name="Normal 21 7_RH et QS" xfId="11913"/>
    <cellStyle name="_Table_USA Ownership_commentaires fixe  internet Déc 08_TBG Onatel Février  2009  Vtbg V3_Copie de Flash du mois d' avril 2009 corrigé par NAIMI_Reporting Onatel Mai 2009 V 0_Budget Telmob 2011 2 2" xfId="11914"/>
    <cellStyle name="Accent6 - 40 % 2" xfId="11915"/>
    <cellStyle name="_Table_USA Ownership_commentaires fixe  internet Déc 08_TBG Onatel Février  2009  Vtbg V3_Copie de Flash du mois d' avril 2009 corrigé par NAIMI_Reporting Onatel Mai 2009 V 0 3" xfId="11916"/>
    <cellStyle name="Milliers 7 2 2" xfId="11917"/>
    <cellStyle name="40% - Accent1 6 2 3" xfId="11918"/>
    <cellStyle name="Normal 5 2 5 3" xfId="11919"/>
    <cellStyle name="_Table_USA Ownership_commentaires fixe  internet Déc 08_TBG Onatel Février  2009  Vtbg V3_Copie de Flash du mois d' avril 2009 corrigé par NAIMI_Reporting Onatel Mai 2009 V 0 2 2" xfId="11920"/>
    <cellStyle name="40% - Accent2 22_RH et QS" xfId="11921"/>
    <cellStyle name="40% - Accent2 17_RH et QS" xfId="11922"/>
    <cellStyle name="40 % - Accent1 8 2 4" xfId="11923"/>
    <cellStyle name="_Table_USA Ownership_commentaires fixe  internet Déc 08_TBG Onatel Février  2009  Vtbg V3_Copie de Flash du mois d' avril 2009 corrigé par NAIMI_Reporting Onatel Mai 2009 V 0" xfId="11924"/>
    <cellStyle name="_Table_USA Ownership_commentaires fixe  internet Déc 08_TBG Onatel Février  2009  Vtbg V3_Copie de Flash du mois d' avril 2009 corrigé par NAIMI_Flash du mois de septembre 2009 (2) (version 1)_Budget Telmob 2011 3" xfId="11925"/>
    <cellStyle name="Euro 5 2" xfId="11926"/>
    <cellStyle name="_Table_USA Ownership_commentaires fixe  internet Déc 08_TBG Onatel Février  2009  Vtbg V3_Copie de Flash du mois d' avril 2009 corrigé par NAIMI_Flash du mois de septembre 2009 (2) (version 1)_Budget Telmob 2011 2 2" xfId="11927"/>
    <cellStyle name="_Table_USA Ownership_commentaires fixe  internet Déc 08_TBG Onatel Février  2009  Vtbg V3_Copie de Flash du mois d' avril 2009 corrigé par NAIMI_Flash du mois de septembre 2009 (2) (version 1)_Budget Telmob 2011 2" xfId="11928"/>
    <cellStyle name="_Table_USA Ownership_commentaires fixe  internet Déc 08_TBG Onatel Février  2009  Vtbg V3_Copie de Flash du mois d' avril 2009 corrigé par NAIMI_Flash du mois de septembre 2009 (2) (version 1)_Budget Telmob 2011" xfId="11929"/>
    <cellStyle name="Total 2 2 2" xfId="11930"/>
    <cellStyle name="_Table_USA Ownership_Reporting Onatel Mai 2009 V 0 3" xfId="11931"/>
    <cellStyle name="_Table_USA Ownership_commentaires fixe  internet Déc 08_TBG Onatel Février  2009  Vtbg V3_Copie de Flash du mois d' avril 2009 corrigé par NAIMI_Flash du mois de mai 2009_Budget Telmob 2011 3" xfId="11932"/>
    <cellStyle name="_Table_USA Ownership_commentaires fixe  internet Déc 08_TBG Onatel Février  2009  Vtbg V3_Copie de Flash du mois d' avril 2009 corrigé par NAIMI_Flash du mois de mai 2009 3" xfId="11933"/>
    <cellStyle name="Unlocked 3" xfId="11934"/>
    <cellStyle name="_Table_02 Pfd Valuation_commentaires fixe  internet Déc 08_TBG Onatel Février  2009  Vtbg V3_Commentaires TBG mars_Flash du mois d' avril 2009_Reporting Onatel Mai 2009 V 0" xfId="11935"/>
    <cellStyle name="_Table_USA Ownership_Commentaires TBG mars_Flash du mois de septembre 2009 (2) (version 1) 2 2" xfId="11936"/>
    <cellStyle name="_Table_USA Ownership_commentaires fixe  internet Déc 08_TBG Onatel Février  2009  Vtbg V3_Copie de Flash du mois d' avril 2009 corrigé par NAIMI_Budget Telmob 2011 2 2" xfId="11937"/>
    <cellStyle name="_Table_USA Ownership_commentaires fixe  internet Déc 08_TBG Onatel Février  2009  Vtbg V3_Copie de Flash du mois d' avril 2009 corrigé par NAIMI_Budget Telmob 2011 2" xfId="11938"/>
    <cellStyle name="20 % - Accent4 8" xfId="11939"/>
    <cellStyle name="_Table_USA Ownership_commentaires fixe  internet Déc 08_TBG Onatel Février  2009  Vtbg V3_Copie de Flash du mois d' avril 2009 corrigé par NAIMI_Budget Telmob 2011" xfId="11940"/>
    <cellStyle name="_Heading_210302 VU Liquidity new figures_Flux Financiers Conso" xfId="11941"/>
    <cellStyle name="_Table_USA Ownership_commentaires fixe  internet Déc 08_TBG Onatel Février  2009  Vtbg V3_Copie de Flash du mois d' avril 2009 corrigé par NAIMI 2 2" xfId="11942"/>
    <cellStyle name="%_yan mogo ba" xfId="11943"/>
    <cellStyle name="_Table_USA Ownership_Commentaires TBG mars_Reporting Onatel septembre  2009 préparé_Budget Telmob 2011" xfId="11944"/>
    <cellStyle name="_Table_02 Pfd Valuation_commentaires fixe  internet Déc 08_Reporting Onatel Avril 2009 V0_Flash du mois de septembre 2009 (2) (version 1)_Budget Telmob 2011 2" xfId="11945"/>
    <cellStyle name="_TableHeading_Reporting Onatel Avril 2009 V0_Copie de Flash du mois d' avril 2009 corrigé par NAIMI_Reporting Onatel Mai 2009 V 0 2" xfId="11946"/>
    <cellStyle name="_Table_02 Pfd Valuation_commentaires fixe  internet Déc 08_Copie de Flash du mois d' avril 2009 corrigé par NAIMI_Reporting Onatel septembre  2009 préparé_Budget Telmob 2011" xfId="11947"/>
    <cellStyle name="20 % - Accent2 7 3 2 2 2" xfId="11948"/>
    <cellStyle name="_Table_USA Ownership_commentaires fixe  internet Déc 08_TBG Onatel Février  2009  Vtbg V3_Commentaires TBG mars_Reporting Onatel septembre  2009 préparé_Budget Telmob 2011 2" xfId="11949"/>
    <cellStyle name="40% - Accent3 8" xfId="11950"/>
    <cellStyle name="_TableHead_commentaires fixe  internet Déc 08_Reporting Onatel septembre  2009 préparé 2" xfId="11951"/>
    <cellStyle name="40 % - Accent5 12 2" xfId="11952"/>
    <cellStyle name="Normal 4 2 3 4 3" xfId="11953"/>
    <cellStyle name="_Table_USA Ownership_commentaires fixe  internet Déc 08_TBG Onatel Février  2009  Vtbg V3_Commentaires TBG mars_Reporting Onatel septembre  2009 préparé_Budget Telmob 2011" xfId="11954"/>
    <cellStyle name="Normal 14 2" xfId="11955"/>
    <cellStyle name="_TableHeading_commentaires fixe  internet Déc 08_TBG Onatel Février  2009  Vtbg V3_Commentaires TBG mars_Copie de Flash du mois d' avril 2009 corrigé par NAIMI_Flash du mois de mai 2009_Budget 2011 v1 (4) 2" xfId="11956"/>
    <cellStyle name="Normal 3 2 2 4 2 2" xfId="11957"/>
    <cellStyle name="40% - Accent4 7 2 2" xfId="11958"/>
    <cellStyle name="40 % - Accent5 3 2_Parc Mobile" xfId="11959"/>
    <cellStyle name="_Table_USA Ownership_commentaires fixe  internet Déc 08_TBG Onatel Février  2009  Vtbg V3_Commentaires TBG mars_Flash du mois de septembre 2009 (2) (version 1)_Budget Telmob 2011 3" xfId="11960"/>
    <cellStyle name="_Table_USA Ownership_commentaires fixe  internet Déc 08_Flash du mois de septembre 2009 (2) (version 1) 2 2" xfId="11961"/>
    <cellStyle name="40% - Accent3 12 3" xfId="11962"/>
    <cellStyle name="%_REPORTING  ONATEL SEPTEMBRE 2008 V3_Budget Telmob 2011" xfId="11963"/>
    <cellStyle name="Normal 21 2 3 4 3" xfId="11964"/>
    <cellStyle name="_Table_TBG Onatel Février  2009  Vtbg V3_Commentaires TBG mars_Copie de Flash du mois d' avril 2009 corrigé par NAIMI_Flash du mois de septembre 2009 (2) (version 1)" xfId="11965"/>
    <cellStyle name="_Table_USA Ownership_commentaires fixe  internet Déc 08_TBG Onatel Février  2009  Vtbg V3_Commentaires TBG mars_Flash du mois de septembre 2009 (2) (version 1) 2 2" xfId="11966"/>
    <cellStyle name="_Table_02 Pfd Valuation_commentaires fixe  internet Déc 08_Commentaires TBG mars_Copie de Flash du mois d' avril 2009 corrigé par NAIMI_Reporting Onatel Mai 2009 V 0_Reporting Onatel septembre  2009 préparé 2 2" xfId="11967"/>
    <cellStyle name="_Table_02 Pfd Valuation_TBG Onatel Février  2009  Vtbg V3_Commentaires TBG mars_Budget Telmob 2011 2" xfId="11968"/>
    <cellStyle name="_Table_USA Ownership_Copie de Flash du mois d' avril 2009 corrigé par NAIMI_Reporting Onatel Mai 2009 V 0_Budget Telmob 2011" xfId="11969"/>
    <cellStyle name="40% - Accent6 18 2 2 2" xfId="11970"/>
    <cellStyle name="40% - Accent6 23 2 2 2" xfId="11971"/>
    <cellStyle name="Commentaire 3 2 3" xfId="11972"/>
    <cellStyle name="40 % - Accent6 8 3 3 2" xfId="11973"/>
    <cellStyle name="_Table_02 Pfd Valuation_Copie de Flash du mois d' avril 2009 corrigé par NAIMI_Capex- Mobile 2 2" xfId="11974"/>
    <cellStyle name="40 % - Accent5 12 2 2 2" xfId="11975"/>
    <cellStyle name="Normal 3 3 4_RH et QS" xfId="11976"/>
    <cellStyle name="_TableHeading_commentaires fixe  internet Déc 08_Commentaires TBG mars_Flash du mois d' avril 2009_Reporting Onatel septembre  2009 préparé 2" xfId="11977"/>
    <cellStyle name="Milliers 5 2 2" xfId="11978"/>
    <cellStyle name="40% - Accent1 4 2 3" xfId="11979"/>
    <cellStyle name="_Table_USA Ownership_commentaires fixe  internet Déc 08_TBG Onatel Février  2009  Vtbg V3_Commentaires TBG mars_Flash du mois de mai 2009_Budget Telmob 2011 2 2" xfId="11980"/>
    <cellStyle name="20% - Accent5 3 2 2" xfId="11981"/>
    <cellStyle name="_Table_USA Ownership_commentaires fixe  internet Déc 08_TBG Onatel Février  2009  Vtbg V3_Commentaires TBG mars_Flash du mois de mai 2009_Budget Telmob 2011 2" xfId="11982"/>
    <cellStyle name="%_Phase préparatoire du TBG de Décembre 2008" xfId="11983"/>
    <cellStyle name="_Table_USA Ownership_commentaires fixe  internet Déc 08_TBG Onatel Février  2009  Vtbg V3_Commentaires TBG mars_Flash du mois de mai 2009 3" xfId="11984"/>
    <cellStyle name="_Table_USA Ownership_commentaires fixe  internet Déc 08_Reporting Onatel Avril 2009 V0_Flash du mois de mai 2009_Budget Telmob 2011" xfId="11985"/>
    <cellStyle name="_Table_USA Ownership_commentaires fixe  internet Déc 08_TBG Onatel Février  2009  Vtbg V3_Commentaires TBG mars_Flash du mois d' avril 2009_Reporting Onatel septembre  2009 préparé_Budget Telmob 2011 3" xfId="11986"/>
    <cellStyle name="_Table_USA Ownership_commentaires fixe  internet Déc 08_TBG Onatel Février  2009  Vtbg V3_Commentaires TBG mars_Flash du mois d' avril 2009_Reporting Onatel septembre  2009 préparé" xfId="11987"/>
    <cellStyle name="_Table_USA Ownership_commentaires fixe  internet Déc 08_TBG Onatel Février  2009  Vtbg V3_Commentaires TBG mars_Flash du mois d' avril 2009_Reporting Onatel Mai 2009 V 0_Budget Telmob 2011 2 2" xfId="11988"/>
    <cellStyle name="Vérification 8 2" xfId="11989"/>
    <cellStyle name="Comma [0] 5" xfId="11990"/>
    <cellStyle name="40% - Accent5 26 3" xfId="11991"/>
    <cellStyle name="_Table_02 Pfd Valuation_commentaires fixe  internet Déc 08_TBG Onatel Février  2009  Vtbg V3_Commentaires TBG mars_Copie de Flash du mois d' avril 2009 corrigé par NAIMI_Reporting Onatel Mai 2009 V 0_Budget Telmob 2011 3" xfId="11992"/>
    <cellStyle name="20 % - Accent5 9_RH et QS" xfId="11993"/>
    <cellStyle name="_Table_USA Ownership_commentaires fixe  internet Déc 08_TBG Onatel Février  2009  Vtbg V3_Commentaires TBG mars_Flash du mois d' avril 2009_Reporting Onatel Mai 2009 V 0" xfId="11994"/>
    <cellStyle name="20 % - Accent1 10 5 2" xfId="11995"/>
    <cellStyle name="Normal 4 16 3 2" xfId="11996"/>
    <cellStyle name="%_TRAFIC FIXE &amp; MOBILE_Flash du mois de septembre 2009 (2) (version 1)_Commentaires Janvier 2010" xfId="11997"/>
    <cellStyle name="_TableRowBorder_TBG Onatel Février  2009  Vtbg V3_Flash du mois de mai 2009_Budget Telmob 2011" xfId="11998"/>
    <cellStyle name="Normal 6 2 3 2 2 4" xfId="11999"/>
    <cellStyle name="_Table_02 Pfd Valuation_Copie de Flash du mois d' avril 2009 corrigé par NAIMI 3" xfId="12000"/>
    <cellStyle name="_Table_USA Ownership_commentaires fixe  internet Déc 08_TBG Onatel Février  2009  Vtbg V3_Commentaires TBG mars_Flash du mois d' avril 2009_Flash du mois de septembre 2009 (2) (version 1) 2" xfId="12001"/>
    <cellStyle name="Normal 12 2 9 3" xfId="12002"/>
    <cellStyle name="_TableRowBorder_Reporting Onatel Mai 2009 V 0_Budget Telmob 2011" xfId="12003"/>
    <cellStyle name="Normal 93 5" xfId="12004"/>
    <cellStyle name="Normal 88 5" xfId="12005"/>
    <cellStyle name="60% - Accent2 23" xfId="12006"/>
    <cellStyle name="60% - Accent2 18" xfId="12007"/>
    <cellStyle name="_TableHead_Reporting Onatel Avril 2009 V0_Reporting Onatel Mai 2009 V 0_Budget Telmob 2011" xfId="12008"/>
    <cellStyle name="Thousand" xfId="12009"/>
    <cellStyle name="_Table_USA Ownership_commentaires fixe  internet Déc 08_TBG Onatel Février  2009  Vtbg V3_Commentaires TBG mars_Flash du mois d' avril 2009_Flash du mois de mai 2009 3" xfId="12010"/>
    <cellStyle name="_Table_USA Ownership_commentaires fixe  internet Déc 08_TBG Onatel Février  2009  Vtbg V3_Commentaires TBG mars_Flash du mois d' avril 2009_Budget Telmob 2011 3" xfId="12011"/>
    <cellStyle name="_Table_USA Ownership_commentaires fixe  internet Déc 08_TBG Onatel Février  2009  Vtbg V3_Commentaires TBG mars_Flash du mois d' avril 2009_Budget Telmob 2011 2 2" xfId="12012"/>
    <cellStyle name="60 % - Accent6 6 2" xfId="12013"/>
    <cellStyle name="_Table_USA Ownership_commentaires fixe  internet Déc 08_TBG Onatel Février  2009  Vtbg V3_Commentaires TBG mars_Flash du mois d' avril 2009_Budget Telmob 2011" xfId="12014"/>
    <cellStyle name="20% - Accent4 28 2 3" xfId="12015"/>
    <cellStyle name="_TableHead_TBG Onatel Février  2009  Vtbg V3_Budget Telmob 2011 2" xfId="12016"/>
    <cellStyle name="60% - Accent5 9" xfId="12017"/>
    <cellStyle name="40% - Accent2 21" xfId="12018"/>
    <cellStyle name="40% - Accent2 16" xfId="12019"/>
    <cellStyle name="_Table_02 Pfd Valuation_Commentaires TBG mars_Flash du mois d' avril 2009_Capex- Mobile 2" xfId="12020"/>
    <cellStyle name="40 % - Accent5 10 3_RH et QS" xfId="12021"/>
    <cellStyle name="_TableRowBorder_commentaires fixe  internet Déc 08_Flash du mois d' avril 2009_Budget Telmob 2011" xfId="12022"/>
    <cellStyle name="Valuta (0)_pldt" xfId="12023"/>
    <cellStyle name="_TableHead_commentaires fixe  internet Déc 08_TBG Onatel Février  2009  Vtbg V3_Commentaires TBG mars_Reporting Onatel Mai 2009 V 0_Budget 2011 v1 (4)" xfId="12024"/>
    <cellStyle name="_Table_USA Ownership_Budget Telmob 2011" xfId="12025"/>
    <cellStyle name="20 % - Accent6 9 5 2" xfId="12026"/>
    <cellStyle name="_Comma_BLS2q_salesforce" xfId="12027"/>
    <cellStyle name="20 % - Accent5 8 4 2 2" xfId="12028"/>
    <cellStyle name="_Table_02 Pfd Valuation_Flash du mois d' avril 2009_Flash du mois de mai 2009 2 2" xfId="12029"/>
    <cellStyle name="_Table_USA Ownership_commentaires fixe  internet Déc 08_TBG Onatel Février  2009  Vtbg V3_Commentaires TBG mars_Copie de Flash du mois d' avril 2009 corrigé par NAIMI_Reporting Onatel septembre  2009 préparé_Budget Telmob 2011 3" xfId="12030"/>
    <cellStyle name="_Table_USA Ownership_commentaires fixe  internet Déc 08_Reporting Onatel Avril 2009 V0_Copie de Flash du mois d' avril 2009 corrigé par NAIMI_Flash du mois de septembre 2009 (2) (version 1) 2" xfId="12031"/>
    <cellStyle name="_Table_02 Pfd Valuation_Copie de Flash du mois d' avril 2009 corrigé par NAIMI_Reporting Onatel Mai 2009 V 0_Flash du mois de septembre 2009 (2) (version 1) 2" xfId="12032"/>
    <cellStyle name="Pourcentage 17 4 5" xfId="12033"/>
    <cellStyle name="_Table_USA Ownership_commentaires fixe  internet Déc 08_TBG Onatel Février  2009  Vtbg V3_Commentaires TBG mars_Copie de Flash du mois d' avril 2009 corrigé par NAIMI_Reporting Onatel septembre  2009 préparé_Budget Telmob 2011 2 2" xfId="12034"/>
    <cellStyle name="_Table_USA Ownership_commentaires fixe  internet Déc 08_TBG Onatel Février  2009  Vtbg V3_Commentaires TBG mars_Copie de Flash du mois d' avril 2009 corrigé par NAIMI_Reporting Onatel septembre  2009 préparé_Budget Telmob 2011 2" xfId="12035"/>
    <cellStyle name="_TableRowBorder_commentaires fixe  internet Déc 08_TBG Onatel Février  2009  Vtbg V3_Commentaires TBG mars_Flash du mois d' avril 2009_Flash du mois de mai 2009_Budget Telmob 2011" xfId="12036"/>
    <cellStyle name="_Table_02 Pfd Valuation_commentaires fixe  internet Déc 08_Reporting Onatel Avril 2009 V0_Copie de Flash du mois d' avril 2009 corrigé par NAIMI_Flash du mois de septembre 2009 (2) (version 1)_Budget Telmob 2011" xfId="12037"/>
    <cellStyle name="Normal 20 5 2 2 3" xfId="12038"/>
    <cellStyle name="_Table_USA Ownership_commentaires fixe  internet Déc 08_TBG Onatel Février  2009  Vtbg V3_Commentaires TBG mars_Copie de Flash du mois d' avril 2009 corrigé par NAIMI_Reporting Onatel septembre  2009 préparé" xfId="12039"/>
    <cellStyle name="_TableHead_Flash du mois d' avril 2009_Reporting Onatel Mai 2009 V 0_Budget Telmob 2011 2" xfId="12040"/>
    <cellStyle name="40 % - Accent4 10 3_RH et QS" xfId="12041"/>
    <cellStyle name="_Table_02 Pfd Valuation_P &amp; L Conso_COMMENTAIRES JUILLET 2009_Capex- Mobile 3" xfId="12042"/>
    <cellStyle name="_TableRowBorder_commentaires fixe  internet Déc 08_TBG Onatel Février  2009  Vtbg V3_Commentaires TBG mars_Flash du mois d' avril 2009_Budget Telmob 2011" xfId="12043"/>
    <cellStyle name="Normal 81 3 4" xfId="12044"/>
    <cellStyle name="Normal 76 3 4" xfId="12045"/>
    <cellStyle name="20% - Accent4 20 2 2" xfId="12046"/>
    <cellStyle name="20% - Accent4 15 2 2" xfId="12047"/>
    <cellStyle name="20 % - Accent1 10 5" xfId="12048"/>
    <cellStyle name="_Table_USA Ownership_TBG Onatel Février  2009  Vtbg V3_Flash du mois d' avril 2009 2 2" xfId="12049"/>
    <cellStyle name="_Table_USA Ownership_TBG Onatel Février  2009  Vtbg V3_Commentaires TBG mars_Copie de Flash du mois d' avril 2009 corrigé par NAIMI_Flash du mois de septembre 2009 (2) (version 1)_Budget Telmob 2011 2 2" xfId="12050"/>
    <cellStyle name="40 % - Accent6 7 3 2 2" xfId="12051"/>
    <cellStyle name="20% - Accent5 6" xfId="12052"/>
    <cellStyle name="_TableHeading_Reporting Onatel Avril 2009 V0_Copie de Flash du mois d' avril 2009 corrigé par NAIMI_Reporting Onatel septembre  2009 préparé 2" xfId="12053"/>
    <cellStyle name="_TableRowHeading_Budget 2011 v1 (4)" xfId="12054"/>
    <cellStyle name="_Table_02 Pfd Valuation_commentaires fixe  internet Déc 08_TBG Onatel Février  2009  Vtbg V3_Commentaires TBG mars_Copie de Flash du mois d' avril 2009 corrigé par NAIMI_Flash du mois de septembre 2009 (2) (version 1) 3" xfId="12055"/>
    <cellStyle name="20 % - Accent1 10 4" xfId="12056"/>
    <cellStyle name="Commentaire 3" xfId="12057"/>
    <cellStyle name="Normal 21 2 7" xfId="12058"/>
    <cellStyle name="_TableHead_commentaires fixe  internet Déc 08_TBG Onatel Février  2009  Vtbg V3_Copie de Flash du mois d' avril 2009 corrigé par NAIMI 2" xfId="12059"/>
    <cellStyle name="_Table_02 Pfd Valuation_commentaires fixe  internet Déc 08_Copie de Flash du mois d' avril 2009 corrigé par NAIMI 2 2" xfId="12060"/>
    <cellStyle name="Override 3" xfId="12061"/>
    <cellStyle name="_Table_02 Pfd Valuation_commentaires fixe  internet Déc 08_Reporting Onatel Avril 2009 V0_Copie de Flash du mois d' avril 2009 corrigé par NAIMI_Reporting Onatel Mai 2009 V 0_Flash du mois de septembre 2009 (2) (version 1)_Budget Telmob 2011" xfId="12062"/>
    <cellStyle name="_TableHeading_Reporting Onatel Mai 2009 V 0 A ENVOYE 2" xfId="12063"/>
    <cellStyle name="_TableRowBorder_commentaires fixe  internet Déc 08_TBG Onatel Février  2009  Vtbg V3_Flash du mois de mai 2009 2" xfId="12064"/>
    <cellStyle name="_Table_USA Ownership_commentaires fixe  internet Déc 08_TBG Onatel Février  2009  Vtbg V3_Commentaires TBG mars_Copie de Flash du mois d' avril 2009 corrigé par NAIMI_Reporting Onatel Mai 2009 V 0_Budget Telmob 2011" xfId="12065"/>
    <cellStyle name="20 % - Accent4 8 4 3" xfId="12066"/>
    <cellStyle name="%_commentaires_fixe__internet_nov_08(2)_FLASH ONATEL DU MOIS DE FEVRIER 2010 V2" xfId="12067"/>
    <cellStyle name="_Table_USA Ownership_commentaires fixe  internet Déc 08_TBG Onatel Février  2009  Vtbg V3_Commentaires TBG mars_Copie de Flash du mois d' avril 2009 corrigé par NAIMI_Reporting Onatel Mai 2009 V 0 2" xfId="12068"/>
    <cellStyle name="_TableHead_TBG Onatel Février  2009  Vtbg V3_Commentaires TBG mars_Flash du mois d' avril 2009_Budget Telmob 2011" xfId="12069"/>
    <cellStyle name="_Table_02 Pfd Valuation_Capex- Mobile" xfId="12070"/>
    <cellStyle name="_Table_USA Ownership_TBG Onatel Février  2009  Vtbg V3_Budget Telmob 2011 3" xfId="12071"/>
    <cellStyle name="20 % - Accent3 8 3" xfId="12072"/>
    <cellStyle name="_Table_USA Ownership_commentaires fixe  internet Déc 08_TBG Onatel Février  2009  Vtbg V3_Commentaires TBG mars_Copie de Flash du mois d' avril 2009 corrigé par NAIMI_Flash du mois de septembre 2009 (2) (version 1) 3" xfId="12073"/>
    <cellStyle name="_Table_02 Pfd Valuation_Commentaires TBG mars_Copie de Flash du mois d' avril 2009 corrigé par NAIMI_Reporting Onatel septembre  2009 préparé_Budget Telmob 2011 2 2" xfId="12074"/>
    <cellStyle name="20 % - Accent4 7" xfId="12075"/>
    <cellStyle name="_Table_02 Pfd Valuation_Reporting Onatel Avril 2009 V0_Copie de Flash du mois d' avril 2009 corrigé par NAIMI_Flash du mois de mai 2009_Capex- Mobile 2 2" xfId="12076"/>
    <cellStyle name="20 % - Accent1 9 2_RH et QS" xfId="12077"/>
    <cellStyle name="Accent6 25" xfId="12078"/>
    <cellStyle name="20 % - Accent3 8" xfId="12079"/>
    <cellStyle name="_Table_02 Pfd Valuation_TBG Onatel Février  2009  Vtbg V3_Commentaires TBG mars_Copie de Flash du mois d' avril 2009 corrigé par NAIMI_Reporting Onatel septembre  2009 préparé_Capex- Mobile 2 2" xfId="12080"/>
    <cellStyle name="_Table_USA Ownership_commentaires fixe  internet Déc 08_TBG Onatel Février  2009  Vtbg V3_Commentaires TBG mars_Copie de Flash du mois d' avril 2009 corrigé par NAIMI_Flash du mois de septembre 2009 (2) (version 1)" xfId="12081"/>
    <cellStyle name="20 % - Accent1 9 3 2" xfId="12082"/>
    <cellStyle name="Normal 8 2 5 2 2" xfId="12083"/>
    <cellStyle name="Normal 3 2 2 3" xfId="12084"/>
    <cellStyle name="_Table_02 Pfd Valuation_commentaires fixe  internet Déc 08_Commentaires TBG mars_Flash du mois de mai 2009 2 2" xfId="12085"/>
    <cellStyle name="40% - Accent4 6" xfId="12086"/>
    <cellStyle name="_Table_USA Ownership_commentaires fixe  internet Déc 08_TBG Onatel Février  2009  Vtbg V3_Commentaires TBG mars_Copie de Flash du mois d' avril 2009 corrigé par NAIMI_Flash du mois de mai 2009_Budget Telmob 2011 3" xfId="12087"/>
    <cellStyle name="_TableHeading_Copie de Flash du mois d' avril 2009 corrigé par NAIMI_Reporting Onatel Mai 2009 V 0 2" xfId="12088"/>
    <cellStyle name="Pourcentage 18 2 3 4 3" xfId="12089"/>
    <cellStyle name="_TableHeading_commentaires fixe  internet Déc 08_Copie de Flash du mois d' avril 2009 corrigé par NAIMI_Reporting Onatel Mai 2009 V 0_Budget Telmob 2011" xfId="12090"/>
    <cellStyle name="_Table_USA Ownership_Reporting Onatel Avril 2009 V0_Copie de Flash du mois d' avril 2009 corrigé par NAIMI_Flash du mois de mai 2009 3" xfId="12091"/>
    <cellStyle name="_Table_USA Ownership_commentaires fixe  internet Déc 08_TBG Onatel Février  2009  Vtbg V3_Commentaires TBG mars_Copie de Flash du mois d' avril 2009 corrigé par NAIMI_Flash du mois de mai 2009 2" xfId="12092"/>
    <cellStyle name="Normal 3 2 2 4 2 3" xfId="12093"/>
    <cellStyle name="40% - Accent4 7 2 3" xfId="12094"/>
    <cellStyle name="Normal 27 2 3 2" xfId="12095"/>
    <cellStyle name="_Table_USA Ownership_commentaires fixe  internet Déc 08_TBG Onatel Février  2009  Vtbg V3_Commentaires TBG mars_Copie de Flash du mois d' avril 2009 corrigé par NAIMI_Flash du mois de mai 2009" xfId="12096"/>
    <cellStyle name="_TableHead_commentaires fixe  internet Déc 08_TBG Onatel Février  2009  Vtbg V3_Flash du mois d' avril 2009_Flash du mois de mai 2009 2" xfId="12097"/>
    <cellStyle name="40% - Accent1 22 3" xfId="12098"/>
    <cellStyle name="40% - Accent1 17 3" xfId="12099"/>
    <cellStyle name="_Table_USA Ownership_commentaires fixe  internet Déc 08_TBG Onatel Février  2009  Vtbg V3_Commentaires TBG mars_Copie de Flash du mois d' avril 2009 corrigé par NAIMI_Budget Telmob 2011 3" xfId="12100"/>
    <cellStyle name="Commentaire 4 2 3" xfId="12101"/>
    <cellStyle name="_TableRowBorder_commentaires fixe  internet Déc 08_TBG Onatel Février  2009  Vtbg V3_Commentaires TBG mars" xfId="12102"/>
    <cellStyle name="_Table_USA Ownership_commentaires fixe  internet Déc 08_TBG Onatel Février  2009  Vtbg V3_Commentaires TBG mars_Copie de Flash du mois d' avril 2009 corrigé par NAIMI_Budget Telmob 2011" xfId="12103"/>
    <cellStyle name="_Table_USA Ownership_commentaires fixe  internet Déc 08_TBG Onatel Février  2009  Vtbg V3_Commentaires TBG mars_Copie de Flash du mois d' avril 2009 corrigé par NAIMI 3" xfId="12104"/>
    <cellStyle name="_Table_02 Pfd Valuation_commentaires fixe  internet Déc 08_TBG Onatel Février  2009  Vtbg V3_Commentaires TBG mars_Copie de Flash du mois d' avril 2009 corrigé par NAIMI_Capex- Mobile 2" xfId="12105"/>
    <cellStyle name="_Table_USA Ownership_commentaires fixe  internet Déc 08_Reporting Onatel Avril 2009 V0_Copie de Flash du mois d' avril 2009 corrigé par NAIMI_Reporting Onatel Mai 2009 V 0_Flash du mois de septembre 2009 (2) (version 1)_Budget Telmob 2011 2" xfId="12106"/>
    <cellStyle name="Pourcentage 17 5 2 3" xfId="12107"/>
    <cellStyle name="_Table_USA Ownership_commentaires fixe  internet Déc 08_TBG Onatel Février  2009  Vtbg V3_Commentaires TBG mars_Copie de Flash du mois d' avril 2009 corrigé par NAIMI 2" xfId="12108"/>
    <cellStyle name="40% - Accent3 6 2 3" xfId="12109"/>
    <cellStyle name="_Table_USA Ownership_commentaires fixe  internet Déc 08_TBG Onatel Février  2009  Vtbg V3_Commentaires TBG mars_Copie de Flash du mois d' avril 2009 corrigé par NAIMI" xfId="12110"/>
    <cellStyle name="20 % - Accent5 13 2" xfId="12111"/>
    <cellStyle name="_Table_USA Ownership_commentaires fixe  internet Déc 08_TBG Onatel Février  2009  Vtbg V3_Commentaires TBG mars 3" xfId="12112"/>
    <cellStyle name="_Table_USA Ownership_Reporting Onatel Avril 2009 V0_Reporting Onatel septembre  2009 préparé_Budget Telmob 2011" xfId="12113"/>
    <cellStyle name="40% - Accent6 17 3 2" xfId="12114"/>
    <cellStyle name="40% - Accent6 22 3 2" xfId="12115"/>
    <cellStyle name="_Table_USA Ownership_commentaires fixe  internet Déc 08_TBG Onatel Février  2009  Vtbg V3_Commentaires TBG mars 2 2" xfId="12116"/>
    <cellStyle name="40 % - Accent1 13_RH et QS" xfId="12117"/>
    <cellStyle name="_Table_USA Ownership_commentaires fixe  internet Déc 08_TBG Onatel Février  2009  Vtbg V3 3" xfId="12118"/>
    <cellStyle name="_Table_USA Ownership_commentaires fixe  internet Déc 08_TBG Onatel Février  2009  Vtbg V3 2" xfId="12119"/>
    <cellStyle name="Border Thin" xfId="12120"/>
    <cellStyle name="40 % - Accent5 7 2" xfId="12121"/>
    <cellStyle name="_Table_USA Ownership_commentaires fixe  internet Déc 08_TBG Onatel Février  2009  Vtbg V3" xfId="12122"/>
    <cellStyle name="Normal 90 2" xfId="12123"/>
    <cellStyle name="Normal 85 2" xfId="12124"/>
    <cellStyle name="_Table_02 Pfd Valuation_TBG Onatel Février  2009  Vtbg V3_Copie de Flash du mois d' avril 2009 corrigé par NAIMI_Flash du mois de septembre 2009 (2) (version 1)_Budget Telmob 2011" xfId="12125"/>
    <cellStyle name="_TableHeading_TBG Onatel Février  2009  Vtbg V3_Copie de Flash du mois d' avril 2009 corrigé par NAIMI_Reporting Onatel Mai 2009 V 0_Reporting Onatel septembre  2009 préparé 2" xfId="12126"/>
    <cellStyle name="_Table_USA Ownership_commentaires fixe  internet Déc 08_Reporting Onatel septembre  2009 préparé_Budget Telmob 2011 3" xfId="12127"/>
    <cellStyle name="_TableHeading_TBG Onatel Février  2009  Vtbg V3_Budget 2011 v1 (4) 2" xfId="12128"/>
    <cellStyle name="_TableHeading_commentaires fixe  internet Déc 08_Reporting Onatel Mai 2009 V 0 2" xfId="12129"/>
    <cellStyle name="_Table_USA Ownership_commentaires fixe  internet Déc 08_Reporting Onatel septembre  2009 préparé_Budget Telmob 2011 2 2" xfId="12130"/>
    <cellStyle name="_Table_USA Ownership_commentaires fixe  internet Déc 08_Reporting Onatel septembre  2009 préparé_Budget Telmob 2011 2" xfId="12131"/>
    <cellStyle name="_TableHead_commentaires fixe  internet Déc 08_TBG Onatel Février  2009  Vtbg V3_Copie de Flash du mois d' avril 2009 corrigé par NAIMI_Reporting Onatel septembre  2009 préparé_Budget 2011 v1 (4)" xfId="12132"/>
    <cellStyle name="_Table_02 Pfd Valuation_Commentaires TBG mars_Copie de Flash du mois d' avril 2009 corrigé par NAIMI_Reporting Onatel septembre  2009 préparé_Capex- Mobile" xfId="12133"/>
    <cellStyle name="Commentaire 5_RH et QS" xfId="12134"/>
    <cellStyle name="_Table_USA Ownership_commentaires fixe  internet Déc 08_Reporting Onatel septembre  2009 préparé_Budget Telmob 2011" xfId="12135"/>
    <cellStyle name="_Table_USA Ownership_commentaires fixe  internet Déc 08_Reporting Onatel septembre  2009 préparé 2 2" xfId="12136"/>
    <cellStyle name="Tusental_NPV" xfId="12137"/>
    <cellStyle name="_TableHead_Reporting Onatel Avril 2009 V0_Budget Telmob 2011 2" xfId="12138"/>
    <cellStyle name="_Table_USA Ownership_commentaires fixe  internet Déc 08_Reporting Onatel septembre  2009 préparé 2" xfId="12139"/>
    <cellStyle name="_Table_USA Ownership_commentaires fixe  internet Déc 08_Flash du mois d' avril 2009_Flash du mois de mai 2009_Budget Telmob 2011 3" xfId="12140"/>
    <cellStyle name="_Table_USA Ownership_commentaires fixe  internet Déc 08_Reporting Onatel Mai 2009 V 0_Budget Telmob 2011 3" xfId="12141"/>
    <cellStyle name="_TableHead_Commentaires TBG mars_Copie de Flash du mois d' avril 2009 corrigé par NAIMI_Flash du mois de mai 2009_Budget 2011 v1 (4)" xfId="12142"/>
    <cellStyle name="_Table_USA Ownership_commentaires fixe  internet Déc 08_Reporting Onatel Mai 2009 V 0 A ENVOYE_Reporting Onatel septembre  2009 préparé_Budget Telmob 2011 2 2" xfId="12143"/>
    <cellStyle name="_TableHead_commentaires fixe  internet Déc 08_TBG Onatel Février  2009  Vtbg V3_Copie de Flash du mois d' avril 2009 corrigé par NAIMI_Flash du mois de mai 2009_Budget Telmob 2011" xfId="12144"/>
    <cellStyle name="Normal 20 9 2" xfId="12145"/>
    <cellStyle name="_Table_02 Pfd Valuation_commentaires fixe  internet Déc 08_TBG Onatel Février  2009  Vtbg V3_Commentaires TBG mars_Flash du mois d' avril 2009_Reporting Onatel septembre  2009 préparé 2" xfId="12146"/>
    <cellStyle name="_Table_USA Ownership_commentaires fixe  internet Déc 08_Reporting Onatel Mai 2009 V 0 A ENVOYE_Reporting Onatel septembre  2009 préparé 3" xfId="12147"/>
    <cellStyle name="_Table_02 Pfd Valuation_Reporting Onatel Mai 2009 V 0 3" xfId="12148"/>
    <cellStyle name="_Table_USA Ownership_commentaires fixe  internet Déc 08_Reporting Onatel Mai 2009 V 0 A ENVOYE_Reporting Onatel septembre  2009 préparé 2 2" xfId="12149"/>
    <cellStyle name="_TableHeading_commentaires fixe  internet Déc 08_Flash du mois d' avril 2009_Reporting Onatel septembre  2009 préparé_Budget 2011 v1 (4)" xfId="12150"/>
    <cellStyle name="_Table_02 Pfd Valuation_commentaires fixe  internet Déc 08_Commentaires TBG mars_Copie de Flash du mois d' avril 2009 corrigé par NAIMI_Flash du mois de septembre 2009 (2) (version 1)_Budget Telmob 2011" xfId="12151"/>
    <cellStyle name="_Table_USA Ownership_commentaires fixe  internet Déc 08_Reporting Onatel Mai 2009 V 0 A ENVOYE_Reporting Onatel septembre  2009 préparé 2" xfId="12152"/>
    <cellStyle name="_Table_USA Ownership_commentaires fixe  internet Déc 08_Commentaires TBG mars_Copie de Flash du mois d' avril 2009 corrigé par NAIMI_Reporting Onatel septembre  2009 préparé_Budget Telmob 2011 3" xfId="12153"/>
    <cellStyle name="_Table_02 Pfd Valuation_commentaires fixe  internet Déc 08_Copie de Flash du mois d' avril 2009 corrigé par NAIMI_Reporting Onatel Mai 2009 V 0 3" xfId="12154"/>
    <cellStyle name="_TableHead_commentaires fixe  internet Déc 08_Reporting Onatel Avril 2009 V0_Copie de Flash du mois d' avril 2009 corrigé par NAIMI_Reporting Onatel septembre  2009 préparé" xfId="12155"/>
    <cellStyle name="Linked Cell 2" xfId="12156"/>
    <cellStyle name="_Table_USA Ownership_commentaires fixe  internet Déc 08_Reporting Onatel Mai 2009 V 0 A ENVOYE_Flash du mois de septembre 2009 (2) (version 1)_Budget Telmob 2011" xfId="12157"/>
    <cellStyle name="60% - Accent4 9" xfId="12158"/>
    <cellStyle name="_Table_commentaires fixe  internet Déc 08_TBG Onatel Février  2009  Vtbg V3_Budget Telmob 2011" xfId="12159"/>
    <cellStyle name="_TableHeading_TBG Onatel Février  2009  Vtbg V3_Copie de Flash du mois d' avril 2009 corrigé par NAIMI_Reporting Onatel Mai 2009 V 0_Budget 2011 v1 (4) 2" xfId="12160"/>
    <cellStyle name="_Table_USA Ownership_commentaires fixe  internet Déc 08_Reporting Onatel Mai 2009 V 0 A ENVOYE_Flash du mois de septembre 2009 (2) (version 1) 3" xfId="12161"/>
    <cellStyle name="_Table_02 Pfd Valuation_commentaires fixe  internet Déc 08_Reporting Onatel Mai 2009 V 0 A ENVOYE 3" xfId="12162"/>
    <cellStyle name="_Table_USA Ownership_commentaires fixe  internet Déc 08_Reporting Onatel Mai 2009 V 0 A ENVOYE_Reporting Onatel septembre  2009 préparé_Budget Telmob 2011 3" xfId="12163"/>
    <cellStyle name="_Table_USA Ownership_commentaires fixe  internet Déc 08_Reporting Onatel Mai 2009 V 0 A ENVOYE_Flash du mois de septembre 2009 (2) (version 1) 2" xfId="12164"/>
    <cellStyle name="_Table_02 Pfd Valuation_commentaires fixe  internet Déc 08" xfId="12165"/>
    <cellStyle name="_Table_USA Ownership_commentaires fixe  internet Déc 08_Reporting Onatel Mai 2009 V 0 A ENVOYE_Flash du mois de septembre 2009 (2) (version 1)" xfId="12166"/>
    <cellStyle name="Normal 91 2" xfId="12167"/>
    <cellStyle name="Normal 86 2" xfId="12168"/>
    <cellStyle name="_Table_02 Pfd Valuation_commentaires fixe  internet Déc 08_TBG Onatel Février  2009  Vtbg V3_Flash du mois de mai 2009" xfId="12169"/>
    <cellStyle name="_TableHeading_commentaires fixe  internet Déc 08_TBG Onatel Février  2009  Vtbg V3_Flash du mois d' avril 2009_Reporting Onatel Mai 2009 V 0_Budget Telmob 2011" xfId="12170"/>
    <cellStyle name="40% - Accent3 7 3" xfId="12171"/>
    <cellStyle name="Normal 100 4" xfId="12172"/>
    <cellStyle name="_Table_USA Ownership_commentaires fixe  internet Déc 08_Reporting Onatel Mai 2009 V 0 A ENVOYE_Budget Telmob 2011 3" xfId="12173"/>
    <cellStyle name="40% - Accent3 7 2" xfId="12174"/>
    <cellStyle name="Normal 100 3" xfId="12175"/>
    <cellStyle name="_Table_USA Ownership_commentaires fixe  internet Déc 08_Reporting Onatel Mai 2009 V 0 A ENVOYE_Budget Telmob 2011 2" xfId="12176"/>
    <cellStyle name="_Table_02 Pfd Valuation_commentaires fixe  internet Déc 08_Commentaires TBG mars_Flash du mois de mai 2009_Budget Telmob 2011" xfId="12177"/>
    <cellStyle name="Milliers 14 2 3 4" xfId="12178"/>
    <cellStyle name="_Table_USA Ownership_commentaires fixe  internet Déc 08_Reporting Onatel Mai 2009 V 0 A ENVOYE 2 2" xfId="12179"/>
    <cellStyle name="Pourcentage 3 2" xfId="12180"/>
    <cellStyle name="_Table_USA Ownership_commentaires fixe  internet Déc 08_Reporting Onatel Mai 2009 V 0 A ENVOYE" xfId="12181"/>
    <cellStyle name="_Table_TBG Onatel Février  2009  Vtbg V3_Copie de Flash du mois d' avril 2009 corrigé par NAIMI_Budget Telmob 2011" xfId="12182"/>
    <cellStyle name="_Table_USA Ownership_commentaires fixe  internet Déc 08_Reporting Onatel Mai 2009 V 0 2" xfId="12183"/>
    <cellStyle name="40% - Accent2 3" xfId="12184"/>
    <cellStyle name="_TableHead_commentaires fixe  internet Déc 08_Copie de Flash du mois d' avril 2009 corrigé par NAIMI_Flash du mois de mai 2009_Budget Telmob 2011 2" xfId="12185"/>
    <cellStyle name="_Table_commentaires fixe  internet Déc 08_TBG Onatel Février  2009  Vtbg V3_Commentaires TBG mars_Copie de Flash du mois d' avril 2009 corrigé par NAIMI_Reporting Onatel septembre  2009 préparé" xfId="12186"/>
    <cellStyle name="_Table_USA Ownership_commentaires fixe  internet Déc 08_TBG Onatel Février  2009  Vtbg V3_Commentaires TBG mars_Reporting Onatel septembre  2009 préparé 3" xfId="12187"/>
    <cellStyle name="_TableHeading_Flash du mois d' avril 2009_Flash du mois de mai 2009_Budget 2011 v1 (4) 2" xfId="12188"/>
    <cellStyle name="_Table_USA Ownership_commentaires fixe  internet Déc 08_Reporting Onatel Avril 2009 V0_Copie de Flash du mois d' avril 2009 corrigé par NAIMI_Flash du mois de mai 2009_Budget Telmob 2011" xfId="12189"/>
    <cellStyle name="_Table_USA Ownership_commentaires fixe  internet Déc 08_Reporting Onatel Avril 2009 V0_Flash du mois de septembre 2009 (2) (version 1)_Budget Telmob 2011 3" xfId="12190"/>
    <cellStyle name="_TableHeading_Budget 2011 v1 (4) 2" xfId="12191"/>
    <cellStyle name="_Table_USA Ownership_commentaires fixe  internet Déc 08_Commentaires TBG mars_Flash du mois d' avril 2009_Reporting Onatel Mai 2009 V 0_Budget Telmob 2011 3" xfId="12192"/>
    <cellStyle name="Input Percent 8" xfId="12193"/>
    <cellStyle name="_Table_USA Ownership_commentaires fixe  internet Déc 08_Reporting Onatel Avril 2009 V0_Flash du mois de septembre 2009 (2) (version 1)_Budget Telmob 2011 2 2" xfId="12194"/>
    <cellStyle name="_TableRowBorder_TBG Onatel Février  2009  Vtbg V3_Commentaires TBG mars_Flash du mois de mai 2009_Budget Telmob 2011" xfId="12195"/>
    <cellStyle name="_Table_USA Ownership_commentaires fixe  internet Déc 08_Reporting Onatel Avril 2009 V0_Flash du mois de septembre 2009 (2) (version 1)_Budget Telmob 2011 2" xfId="12196"/>
    <cellStyle name="Output Amounts" xfId="12197"/>
    <cellStyle name="_Table_USA Ownership_commentaires fixe  internet Déc 08_Reporting Onatel Avril 2009 V0_Flash du mois de septembre 2009 (2) (version 1) 3" xfId="12198"/>
    <cellStyle name="_Table_USA Ownership_commentaires fixe  internet Déc 08_Reporting Onatel Avril 2009 V0_Flash du mois de septembre 2009 (2) (version 1) 2" xfId="12199"/>
    <cellStyle name="_Table_USA Ownership_commentaires fixe  internet Déc 08_Commentaires TBG mars_Copie de Flash du mois d' avril 2009 corrigé par NAIMI_Flash du mois de mai 2009 2 2" xfId="12200"/>
    <cellStyle name="40 % - Accent4 4 2 2" xfId="12201"/>
    <cellStyle name="_Table_USA Ownership_commentaires fixe  internet Déc 08_Reporting Onatel Avril 2009 V0_Flash du mois de septembre 2009 (2) (version 1)" xfId="12202"/>
    <cellStyle name="_Table_Commentaires TBG mars_Reporting Onatel septembre  2009 préparé_Budget Telmob 2011" xfId="12203"/>
    <cellStyle name="Normal 3 2 2" xfId="12204"/>
    <cellStyle name="_Table_USA Ownership_commentaires fixe  internet Déc 08_Reporting Onatel Avril 2009 V0_Flash du mois de mai 2009_Budget Telmob 2011 3" xfId="12205"/>
    <cellStyle name="_Table_02 Pfd Valuation_commentaires fixe  internet Déc 08_TBG Onatel Février  2009  Vtbg V3_Copie de Flash du mois d' avril 2009 corrigé par NAIMI_Budget Telmob 2011 2" xfId="12206"/>
    <cellStyle name="_TableHeading_TBG Onatel Février  2009  Vtbg V3_Flash du mois d' avril 2009_Budget 2011 v1 (4) 2" xfId="12207"/>
    <cellStyle name="_Table_USA Ownership_commentaires fixe  internet Déc 08_Reporting Onatel Avril 2009 V0_Flash du mois de mai 2009_Budget Telmob 2011 2 2" xfId="12208"/>
    <cellStyle name="_ILD MAPA Format" xfId="12209"/>
    <cellStyle name="_TableHeading_commentaires fixe  internet Déc 08_Reporting Onatel Avril 2009 V0_Copie de Flash du mois d' avril 2009 corrigé par NAIMI_Reporting Onatel Mai 2009 V 0_Budget 2011 v1 (4) 2" xfId="12210"/>
    <cellStyle name="_Table_USA Ownership_commentaires fixe  internet Déc 08_Reporting Onatel Avril 2009 V0_Flash du mois de mai 2009_Budget Telmob 2011 2" xfId="12211"/>
    <cellStyle name="40% - Accent5 2 2 3" xfId="12212"/>
    <cellStyle name="_Table_02 Pfd Valuation_commentaires fixe  internet Déc 08_TBG Onatel Février  2009  Vtbg V3_Commentaires TBG mars_Flash du mois d' avril 2009_Reporting Onatel septembre  2009 préparé_Budget Telmob 2011 3" xfId="12213"/>
    <cellStyle name="20% - Accent4 21 3 2" xfId="12214"/>
    <cellStyle name="20% - Accent4 16 3 2" xfId="12215"/>
    <cellStyle name="20 % - Accent1 3 3" xfId="12216"/>
    <cellStyle name="20 % - Accent6 10 2 2 2 2" xfId="12217"/>
    <cellStyle name="_Table_USA Ownership_commentaires fixe  internet Déc 08_Reporting Onatel Avril 2009 V0_Flash du mois de mai 2009 2 2" xfId="12218"/>
    <cellStyle name="40% - Accent3 10 4" xfId="12219"/>
    <cellStyle name="_Table_USA Ownership_commentaires fixe  internet Déc 08_Reporting Onatel Avril 2009 V0_Copie de Flash du mois d' avril 2009 corrigé par NAIMI_Reporting Onatel septembre  2009 préparé_Budget Telmob 2011 3" xfId="12220"/>
    <cellStyle name="_Table_02 Pfd Valuation_commentaires fixe  internet Déc 08_Commentaires TBG mars_Budget Telmob 2011 2 2" xfId="12221"/>
    <cellStyle name="40% - Accent1 26 2 3" xfId="12222"/>
    <cellStyle name="_Table_USA Ownership_commentaires fixe  internet Déc 08_Reporting Onatel Avril 2009 V0_Copie de Flash du mois d' avril 2009 corrigé par NAIMI_Reporting Onatel septembre  2009 préparé_Budget Telmob 2011 2 2" xfId="12223"/>
    <cellStyle name="_Table_USA Ownership_commentaires fixe  internet Déc 08_Reporting Onatel Avril 2009 V0_Copie de Flash du mois d' avril 2009 corrigé par NAIMI_Reporting Onatel septembre  2009 préparé_Budget Telmob 2011" xfId="12224"/>
    <cellStyle name="_Table_USA Ownership_commentaires fixe  internet Déc 08_Reporting Onatel Avril 2009 V0_Copie de Flash du mois d' avril 2009 corrigé par NAIMI_Reporting Onatel septembre  2009 préparé 2" xfId="12225"/>
    <cellStyle name="_Currency_credit - newco_6_18" xfId="12226"/>
    <cellStyle name="_TableHeading_commentaires fixe  internet Déc 08_TBG Onatel Février  2009  Vtbg V3_Copie de Flash du mois d' avril 2009 corrigé par NAIMI 2" xfId="12227"/>
    <cellStyle name="_Table_USA Ownership_commentaires fixe  internet Déc 08_Reporting Onatel Avril 2009 V0_Copie de Flash du mois d' avril 2009 corrigé par NAIMI_Reporting Onatel Mai 2009 V 0_Reporting Onatel septembre  2009 préparé_Budget Telmob 2011 2 2" xfId="12228"/>
    <cellStyle name="_CWNs - MOBILITY_BP&amp;A Bulletin - 05- 2008-09-MAPA (draft)" xfId="12229"/>
    <cellStyle name="_Table_USA Ownership_commentaires fixe  internet Déc 08_Reporting Onatel Avril 2009 V0_Copie de Flash du mois d' avril 2009 corrigé par NAIMI_Reporting Onatel Mai 2009 V 0_Reporting Onatel septembre  2009 préparé_Budget Telmob 2011 2" xfId="12230"/>
    <cellStyle name="20 % - Accent1 10" xfId="12231"/>
    <cellStyle name="SAPBEXresDataEmph 2" xfId="12232"/>
    <cellStyle name="Calc Units (1)_Parc Mobile" xfId="12233"/>
    <cellStyle name="Normal 6 2 9" xfId="12234"/>
    <cellStyle name="_Table_USA Ownership_commentaires fixe  internet Déc 08_Reporting Onatel Avril 2009 V0_Copie de Flash du mois d' avril 2009 corrigé par NAIMI_Reporting Onatel Mai 2009 V 0_Reporting Onatel septembre  2009 préparé_Budget Telmob 2011" xfId="12235"/>
    <cellStyle name="Pourcentage 9 2 2" xfId="12236"/>
    <cellStyle name="20 % - Accent1 9" xfId="12237"/>
    <cellStyle name="_Table_USA Ownership_commentaires fixe  internet Déc 08_Reporting Onatel Avril 2009 V0_Copie de Flash du mois d' avril 2009 corrigé par NAIMI_Reporting Onatel Mai 2009 V 0_Reporting Onatel septembre  2009 préparé 2 2" xfId="12238"/>
    <cellStyle name="20 % - Accent1 8" xfId="12239"/>
    <cellStyle name="_TableHeading_TBG Onatel Février  2009  Vtbg V3_Commentaires TBG mars_Copie de Flash du mois d' avril 2009 corrigé par NAIMI_Budget 2011 v1 (4)" xfId="12240"/>
    <cellStyle name="_Table_USA Ownership_commentaires fixe  internet Déc 08_Reporting Onatel Avril 2009 V0_Copie de Flash du mois d' avril 2009 corrigé par NAIMI_Reporting Onatel Mai 2009 V 0_Reporting Onatel septembre  2009 préparé 2" xfId="12241"/>
    <cellStyle name="_TableRowBorder_commentaires fixe  internet Déc 08_TBG Onatel Février  2009  Vtbg V3_Copie de Flash du mois d' avril 2009 corrigé par NAIMI" xfId="12242"/>
    <cellStyle name="Normal 4 16 3 3" xfId="12243"/>
    <cellStyle name="_Table_USA Ownership_commentaires fixe  internet Déc 08_TBG Onatel Février  2009  Vtbg V3_Copie de Flash du mois d' avril 2009 corrigé par NAIMI 2" xfId="12244"/>
    <cellStyle name="_Table_USA Ownership_commentaires fixe  internet Déc 08_Reporting Onatel Avril 2009 V0_Copie de Flash du mois d' avril 2009 corrigé par NAIMI_Reporting Onatel Mai 2009 V 0_Budget Telmob 2011" xfId="12245"/>
    <cellStyle name="20 % - Accent2 2_CA Fixe" xfId="12246"/>
    <cellStyle name="_Table_USA Ownership_commentaires fixe  internet Déc 08_Copie de Flash du mois d' avril 2009 corrigé par NAIMI_Reporting Onatel septembre  2009 préparé 2 2" xfId="12247"/>
    <cellStyle name="_Table_USA Ownership_TBG Onatel Février  2009  Vtbg V3_Flash du mois de mai 2009_Budget Telmob 2011 3" xfId="12248"/>
    <cellStyle name="_SI" xfId="12249"/>
    <cellStyle name="_Table_02 Pfd Valuation_TBG Onatel Février  2009  Vtbg V3_Commentaires TBG mars_Reporting Onatel septembre  2009 préparé_Budget Telmob 2011" xfId="12250"/>
    <cellStyle name="_Table_USA Ownership_commentaires fixe  internet Déc 08_Reporting Onatel Avril 2009 V0_Copie de Flash du mois d' avril 2009 corrigé par NAIMI_Reporting Onatel Mai 2009 V 0 2 2" xfId="12251"/>
    <cellStyle name="_Delhi - CAPEX - updated Dec 30_BP&amp;A Bulletin - 05- 2008-09-MAPA (Post review)" xfId="12252"/>
    <cellStyle name="_Table_02 Pfd Valuation_TBG Onatel Février  2009  Vtbg V3_Copie de Flash du mois d' avril 2009 corrigé par NAIMI_Flash du mois de septembre 2009 (2) (version 1)" xfId="12253"/>
    <cellStyle name="Normal 5 2 2 2 3 2 3" xfId="12254"/>
    <cellStyle name="_TableHeading_Copie de Flash du mois d' avril 2009 corrigé par NAIMI_Reporting Onatel septembre  2009 préparé" xfId="12255"/>
    <cellStyle name="Normal 2 2 4" xfId="12256"/>
    <cellStyle name="_TableHeading_TBG Onatel Février  2009  Vtbg V3" xfId="12257"/>
    <cellStyle name="_Table_02 Pfd Valuation_Flash du mois d' avril 2009_Reporting Onatel Mai 2009 V 0_Capex- Mobile 3" xfId="12258"/>
    <cellStyle name="_TableHeading_Commentaires TBG mars_Copie de Flash du mois d' avril 2009 corrigé par NAIMI_Reporting Onatel Mai 2009 V 0_Reporting Onatel septembre  2009 préparé_Budget 2011 v1 (4)" xfId="12259"/>
    <cellStyle name="_Table_USA Ownership_commentaires fixe  internet Déc 08_Reporting Onatel Avril 2009 V0_Copie de Flash du mois d' avril 2009 corrigé par NAIMI_Reporting Onatel Mai 2009 V 0" xfId="12260"/>
    <cellStyle name="20% - Accent5 24" xfId="12261"/>
    <cellStyle name="20% - Accent5 19" xfId="12262"/>
    <cellStyle name="_Table_USA Ownership_commentaires fixe  internet Déc 08_Reporting Onatel Avril 2009 V0_Copie de Flash du mois d' avril 2009 corrigé par NAIMI_Flash du mois de septembre 2009 (2) (version 1)_Budget Telmob 2011 2 2" xfId="12263"/>
    <cellStyle name="_Table_USA Ownership_commentaires fixe  internet Déc 08_Reporting Onatel Avril 2009 V0_Copie de Flash du mois d' avril 2009 corrigé par NAIMI_Flash du mois de septembre 2009 (2) (version 1) 2 2" xfId="12264"/>
    <cellStyle name="Entrée 3" xfId="12265"/>
    <cellStyle name="40 % - Accent2 9_RH et QS" xfId="12266"/>
    <cellStyle name="Normal 79 2 2 2" xfId="12267"/>
    <cellStyle name="_Table_USA Ownership_commentaires fixe  internet Déc 08_Reporting Onatel Avril 2009 V0_Copie de Flash du mois d' avril 2009 corrigé par NAIMI_Flash du mois de septembre 2009 (2) (version 1)" xfId="12268"/>
    <cellStyle name="_BTVL consolidation format_new V 2.7" xfId="12269"/>
    <cellStyle name="_Table_USA Ownership_Reporting Onatel Avril 2009 V0_Flash du mois de septembre 2009 (2) (version 1)" xfId="12270"/>
    <cellStyle name="Accent4 27" xfId="12271"/>
    <cellStyle name="_Table_USA Ownership_commentaires fixe  internet Déc 08_Reporting Onatel Avril 2009 V0_Copie de Flash du mois d' avril 2009 corrigé par NAIMI_Flash du mois de mai 2009_Budget Telmob 2011 3" xfId="12272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2273"/>
    <cellStyle name="_Table_USA Ownership_commentaires fixe  internet Déc 08_Reporting Onatel Avril 2009 V0_Copie de Flash du mois d' avril 2009 corrigé par NAIMI_Flash du mois de mai 2009_Budget Telmob 2011 2 2" xfId="12274"/>
    <cellStyle name="Accent4 26" xfId="12275"/>
    <cellStyle name="_TableHead_Copie de Flash du mois d' avril 2009 corrigé par NAIMI_Flash du mois de mai 2009" xfId="12276"/>
    <cellStyle name="_Table_USA Ownership_commentaires fixe  internet Déc 08_Reporting Onatel Avril 2009 V0_Copie de Flash du mois d' avril 2009 corrigé par NAIMI_Flash du mois de mai 2009_Budget Telmob 2011 2" xfId="12277"/>
    <cellStyle name="_Table_USA Ownership_commentaires fixe  internet Déc 08_Reporting Onatel Avril 2009 V0_Copie de Flash du mois d' avril 2009 corrigé par NAIMI_Flash du mois de mai 2009 2" xfId="12278"/>
    <cellStyle name="20% - Accent1 11" xfId="12279"/>
    <cellStyle name="_Table_USA Ownership_commentaires fixe  internet Déc 08_Reporting Onatel Avril 2009 V0_Copie de Flash du mois d' avril 2009 corrigé par NAIMI_Flash du mois de mai 2009" xfId="12280"/>
    <cellStyle name="_Table_USA Ownership_commentaires fixe  internet Déc 08_Reporting Onatel Avril 2009 V0_Copie de Flash du mois d' avril 2009 corrigé par NAIMI_Budget Telmob 2011 3" xfId="12281"/>
    <cellStyle name="_Table_USA Ownership_commentaires fixe  internet Déc 08_Reporting Onatel Avril 2009 V0_Copie de Flash du mois d' avril 2009 corrigé par NAIMI_Budget Telmob 2011 2 2" xfId="12282"/>
    <cellStyle name="_Table_USA Ownership_commentaires fixe  internet Déc 08_Reporting Onatel Avril 2009 V0_Copie de Flash du mois d' avril 2009 corrigé par NAIMI_Budget Telmob 2011 2" xfId="12283"/>
    <cellStyle builtinId="6" name="Comma [0]" xfId="12284"/>
    <cellStyle name="_TableHead_TBG Onatel Février  2009  Vtbg V3_Flash du mois de mai 2009" xfId="12285"/>
    <cellStyle name="_Table_USA Ownership_commentaires fixe  internet Déc 08_Reporting Onatel Avril 2009 V0_Copie de Flash du mois d' avril 2009 corrigé par NAIMI_Budget Telmob 2011" xfId="12286"/>
    <cellStyle name="40% - Accent1 8 2 2 2" xfId="12287"/>
    <cellStyle name="20% - Accent1 23_RH et QS" xfId="12288"/>
    <cellStyle name="20% - Accent1 18_RH et QS" xfId="12289"/>
    <cellStyle name="Note 13" xfId="12290"/>
    <cellStyle name="_Currency_further analysis on comparables_BLS2q_salesforce" xfId="12291"/>
    <cellStyle name="40% - Accent6 4 2 2" xfId="12292"/>
    <cellStyle name="_Table_USA Ownership_commentaires fixe  internet Déc 08_Reporting Onatel Avril 2009 V0_Budget Telmob 2011 2 2" xfId="12293"/>
    <cellStyle name="_Table_02 Pfd Valuation_Flash du mois d' avril 2009_Flash du mois de mai 2009_Capex- Mobile 2" xfId="12294"/>
    <cellStyle name="_TableRowBorder_commentaires fixe  internet Déc 08_TBG Onatel Février  2009  Vtbg V3_Copie de Flash du mois d' avril 2009 corrigé par NAIMI_Reporting Onatel Mai 2009 V 0_Budget Telmob 2011" xfId="12295"/>
    <cellStyle name="_Table_USA Ownership_commentaires fixe  internet Déc 08_Reporting Onatel Avril 2009 V0 2" xfId="12296"/>
    <cellStyle name="Pourcentage 17 3 2 4" xfId="12297"/>
    <cellStyle name="_TableHead_Commentaires TBG mars_Reporting Onatel septembre  2009 préparé_Budget 2011 v1 (4) 2" xfId="12298"/>
    <cellStyle name="_Table_02 Pfd Valuation_commentaires fixe  internet Déc 08_Commentaires TBG mars_Flash du mois d' avril 2009_Flash du mois de septembre 2009 (2) (version 1)" xfId="12299"/>
    <cellStyle name="_Table_USA Ownership_commentaires fixe  internet Déc 08_TBG Onatel Février  2009  Vtbg V3_Commentaires TBG mars_Flash du mois de septembre 2009 (2) (version 1)_Budget Telmob 2011" xfId="12300"/>
    <cellStyle name="20% - Accent1 3 2 2" xfId="12301"/>
    <cellStyle name="_TableRowBorder_TBG Onatel Février  2009  Vtbg V3_Commentaires TBG mars_Reporting Onatel Mai 2009 V 0_Budget Telmob 2011" xfId="12302"/>
    <cellStyle name="40 % - Accent6 8 2 2 2 2" xfId="12303"/>
    <cellStyle name="_Table_02 Pfd Valuation_Commentaires TBG mars_Copie de Flash du mois d' avril 2009 corrigé par NAIMI_Reporting Onatel septembre  2009 préparé 2 2" xfId="12304"/>
    <cellStyle name="_Table_USA Ownership_commentaires fixe  internet Déc 08_Flash du mois de septembre 2009 (2) (version 1)_Budget Telmob 2011 3" xfId="12305"/>
    <cellStyle name="40 % - Accent2 3 2_Parc Mobile" xfId="12306"/>
    <cellStyle name="_Table_USA Ownership_commentaires fixe  internet Déc 08_Flash du mois de septembre 2009 (2) (version 1)_Budget Telmob 2011 2" xfId="12307"/>
    <cellStyle name="40% - Accent2 15 2 3" xfId="12308"/>
    <cellStyle name="40% - Accent2 20 2 3" xfId="12309"/>
    <cellStyle name="_TableRowBorder_commentaires fixe  internet Déc 08_Reporting Onatel Avril 2009 V0_Copie de Flash du mois d' avril 2009 corrigé par NAIMI_Budget Telmob 2011" xfId="12310"/>
    <cellStyle name="_Table_USA Ownership_commentaires fixe  internet Déc 08_Flash du mois de septembre 2009 (2) (version 1)_Budget Telmob 2011" xfId="12311"/>
    <cellStyle name="_Table_USA Ownership_commentaires fixe  internet Déc 08_Flash du mois de mai 2009 3" xfId="12312"/>
    <cellStyle name="_Table_TBG Onatel Février  2009  Vtbg V3_Copie de Flash du mois d' avril 2009 corrigé par NAIMI_Reporting Onatel Mai 2009 V 0_Reporting Onatel septembre  2009 préparé_Budget Telmob 2011" xfId="12313"/>
    <cellStyle name="_Table_USA Ownership_commentaires fixe  internet Déc 08_Flash du mois de mai 2009 2 2" xfId="12314"/>
    <cellStyle name="_Table_USA Ownership_commentaires fixe  internet Déc 08_TBG Onatel Février  2009  Vtbg V3_Copie de Flash du mois d' avril 2009 corrigé par NAIMI_Reporting Onatel Mai 2009 V 0_Flash du mois de septembre 2009 (2) (version 1) 2" xfId="12315"/>
    <cellStyle name="Pourcentage 17 4 2 3" xfId="12316"/>
    <cellStyle name="_Table_USA Ownership_commentaires fixe  internet Déc 08_Flash du mois d' avril 2009_Reporting Onatel septembre  2009 préparé_Budget Telmob 2011 3" xfId="12317"/>
    <cellStyle name="40 % - Accent2 3_CA Fixe" xfId="12318"/>
    <cellStyle name="20% - Accent5 20 3 2" xfId="12319"/>
    <cellStyle name="20% - Accent5 15 3 2" xfId="12320"/>
    <cellStyle name="_Table_USA Ownership_commentaires fixe  internet Déc 08_Flash du mois d' avril 2009_Reporting Onatel septembre  2009 préparé_Budget Telmob 2011 2 2" xfId="12321"/>
    <cellStyle name="Pourcentage 17 4 2 2" xfId="12322"/>
    <cellStyle name="_Table_USA Ownership_commentaires fixe  internet Déc 08_Flash du mois d' avril 2009_Reporting Onatel septembre  2009 préparé_Budget Telmob 2011 2" xfId="12323"/>
    <cellStyle name="Normal 3 12 2 2 2" xfId="12324"/>
    <cellStyle name="_Table_USA Ownership_commentaires fixe  internet Déc 08_Flash du mois d' avril 2009_Reporting Onatel septembre  2009 préparé_Budget Telmob 2011" xfId="12325"/>
    <cellStyle name="_Table_02 Pfd Valuation_commentaires fixe  internet Déc 08_TBG Onatel Février  2009  Vtbg V3_Reporting Onatel Mai 2009 V 0_Capex- Mobile" xfId="12326"/>
    <cellStyle name="_Indicateurs BFR Régions 06 2008 (5)" xfId="12327"/>
    <cellStyle builtinId="33" name="Accent2" xfId="12328"/>
    <cellStyle name="_Table_USA Ownership_commentaires fixe  internet Déc 08_Flash du mois d' avril 2009_Reporting Onatel septembre  2009 préparé 3" xfId="12329"/>
    <cellStyle name="_Table_02 Pfd Valuation_commentaires fixe  internet Déc 08_Commentaires TBG mars_Copie de Flash du mois d' avril 2009 corrigé par NAIMI_Reporting Onatel septembre  2009 préparé_Budget Telmob 2011" xfId="12330"/>
    <cellStyle name="20 % - Accent1 5" xfId="12331"/>
    <cellStyle name="20 % - Accent3 4 3" xfId="12332"/>
    <cellStyle name="_Table_02 Pfd Valuation_commentaires fixe  internet Déc 08_TBG Onatel Février  2009  Vtbg V3_Commentaires TBG mars_Flash du mois de mai 2009_Budget Telmob 2011 2 2" xfId="12333"/>
    <cellStyle name="_Table_02 Pfd Valuation_commentaires fixe  internet Déc 08_TBG Onatel Février  2009  Vtbg V3_Commentaires TBG mars_Flash du mois d' avril 2009_Flash du mois de mai 2009_Budget Telmob 2011" xfId="12334"/>
    <cellStyle name="_Table_USA Ownership_commentaires fixe  internet Déc 08_Commentaires TBG mars_Reporting Onatel septembre  2009 préparé_Budget Telmob 2011 2 2" xfId="12335"/>
    <cellStyle name="_Table_02 Pfd Valuation_Commentaires TBG mars_Flash du mois d' avril 2009_Flash du mois de septembre 2009 (2) (version 1)_Budget Telmob 2011 3" xfId="12336"/>
    <cellStyle name="40% - Accent6 25 3" xfId="12337"/>
    <cellStyle name="_Table_02 Pfd Valuation_commentaires fixe  internet Déc 08_Commentaires TBG mars_Flash du mois de septembre 2009 (2) (version 1)_Capex- Mobile 3" xfId="12338"/>
    <cellStyle name="_Table_USA Ownership_commentaires fixe  internet Déc 08_Flash du mois d' avril 2009_Reporting Onatel septembre  2009 préparé 2 2" xfId="12339"/>
    <cellStyle name="_Table_USA Ownership 2" xfId="12340"/>
    <cellStyle name="_Table_USA Ownership_commentaires fixe  internet Déc 08_Flash du mois d' avril 2009_Reporting Onatel Mai 2009 V 0_Budget Telmob 2011 2 2" xfId="12341"/>
    <cellStyle name="Normal 8 4 2_RH et QS" xfId="12342"/>
    <cellStyle name="40% - Accent1 28" xfId="12343"/>
    <cellStyle name="20 % - Accent1 10 3 4" xfId="12344"/>
    <cellStyle name="_SubHeading_prestemp_Flash du mois d' avril 2009" xfId="12345"/>
    <cellStyle name="_Table_USA Ownership_commentaires fixe  internet Déc 08_Flash du mois d' avril 2009_Reporting Onatel Mai 2009 V 0 3" xfId="12346"/>
    <cellStyle name="40% - Accent1 27" xfId="12347"/>
    <cellStyle name="20 % - Accent1 10 3 3" xfId="12348"/>
    <cellStyle name="40 % - Accent3 3" xfId="12349"/>
    <cellStyle name="20% - Accent2 12 2 3" xfId="12350"/>
    <cellStyle name="_TableHeading_commentaires fixe  internet Déc 08_TBG Onatel Février  2009  Vtbg V3_Flash du mois d' avril 2009_Budget 2011 v1 (4) 2" xfId="12351"/>
    <cellStyle name="_Table_USA Ownership_Copie de Flash du mois d' avril 2009 corrigé par NAIMI_Reporting Onatel Mai 2009 V 0_Flash du mois de septembre 2009 (2) (version 1) 2 2" xfId="12352"/>
    <cellStyle name="_TableHeading_commentaires fixe  internet Déc 08_Reporting Onatel Avril 2009 V0_Flash du mois de mai 2009_Budget Telmob 2011" xfId="12353"/>
    <cellStyle name="_Table_02 Pfd Valuation_Commentaires TBG mars_Flash du mois d' avril 2009_Flash du mois de mai 2009_Budget Telmob 2011" xfId="12354"/>
    <cellStyle name="_Table_USA Ownership_commentaires fixe  internet Déc 08_Flash du mois d' avril 2009_Flash du mois de septembre 2009 (2) (version 1)_Budget Telmob 2011" xfId="12355"/>
    <cellStyle name="20% - Accent1 4 2 2" xfId="12356"/>
    <cellStyle name="_Table_02 Pfd Valuation_commentaires fixe  internet Déc 08_TBG Onatel Février  2009  Vtbg V3_Reporting Onatel septembre  2009 préparé 2 2" xfId="12357"/>
    <cellStyle name="%_Flash_du_mois_de_Décembre_2008_v2(2)_Flash du mois de septembre 2009 (2) (version 1)_FLASH ONATEL DU MOIS DE FEVRIER 2010 V2" xfId="12358"/>
    <cellStyle name="_Table_USA Ownership_commentaires fixe  internet Déc 08_Flash du mois d' avril 2009_Flash du mois de septembre 2009 (2) (version 1) 2 2" xfId="12359"/>
    <cellStyle name="_TableHead_Reporting Onatel Avril 2009 V0_Reporting Onatel septembre  2009 préparé_Budget 2011 v1 (4) 2" xfId="12360"/>
    <cellStyle name="Accent5 34 2" xfId="12361"/>
    <cellStyle name="Accent5 29 2" xfId="12362"/>
    <cellStyle name="Titre 2 5_RH et QS" xfId="12363"/>
    <cellStyle name="Normal 79 3 2 2 2" xfId="12364"/>
    <cellStyle name="_Currency_Final Pages 8-20" xfId="12365"/>
    <cellStyle name="_Table_USA Ownership_commentaires fixe  internet Déc 08_Flash du mois d' avril 2009_Flash du mois de mai 2009_Budget Telmob 2011 2" xfId="12366"/>
    <cellStyle name="40 % - Accent1 3 2 2" xfId="12367"/>
    <cellStyle name="_Table_USA Ownership_Reporting Onatel Avril 2009 V0_Copie de Flash du mois d' avril 2009 corrigé par NAIMI_Reporting Onatel Mai 2009 V 0_Reporting Onatel septembre  2009 préparé 2 2" xfId="12368"/>
    <cellStyle name="40% - Accent2 26_RH et QS" xfId="12369"/>
    <cellStyle name="_Table_USA Ownership_commentaires fixe  internet Déc 08_TBG Onatel Février  2009  Vtbg V3_Copie de Flash du mois d' avril 2009 corrigé par NAIMI_Flash du mois de mai 2009_Budget Telmob 2011" xfId="12370"/>
    <cellStyle name="_Table_USA Ownership_commentaires fixe  internet Déc 08_Flash du mois d' avril 2009_Flash du mois de mai 2009 3" xfId="12371"/>
    <cellStyle name="Normal 20 4 3 2 3" xfId="12372"/>
    <cellStyle name="_Table_02 Pfd Valuation_Reporting Onatel Avril 2009 V0_Copie de Flash du mois d' avril 2009 corrigé par NAIMI_Reporting Onatel Mai 2009 V 0_Flash du mois de septembre 2009 (2) (version 1)" xfId="12373"/>
    <cellStyle name="_Table_TBG Onatel Février  2009  Vtbg V3_Commentaires TBG mars_Flash du mois de mai 2009" xfId="12374"/>
    <cellStyle name="_Table_02 Pfd Valuation_Rev Fixe-Internet_Budget Telmob 2011 2 2" xfId="12375"/>
    <cellStyle name="_Table_commentaires fixe  internet Déc 08_Copie de Flash du mois d' avril 2009 corrigé par NAIMI_Reporting Onatel Mai 2009 V 0_Budget Telmob 2011" xfId="12376"/>
    <cellStyle name="_TableHead_TBG Onatel Février  2009  Vtbg V3_Commentaires TBG mars_Flash du mois d' avril 2009_Reporting Onatel septembre  2009 préparé_Budget 2011 v1 (4)" xfId="12377"/>
    <cellStyle name="Comma [0] 8 2" xfId="12378"/>
    <cellStyle name="_Table_USA Ownership_Reporting Onatel Avril 2009 V0_Budget Telmob 2011 3" xfId="12379"/>
    <cellStyle name="_Table_Reporting Onatel Avril 2009 V0_Copie de Flash du mois d' avril 2009 corrigé par NAIMI_Reporting Onatel Mai 2009 V 0_Reporting Onatel septembre  2009 préparé_Budget Telmob 2011" xfId="12380"/>
    <cellStyle name="_Table_02 Pfd Valuation_commentaires fixe  internet Déc 08_Commentaires TBG mars 2 2" xfId="12381"/>
    <cellStyle name="_Table_USA Ownership_commentaires fixe  internet Déc 08_Flash du mois d' avril 2009 2 2" xfId="12382"/>
    <cellStyle name="_Table_USA Ownership_commentaires fixe  internet Déc 08_Reporting Onatel Avril 2009 V0_Copie de Flash du mois d' avril 2009 corrigé par NAIMI_Flash du mois de septembre 2009 (2) (version 1) 3" xfId="12383"/>
    <cellStyle name="_Table_USA Ownership_commentaires fixe  internet Déc 08_Flash du mois d' avril 2009 2" xfId="12384"/>
    <cellStyle name="20 % - Accent2 11 4" xfId="12385"/>
    <cellStyle name="_Table_02 Pfd Valuation_commentaires fixe  internet Déc 08_TBG Onatel Février  2009  Vtbg V3_Budget Telmob 2011" xfId="12386"/>
    <cellStyle name="Heading 2 7" xfId="12387"/>
    <cellStyle name="_Table_02 Pfd Valuation_commentaires fixe  internet Déc 08_Reporting Onatel Mai 2009 V 0 A ENVOYE_Budget Telmob 2011 2" xfId="12388"/>
    <cellStyle name="_Table_02 Pfd Valuation_commentaires fixe  internet Déc 08_Reporting Onatel Avril 2009 V0_Copie de Flash du mois d' avril 2009 corrigé par NAIMI_Reporting Onatel septembre  2009 préparé_Capex- Mobile 2" xfId="12389"/>
    <cellStyle name="Normal 26 6 3" xfId="12390"/>
    <cellStyle name="_Table_USA Ownership_commentaires fixe  internet Déc 08_Copie de Flash du mois d' avril 2009 corrigé par NAIMI_Reporting Onatel Mai 2009 V 0_Reporting Onatel septembre  2009 préparé_Budget Telmob 2011 3" xfId="12391"/>
    <cellStyle name="40% - Accent3 24 3 2" xfId="12392"/>
    <cellStyle name="40% - Accent3 19 3 2" xfId="12393"/>
    <cellStyle name="40% - Accent6 14 4" xfId="12394"/>
    <cellStyle name="_TableHeading_Flash du mois d' avril 2009_Reporting Onatel septembre  2009 préparé 2" xfId="12395"/>
    <cellStyle name="20% - Accent2 10 2 3" xfId="12396"/>
    <cellStyle name="_Table_02 Pfd Valuation_Commentaires TBG mars_Flash du mois de mai 2009 2" xfId="12397"/>
    <cellStyle name="_Table_USA Ownership_commentaires fixe  internet Déc 08_Flash du mois d' avril 2009_Flash du mois de septembre 2009 (2) (version 1) 2" xfId="12398"/>
    <cellStyle name="40% - Accent5 11_RH et QS" xfId="12399"/>
    <cellStyle name="_Table_USA Ownership_commentaires fixe  internet Déc 08_Copie de Flash du mois d' avril 2009 corrigé par NAIMI_Reporting Onatel Mai 2009 V 0_Reporting Onatel septembre  2009 préparé_Budget Telmob 2011 2 2" xfId="12400"/>
    <cellStyle name="Normal 26 6 2" xfId="12401"/>
    <cellStyle name="_Table_USA Ownership_commentaires fixe  internet Déc 08_Copie de Flash du mois d' avril 2009 corrigé par NAIMI_Reporting Onatel Mai 2009 V 0_Reporting Onatel septembre  2009 préparé_Budget Telmob 2011 2" xfId="12402"/>
    <cellStyle name="_Table_02 Pfd Valuation_commentaires fixe  internet Déc 08_TBG Onatel Février  2009  Vtbg V3_Commentaires TBG mars_Reporting Onatel Mai 2009 V 0_Budget Telmob 2011 3" xfId="12403"/>
    <cellStyle name="_TableHeading_commentaires fixe  internet Déc 08_Flash du mois d' avril 2009_Reporting Onatel Mai 2009 V 0_Budget 2011 v1 (4) 2" xfId="12404"/>
    <cellStyle name="40 % - Accent5 12 2 2" xfId="12405"/>
    <cellStyle name="_Table_02 Pfd Valuation_commentaires fixe  internet Déc 08_Reporting Onatel Avril 2009 V0_Copie de Flash du mois d' avril 2009 corrigé par NAIMI_Reporting Onatel Mai 2009 V 0_Budget Telmob 2011 3" xfId="12406"/>
    <cellStyle name="_Table_02 Pfd Valuation_Flash du mois d' avril 2009 2 2" xfId="12407"/>
    <cellStyle name="_Table_02 Pfd Valuation_P&amp;L S1 2008_Capex- Mobile 2" xfId="12408"/>
    <cellStyle name="_Table_USA Ownership_commentaires fixe  internet Déc 08_Copie de Flash du mois d' avril 2009 corrigé par NAIMI_Reporting Onatel Mai 2009 V 0_Reporting Onatel septembre  2009 préparé 2 2" xfId="12409"/>
    <cellStyle name="20 % - Accent1 8 4 2" xfId="12410"/>
    <cellStyle name="20% - Accent2 21 2" xfId="12411"/>
    <cellStyle name="20% - Accent2 16 2" xfId="12412"/>
    <cellStyle name="_Table_USA Ownership_commentaires fixe  internet Déc 08_TBG Onatel Février  2009  Vtbg V3_Flash du mois de mai 2009 2 2" xfId="12413"/>
    <cellStyle name="Normal 4 2 4 3 2 2" xfId="12414"/>
    <cellStyle name="_Table_USA Ownership_commentaires fixe  internet Déc 08_Copie de Flash du mois d' avril 2009 corrigé par NAIMI_Reporting Onatel Mai 2009 V 0_Reporting Onatel septembre  2009 préparé 2" xfId="12415"/>
    <cellStyle name="_TableHeading_TBG Onatel Février  2009  Vtbg V3_Commentaires TBG mars_Flash du mois d' avril 2009_Flash du mois de mai 2009 2" xfId="12416"/>
    <cellStyle name="_Table_USA Ownership_commentaires fixe  internet Déc 08_Copie de Flash du mois d' avril 2009 corrigé par NAIMI_Reporting Onatel Mai 2009 V 0 3" xfId="12417"/>
    <cellStyle name="_Table_USA Ownership_commentaires fixe  internet Déc 08_Copie de Flash du mois d' avril 2009 corrigé par NAIMI_Reporting Onatel Mai 2009 V 0_Reporting Onatel septembre  2009 préparé_Budget Telmob 2011" xfId="12418"/>
    <cellStyle name="_Table_USA Ownership_commentaires fixe  internet Déc 08_Copie de Flash du mois d' avril 2009 corrigé par NAIMI_Reporting Onatel Mai 2009 V 0 2" xfId="12419"/>
    <cellStyle name="20 % - Accent2 7 2 3" xfId="12420"/>
    <cellStyle name="_Table_USA Ownership_TBG Onatel Février  2009  Vtbg V3_Copie de Flash du mois d' avril 2009 corrigé par NAIMI_Reporting Onatel Mai 2009 V 0_Reporting Onatel septembre  2009 préparé 2 2" xfId="12421"/>
    <cellStyle name="_Table_02 Pfd Valuation_commentaires fixe  internet Déc 08_Reporting Onatel Avril 2009 V0_Reporting Onatel septembre  2009 préparé_Budget Telmob 2011 3" xfId="12422"/>
    <cellStyle name="Header4 2" xfId="12423"/>
    <cellStyle name="_Table_USA Ownership_commentaires fixe  internet Déc 08_Copie de Flash du mois d' avril 2009 corrigé par NAIMI_Flash du mois de septembre 2009 (2) (version 1)_Budget Telmob 2011 2 2" xfId="12424"/>
    <cellStyle name="Pourcentage 17 2 3 2 4" xfId="12425"/>
    <cellStyle name="Header1" xfId="12426"/>
    <cellStyle name="_TableRowBorder_commentaires fixe  internet Déc 08" xfId="12427"/>
    <cellStyle name="Bad 8" xfId="12428"/>
    <cellStyle name="_Table_02 Pfd Valuation_commentaires fixe  internet Déc 08_Commentaires TBG mars_Copie de Flash du mois d' avril 2009 corrigé par NAIMI_Flash du mois de mai 2009_Budget Telmob 2011" xfId="12429"/>
    <cellStyle name="_Table_USA Ownership_Commentaires TBG mars_Copie de Flash du mois d' avril 2009 corrigé par NAIMI_Flash du mois de mai 2009" xfId="12430"/>
    <cellStyle name="_Table_USA Ownership_commentaires fixe  internet Déc 08_Copie de Flash du mois d' avril 2009 corrigé par NAIMI_Flash du mois de mai 2009 2" xfId="12431"/>
    <cellStyle name="20% - Accent1 27" xfId="12432"/>
    <cellStyle name="_Table_Flash du mois de mai 2009_Budget Telmob 2011" xfId="12433"/>
    <cellStyle name="_Table_USA Ownership_commentaires fixe  internet Déc 08_Copie de Flash du mois d' avril 2009 corrigé par NAIMI_Flash du mois de mai 2009" xfId="12434"/>
    <cellStyle name="Normal 6 2 5 2 2 3" xfId="12435"/>
    <cellStyle name="40% - Accent5 10 2" xfId="12436"/>
    <cellStyle name="Input [%]" xfId="12437"/>
    <cellStyle name="_Table_02 Pfd Valuation_commentaires fixe  internet Déc 08_Commentaires TBG mars_Copie de Flash du mois d' avril 2009 corrigé par NAIMI_Reporting Onatel septembre  2009 préparé_Capex- Mobile 3" xfId="12438"/>
    <cellStyle name="_Table_02 Pfd Valuation_commentaires fixe  internet Déc 08_TBG Onatel Février  2009  Vtbg V3_Capex- Mobile 2 2" xfId="12439"/>
    <cellStyle name="_Table_USA Ownership_commentaires fixe  internet Déc 08_Copie de Flash du mois d' avril 2009 corrigé par NAIMI 3" xfId="12440"/>
    <cellStyle name="_TableRowBorder_commentaires fixe  internet Déc 08_TBG Onatel Février  2009  Vtbg V3_Flash du mois d' avril 2009_Reporting Onatel Mai 2009 V 0_Budget Telmob 2011" xfId="12441"/>
    <cellStyle name="_Table_USA Ownership_commentaires fixe  internet Déc 08_Commentaires TBG mars_Reporting Onatel septembre  2009 préparé_Budget Telmob 2011 3" xfId="12442"/>
    <cellStyle name="Normal 20 2 2 3 2 2 2" xfId="12443"/>
    <cellStyle name="_TableHead_commentaires fixe  internet Déc 08_Reporting Onatel Avril 2009 V0_Flash du mois de mai 2009" xfId="12444"/>
    <cellStyle name="Normal 12 4 2 3 2" xfId="12445"/>
    <cellStyle name="Euro 12" xfId="12446"/>
    <cellStyle name="_Table_02 Pfd Valuation_Flash du mois d' avril 2009_Budget Telmob 2011 3" xfId="12447"/>
    <cellStyle name="_Heading_210302 VU Liquidity new figures_Reporting Onatel Mai 2009 V 0_Classeur1" xfId="12448"/>
    <cellStyle name="20 % - Accent2 4" xfId="12449"/>
    <cellStyle name="SAPBEXexcCritical6 2 2" xfId="12450"/>
    <cellStyle name="%_Reporting Onatel septembre  2009 préparé" xfId="12451"/>
    <cellStyle name="_Table_USA Ownership_commentaires fixe  internet Déc 08_Commentaires TBG mars_Reporting Onatel Mai 2009 V 0_Budget Telmob 2011 3" xfId="12452"/>
    <cellStyle name="_Table_Copie de Flash du mois d' avril 2009 corrigé par NAIMI_Flash du mois de septembre 2009 (2) (version 1)_Budget Telmob 2011" xfId="12453"/>
    <cellStyle name="_Multiple" xfId="12454"/>
    <cellStyle name="_TableHeading_TBG Onatel Février  2009  Vtbg V3_Copie de Flash du mois d' avril 2009 corrigé par NAIMI_Reporting Onatel Mai 2009 V 0 2" xfId="12455"/>
    <cellStyle name="Normal 8 2" xfId="12456"/>
    <cellStyle name="_TableHeading_commentaires fixe  internet Déc 08_TBG Onatel Février  2009  Vtbg V3_Copie de Flash du mois d' avril 2009 corrigé par NAIMI_Flash du mois de mai 2009 2" xfId="12457"/>
    <cellStyle name="_Table_02 Pfd Valuation_Reporting Onatel Avril 2009 V0_Reporting Onatel septembre  2009 préparé_Capex- Mobile 2 2" xfId="12458"/>
    <cellStyle name="Normal 4 2 3 3 2 2" xfId="12459"/>
    <cellStyle name="_Table_02 Pfd Valuation_TBG Onatel Février  2009  Vtbg V3_Commentaires TBG mars_Copie de Flash du mois d' avril 2009 corrigé par NAIMI_Reporting Onatel Mai 2009 V 0_Reporting Onatel septembre  2009 préparé 3" xfId="12460"/>
    <cellStyle name="_Table_02 Pfd Valuation_Reporting Onatel Avril 2009 V0_Budget Telmob 2011 3" xfId="12461"/>
    <cellStyle name="_Table_USA Ownership_commentaires fixe  internet Déc 08_Commentaires TBG mars_Reporting Onatel Mai 2009 V 0_Budget Telmob 2011 2" xfId="12462"/>
    <cellStyle name="_Table_USA Ownership_commentaires fixe  internet Déc 08_TBG Onatel Février  2009  Vtbg V3_Commentaires TBG mars_Copie de Flash du mois d' avril 2009 corrigé par NAIMI_Flash du mois de mai 2009 3" xfId="12463"/>
    <cellStyle name="_Table_02 Pfd Valuation_commentaires fixe  internet Déc 08_Commentaires TBG mars_Copie de Flash du mois d' avril 2009 corrigé par NAIMI_Flash du mois de septembre 2009 (2) (version 1)_Capex- Mobile 2 2" xfId="12464"/>
    <cellStyle name="_Table_02 Pfd Valuation_TBG Onatel Février  2009  Vtbg V3_Budget Telmob 2011 2 2" xfId="12465"/>
    <cellStyle name="20% - Accent3 20 4" xfId="12466"/>
    <cellStyle name="20% - Accent3 15 4" xfId="12467"/>
    <cellStyle name="Normal 12 6 3 2" xfId="12468"/>
    <cellStyle name="_Table_USA Ownership_commentaires fixe  internet Déc 08_Copie de Flash du mois d' avril 2009 corrigé par NAIMI_Reporting Onatel Mai 2009 V 0_Flash du mois de septembre 2009 (2) (version 1) 3" xfId="12469"/>
    <cellStyle name="Normal 21 2 2 6" xfId="12470"/>
    <cellStyle name="60 % - Accent1 2 2 2" xfId="12471"/>
    <cellStyle name="20% - Accent5 22 3 2" xfId="12472"/>
    <cellStyle name="20% - Accent5 17 3 2" xfId="12473"/>
    <cellStyle name="_TableHead_TBG Onatel Février  2009  Vtbg V3_Copie de Flash du mois d' avril 2009 corrigé par NAIMI_Reporting Onatel septembre  2009 préparé 2" xfId="12474"/>
    <cellStyle name="0,0_x000d__x000a_NA_x000d__x000a_" xfId="12475"/>
    <cellStyle name="_Table_USA Ownership_commentaires fixe  internet Déc 08_Commentaires TBG mars_Flash du mois de septembre 2009 (2) (version 1) 3" xfId="12476"/>
    <cellStyle name="%_commentaires_fixe__internet_nov_08(2)_Commentaires Janvier 2010" xfId="12477"/>
    <cellStyle name="_SubHeading_210302 VU Liquidity new figures" xfId="12478"/>
    <cellStyle name="_Table_02 Pfd Valuation_Reporting Onatel Avril 2009 V0_Copie de Flash du mois d' avril 2009 corrigé par NAIMI_Budget Telmob 2011 2" xfId="12479"/>
    <cellStyle name="20 % - Accent1 12 3 2" xfId="12480"/>
    <cellStyle name="_Table_02 Pfd Valuation_commentaires fixe  internet Déc 08_Reporting Onatel Avril 2009 V0_Copie de Flash du mois d' avril 2009 corrigé par NAIMI_Flash du mois de mai 2009_Capex- Mobile 3" xfId="12481"/>
    <cellStyle name="Override 3 2" xfId="12482"/>
    <cellStyle name="_Table_02 Pfd Valuation_Reporting Onatel Avril 2009 V0_Capex- Mobile 3" xfId="12483"/>
    <cellStyle name="_Table_USA Ownership_commentaires fixe  internet Déc 08_Commentaires TBG mars_Flash du mois de mai 2009_Budget Telmob 2011 2" xfId="12484"/>
    <cellStyle name="_Table_USA Ownership_commentaires fixe  internet Déc 08_Commentaires TBG mars_Flash du mois de mai 2009 3" xfId="12485"/>
    <cellStyle name="_Table_02 Pfd Valuation_commentaires fixe  internet Déc 08_Reporting Onatel septembre  2009 préparé_Budget Telmob 2011 3" xfId="12486"/>
    <cellStyle name="20 % - Accent1 9 2 4" xfId="12487"/>
    <cellStyle name="_TableHead_Reporting Onatel Mai 2009 V 0_Budget 2011 v1 (4) 2" xfId="12488"/>
    <cellStyle name="_Table_USA Ownership_commentaires fixe  internet Déc 08_Flash du mois d' avril 2009_Reporting Onatel septembre  2009 préparé" xfId="12489"/>
    <cellStyle name="_Table_USA Ownership_commentaires fixe  internet Déc 08_Commentaires TBG mars_Flash du mois de mai 2009 2 2" xfId="1249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12491"/>
    <cellStyle name="_Table_02 Pfd Valuation_Reporting Onatel Avril 2009 V0_Flash du mois de septembre 2009 (2) (version 1) 2 2" xfId="12492"/>
    <cellStyle name="_Table_USA Ownership_commentaires fixe  internet Déc 08_Commentaires TBG mars_Flash du mois de mai 2009 2" xfId="12493"/>
    <cellStyle name="_Table_02 Pfd Valuation_TBG Onatel Février  2009  Vtbg V3_Commentaires TBG mars_Copie de Flash du mois d' avril 2009 corrigé par NAIMI_Flash du mois de septembre 2009 (2) (version 1)_Capex- Mobile 2" xfId="12494"/>
    <cellStyle name="_Table_USA Ownership_commentaires fixe  internet Déc 08_Reporting Onatel Avril 2009 V0_Reporting Onatel Mai 2009 V 0_Budget Telmob 2011 2 2" xfId="12495"/>
    <cellStyle name="_Table_USA Ownership_Reporting Onatel septembre  2009 préparé 3" xfId="12496"/>
    <cellStyle name="40 % - Accent5 8 3" xfId="12497"/>
    <cellStyle name="_Table_02 Pfd Valuation_Commentaires TBG mars_Flash du mois d' avril 2009_Flash du mois de septembre 2009 (2) (version 1)_Budget Telmob 2011 2 2" xfId="12498"/>
    <cellStyle name="_Table_02 Pfd Valuation_commentaires fixe  internet Déc 08 3" xfId="12499"/>
    <cellStyle name="40% - Accent4 16" xfId="12500"/>
    <cellStyle name="40% - Accent4 21" xfId="12501"/>
    <cellStyle name="_Table_USA Ownership_commentaires fixe  internet Déc 08_Commentaires TBG mars_Flash du mois d' avril 2009_Reporting Onatel septembre  2009 préparé_Budget Telmob 2011 2 2" xfId="12502"/>
    <cellStyle name="_Table_USA Ownership_TBG Onatel Février  2009  Vtbg V3_Budget Telmob 2011 2" xfId="12503"/>
    <cellStyle name="_Table_02 Pfd Valuation_commentaires fixe  internet Déc 08_TBG Onatel Février  2009  Vtbg V3_Commentaires TBG mars_Flash du mois d' avril 2009_Flash du mois de mai 2009 3" xfId="12504"/>
    <cellStyle name="_Table_USA Ownership_commentaires fixe  internet Déc 08_Commentaires TBG mars_Flash du mois d' avril 2009_Reporting Onatel septembre  2009 préparé_Budget Telmob 2011 2" xfId="12505"/>
    <cellStyle name="Pourcentage 18 3 5 2" xfId="12506"/>
    <cellStyle name="20 % - Accent4 9 2 2 2 2" xfId="12507"/>
    <cellStyle name="Accent4 2 8" xfId="12508"/>
    <cellStyle name="_Table_USA Ownership_commentaires fixe  internet Déc 08_Commentaires TBG mars_Flash du mois d' avril 2009_Reporting Onatel septembre  2009 préparé 2 2" xfId="12509"/>
    <cellStyle name="_Table_02 Pfd Valuation_Copie de Flash du mois d' avril 2009 corrigé par NAIMI_Reporting Onatel Mai 2009 V 0_Capex- Mobile 3" xfId="12510"/>
    <cellStyle name="_Table_02 Pfd Valuation_commentaires fixe  internet Déc 08_TBG Onatel Février  2009  Vtbg V3_Copie de Flash du mois d' avril 2009 corrigé par NAIMI_Flash du mois de septembre 2009 (2) (version 1)_Capex- Mobile 2" xfId="12511"/>
    <cellStyle name="_Table_USA Ownership_commentaires fixe  internet Déc 08_Commentaires TBG mars_Flash du mois d' avril 2009_Reporting Onatel septembre  2009 préparé" xfId="12512"/>
    <cellStyle name="60 % - Accent4 4" xfId="12513"/>
    <cellStyle name="_Table_USA Ownership_commentaires fixe  internet Déc 08_Commentaires TBG mars_Flash du mois d' avril 2009_Reporting Onatel Mai 2009 V 0 2 2" xfId="12514"/>
    <cellStyle name="Accent4 32 2" xfId="12515"/>
    <cellStyle name="_Table_USA Ownership_commentaires fixe  internet Déc 08_Commentaires TBG mars_Flash du mois d' avril 2009_Flash du mois de septembre 2009 (2) (version 1) 2 2" xfId="12516"/>
    <cellStyle name="20 % - Accent6 7 3_RH et QS" xfId="12517"/>
    <cellStyle name="_Table_02 Pfd Valuation_TBG Onatel Février  2009  Vtbg V3_Reporting Onatel septembre  2009 préparé_Budget Telmob 2011 2" xfId="12518"/>
    <cellStyle name="_Table_USA Ownership_commentaires fixe  internet Déc 08_Commentaires TBG mars_Flash du mois d' avril 2009_Flash du mois de mai 2009_Budget Telmob 2011 2 2" xfId="12519"/>
    <cellStyle name="_Table_02 Pfd Valuation_commentaires fixe  internet Déc 08_Flash du mois d' avril 2009_Reporting Onatel Mai 2009 V 0_Capex- Mobile" xfId="12520"/>
    <cellStyle name="_TableHead_Budget Telmob 2011" xfId="12521"/>
    <cellStyle name="_Table_USA Ownership_commentaires fixe  internet Déc 08_Reporting Onatel Avril 2009 V0 2 2" xfId="12522"/>
    <cellStyle name="_Table_USA Ownership_commentaires fixe  internet Déc 08_Copie de Flash du mois d' avril 2009 corrigé par NAIMI_Reporting Onatel septembre  2009 préparé 2" xfId="12523"/>
    <cellStyle name="_TableHead_commentaires fixe  internet Déc 08_Reporting Onatel Avril 2009 V0_Reporting Onatel Mai 2009 V 0_Budget Telmob 2011" xfId="12524"/>
    <cellStyle name="Titre 8 2" xfId="12525"/>
    <cellStyle name="Normal 6 2 3 3 6" xfId="12526"/>
    <cellStyle name="_TableHead_commentaires fixe  internet Déc 08_Flash du mois d' avril 2009_Reporting Onatel Mai 2009 V 0" xfId="12527"/>
    <cellStyle name="_Table_02 Pfd Valuation_Reporting Onatel septembre  2009 préparé_Budget Telmob 2011" xfId="12528"/>
    <cellStyle name="_Table_USA Ownership_commentaires fixe  internet Déc 08_Commentaires TBG mars_Flash du mois d' avril 2009_Flash du mois de mai 2009 2" xfId="12529"/>
    <cellStyle name="Normal 5 2 5 2 2" xfId="12530"/>
    <cellStyle name="_Table_02 Pfd Valuation_TBG Onatel Février  2009  Vtbg V3_Commentaires TBG mars_Copie de Flash du mois d' avril 2009 corrigé par NAIMI_Budget Telmob 2011 3" xfId="12531"/>
    <cellStyle name="_Table_USA Ownership_TBG Onatel Février  2009  Vtbg V3_Flash du mois d' avril 2009_Flash du mois de mai 2009 2 2" xfId="12532"/>
    <cellStyle name="_Table_USA Ownership_commentaires fixe  internet Déc 08_Commentaires TBG mars_Flash du mois d' avril 2009_Budget Telmob 2011 3" xfId="12533"/>
    <cellStyle name="_Table_02 Pfd Valuation_commentaires fixe  internet Déc 08_TBG Onatel Février  2009  Vtbg V3_Commentaires TBG mars_Flash du mois de septembre 2009 (2) (version 1)_Budget Telmob 2011 2 2" xfId="12534"/>
    <cellStyle name="_Table_02 Pfd Valuation_commentaires fixe  internet Déc 08_TBG Onatel Février  2009  Vtbg V3_Commentaires TBG mars_Capex- Mobile 2 2" xfId="12535"/>
    <cellStyle name="20 % - Accent2 8 2" xfId="12536"/>
    <cellStyle name="_Table_commentaires fixe  internet Déc 08_Copie de Flash du mois d' avril 2009 corrigé par NAIMI_Flash du mois de septembre 2009 (2) (version 1)_Budget Telmob 2011" xfId="12537"/>
    <cellStyle name="_Table_02 Pfd Valuation_commentaires fixe  internet Déc 08_Copie de Flash du mois d' avril 2009 corrigé par NAIMI_Reporting Onatel Mai 2009 V 0 2" xfId="12538"/>
    <cellStyle name="_Table_USA Ownership_commentaires fixe  internet Déc 08_Commentaires TBG mars_Copie de Flash du mois d' avril 2009 corrigé par NAIMI_Reporting Onatel septembre  2009 préparé_Budget Telmob 2011 2" xfId="12539"/>
    <cellStyle name="Milliers 13 2 2" xfId="12540"/>
    <cellStyle name="times new roman" xfId="12541"/>
    <cellStyle name="40 % - Accent6 14 2" xfId="12542"/>
    <cellStyle name="Total 2 2 2 2 2" xfId="12543"/>
    <cellStyle name="_Table_USA Ownership_commentaires fixe  internet Déc 08_Commentaires TBG mars_Copie de Flash du mois d' avril 2009 corrigé par NAIMI_Reporting Onatel septembre  2009 préparé" xfId="12544"/>
    <cellStyle name="Pourcentage 2 13 2" xfId="12545"/>
    <cellStyle name="20 % - Accent3 7 3 3 2" xfId="12546"/>
    <cellStyle name="_Données du 11 octobre" xfId="12547"/>
    <cellStyle name="_Table_02 Pfd Valuation_TBG Onatel Février  2009  Vtbg V3_Commentaires TBG mars_Flash du mois d' avril 2009_Reporting Onatel Mai 2009 V 0_Budget Telmob 2011 3" xfId="12548"/>
    <cellStyle name="_Table_Reporting Onatel Avril 2009 V0_Copie de Flash du mois d' avril 2009 corrigé par NAIMI_Budget Telmob 2011" xfId="12549"/>
    <cellStyle name="20% - Accent1 5 2 3" xfId="12550"/>
    <cellStyle name="Normal 14 3 2 2" xfId="12551"/>
    <cellStyle name="20% - Accent1 28 3" xfId="12552"/>
    <cellStyle name="40 % - Accent1 2 4" xfId="12553"/>
    <cellStyle name="_conso v3 bis" xfId="12554"/>
    <cellStyle builtinId="49" name="Accent6" xfId="12555"/>
    <cellStyle name="PSInt" xfId="12556"/>
    <cellStyle name="_Currency_Training Model Shell_BLS2q_salesforce" xfId="12557"/>
    <cellStyle name="Pourcentage 2 3 2" xfId="12558"/>
    <cellStyle name="_TableHead_commentaires fixe  internet Déc 08_TBG Onatel Février  2009  Vtbg V3_Flash du mois de mai 2009 2" xfId="12559"/>
    <cellStyle name="Heading 4 3" xfId="12560"/>
    <cellStyle name="_Table_USA Ownership_commentaires fixe  internet Déc 08_Reporting Onatel Avril 2009 V0_Copie de Flash du mois d' avril 2009 corrigé par NAIMI_Reporting Onatel Mai 2009 V 0_Budget Telmob 2011 2 2" xfId="12561"/>
    <cellStyle name="_Table_02 Pfd Valuation_TBG Onatel Février  2009  Vtbg V3_Commentaires TBG mars_Copie de Flash du mois d' avril 2009 corrigé par NAIMI_Budget Telmob 2011 2 2" xfId="12562"/>
    <cellStyle name="20 % - Accent2 7 3_RH et QS" xfId="12563"/>
    <cellStyle name="_Table_02 Pfd Valuation_TBG Onatel Février  2009  Vtbg V3 2" xfId="12564"/>
    <cellStyle name="_Table_02 Pfd Valuation_TBG Onatel Février  2009  Vtbg V3_Commentaires TBG mars_Reporting Onatel septembre  2009 préparé_Budget Telmob 2011 3" xfId="12565"/>
    <cellStyle name="20% - Accent2 23 4" xfId="12566"/>
    <cellStyle name="20% - Accent2 18 4" xfId="12567"/>
    <cellStyle name="_Table_USA Ownership_commentaires fixe  internet Déc 08_Commentaires TBG mars_Copie de Flash du mois d' avril 2009 corrigé par NAIMI_Reporting Onatel Mai 2009 V 0_Flash du mois de septembre 2009 (2) (version 1)_Budget Telmob 2011 2" xfId="12568"/>
    <cellStyle name="_TableHead_commentaires fixe  internet Déc 08_Reporting Onatel Avril 2009 V0_Copie de Flash du mois d' avril 2009 corrigé par NAIMI_Reporting Onatel Mai 2009 V 0_Reporting Onatel septembre  2009 préparé 2" xfId="12569"/>
    <cellStyle name="_Table_02 Pfd Valuation_Reporting Onatel Avril 2009 V0_Copie de Flash du mois d' avril 2009 corrigé par NAIMI_Flash du mois de septembre 2009 (2) (version 1)_Capex- Mobile" xfId="12570"/>
    <cellStyle name="_Table_USA Ownership_commentaires fixe  internet Déc 08_Commentaires TBG mars_Copie de Flash du mois d' avril 2009 corrigé par NAIMI_Reporting Onatel Mai 2009 V 0_Flash du mois de septembre 2009 (2) (version 1) 2 2" xfId="12571"/>
    <cellStyle name="40 % - Accent1 10 4 3" xfId="12572"/>
    <cellStyle name="SAPBEXHLevel1X 3" xfId="12573"/>
    <cellStyle name="_Table_02 Pfd Valuation_commentaires fixe  internet Déc 08_Commentaires TBG mars_Flash du mois d' avril 2009_Reporting Onatel septembre  2009 préparé 2 2" xfId="12574"/>
    <cellStyle name="_Table_USA Ownership_commentaires fixe  internet Déc 08_Commentaires TBG mars_Copie de Flash du mois d' avril 2009 corrigé par NAIMI_Reporting Onatel Mai 2009 V 0_Budget Telmob 2011 2 2" xfId="12575"/>
    <cellStyle name="Normal 92 6" xfId="12576"/>
    <cellStyle name="Normal 87 6" xfId="12577"/>
    <cellStyle name="20% - Accent6 23 2" xfId="12578"/>
    <cellStyle name="20% - Accent6 18 2" xfId="12579"/>
    <cellStyle name="Normal 24 2 4 3" xfId="12580"/>
    <cellStyle name="20 % - Accent2 9 3 3 2" xfId="12581"/>
    <cellStyle name="_TableHead_TBG Onatel Février  2009  Vtbg V3_Copie de Flash du mois d' avril 2009 corrigé par NAIMI_Budget Telmob 2011" xfId="12582"/>
    <cellStyle name="_Table_USA Ownership_commentaires fixe  internet Déc 08_Commentaires TBG mars_Copie de Flash du mois d' avril 2009 corrigé par NAIMI_Reporting Onatel Mai 2009 V 0_Budget Telmob 2011 2" xfId="12583"/>
    <cellStyle name="_Table_Capex- Mobile" xfId="12584"/>
    <cellStyle name="_Table_commentaires fixe  internet Déc 08_TBG Onatel Février  2009  Vtbg V3_Commentaires TBG mars_Flash du mois d' avril 2009_Reporting Onatel septembre  2009 préparé" xfId="12585"/>
    <cellStyle name="Normal 3 2 4 3 3" xfId="12586"/>
    <cellStyle name="40% - Accent6 6 3" xfId="12587"/>
    <cellStyle name="Normal 2 9" xfId="12588"/>
    <cellStyle name="_Table_USA Ownership_commentaires fixe  internet Déc 08_Commentaires TBG mars_Copie de Flash du mois d' avril 2009 corrigé par NAIMI_Reporting Onatel Mai 2009 V 0 3" xfId="12589"/>
    <cellStyle name="Pourcentage 2 2 7" xfId="12590"/>
    <cellStyle name="Heading 3 8" xfId="12591"/>
    <cellStyle name="_Table_USA Ownership_commentaires fixe  internet Déc 08_Commentaires TBG mars_Copie de Flash du mois d' avril 2009 corrigé par NAIMI_Flash du mois de septembre 2009 (2) (version 1) 3" xfId="12592"/>
    <cellStyle name="_TableHead_TBG Onatel Février  2009  Vtbg V3_Commentaires TBG mars_Copie de Flash du mois d' avril 2009 corrigé par NAIMI_Flash du mois de mai 2009" xfId="12593"/>
    <cellStyle name="Pourcentage 2 2 6" xfId="12594"/>
    <cellStyle name="Heading 3 7" xfId="12595"/>
    <cellStyle name="_Table_USA Ownership_commentaires fixe  internet Déc 08_Commentaires TBG mars_Copie de Flash du mois d' avril 2009 corrigé par NAIMI_Flash du mois de septembre 2009 (2) (version 1) 2" xfId="12596"/>
    <cellStyle name="20% - Accent4 5 2 2 2" xfId="12597"/>
    <cellStyle name="_Situation des projets FTK_BSS_Envrt_02-10-07_Tableau de bord 3G_Sotelma- P&amp;L MAD " xfId="12598"/>
    <cellStyle name="_Table_USA Ownership_commentaires fixe  internet Déc 08_Commentaires TBG mars_Copie de Flash du mois d' avril 2009 corrigé par NAIMI_Flash du mois de mai 2009_Budget Telmob 2011 2 2" xfId="12599"/>
    <cellStyle name="HEADINGS 3" xfId="12600"/>
    <cellStyle name="_TableHead_TBG Onatel Février  2009  Vtbg V3_Flash du mois d' avril 2009 2" xfId="12601"/>
    <cellStyle name="_Table_USA Ownership_commentaires fixe  internet Déc 08_Commentaires TBG mars_Copie de Flash du mois d' avril 2009 corrigé par NAIMI_Flash du mois de mai 2009_Budget Telmob 2011 2" xfId="12602"/>
    <cellStyle name="_Table_USA Ownership_commentaires fixe  internet Déc 08_TBG Onatel Février  2009  Vtbg V3_Commentaires TBG mars_Flash du mois d' avril 2009_Flash du mois de septembre 2009 (2) (version 1)_Budget Telmob 2011" xfId="12603"/>
    <cellStyle name="20 % - Accent1 9 2 2 2 2" xfId="12604"/>
    <cellStyle name="_Table_USA Ownership_commentaires fixe  internet Déc 08_Commentaires TBG mars_Copie de Flash du mois d' avril 2009 corrigé par NAIMI_Flash du mois de mai 2009 3" xfId="12605"/>
    <cellStyle name="_Table_02 Pfd Valuation_commentaires fixe  internet Déc 08_TBG Onatel Février  2009  Vtbg V3_Flash du mois d' avril 2009_Reporting Onatel septembre  2009 préparé" xfId="12606"/>
    <cellStyle name="_TableHeading_Reporting Onatel Mai 2009 V 0 A ENVOYE_Reporting Onatel septembre  2009 préparé_Budget 2011 v1 (4) 2" xfId="12607"/>
    <cellStyle name="_Table_02 Pfd Valuation_commentaires fixe  internet Déc 08_Copie de Flash du mois d' avril 2009 corrigé par NAIMI_Reporting Onatel Mai 2009 V 0_Flash du mois de septembre 2009 (2) (version 1)" xfId="12608"/>
    <cellStyle name="_Table_USA Ownership_commentaires fixe  internet Déc 08_Commentaires TBG mars_Budget Telmob 2011" xfId="12609"/>
    <cellStyle name="_Table_USA Ownership_commentaires fixe  internet Déc 08_TBG Onatel Février  2009  Vtbg V3_Commentaires TBG mars_Copie de Flash du mois d' avril 2009 corrigé par NAIMI_Reporting Onatel septembre  2009 préparé 2 2" xfId="12610"/>
    <cellStyle name="_Table_USA Ownership_commentaires fixe  internet Déc 08_Commentaires TBG mars" xfId="12611"/>
    <cellStyle name="_Table_commentaires fixe  internet Déc 08_Reporting Onatel Avril 2009 V0_Reporting Onatel septembre  2009 préparé" xfId="12612"/>
    <cellStyle name="_Table_USA Ownership_commentaires fixe  internet Déc 08_Budget Telmob 2011 3" xfId="12613"/>
    <cellStyle name="_Table_USA Ownership_Budget Telmob 2011 2 2" xfId="12614"/>
    <cellStyle name="60% - Accent2 14" xfId="12615"/>
    <cellStyle name="20% - Accent1 27_RH et QS" xfId="12616"/>
    <cellStyle name="_Table_USA Ownership_Commentaires TBG mars_Flash du mois de septembre 2009 (2) (version 1)_Budget Telmob 2011 2 2" xfId="12617"/>
    <cellStyle name="_Table_02 Pfd Valuation_TBG Onatel Février  2009  Vtbg V3_Commentaires TBG mars_Reporting Onatel Mai 2009 V 0 3" xfId="12618"/>
    <cellStyle name="_Table_02 Pfd Valuation_commentaires fixe  internet Déc 08_Reporting Onatel Mai 2009 V 0 A ENVOYE" xfId="12619"/>
    <cellStyle name="_TableRowBorder_commentaires fixe  internet Déc 08_TBG Onatel Février  2009  Vtbg V3_Copie de Flash du mois d' avril 2009 corrigé par NAIMI_Flash du mois de mai 2009 2" xfId="12620"/>
    <cellStyle name="40 % - Accent1 11 3 2" xfId="12621"/>
    <cellStyle name="_Table_02 Pfd Valuation_commentaires fixe  internet Déc 08_TBG Onatel Février  2009  Vtbg V3_Commentaires TBG mars_Reporting Onatel septembre  2009 préparé_Capex- Mobile" xfId="12622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12623"/>
    <cellStyle name="_TableHeading_TBG Onatel Février  2009  Vtbg V3_Commentaires TBG mars_Flash du mois d' avril 2009_Reporting Onatel septembre  2009 préparé" xfId="12624"/>
    <cellStyle name="_Table_02 Pfd Valuation_commentaires fixe  internet Déc 08_TBG Onatel Février  2009  Vtbg V3_Commentaires TBG mars_Flash du mois d' avril 2009_Flash du mois de septembre 2009 (2) (version 1)_Capex- Mobile 3" xfId="12625"/>
    <cellStyle name="Titre 4 4" xfId="12626"/>
    <cellStyle name="Normal 81 2 2 3" xfId="12627"/>
    <cellStyle name="Normal 76 2 2 3" xfId="12628"/>
    <cellStyle name="_Table_02 Pfd Valuation_commentaires fixe  internet Déc 08_TBG Onatel Février  2009  Vtbg V3_Copie de Flash du mois d' avril 2009 corrigé par NAIMI_Flash du mois de mai 2009_Budget Telmob 2011" xfId="12629"/>
    <cellStyle name="_Table_USA Ownership_commentaires fixe  internet Déc 08_Commentaires TBG mars_Copie de Flash du mois d' avril 2009 corrigé par NAIMI 2" xfId="12630"/>
    <cellStyle builtinId="34" name="20% - Accent2" xfId="12631"/>
    <cellStyle name="%_Flux Financiers Conso" xfId="12632"/>
    <cellStyle name="20 % - Accent2 13 3" xfId="12633"/>
    <cellStyle name="_Table_TBG Onatel Février  2009  Vtbg V3_Reporting Onatel Mai 2009 V 0" xfId="12634"/>
    <cellStyle name="_Table_USA Ownership_commentaires fixe  internet Déc 08_TBG Onatel Février  2009  Vtbg V3_Commentaires TBG mars_Flash du mois d' avril 2009_Budget Telmob 2011 2" xfId="12635"/>
    <cellStyle name="Comma  - Style7 3" xfId="12636"/>
    <cellStyle name="_Table_TBG Onatel Février  2009  Vtbg V3_Flash du mois de septembre 2009 (2) (version 1)" xfId="12637"/>
    <cellStyle name="_Heading_210302 VU Liquidity new figures_Reporting Onatel Avril 2009 V0_COMMENTAIRES" xfId="12638"/>
    <cellStyle name="_Table_02 Pfd Valuation_commentaires fixe  internet Déc 08_Commentaires TBG mars_Flash du mois d' avril 2009_Flash du mois de septembre 2009 (2) (version 1)_Capex- Mobile 2 2" xfId="12639"/>
    <cellStyle name="20 % - Accent2 11 3" xfId="12640"/>
    <cellStyle name="_Table_USA Ownership_commentaires fixe  internet Déc 08_TBG Onatel Février  2009  Vtbg V3_Flash du mois d' avril 2009_Budget Telmob 2011 2" xfId="12641"/>
    <cellStyle name="_Table_commentaires fixe  internet Déc 08_Commentaires TBG mars_Copie de Flash du mois d' avril 2009 corrigé par NAIMI_Reporting Onatel Mai 2009 V 0_Reporting Onatel septembre  2009 préparé" xfId="12642"/>
    <cellStyle name="_Table_02 Pfd Valuation_commentaires fixe  internet Déc 08_TBG Onatel Février  2009  Vtbg V3_Commentaires TBG mars_Copie de Flash du mois d' avril 2009 corrigé par NAIMI_Flash du mois de septembre 2009 (2) (version 1)_Capex- Mobile 2" xfId="12643"/>
    <cellStyle name="_Table_02 Pfd Valuation_Commentaires TBG mars_Flash du mois d' avril 2009_Reporting Onatel septembre  2009 préparé 2" xfId="12644"/>
    <cellStyle name="Prefilled 2 2" xfId="12645"/>
    <cellStyle name="20 % - Accent2 10 3 4" xfId="12646"/>
    <cellStyle name="20 % - Accent1 8 3" xfId="12647"/>
    <cellStyle name="Insatisfaisant 5" xfId="12648"/>
    <cellStyle name="_Table_USA Ownership_commentaires fixe  internet Déc 08_Commentaires TBG mars_Copie de Flash du mois d' avril 2009 corrigé par NAIMI_Budget Telmob 2011 2" xfId="12649"/>
    <cellStyle name="_Table_TBG Onatel Février  2009  Vtbg V3_Flash du mois d' avril 2009_Reporting Onatel septembre  2009 préparé_Budget Telmob 2011" xfId="12650"/>
    <cellStyle name="_Table_Reporting Onatel Avril 2009 V0_Copie de Flash du mois d' avril 2009 corrigé par NAIMI_Flash du mois de septembre 2009 (2) (version 1)_Budget Telmob 2011" xfId="12651"/>
    <cellStyle name="_Heading_prestemp_Reporting Onatel Avril 2009 V0_FLASH ONATEL DU MOIS DE FEVRIER 2010 V2" xfId="12652"/>
    <cellStyle name="_Table_TBG Onatel Février  2009  Vtbg V3_Flash du mois d' avril 2009_Flash du mois de septembre 2009 (2) (version 1)" xfId="12653"/>
    <cellStyle name="40% - Accent1 5_RH et QS" xfId="12654"/>
    <cellStyle name="_Table_TBG Onatel Février  2009  Vtbg V3_Copie de Flash du mois d' avril 2009 corrigé par NAIMI_Reporting Onatel septembre  2009 préparé_Budget Telmob 2011" xfId="12655"/>
    <cellStyle name="_Table_TBG Onatel Février  2009  Vtbg V3_Flash du mois d' avril 2009_Reporting Onatel Mai 2009 V 0" xfId="12656"/>
    <cellStyle name="_TableHeading_TBG Onatel Février  2009  Vtbg V3_Commentaires TBG mars_Reporting Onatel Mai 2009 V 0_Budget 2011 v1 (4) 2" xfId="12657"/>
    <cellStyle name="_TableHeading_Flash du mois d' avril 2009_Reporting Onatel Mai 2009 V 0_Budget Telmob 2011 2" xfId="12658"/>
    <cellStyle name="_Heading_210302 VU Liquidity new figures 2" xfId="12659"/>
    <cellStyle name="Normal 5 2 2 4 3" xfId="12660"/>
    <cellStyle name="_Table_TBG Onatel Février  2009  Vtbg V3_Copie de Flash du mois d' avril 2009 corrigé par NAIMI_Reporting Onatel Mai 2009 V 0" xfId="12661"/>
    <cellStyle name="_Table_USA Ownership_Copie de Flash du mois d' avril 2009 corrigé par NAIMI_Budget Telmob 2011 3" xfId="12662"/>
    <cellStyle name="_Table_TBG Onatel Février  2009  Vtbg V3_Commentaires TBG mars_Reporting Onatel septembre  2009 préparé_Budget Telmob 2011" xfId="12663"/>
    <cellStyle name="Entrée 2 4" xfId="12664"/>
    <cellStyle name="20 % - Accent5 8 2 2 3" xfId="12665"/>
    <cellStyle name="_Table_commentaires fixe  internet Déc 08_TBG Onatel Février  2009  Vtbg V3_Commentaires TBG mars_Reporting Onatel Mai 2009 V 0_Budget Telmob 2011" xfId="12666"/>
    <cellStyle name="_SubHeading_210302 VU Liquidity new figures_Reporting Onatel Mai 2009 V 0 A ENVOYE_Flash du mois de septembre 2009 (2) (version 1) 2" xfId="12667"/>
    <cellStyle name="Milliers 3 11 3 2" xfId="12668"/>
    <cellStyle name="20% - Accent2 11" xfId="12669"/>
    <cellStyle name="_Table_TBG Onatel Février  2009  Vtbg V3_Commentaires TBG mars_Reporting Onatel septembre  2009 préparé" xfId="12670"/>
    <cellStyle name="40% - Accent4 3" xfId="12671"/>
    <cellStyle name="40% - Accent3 18 3" xfId="12672"/>
    <cellStyle name="40% - Accent3 23 3" xfId="12673"/>
    <cellStyle name="20% - Accent6 13 3 2" xfId="12674"/>
    <cellStyle name="20 % - Accent4 9 3 2" xfId="12675"/>
    <cellStyle name="_Table_02 Pfd Valuation_commentaires fixe  internet Déc 08_TBG Onatel Février  2009  Vtbg V3_Copie de Flash du mois d' avril 2009 corrigé par NAIMI_Reporting Onatel Mai 2009 V 0_Flash du mois de septembre 2009 (2) (version 1)_Capex- Mobile 2 2" xfId="12676"/>
    <cellStyle name="_Table_commentaires fixe  internet Déc 08_TBG Onatel Février  2009  Vtbg V3_Copie de Flash du mois d' avril 2009 corrigé par NAIMI_Budget Telmob 2011" xfId="12677"/>
    <cellStyle name="_Table_02 Pfd Valuation_commentaires fixe  internet Déc 08_Reporting Onatel Avril 2009 V0_Flash du mois de mai 2009" xfId="12678"/>
    <cellStyle name="40% - Accent6 21" xfId="12679"/>
    <cellStyle name="40% - Accent6 16" xfId="12680"/>
    <cellStyle name="Œ…‹æØ‚è_laroux" xfId="12681"/>
    <cellStyle builtinId="26" name="Good" xfId="12682"/>
    <cellStyle name="_Table_TBG Onatel Février  2009  Vtbg V3_Commentaires TBG mars_Flash du mois de septembre 2009 (2) (version 1)" xfId="12683"/>
    <cellStyle name="20% - Accent1 14 3 2" xfId="12684"/>
    <cellStyle name="_TableHeading_Commentaires TBG mars_Flash du mois de mai 2009_Budget Telmob 2011" xfId="12685"/>
    <cellStyle name="_Table_02 Pfd Valuation_commentaires fixe  internet Déc 08_TBG Onatel Février  2009  Vtbg V3_Copie de Flash du mois d' avril 2009 corrigé par NAIMI_Flash du mois de septembre 2009 (2) (version 1) 2" xfId="12686"/>
    <cellStyle name="_Table_commentaires fixe  internet Déc 08_TBG Onatel Février  2009  Vtbg V3_Flash du mois d' avril 2009_Flash du mois de mai 2009" xfId="12687"/>
    <cellStyle name="20% - Accent5 6 2 3" xfId="12688"/>
    <cellStyle name="_Table_TBG Onatel Février  2009  Vtbg V3_Commentaires TBG mars_Flash du mois d' avril 2009_Reporting Onatel Mai 2009 V 0" xfId="12689"/>
    <cellStyle name="Normal 4 2 7 3" xfId="12690"/>
    <cellStyle name="20 % - Accent3 12" xfId="12691"/>
    <cellStyle name="_TableHeading_commentaires fixe  internet Déc 08_Reporting Onatel Avril 2009 V0_Copie de Flash du mois d' avril 2009 corrigé par NAIMI_Flash du mois de mai 2009_Budget 2011 v1 (4) 2" xfId="12692"/>
    <cellStyle name="_Table_02 Pfd Valuation_commentaires fixe  internet Déc 08_TBG Onatel Février  2009  Vtbg V3_Commentaires TBG mars_Copie de Flash du mois d' avril 2009 corrigé par NAIMI_Reporting Onatel Mai 2009 V 0_Capex- Mobile 2 2" xfId="12693"/>
    <cellStyle name="_Table_02 Pfd Valuation_Reporting Onatel Mai 2009 V 0 A ENVOYE_Capex- Mobile 2 2" xfId="12694"/>
    <cellStyle name="Normal 22 2 2 3" xfId="12695"/>
    <cellStyle name="Normal 17 2 2 3" xfId="12696"/>
    <cellStyle name="_Table_TBG Onatel Février  2009  Vtbg V3_Commentaires TBG mars_Flash du mois d' avril 2009_Flash du mois de mai 2009_Budget Telmob 2011" xfId="12697"/>
    <cellStyle name="_TableHead_commentaires fixe  internet Déc 08_TBG Onatel Février  2009  Vtbg V3_Commentaires TBG mars_Flash du mois d' avril 2009_Flash du mois de mai 2009 2" xfId="12698"/>
    <cellStyle name="Heading 2 8" xfId="12699"/>
    <cellStyle name="_Table_02 Pfd Valuation_commentaires fixe  internet Déc 08_Reporting Onatel Mai 2009 V 0 A ENVOYE_Budget Telmob 2011 3" xfId="12700"/>
    <cellStyle name="20 % - Accent4 13_RH et QS" xfId="12701"/>
    <cellStyle name="_Table_02 Pfd Valuation_commentaires fixe  internet Déc 08_Reporting Onatel Avril 2009 V0_Copie de Flash du mois d' avril 2009 corrigé par NAIMI_Reporting Onatel septembre  2009 préparé_Capex- Mobile 3" xfId="12702"/>
    <cellStyle name="_Table_TBG Onatel Février  2009  Vtbg V3_Commentaires TBG mars_Flash du mois d' avril 2009_Flash du mois de septembre 2009 (2) (version 1)" xfId="12703"/>
    <cellStyle name="Titre 2 5 2" xfId="12704"/>
    <cellStyle name="_Table_02 Pfd Valuation_commentaires fixe  internet Déc 08_TBG Onatel Février  2009  Vtbg V3_Commentaires TBG mars_Reporting Onatel Mai 2009 V 0_Capex- Mobile 2 2" xfId="12705"/>
    <cellStyle name="_Table_02 Pfd Valuation_commentaires fixe  internet Déc 08_TBG Onatel Février  2009  Vtbg V3_Reporting Onatel Mai 2009 V 0 2" xfId="12706"/>
    <cellStyle name="_Table_TBG Onatel Février  2009  Vtbg V3_Commentaires TBG mars_Copie de Flash du mois d' avril 2009 corrigé par NAIMI_Reporting Onatel Mai 2009 V 0_Reporting Onatel septembre  2009 préparé_Budget Telmob 2011" xfId="12707"/>
    <cellStyle name="20 % - Accent5 7 2 2 2 2" xfId="12708"/>
    <cellStyle name="_Table_TBG Onatel Février  2009  Vtbg V3_Commentaires TBG mars_Copie de Flash du mois d' avril 2009 corrigé par NAIMI_Reporting Onatel Mai 2009 V 0_Reporting Onatel septembre  2009 préparé" xfId="12709"/>
    <cellStyle name="_TableRowHead" xfId="12710"/>
    <cellStyle name="40% - Accent5 14 2 2" xfId="12711"/>
    <cellStyle name="_Table_TBG Onatel Février  2009  Vtbg V3_Commentaires TBG mars_Copie de Flash du mois d' avril 2009 corrigé par NAIMI_Reporting Onatel Mai 2009 V 0_Flash du mois de septembre 2009 (2) (version 1)" xfId="12712"/>
    <cellStyle name="20 % - Accent1 9 3" xfId="12713"/>
    <cellStyle name="_Table_TBG Onatel Février  2009  Vtbg V3_Commentaires TBG mars" xfId="12714"/>
    <cellStyle name="_Table_02 Pfd Valuation_Flash du mois d' avril 2009 2" xfId="12715"/>
    <cellStyle name="20 % - Accent2 7 3 2 3" xfId="12716"/>
    <cellStyle name="_Table_USA Ownership_commentaires fixe  internet Déc 08_Commentaires TBG mars_Copie de Flash du mois d' avril 2009 corrigé par NAIMI_Flash du mois de septembre 2009 (2) (version 1)_Budget Telmob 2011" xfId="12717"/>
    <cellStyle name="_TableHead_Commentaires TBG mars_Flash du mois de mai 2009_Budget Telmob 2011 2" xfId="12718"/>
    <cellStyle name="_Table_02 Pfd Valuation_commentaires fixe  internet Déc 08_Commentaires TBG mars_Reporting Onatel septembre  2009 préparé_Capex- Mobile" xfId="12719"/>
    <cellStyle name="_TableHead_commentaires fixe  internet Déc 08_TBG Onatel Février  2009  Vtbg V3_Commentaires TBG mars_Copie de Flash du mois d' avril 2009 corrigé par NAIMI_Reporting Onatel Mai 2009 V 0_Budget 2011 v1 (4) 2" xfId="12720"/>
    <cellStyle name="_Table_02 Pfd Valuation_Commentaires TBG mars_Flash du mois d' avril 2009_Capex- Mobile 3" xfId="12721"/>
    <cellStyle name="Normal 12 2 4 3 2 2 2" xfId="12722"/>
    <cellStyle name="_Table_USA Ownership_commentaires fixe  internet Déc 08_Copie de Flash du mois d' avril 2009 corrigé par NAIMI_Flash du mois de septembre 2009 (2) (version 1)_Budget Telmob 2011 3" xfId="12723"/>
    <cellStyle name="40% - Accent6 16 2 2" xfId="12724"/>
    <cellStyle name="40% - Accent6 21 2 2" xfId="12725"/>
    <cellStyle name="_Table_Rev Fixe-Internet_COMMENTAIRES JUILLET 2009" xfId="12726"/>
    <cellStyle name="_Table_02 Pfd Valuation_Rev Fixe-Internet_COMMENTAIRES JUILLET 2009 2" xfId="12727"/>
    <cellStyle name="_Table_TBG Onatel Février  2009  Vtbg V3_Commentaires TBG mars_Copie de Flash du mois d' avril 2009 corrigé par NAIMI_Flash du mois de mai 2009" xfId="12728"/>
    <cellStyle name="_TableHeading_Reporting Onatel Mai 2009 V 0 A ENVOYE_Budget 2011 v1 (4)" xfId="12729"/>
    <cellStyle name="Normal 27 2 4 3" xfId="12730"/>
    <cellStyle name="_Table_02 Pfd Valuation_Flash du mois d' avril 2009_Capex- Mobile" xfId="12731"/>
    <cellStyle name="20 % - Accent6 2 2_Parc Mobile" xfId="12732"/>
    <cellStyle name="Normal 92 2 2 3" xfId="12733"/>
    <cellStyle name="Normal 87 2 2 3" xfId="12734"/>
    <cellStyle name="_Table_TBG Onatel Février  2009  Vtbg V3_Commentaires TBG mars_Copie de Flash du mois d' avril 2009 corrigé par NAIMI" xfId="12735"/>
    <cellStyle name="20% - Accent5 8 2 3" xfId="12736"/>
    <cellStyle name="Percent 0" xfId="12737"/>
    <cellStyle name="_Table_02 Pfd Valuation_commentaires fixe  internet Déc 08_Reporting Onatel Mai 2009 V 0 A ENVOYE_Flash du mois de septembre 2009 (2) (version 1)_Capex- Mobile 3" xfId="12738"/>
    <cellStyle name="%_yan mogo ba_Flash du mois de septembre 2009 (2) (version 1) 2" xfId="12739"/>
    <cellStyle name="20 % - Accent6 9 5" xfId="12740"/>
    <cellStyle name="20 % - Accent5 8 4 2" xfId="12741"/>
    <cellStyle name="_Heading_prestemp_Reporting Onatel Mai 2009 V 0_Reporting Onatel septembre  2009 V1 (4)" xfId="12742"/>
    <cellStyle name="_Table_TBG Onatel Février  2009  Vtbg V3" xfId="12743"/>
    <cellStyle builtinId="27" name="Bad" xfId="12744"/>
    <cellStyle name="_TableHeading_commentaires fixe  internet Déc 08_TBG Onatel Février  2009  Vtbg V3_Commentaires TBG mars 2" xfId="12745"/>
    <cellStyle name="40% - Accent3 26 2 2 2" xfId="12746"/>
    <cellStyle name="_TableHeading_commentaires fixe  internet Déc 08_Flash du mois de mai 2009_Budget 2011 v1 (4) 2" xfId="12747"/>
    <cellStyle name="_Table_02 Pfd Valuation_commentaires fixe  internet Déc 08_Reporting Onatel Mai 2009 V 0 A ENVOYE_Flash du mois de septembre 2009 (2) (version 1)_Capex- Mobile 2 2" xfId="12748"/>
    <cellStyle name="Pourcentage 9 2" xfId="12749"/>
    <cellStyle name="_Table_commentaires fixe  internet Déc 08_Commentaires TBG mars_Flash du mois de septembre 2009 (2) (version 1)_Budget Telmob 2011" xfId="12750"/>
    <cellStyle name="_Table_Rev Fixe-Internet" xfId="12751"/>
    <cellStyle name="_Table_Reporting Onatel septembre  2009 préparé" xfId="12752"/>
    <cellStyle name="40 % - Accent6 2 5" xfId="12753"/>
    <cellStyle name="%_REPORTING  ONATEL SEPTEMBRE 2008 V3_CAPEX BUDGET2010" xfId="12754"/>
    <cellStyle name="20% - Accent2 28 4" xfId="12755"/>
    <cellStyle name="40% - Accent6 21 3" xfId="12756"/>
    <cellStyle name="40% - Accent6 16 3" xfId="12757"/>
    <cellStyle name="40% - Accent2 17 3 2" xfId="12758"/>
    <cellStyle name="40% - Accent2 22 3 2" xfId="12759"/>
    <cellStyle name="_Table_Reporting Onatel Mai 2009 V 0 A ENVOYE_Flash du mois de septembre 2009 (2) (version 1)_Budget Telmob 2011" xfId="12760"/>
    <cellStyle name="_TableSuperHead_02 Pfd Valuation" xfId="12761"/>
    <cellStyle name="_TableHeading_Budget Telmob 2011 2" xfId="12762"/>
    <cellStyle name="Currency [2] 12" xfId="12763"/>
    <cellStyle name="Enter Units (0) 2" xfId="12764"/>
    <cellStyle name="_Table_USA Ownership_Reporting Onatel Avril 2009 V0_Reporting Onatel septembre  2009 préparé_Budget Telmob 2011 3" xfId="12765"/>
    <cellStyle name="_SubHeading_prestemp_Sotelma réctifié5" xfId="12766"/>
    <cellStyle name="_TableHead_commentaires fixe  internet Déc 08_TBG Onatel Février  2009  Vtbg V3_Commentaires TBG mars_Flash du mois d' avril 2009" xfId="12767"/>
    <cellStyle name="_Table_USA Ownership_Commentaires TBG mars 2" xfId="12768"/>
    <cellStyle name="_Table_02 Pfd Valuation_commentaires fixe  internet Déc 08_Flash du mois d' avril 2009_Flash du mois de mai 2009_Budget Telmob 2011" xfId="12769"/>
    <cellStyle name="20% - Accent1 4 2 3" xfId="12770"/>
    <cellStyle name="20 % - Accent4 8 4 2 2" xfId="12771"/>
    <cellStyle name="Normal 74 2 3 2" xfId="12772"/>
    <cellStyle name="%_REPORTING  ONATEL SEPTEMBRE 2008 V3_Capex- Mobile" xfId="12773"/>
    <cellStyle name="_Table_Reporting Onatel Avril 2009 V0_Flash du mois de septembre 2009 (2) (version 1)_Budget Telmob 2011" xfId="12774"/>
    <cellStyle name="_Table_02 Pfd Valuation_TBG Onatel Février  2009  Vtbg V3_Budget Telmob 2011 3" xfId="12775"/>
    <cellStyle name="_Table_Reporting Onatel Avril 2009 V0_Flash du mois de mai 2009" xfId="12776"/>
    <cellStyle name="_Table_Reporting Onatel Avril 2009 V0_Copie de Flash du mois d' avril 2009 corrigé par NAIMI_Reporting Onatel septembre  2009 préparé" xfId="12777"/>
    <cellStyle name="_TableHeading_commentaires fixe  internet Déc 08_Reporting Onatel septembre  2009 préparé_Budget 2011 v1 (4) 2" xfId="12778"/>
    <cellStyle name="_Table_Reporting Onatel Avril 2009 V0_Copie de Flash du mois d' avril 2009 corrigé par NAIMI_Reporting Onatel Mai 2009 V 0_Reporting Onatel septembre  2009 préparé" xfId="12779"/>
    <cellStyle name="_Table_USA Ownership_commentaires fixe  internet Déc 08_Commentaires TBG mars_Copie de Flash du mois d' avril 2009 corrigé par NAIMI_Reporting Onatel Mai 2009 V 0_Flash du mois de septembre 2009 (2) (version 1)" xfId="12780"/>
    <cellStyle name="_CWNs - HAR" xfId="12781"/>
    <cellStyle name="_Table_USA Ownership_commentaires fixe  internet Déc 08_TBG Onatel Février  2009  Vtbg V3_Copie de Flash du mois d' avril 2009 corrigé par NAIMI_Reporting Onatel Mai 2009 V 0 2" xfId="12782"/>
    <cellStyle name="40% - Accent1 11" xfId="12783"/>
    <cellStyle name="_Table_Reporting Onatel Avril 2009 V0_Copie de Flash du mois d' avril 2009 corrigé par NAIMI_Flash du mois de septembre 2009 (2) (version 1)" xfId="12784"/>
    <cellStyle name="_Table_USA Ownership_Flash du mois d' avril 2009_Flash du mois de septembre 2009 (2) (version 1)" xfId="12785"/>
    <cellStyle name="20 % - Accent3 9 3" xfId="12786"/>
    <cellStyle name="_Table_Reporting Onatel Avril 2009 V0_Copie de Flash du mois d' avril 2009 corrigé par NAIMI_Flash du mois de mai 2009_Budget Telmob 2011" xfId="12787"/>
    <cellStyle name="Titre 4 7 2" xfId="12788"/>
    <cellStyle name="Milliers 6 3" xfId="12789"/>
    <cellStyle name="_Table_02 Pfd Valuation_commentaires fixe  internet Déc 08_Reporting Onatel Avril 2009 V0_Copie de Flash du mois d' avril 2009 corrigé par NAIMI_Capex- Mobile" xfId="12790"/>
    <cellStyle name="Input Percent 6" xfId="12791"/>
    <cellStyle name="20% - Accent4 10 3" xfId="12792"/>
    <cellStyle name="Normal 20 2 3 6" xfId="12793"/>
    <cellStyle name="_Table_USA Ownership_commentaires fixe  internet Déc 08_TBG Onatel Février  2009  Vtbg V3_Copie de Flash du mois d' avril 2009 corrigé par NAIMI_Reporting Onatel Mai 2009 V 0_Reporting Onatel septembre  2009 préparé_Budget Telmob 2011" xfId="12794"/>
    <cellStyle name="20% - Accent3 26 3 2" xfId="12795"/>
    <cellStyle name="20% - Accent3 9 3" xfId="12796"/>
    <cellStyle name="Pourcentage 2 6" xfId="12797"/>
    <cellStyle name="20% - Accent1 27 3 2" xfId="12798"/>
    <cellStyle name="_TableHeading_commentaires fixe  internet Déc 08_Commentaires TBG mars_Copie de Flash du mois d' avril 2009 corrigé par NAIMI" xfId="12799"/>
    <cellStyle name="Accent3 2 2_Parc Mobile" xfId="12800"/>
    <cellStyle name="Milliers 12" xfId="12801"/>
    <cellStyle name="40 % - Accent6 7 2 2 3" xfId="12802"/>
    <cellStyle name="Normal 8 8 3" xfId="12803"/>
    <cellStyle name="_Table_P&amp;L S1 2008" xfId="12804"/>
    <cellStyle name="_Table_02 Pfd Valuation_commentaires fixe  internet Déc 08_Flash du mois d' avril 2009_Budget Telmob 2011 2" xfId="12805"/>
    <cellStyle name="_Table_02 Pfd Valuation_Commentaires TBG mars_Copie de Flash du mois d' avril 2009 corrigé par NAIMI_Reporting Onatel Mai 2009 V 0_Capex- Mobile 2" xfId="12806"/>
    <cellStyle name="Normal 8 2 5 3 2" xfId="12807"/>
    <cellStyle name="40% - Accent5 6" xfId="12808"/>
    <cellStyle name="_Table_Flash du mois de septembre 2009 (2) (version 1)" xfId="12809"/>
    <cellStyle name="20 % - Accent1 8 6" xfId="12810"/>
    <cellStyle name="Comma  - Style7_RH et QS" xfId="12811"/>
    <cellStyle name="_Table_TBG Onatel Février  2009  Vtbg V3_Budget Telmob 2011" xfId="12812"/>
    <cellStyle name="Pourcentage 18 2 3 3_RH et QS" xfId="12813"/>
    <cellStyle name="_Table_02 Pfd Valuation_Rev Fixe-Internet_COMMENTAIRES JUILLET 2009_Capex- Mobile 2 2" xfId="12814"/>
    <cellStyle name="_Table_02 Pfd Valuation_commentaires fixe  internet Déc 08_TBG Onatel Février  2009  Vtbg V3_Copie de Flash du mois d' avril 2009 corrigé par NAIMI_Reporting Onatel septembre  2009 préparé_Capex- Mobile 3" xfId="12815"/>
    <cellStyle name="20 % - Accent1 12" xfId="12816"/>
    <cellStyle name="_Table_USA Ownership_Commentaires TBG mars_Copie de Flash du mois d' avril 2009 corrigé par NAIMI_Reporting Onatel Mai 2009 V 0_Reporting Onatel septembre  2009 préparé 2 2" xfId="12817"/>
    <cellStyle name="_Table_Flash du mois de mai 2009" xfId="12818"/>
    <cellStyle name="_TableHead_TBG Onatel Février  2009  Vtbg V3_Commentaires TBG mars_Copie de Flash du mois d' avril 2009 corrigé par NAIMI_Reporting Onatel Mai 2009 V 0_Reporting Onatel septembre  2009 préparé_Budget 2011 v1 (4)" xfId="12819"/>
    <cellStyle name="20% - Accent4 6 2 2 2" xfId="12820"/>
    <cellStyle name="SAPBEXresDataEmph" xfId="12821"/>
    <cellStyle name="_Table_USA Ownership_commentaires fixe  internet Déc 08_TBG Onatel Février  2009  Vtbg V3_Commentaires TBG mars_Flash du mois d' avril 2009_Reporting Onatel Mai 2009 V 0_Budget Telmob 2011 2" xfId="12822"/>
    <cellStyle name="60% - Accent2 12" xfId="12823"/>
    <cellStyle name="Normal 81 3 3" xfId="12824"/>
    <cellStyle name="Normal 76 3 3" xfId="12825"/>
    <cellStyle name="_Table_USA Ownership_Flash du mois de septembre 2009 (2) (version 1)_Budget Telmob 2011 3" xfId="12826"/>
    <cellStyle name="_Table_02 Pfd Valuation_commentaires fixe  internet Déc 08_Reporting Onatel Avril 2009 V0_Copie de Flash du mois d' avril 2009 corrigé par NAIMI_Reporting Onatel Mai 2009 V 0_Capex- Mobile 3" xfId="12827"/>
    <cellStyle name="_Table_TBG Onatel Février  2009  Vtbg V3_Flash du mois de septembre 2009 (2) (version 1)_Budget Telmob 2011" xfId="12828"/>
    <cellStyle name="_Table_Flash du mois d' avril 2009_Flash du mois de septembre 2009 (2) (version 1)" xfId="12829"/>
    <cellStyle name="Milliers 5 8" xfId="12830"/>
    <cellStyle name="_CurrencySpace_Training Model Shell" xfId="12831"/>
    <cellStyle name="_Table_Copie de Flash du mois d' avril 2009 corrigé par NAIMI_Reporting Onatel Mai 2009 V 0_Reporting Onatel septembre  2009 préparé_Budget Telmob 2011" xfId="12832"/>
    <cellStyle name="_Table_Copie de Flash du mois d' avril 2009 corrigé par NAIMI_Reporting Onatel Mai 2009 V 0_Reporting Onatel septembre  2009 préparé" xfId="12833"/>
    <cellStyle name="_Table_USA Ownership_Commentaires TBG mars_Copie de Flash du mois d' avril 2009 corrigé par NAIMI_Reporting Onatel septembre  2009 préparé 2" xfId="12834"/>
    <cellStyle name="20 % - Accent2 10 3 3 2" xfId="12835"/>
    <cellStyle name="Comma  - Style5" xfId="12836"/>
    <cellStyle name="_Table_Copie de Flash du mois d' avril 2009 corrigé par NAIMI_Reporting Onatel Mai 2009 V 0_Flash du mois de septembre 2009 (2) (version 1)" xfId="12837"/>
    <cellStyle name="20% - Accent1 13 2 2" xfId="12838"/>
    <cellStyle name="_TableHead_commentaires fixe  internet Déc 08_TBG Onatel Février  2009  Vtbg V3_Commentaires TBG mars_Reporting Onatel septembre  2009 préparé 2" xfId="12839"/>
    <cellStyle name="40% - Accent4 28 2 3" xfId="12840"/>
    <cellStyle name="_Table_USA Ownership_commentaires fixe  internet Déc 08_TBG Onatel Février  2009  Vtbg V3_Commentaires TBG mars_Copie de Flash du mois d' avril 2009 corrigé par NAIMI_Reporting Onatel septembre  2009 préparé 2" xfId="12841"/>
    <cellStyle name="_Table_commentaires fixe  internet Déc 08_Commentaires TBG mars_Copie de Flash du mois d' avril 2009 corrigé par NAIMI_Reporting Onatel septembre  2009 préparé" xfId="12842"/>
    <cellStyle name="NA is zero 7" xfId="12843"/>
    <cellStyle name="Currency [0] 5" xfId="12844"/>
    <cellStyle name="20% - Accent2 5_RH et QS" xfId="12845"/>
    <cellStyle name="_Table_02 Pfd Valuation_commentaires fixe  internet Déc 08_TBG Onatel Février  2009  Vtbg V3_Flash du mois d' avril 2009_Flash du mois de mai 2009 2" xfId="12846"/>
    <cellStyle name="_Tableaux de passages (2)" xfId="12847"/>
    <cellStyle name="_Table_02 Pfd Valuation_Reporting Onatel Mai 2009 V 0_Budget Telmob 2011 2" xfId="12848"/>
    <cellStyle name="_Table_02 Pfd Valuation_Reporting Onatel Mai 2009 V 0 A ENVOYE_Flash du mois de septembre 2009 (2) (version 1) 3" xfId="12849"/>
    <cellStyle name="_Table_USA Ownership_commentaires fixe  internet Déc 08_Commentaires TBG mars 2" xfId="12850"/>
    <cellStyle name="_Table_Commentaires TBG mars_Flash du mois de septembre 2009 (2) (version 1)_Budget Telmob 2011" xfId="12851"/>
    <cellStyle name="60 % - Accent2 2 2_Parc Mobile" xfId="12852"/>
    <cellStyle name="_TableHeading_commentaires fixe  internet Déc 08 2" xfId="12853"/>
    <cellStyle name="40% - Accent1 12_RH et QS" xfId="12854"/>
    <cellStyle name="_TableHead_commentaires fixe  internet Déc 08_Reporting Onatel Avril 2009 V0_Copie de Flash du mois d' avril 2009 corrigé par NAIMI_Reporting Onatel septembre  2009 préparé 2" xfId="12855"/>
    <cellStyle name="40% - Accent1 26 2 2 2" xfId="12856"/>
    <cellStyle name="_Table_02 Pfd Valuation_Commentaires TBG mars_Reporting Onatel Mai 2009 V 0_Budget Telmob 2011 2" xfId="12857"/>
    <cellStyle name="_Table_02 Pfd Valuation_commentaires fixe  internet Déc 08_Reporting Onatel septembre  2009 préparé_Budget Telmob 2011" xfId="12858"/>
    <cellStyle name="_Table_Commentaires TBG mars_Flash du mois d' avril 2009_Reporting Onatel septembre  2009 préparé_Budget Telmob 2011" xfId="12859"/>
    <cellStyle name="_Table_02  2" xfId="12860"/>
    <cellStyle name="_TableHeading_commentaires fixe  internet Déc 08_TBG Onatel Février  2009  Vtbg V3_Copie de Flash du mois d' avril 2009 corrigé par NAIMI_Reporting Onatel septembre  2009 préparé 2" xfId="12861"/>
    <cellStyle name="_Table_USA Ownership_commentaires fixe  internet Déc 08_Flash du mois d' avril 2009_Flash du mois de mai 2009 2 2" xfId="12862"/>
    <cellStyle name="_Table_02 Pfd Valuation_commentaires fixe  internet Déc 08_Commentaires TBG mars_Flash du mois d' avril 2009_Reporting Onatel Mai 2009 V 0_Capex- Mobile 2 2" xfId="12863"/>
    <cellStyle name="20 % - Accent2 8 3_RH et QS" xfId="12864"/>
    <cellStyle name="_Table_Commentaires TBG mars_Flash du mois d' avril 2009_Reporting Onatel septembre  2009 préparé" xfId="12865"/>
    <cellStyle name="40 % - Accent4 9 5 2" xfId="12866"/>
    <cellStyle name="Normal 96 2 2" xfId="12867"/>
    <cellStyle name="_Table_02 Pfd Valuation_Copie de Flash du mois d' avril 2009 corrigé par NAIMI_Reporting Onatel Mai 2009 V 0_Flash du mois de septembre 2009 (2) (version 1)" xfId="12868"/>
    <cellStyle name="40 % - Accent1 9 3 2 3" xfId="12869"/>
    <cellStyle name="20% - Accent3 2 2 3" xfId="12870"/>
    <cellStyle name="_Table_USA Ownership_Flash du mois d' avril 2009 2" xfId="12871"/>
    <cellStyle name="_Table_02 Pfd Valuation_Reporting Onatel Avril 2009 V0_Copie de Flash du mois d' avril 2009 corrigé par NAIMI_Reporting Onatel Mai 2009 V 0_Flash du mois de septembre 2009 (2) (version 1)_Budget Telmob 2011 2" xfId="12872"/>
    <cellStyle name="SAPBEXresItem" xfId="12873"/>
    <cellStyle name="40 % - Accent3 8 4 2 2" xfId="12874"/>
    <cellStyle name="40 % - Accent3 7 2" xfId="12875"/>
    <cellStyle name="_Table_02 Pfd Valuation_Commentaires TBG mars_Flash du mois d' avril 2009_Flash du mois de mai 2009_Budget Telmob 2011 2 2" xfId="12876"/>
    <cellStyle name="_TableHeading_Commentaires TBG mars_Budget 2011 v1 (4)" xfId="12877"/>
    <cellStyle name="_TableHead_TBG Onatel Février  2009  Vtbg V3_Reporting Onatel Mai 2009 V 0" xfId="12878"/>
    <cellStyle name="PillarTotal" xfId="12879"/>
    <cellStyle name="_Table_02 Pfd Valuation_Commentaires TBG mars_Flash du mois d' avril 2009_Budget Telmob 2011 2 2" xfId="12880"/>
    <cellStyle name="_Table_Commentaires TBG mars_Flash du mois d' avril 2009_Flash du mois de mai 2009" xfId="12881"/>
    <cellStyle name="Calcul 7 2" xfId="12882"/>
    <cellStyle name="_TableRowBorder_commentaires fixe  internet Déc 08_TBG Onatel Février  2009  Vtbg V3_Flash du mois d' avril 2009_Reporting Onatel Mai 2009 V 0 2" xfId="12883"/>
    <cellStyle name="20% - Accent3 20 3" xfId="12884"/>
    <cellStyle name="20% - Accent3 15 3" xfId="12885"/>
    <cellStyle name="Normal 8 2 3 5" xfId="12886"/>
    <cellStyle name="%_Trafic_Comptable_2009_juillet 2_Tableau de suivi d'interco-DF_DO Onatel" xfId="12887"/>
    <cellStyle name="_Heading_prestemp_Reporting Onatel Mai 2009 V 0_Flash du mois de septembre 2009 (2) (version 1)_FLASH ONATEL DU MOIS DE FEVRIER 2010 V2" xfId="12888"/>
    <cellStyle name="_Table_USA Ownership_TBG Onatel Février  2009  Vtbg V3_Commentaires TBG mars_Flash du mois de mai 2009 2" xfId="12889"/>
    <cellStyle name="_Table_USA Ownership_commentaires fixe  internet Déc 08_TBG Onatel Février  2009  Vtbg V3_Flash du mois de septembre 2009 (2) (version 1)_Budget Telmob 2011 2" xfId="12890"/>
    <cellStyle name="20 % - Accent1 7" xfId="12891"/>
    <cellStyle name="20% - Accent4 22 2" xfId="12892"/>
    <cellStyle name="20% - Accent4 17 2" xfId="12893"/>
    <cellStyle name="_Table_02 Pfd Valuation_Reporting Onatel Avril 2009 V0_Copie de Flash du mois d' avril 2009 corrigé par NAIMI_Budget Telmob 2011 2 2" xfId="12894"/>
    <cellStyle name="_Table_USA Ownership_Copie de Flash du mois d' avril 2009 corrigé par NAIMI_Flash du mois de mai 2009_Budget Telmob 2011 3" xfId="12895"/>
    <cellStyle name="20 % - Accent4 8 2" xfId="12896"/>
    <cellStyle name="SAPBEXheaderItem" xfId="12897"/>
    <cellStyle name="_Table_02 Pfd Valuation_commentaires fixe  internet Déc 08_Reporting Onatel Avril 2009 V0_Copie de Flash du mois d' avril 2009 corrigé par NAIMI_Reporting Onatel Mai 2009 V 0_Flash du mois de septembre 2009 (2) (version 1)_Budget Telmob 2011 3" xfId="12898"/>
    <cellStyle name="_Table_02 Pfd Valuation_commentaires fixe  internet Déc 08_Reporting Onatel Avril 2009 V0_Copie de Flash du mois d' avril 2009 corrigé par NAIMI_Flash du mois de septembre 2009 (2) (version 1)_Budget Telmob 2011 2" xfId="12899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12900"/>
    <cellStyle name="_Table_Commentaires TBG mars_Flash du mois d' avril 2009" xfId="12901"/>
    <cellStyle name="_Table_02 Pfd Valuation_commentaires fixe  internet Déc 08_Commentaires TBG mars_Flash du mois de mai 2009_Budget Telmob 2011 2 2" xfId="12902"/>
    <cellStyle name="_Table_Commentaires TBG mars_Reporting Onatel Mai 2009 V 0_Budget Telmob 2011" xfId="12903"/>
    <cellStyle name="Euro 11" xfId="12904"/>
    <cellStyle name="_Table_02 Pfd Valuation_commentaires fixe  internet Déc 08_Flash du mois d' avril 2009 2" xfId="12905"/>
    <cellStyle name="20% - Accent4 11 4" xfId="12906"/>
    <cellStyle name="Pourcentage 21 2 2" xfId="12907"/>
    <cellStyle builtinId="15" name="Title" xfId="12908"/>
    <cellStyle name="_Table_02 Pfd Valuation_Flash du mois d' avril 2009_Budget Telmob 2011 2" xfId="12909"/>
    <cellStyle name="_TableHeading_commentaires fixe  internet Déc 08_TBG Onatel Février  2009  Vtbg V3_Flash du mois d' avril 2009 2" xfId="12910"/>
    <cellStyle name="_Table_Commentaires TBG mars_Copie de Flash du mois d' avril 2009 corrigé par NAIMI_Reporting Onatel Mai 2009 V 0_Reporting Onatel septembre  2009 préparé_Budget Telmob 2011" xfId="12911"/>
    <cellStyle name="Accent5 2 5" xfId="12912"/>
    <cellStyle name="40 % - Accent1 12 4" xfId="12913"/>
    <cellStyle name="_TableHead_TBG Onatel Février  2009  Vtbg V3_Commentaires TBG mars_Copie de Flash du mois d' avril 2009 corrigé par NAIMI_Reporting Onatel Mai 2009 V 0_Budget 2011 v1 (4) 2" xfId="12914"/>
    <cellStyle name="60% - Accent5 14" xfId="12915"/>
    <cellStyle name="40% - Accent3 3_RH et QS" xfId="12916"/>
    <cellStyle name="20% - Accent3 4 3 2" xfId="12917"/>
    <cellStyle name="_Table_02 Pfd Valuation_P&amp;L S1 2008_Budget Telmob 2011 2 2" xfId="12918"/>
    <cellStyle name="_Table_USA Ownership_Commentaires TBG mars 3" xfId="12919"/>
    <cellStyle name="Normal 90 3 2" xfId="12920"/>
    <cellStyle name="Normal 85 3 2" xfId="12921"/>
    <cellStyle name="Normal 26 8" xfId="12922"/>
    <cellStyle name="_Table_Commentaires TBG mars_Copie de Flash du mois d' avril 2009 corrigé par NAIMI_Reporting Onatel Mai 2009 V 0_Reporting Onatel septembre  2009 préparé" xfId="12923"/>
    <cellStyle name="_Table_Commentaires TBG mars_Copie de Flash du mois d' avril 2009 corrigé par NAIMI_Reporting Onatel Mai 2009 V 0" xfId="12924"/>
    <cellStyle name="_Table_02 Pfd Valuation_commentaires fixe  internet Déc 08_TBG Onatel Février  2009  Vtbg V3_Budget Telmob 2011 2 2" xfId="12925"/>
    <cellStyle name="_Heading_210302 VU Liquidity new figures_Reporting Onatel Mai 2009 V 0 A ENVOYE_Classeur1" xfId="12926"/>
    <cellStyle name="_Table_Commentaires TBG mars_Copie de Flash du mois d' avril 2009 corrigé par NAIMI_Budget Telmob 2011" xfId="12927"/>
    <cellStyle name="_SubHeading_210302 VU Liquidity new figures_Reporting Onatel Avril 2009 V0_Flash du mois de septembre 2009 (2) (version 1)_Reporting Onatel septembre  2009 V1 (4)" xfId="12928"/>
    <cellStyle name="_Table_02 Pfd Valuation_Commentaires TBG mars_Copie de Flash du mois d' avril 2009 corrigé par NAIMI_Reporting Onatel Mai 2009 V 0_Flash du mois de septembre 2009 (2) (version 1)_Budget Telmob 2011" xfId="12929"/>
    <cellStyle name="_TableHead_commentaires fixe  internet Déc 08_TBG Onatel Février  2009  Vtbg V3_Commentaires TBG mars_Reporting Onatel Mai 2009 V 0_Budget Telmob 2011 2" xfId="12930"/>
    <cellStyle name="_Access KPI_Nov 04" xfId="12931"/>
    <cellStyle name="40% - Accent2 20 3 2" xfId="12932"/>
    <cellStyle name="40% - Accent2 15 3 2" xfId="12933"/>
    <cellStyle name="_TableHeading_Reporting Onatel Avril 2009 V0_Reporting Onatel Mai 2009 V 0_Budget 2011 v1 (4)" xfId="12934"/>
    <cellStyle name="_Table_commentaires fixe  internet Déc 08_TBG Onatel Février  2009  Vtbg V3_Reporting Onatel septembre  2009 préparé_Budget Telmob 2011" xfId="12935"/>
    <cellStyle name="40 % - Accent2 5 2" xfId="12936"/>
    <cellStyle name="20 % - Accent2 8 5 2" xfId="12937"/>
    <cellStyle name="_Table_02 Pfd Valuation_commentaires fixe  internet Déc 08_TBG Onatel Février  2009  Vtbg V3_Reporting Onatel septembre  2009 préparé" xfId="12938"/>
    <cellStyle name="Pourcentage 18 5 2 2" xfId="12939"/>
    <cellStyle name="60 % - Accent1 3" xfId="12940"/>
    <cellStyle name="_TableHeading_commentaires fixe  internet Déc 08_TBG Onatel Février  2009  Vtbg V3_Flash du mois d' avril 2009_Flash du mois de mai 2009_Budget Telmob 2011" xfId="12941"/>
    <cellStyle name="_TableHead_TBG Onatel Février  2009  Vtbg V3_Reporting Onatel Mai 2009 V 0_Budget Telmob 2011" xfId="12942"/>
    <cellStyle name="_Table_commentaires fixe  internet Déc 08_TBG Onatel Février  2009  Vtbg V3_Flash du mois de mai 2009_Budget Telmob 2011" xfId="12943"/>
    <cellStyle name="Normal 3 2 2 3 5 2" xfId="12944"/>
    <cellStyle name="_Table_commentaires fixe  internet Déc 08_TBG Onatel Février  2009  Vtbg V3_Flash du mois d' avril 2009_Reporting Onatel septembre  2009 préparé" xfId="12945"/>
    <cellStyle name="_TableRowBorder_Commentaires TBG mars" xfId="12946"/>
    <cellStyle name="_Table_02 Pfd Valuation_Commentaires TBG mars_Flash du mois d' avril 2009 2 2" xfId="12947"/>
    <cellStyle name="Vérification 3_RH et QS" xfId="12948"/>
    <cellStyle name="_Table_commentaires fixe  internet Déc 08_TBG Onatel Février  2009  Vtbg V3_Flash du mois d' avril 2009_Reporting Onatel Mai 2009 V 0_Budget Telmob 2011" xfId="12949"/>
    <cellStyle name="20% - Accent3 5 2 2 2" xfId="12950"/>
    <cellStyle name="_Table_02 Pfd Valuation_commentaires fixe  internet Déc 08_Flash du mois d' avril 2009_Flash du mois de septembre 2009 (2) (version 1)_Budget Telmob 2011 2" xfId="12951"/>
    <cellStyle name="%_Flux Financiers Conso_Commentaires Janvier 2010" xfId="12952"/>
    <cellStyle name="Normal 97 3" xfId="12953"/>
    <cellStyle name="_Table_02 Pfd Valuation_TBG Onatel Février  2009  Vtbg V3_Flash du mois d' avril 2009_Flash du mois de mai 2009 2 2" xfId="12954"/>
    <cellStyle name="_Table_commentaires fixe  internet Déc 08_TBG Onatel Février  2009  Vtbg V3_Flash du mois d' avril 2009_Reporting Onatel Mai 2009 V 0" xfId="12955"/>
    <cellStyle name="_TableRowBorder_commentaires fixe  internet Déc 08_TBG Onatel Février  2009  Vtbg V3_Flash du mois d' avril 2009_Reporting Onatel septembre  2009 préparé" xfId="12956"/>
    <cellStyle name="_Table_02 Pfd Valuation_TBG Onatel Février  2009  Vtbg V3_Flash du mois d' avril 2009_Reporting Onatel Mai 2009 V 0_Budget Telmob 2011" xfId="12957"/>
    <cellStyle name="_Table_commentaires fixe  internet Déc 08_TBG Onatel Février  2009  Vtbg V3_Flash du mois d' avril 2009_Flash du mois de septembre 2009 (2) (version 1)_Budget Telmob 2011" xfId="12958"/>
    <cellStyle name="40% - Accent5 10 3" xfId="12959"/>
    <cellStyle name="_Table_USA Ownership_Reporting Onatel Mai 2009 V 0 A ENVOYE_Budget Telmob 2011 3" xfId="12960"/>
    <cellStyle name="_Table_TBG Onatel Février  2009  Vtbg V3_Reporting Onatel septembre  2009 préparé" xfId="12961"/>
    <cellStyle name="_Table_USA Ownership_commentaires fixe  internet Déc 08_Copie de Flash du mois d' avril 2009 corrigé par NAIMI_Budget Telmob 2011 3" xfId="12962"/>
    <cellStyle name="40% - Accent6 11 3 2" xfId="12963"/>
    <cellStyle name="20% - Accent5 25 4" xfId="12964"/>
    <cellStyle name="_Table_commentaires fixe  internet Déc 08_TBG Onatel Février  2009  Vtbg V3_Copie de Flash du mois d' avril 2009 corrigé par NAIMI_Reporting Onatel septembre  2009 préparé_Budget Telmob 2011" xfId="12965"/>
    <cellStyle name="_Table_commentaires fixe  internet Déc 08_TBG Onatel Février  2009  Vtbg V3_Copie de Flash du mois d' avril 2009 corrigé par NAIMI_Reporting Onatel Mai 2009 V 0_Reporting Onatel septembre  2009 préparé" xfId="12966"/>
    <cellStyle name="_Table_commentaires fixe  internet Déc 08_TBG Onatel Février  2009  Vtbg V3_Copie de Flash du mois d' avril 2009 corrigé par NAIMI_Reporting Onatel Mai 2009 V 0_Budget Telmob 2011" xfId="12967"/>
    <cellStyle name="40% - Accent6 28 4" xfId="12968"/>
    <cellStyle name="Normal 24 5 3" xfId="12969"/>
    <cellStyle name="Milliers 3 11 2 4" xfId="12970"/>
    <cellStyle name="_Table_commentaires fixe  internet Déc 08_TBG Onatel Février  2009  Vtbg V3_Copie de Flash du mois d' avril 2009 corrigé par NAIMI_Reporting Onatel Mai 2009 V 0" xfId="12971"/>
    <cellStyle name="Moneda [0]_BSC 3&amp;4" xfId="12972"/>
    <cellStyle name="_SubHeading_prestemp_FLASH ONATEL DU MOIS DE FEVRIER 2010 V2" xfId="12973"/>
    <cellStyle name="60% - Accent1 27" xfId="12974"/>
    <cellStyle name="_Table_02 Pfd Valuation_commentaires fixe  internet Déc 08_TBG Onatel Février  2009  Vtbg V3_Commentaires TBG mars_Flash du mois d' avril 2009_Flash du mois de septembre 2009 (2) (version 1) 2" xfId="12975"/>
    <cellStyle name="_Table_USA Ownership_commentaires fixe  internet Déc 08_TBG Onatel Février  2009  Vtbg V3_Commentaires TBG mars_Flash du mois d' avril 2009_Reporting Onatel Mai 2009 V 0_Budget Telmob 2011 3" xfId="12976"/>
    <cellStyle name="_Table_02 Pfd Valuation_commentaires fixe  internet Déc 08_TBG Onatel Février  2009  Vtbg V3_Copie de Flash du mois d' avril 2009 corrigé par NAIMI_Reporting Onatel Mai 2009 V 0_Reporting Onatel septembre  2009 préparé_Capex- Mobile 2 2" xfId="12977"/>
    <cellStyle name="_Table_TBG Onatel Février  2009  Vtbg V3_Copie de Flash du mois d' avril 2009 corrigé par NAIMI_Reporting Onatel Mai 2009 V 0_Flash du mois de septembre 2009 (2) (version 1)_Budget Telmob 2011" xfId="12978"/>
    <cellStyle name="_Table_02 Pfd Valuation_Copie de Flash du mois d' avril 2009 corrigé par NAIMI_Flash du mois de mai 2009 2 2" xfId="12979"/>
    <cellStyle name="60% - Accent6 13" xfId="12980"/>
    <cellStyle name="60% - Accent4 4" xfId="12981"/>
    <cellStyle name="_Table_USA Ownership_Commentaires TBG mars_Flash du mois d' avril 2009_Flash du mois de mai 2009 2 2" xfId="12982"/>
    <cellStyle name="_Table_commentaires fixe  internet Déc 08_TBG Onatel Février  2009  Vtbg V3_Copie de Flash du mois d' avril 2009 corrigé par NAIMI_Flash du mois de septembre 2009 (2) (version 1)_Budget Telmob 2011" xfId="12983"/>
    <cellStyle name="_TableHead_Commentaires TBG mars_Flash du mois d' avril 2009_Reporting Onatel Mai 2009 V 0 2" xfId="12984"/>
    <cellStyle name="20 % - Accent6 10_RH et QS" xfId="12985"/>
    <cellStyle name="Normal 95 4 2" xfId="12986"/>
    <cellStyle name="_Table_commentaires fixe  internet Déc 08_TBG Onatel Février  2009  Vtbg V3_Copie de Flash du mois d' avril 2009 corrigé par NAIMI_Flash du mois de mai 2009" xfId="12987"/>
    <cellStyle name="_Table_USA Ownership_Commentaires TBG mars_Copie de Flash du mois d' avril 2009 corrigé par NAIMI_Flash du mois de mai 2009 2 2" xfId="12988"/>
    <cellStyle name="_Table_02 Pfd Valuation_commentaires fixe  internet Déc 08_Reporting Onatel Avril 2009 V0_Flash du mois de mai 2009_Capex- Mobile 3" xfId="12989"/>
    <cellStyle name="_TableHeading_Rev Fixe-Internet_Budget Telmob 2011" xfId="12990"/>
    <cellStyle name="_Table_02 Pfd Valuation_Reporting Onatel Avril 2009 V0_Flash du mois de septembre 2009 (2) (version 1)_Capex- Mobile 2" xfId="12991"/>
    <cellStyle name="_TableHeading_commentaires fixe  internet Déc 08_Commentaires TBG mars_Flash du mois d' avril 2009_Flash du mois de mai 2009_Budget Telmob 2011" xfId="12992"/>
    <cellStyle name="Milliers 14 2 4" xfId="12993"/>
    <cellStyle name="Enter Units (2) 2" xfId="12994"/>
    <cellStyle name="_Table_02 Pfd Valuation_commentaires fixe  internet Déc 08_TBG Onatel Février  2009  Vtbg V3_Copie de Flash du mois d' avril 2009 corrigé par NAIMI_Flash du mois de septembre 2009 (2) (version 1)_Budget Telmob 2011 2" xfId="12995"/>
    <cellStyle name="\_Tableau de Bord de Gestion ONATEL 2011" xfId="12996"/>
    <cellStyle name="_Table_commentaires fixe  internet Déc 08_TBG Onatel Février  2009  Vtbg V3_Commentaires TBG mars_Flash du mois de septembre 2009 (2) (version 1)_Budget Telmob 2011" xfId="12997"/>
    <cellStyle name="_Table_commentaires fixe  internet Déc 08_TBG Onatel Février  2009  Vtbg V3_Commentaires TBG mars_Flash du mois de mai 2009" xfId="12998"/>
    <cellStyle name="_Table_USA Ownership_Commentaires TBG mars_Reporting Onatel Mai 2009 V 0" xfId="12999"/>
    <cellStyle name="_Table_commentaires fixe  internet Déc 08_TBG Onatel Février  2009  Vtbg V3_Commentaires TBG mars_Flash du mois d' avril 2009_Reporting Onatel septembre  2009 préparé_Budget Telmob 2011" xfId="13000"/>
    <cellStyle name="DOWNFOOT 3" xfId="13001"/>
    <cellStyle name="Pourcentage 17 2 3 2 2 2 2" xfId="13002"/>
    <cellStyle name="_Table_02 Pfd Valuation_commentaires fixe  internet Déc 08_Copie de Flash du mois d' avril 2009 corrigé par NAIMI_Reporting Onatel septembre  2009 préparé_Budget Telmob 2011 3" xfId="13003"/>
    <cellStyle name="20 % - Accent2 7 3" xfId="13004"/>
    <cellStyle name="_Table_commentaires fixe  internet Déc 08_TBG Onatel Février  2009  Vtbg V3_Commentaires TBG mars_Flash du mois d' avril 2009_Reporting Onatel Mai 2009 V 0" xfId="13005"/>
    <cellStyle name="_Table_02 Pfd Valuation_TBG Onatel Février  2009  Vtbg V3_Commentaires TBG mars_Flash du mois de mai 2009 3" xfId="13006"/>
    <cellStyle name="_TableHead_commentaires fixe  internet Déc 08_Reporting Onatel Avril 2009 V0_Reporting Onatel Mai 2009 V 0_Budget Telmob 2011 2" xfId="13007"/>
    <cellStyle name="_TableHead_TBG Onatel Février  2009  Vtbg V3_Reporting Onatel septembre  2009 préparé" xfId="13008"/>
    <cellStyle name=" Writer Import]_x000d__x000a_Display Dialog=No_x000d__x000a__x000d__x000a_[Horizontal Arrange]_x000d__x000a_Dimensions Interlocking=Yes_x000d__x000a_Sum Hierarchy=Yes_x000d__x000a_Generate 3" xfId="13009"/>
    <cellStyle name="_Table_USA Ownership_Rev Fixe-Internet_COMMENTAIRES JUILLET 2009_Budget Telmob 2011 2 2" xfId="13010"/>
    <cellStyle name="_Table_USA Ownership_commentaires fixe  internet Déc 08_Commentaires TBG mars_Flash du mois d' avril 2009_Flash du mois de mai 2009 2 2" xfId="13011"/>
    <cellStyle name="Normal 26 4 2 2" xfId="13012"/>
    <cellStyle name="_Table_USA Ownership_commentaires fixe  internet Déc 08_Commentaires TBG mars_Flash du mois d' avril 2009_Flash du mois de septembre 2009 (2) (version 1)_Budget Telmob 2011" xfId="13013"/>
    <cellStyle name="_Table_USA Ownership_P&amp;L S1 2008 2 2" xfId="13014"/>
    <cellStyle name="_SubHeading_prestemp_BUDGET ONATEL 2010 v5" xfId="13015"/>
    <cellStyle name="40 % - Accent4 13 2 2 2" xfId="13016"/>
    <cellStyle name="40 % - Accent1 9 3 3 2" xfId="13017"/>
    <cellStyle name="20% - Accent3 2 3 2" xfId="13018"/>
    <cellStyle name="Commentaire 7 2 2" xfId="13019"/>
    <cellStyle name="_Table_USA Ownership_commentaires fixe  internet Déc 08_Copie de Flash du mois d' avril 2009 corrigé par NAIMI_Reporting Onatel Mai 2009 V 0_Budget Telmob 2011 2" xfId="13020"/>
    <cellStyle name="_Table_TBG Onatel Février  2009  Vtbg V3_Flash du mois d' avril 2009_Budget Telmob 2011" xfId="13021"/>
    <cellStyle name="_Table_USA Ownership_commentaires fixe  internet Déc 08_Commentaires TBG mars_Copie de Flash du mois d' avril 2009 corrigé par NAIMI" xfId="13022"/>
    <cellStyle name="20% - Accent4 16 2 3" xfId="13023"/>
    <cellStyle name="20% - Accent4 21 2 3" xfId="13024"/>
    <cellStyle name="_TableRowBorder_Reporting Onatel Avril 2009 V0_Reporting Onatel Mai 2009 V 0" xfId="13025"/>
    <cellStyle name="_Table_02 Pfd Valuation_commentaires fixe  internet Déc 08_Commentaires TBG mars_Copie de Flash du mois d' avril 2009 corrigé par NAIMI_Reporting Onatel Mai 2009 V 0_Reporting Onatel septembre  2009 préparé_Capex- Mobile 3" xfId="13026"/>
    <cellStyle name="_TableRowBorder_Commentaires TBG mars_Copie de Flash du mois d' avril 2009 corrigé par NAIMI_Reporting Onatel Mai 2009 V 0" xfId="13027"/>
    <cellStyle name="_Table_02 Pfd Valuation_Commentaires TBG mars_Flash du mois d' avril 2009_Flash du mois de septembre 2009 (2) (version 1)_Capex- Mobile" xfId="13028"/>
    <cellStyle name="_Table_TBG Onatel Février  2009  Vtbg V3_Commentaires TBG mars_Flash du mois d' avril 2009_Flash du mois de septembre 2009 (2) (version 1)_Budget Telmob 2011" xfId="13029"/>
    <cellStyle name="Normal 81 3 2 2 2" xfId="13030"/>
    <cellStyle name="Normal 76 3 2 2 2" xfId="13031"/>
    <cellStyle name="_Table_USA Ownership_Flash du mois de septembre 2009 (2) (version 1)" xfId="13032"/>
    <cellStyle name="Normal 6 2 5 3 2" xfId="13033"/>
    <cellStyle name="_Table_02 Pfd Valuation_commentaires fixe  internet Déc 08_TBG Onatel Février  2009  Vtbg V3_Copie de Flash du mois d' avril 2009 corrigé par NAIMI 2 2" xfId="13034"/>
    <cellStyle name="20 % - Accent5 14" xfId="13035"/>
    <cellStyle name="_TableHeading_commentaires fixe  internet Déc 08_Commentaires TBG mars_Flash du mois d' avril 2009_Flash du mois de mai 2009_Budget 2011 v1 (4)" xfId="13036"/>
    <cellStyle name="Input [%00] 2" xfId="13037"/>
    <cellStyle name="_Table_02 Pfd Valuation_Commentaires TBG mars_Flash du mois de mai 2009_Budget Telmob 2011 3" xfId="13038"/>
    <cellStyle name="_Table_02 Pfd Valuation_Commentaires TBG mars_Flash du mois de septembre 2009 (2) (version 1)_Capex- Mobile 2" xfId="13039"/>
    <cellStyle name="_Table_02 Pfd Valuation_Commentaires TBG mars" xfId="13040"/>
    <cellStyle name="_Table_commentaires fixe  internet Déc 08_TBG Onatel Février  2009  Vtbg V3_Commentaires TBG mars_Flash du mois d' avril 2009" xfId="13041"/>
    <cellStyle name="_Table_USA Ownership_commentaires fixe  internet Déc 08_Reporting Onatel Avril 2009 V0_Copie de Flash du mois d' avril 2009 corrigé par NAIMI 2" xfId="13042"/>
    <cellStyle name="_Table_commentaires fixe  internet Déc 08_TBG Onatel Février  2009  Vtbg V3_Commentaires TBG mars_Copie de Flash du mois d' avril 2009 corrigé par NAIMI_Reporting Onatel septembre  2009 préparé_Budget Telmob 2011" xfId="13043"/>
    <cellStyle name="_Table_02 Pfd Valuation_Commentaires TBG mars_Flash du mois d' avril 2009_Flash du mois de septembre 2009 (2) (version 1)_Capex- Mobile 2 2" xfId="13044"/>
    <cellStyle name="Normal 20 2 2 3_RH et QS" xfId="13045"/>
    <cellStyle name="_Table_USA Ownership_TBG Onatel Février  2009  Vtbg V3_Commentaires TBG mars_Flash du mois d' avril 2009_Reporting Onatel Mai 2009 V 0 2" xfId="13046"/>
    <cellStyle name="Normal 3 2 4 3 2" xfId="13047"/>
    <cellStyle name="40% - Accent6 6 2" xfId="13048"/>
    <cellStyle name="Normal 2 8" xfId="13049"/>
    <cellStyle name="_Table_USA Ownership_commentaires fixe  internet Déc 08_Commentaires TBG mars_Copie de Flash du mois d' avril 2009 corrigé par NAIMI_Reporting Onatel Mai 2009 V 0 2" xfId="13050"/>
    <cellStyle builtinId="16" name="Heading 1" xfId="13051"/>
    <cellStyle name="_TableRowBorder_commentaires fixe  internet Déc 08_Commentaires TBG mars_Flash du mois d' avril 2009" xfId="13052"/>
    <cellStyle name="_Table_USA Ownership_commentaires fixe  internet Déc 08_Copie de Flash du mois d' avril 2009 corrigé par NAIMI_Reporting Onatel Mai 2009 V 0_Budget Telmob 2011 3" xfId="13053"/>
    <cellStyle name="Commentaire 7 2 3" xfId="13054"/>
    <cellStyle name="_Heading_prestemp_Classeur1" xfId="13055"/>
    <cellStyle name="20% - Accent3 10 2 3" xfId="13056"/>
    <cellStyle name="_TableHeading_Flash du mois de mai 2009_Budget Telmob 2011 2" xfId="13057"/>
    <cellStyle name="_Table_commentaires fixe  internet Déc 08_TBG Onatel Février  2009  Vtbg V3_Commentaires TBG mars_Copie de Flash du mois d' avril 2009 corrigé par NAIMI_Reporting Onatel Mai 2009 V 0_Reporting Onatel septembre  2009 préparé" xfId="13058"/>
    <cellStyle name="_SubHeading_210302 VU Liquidity new figures_Reporting Onatel Mai 2009 V 0_Reporting Onatel septembre  2009 V1 (4)" xfId="13059"/>
    <cellStyle name="_Heading_prestemp_Classeur1 (2)" xfId="13060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13061"/>
    <cellStyle name="_Table_commentaires fixe  internet Déc 08_TBG Onatel Février  2009  Vtbg V3_Commentaires TBG mars_Copie de Flash du mois d' avril 2009 corrigé par NAIMI_Reporting Onatel Mai 2009 V 0_Budget Telmob 2011" xfId="13062"/>
    <cellStyle name="_Table_02 Pfd Valuation_TBG Onatel Février  2009  Vtbg V3_Copie de Flash du mois d' avril 2009 corrigé par NAIMI_Reporting Onatel Mai 2009 V 0_Flash du mois de septembre 2009 (2) (version 1) 2 2" xfId="13063"/>
    <cellStyle name="_Heading_prestemp_Feuil1" xfId="13064"/>
    <cellStyle name="Normal 24 7 2" xfId="13065"/>
    <cellStyle name="Milliers 3 11 4 3" xfId="13066"/>
    <cellStyle name="_Table_02 Pfd Valuation_commentaires fixe  internet Déc 08_Reporting Onatel Mai 2009 V 0 2" xfId="13067"/>
    <cellStyle name="_Table_USA Ownership_commentaires fixe  internet Déc 08_Commentaires TBG mars_Flash du mois d' avril 2009" xfId="13068"/>
    <cellStyle name="_Table_commentaires fixe  internet Déc 08_TBG Onatel Février  2009  Vtbg V3_Commentaires TBG mars_Copie de Flash du mois d' avril 2009 corrigé par NAIMI_Flash du mois de mai 2009_Budget Telmob 2011" xfId="13069"/>
    <cellStyle name="_Table_commentaires fixe  internet Déc 08_TBG Onatel Février  2009  Vtbg V3_Commentaires TBG mars_Copie de Flash du mois d' avril 2009 corrigé par NAIMI_Budget Telmob 2011" xfId="13070"/>
    <cellStyle name="40 % - Accent3 10 2 3 2" xfId="13071"/>
    <cellStyle name="20 % - Accent4 12 3 2" xfId="13072"/>
    <cellStyle name="_Table_02 Pfd Valuation_commentaires fixe  internet Déc 08_Commentaires TBG mars_Reporting Onatel septembre  2009 préparé_Budget Telmob 2011" xfId="13073"/>
    <cellStyle name="_Table_02 Pfd Valuation_Reporting Onatel Avril 2009 V0_Copie de Flash du mois d' avril 2009 corrigé par NAIMI_Reporting Onatel Mai 2009 V 0_Budget Telmob 2011 2 2" xfId="13074"/>
    <cellStyle name="20 % - Accent6 4 2" xfId="13075"/>
    <cellStyle name="40% - Accent3 23_RH et QS" xfId="13076"/>
    <cellStyle name="40% - Accent3 18_RH et QS" xfId="13077"/>
    <cellStyle name="_Table_commentaires fixe  internet Déc 08_TBG Onatel Février  2009  Vtbg V3_Commentaires TBG mars_Budget Telmob 2011" xfId="13078"/>
    <cellStyle name="_TableHeading_commentaires fixe  internet Déc 08_Commentaires TBG mars_Copie de Flash du mois d' avril 2009 corrigé par NAIMI_Reporting Onatel Mai 2009 V 0_Budget Telmob 2011" xfId="13079"/>
    <cellStyle name="_Table_commentaires fixe  internet Déc 08_TBG Onatel Février  2009  Vtbg V3_Commentaires TBG mars" xfId="13080"/>
    <cellStyle name="20% - Accent6 8 4" xfId="13081"/>
    <cellStyle name="_Justifs Actu1" xfId="13082"/>
    <cellStyle name="Normal 4 2 2" xfId="13083"/>
    <cellStyle name="_Table_02 Pfd Valuation_commentaires fixe  internet Déc 08_TBG Onatel Février  2009  Vtbg V3_Commentaires TBG mars_Copie de Flash du mois d' avril 2009 corrigé par NAIMI_Reporting Onatel septembre  2009 préparé_Capex- Mobile 2" xfId="13084"/>
    <cellStyle name="40 % - Accent5 7 2 3 2" xfId="13085"/>
    <cellStyle name="_Table_commentaires fixe  internet Déc 08_Reporting Onatel septembre  2009 préparé_Budget Telmob 2011" xfId="13086"/>
    <cellStyle name="40% - Accent1 10 2 3" xfId="1308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13088"/>
    <cellStyle name="_Table_commentaires fixe  internet Déc 08_Reporting Onatel Mai 2009 V 0 A ENVOYE_Reporting Onatel septembre  2009 préparé" xfId="13089"/>
    <cellStyle name="_Table_USA Ownership_commentaires fixe  internet Déc 08_Commentaires TBG mars_Copie de Flash du mois d' avril 2009 corrigé par NAIMI_Reporting Onatel Mai 2009 V 0_Reporting Onatel septembre  2009 préparé_Budget Telmob 2011 3" xfId="13090"/>
    <cellStyle name="_Table_Rev Fixe-Internet_COMMENTAIRES JUILLET 2009_Budget Telmob 2011" xfId="13091"/>
    <cellStyle name="Shaded" xfId="13092"/>
    <cellStyle name="_Table_commentaires fixe  internet Déc 08_Reporting Onatel Mai 2009 V 0 A ENVOYE_Flash du mois de septembre 2009 (2) (version 1)_Budget Telmob 2011" xfId="13093"/>
    <cellStyle name="_Table_commentaires fixe  internet Déc 08_Reporting Onatel Mai 2009 V 0 A ENVOYE_Budget Telmob 2011" xfId="13094"/>
    <cellStyle name="40% - Accent6 14 3 2" xfId="13095"/>
    <cellStyle name="_Heading_210302 VU Liquidity new figures_Reporting Onatel Mai 2009 V 0 A ENVOYE_Flash du mois de septembre 2009 (2) (version 1)_Flash du mois de Décembre 2009 V3 (2)" xfId="13096"/>
    <cellStyle name="Accent1 5" xfId="13097"/>
    <cellStyle name="_Heading_210302 VU Liquidity new figures_Sotelma réctifié5" xfId="13098"/>
    <cellStyle name="_Table_commentaires fixe  internet Déc 08_Reporting Onatel Mai 2009 V 0" xfId="13099"/>
    <cellStyle name="Commentaire 5 6 2" xfId="13100"/>
    <cellStyle name="_Table_commentaires fixe  internet Déc 08_Reporting Onatel Avril 2009 V0_Flash du mois de septembre 2009 (2) (version 1)" xfId="13101"/>
    <cellStyle name="_TableRowBorder_Commentaires TBG mars_Flash du mois de mai 2009_Budget Telmob 2011" xfId="13102"/>
    <cellStyle name="20% - Accent3 6 3 2" xfId="13103"/>
    <cellStyle name="_TableRowBorder_commentaires fixe  internet Déc 08_TBG Onatel Février  2009  Vtbg V3_Commentaires TBG mars_Flash du mois d' avril 2009 2" xfId="13104"/>
    <cellStyle name="_TableHeading_P &amp; L Conso_COMMENTAIRES JUILLET 2009_Budget Telmob 2011" xfId="13105"/>
    <cellStyle name="_Table_02 Pfd Valuation_commentaires fixe  internet Déc 08_Copie de Flash du mois d' avril 2009 corrigé par NAIMI_Reporting Onatel Mai 2009 V 0_Reporting Onatel septembre  2009 préparé 2 2" xfId="13106"/>
    <cellStyle name="40 % - Accent1 13 2 2 2" xfId="13107"/>
    <cellStyle name="_Table_commentaires fixe  internet Déc 08_Reporting Onatel Avril 2009 V0_Flash du mois de mai 2009_Budget Telmob 2011" xfId="13108"/>
    <cellStyle name="_Table_02 Pfd Valuation_commentaires fixe  internet Déc 08_Reporting Onatel Avril 2009 V0_Copie de Flash du mois d' avril 2009 corrigé par NAIMI_Reporting Onatel septembre  2009 préparé_Budget Telmob 2011" xfId="13109"/>
    <cellStyle name="_Table_USA Ownership_commentaires fixe  internet Déc 08_Commentaires TBG mars_Flash du mois d' avril 2009_Reporting Onatel Mai 2009 V 0_Budget Telmob 2011 2 2" xfId="13110"/>
    <cellStyle name="_Table_commentaires fixe  internet Déc 08_Reporting Onatel Avril 2009 V0_Flash du mois de mai 2009" xfId="13111"/>
    <cellStyle name="Heading 4 5" xfId="13112"/>
    <cellStyle name="40% - Accent1 26 4" xfId="13113"/>
    <cellStyle name="_Situation des projets FTK_BSS_Envrt_18-10-05_Tableau de bord-PPO_3G_2009 (3)" xfId="13114"/>
    <cellStyle name="_Table_commentaires fixe  internet Déc 08_Reporting Onatel Mai 2009 V 0 A ENVOYE_Flash du mois de septembre 2009 (2) (version 1)" xfId="13115"/>
    <cellStyle name="40 % - Accent1 10 3" xfId="13116"/>
    <cellStyle name="_TableHead_commentaires fixe  internet Déc 08" xfId="13117"/>
    <cellStyle name="_Table_commentaires fixe  internet Déc 08_Reporting Onatel Avril 2009 V0_Copie de Flash du mois d' avril 2009 corrigé par NAIMI_Reporting Onatel Mai 2009 V 0_Flash du mois de septembre 2009 (2) (version 1)" xfId="13118"/>
    <cellStyle name="40% - Accent1 8" xfId="13119"/>
    <cellStyle name="_Table_02 Pfd Valuation_commentaires fixe  internet Déc 08_TBG Onatel Février  2009  Vtbg V3_Flash du mois d' avril 2009_Flash du mois de septembre 2009 (2) (version 1) 2" xfId="13120"/>
    <cellStyle name="_Table_USA Ownership_commentaires fixe  internet Déc 08_Commentaires TBG mars_Flash du mois d' avril 2009_Flash du mois de mai 2009_Budget Telmob 2011 3" xfId="13121"/>
    <cellStyle name="20 % - Accent1 8 4 2 2" xfId="13122"/>
    <cellStyle name="_TableRowBorder_commentaires fixe  internet Déc 08_TBG Onatel Février  2009  Vtbg V3_Copie de Flash du mois d' avril 2009 corrigé par NAIMI_Reporting Onatel septembre  2009 préparé" xfId="13123"/>
    <cellStyle name="_Heading_210302 VU Liquidity new figures_Reporting Onatel Mai 2009 V 0 A ENVOYE 2" xfId="13124"/>
    <cellStyle name="40% - Accent4 18 3 2" xfId="13125"/>
    <cellStyle name="40% - Accent4 23 3 2" xfId="13126"/>
    <cellStyle name="40 % - Accent2 10 3 2 2 2" xfId="13127"/>
    <cellStyle name="Normal 8 7 3 2" xfId="13128"/>
    <cellStyle name="_Table_02 Pfd Valuation_commentaires fixe  internet Déc 08_Commentaires TBG mars_Flash du mois de mai 2009_Capex- Mobile 3" xfId="13129"/>
    <cellStyle name="_Table_02 Pfd Valuation_Reporting Onatel Avril 2009 V0_Reporting Onatel Mai 2009 V 0_Budget Telmob 2011 2" xfId="13130"/>
    <cellStyle name="20% - Accent6 11 3 2" xfId="13131"/>
    <cellStyle name="_Table_02 Pfd Valuation_Flash du mois de mai 2009_Budget Telmob 2011 2 2" xfId="13132"/>
    <cellStyle name="_Table_TBG Onatel Février  2009  Vtbg V3_Flash du mois d' avril 2009_Reporting Onatel Mai 2009 V 0_Budget Telmob 2011" xfId="13133"/>
    <cellStyle name="_Table_02 Pfd Valuation_TBG Onatel Février  2009  Vtbg V3_Commentaires TBG mars_Flash du mois d' avril 2009_Flash du mois de septembre 2009 (2) (version 1) 2" xfId="13134"/>
    <cellStyle name="_Table_commentaires fixe  internet Déc 08_Reporting Onatel Avril 2009 V0_Copie de Flash du mois d' avril 2009 corrigé par NAIMI_Flash du mois de mai 2009" xfId="13135"/>
    <cellStyle name="_Heading_210302 VU Liquidity new figures_Reporting Onatel Mai 2009 V 0 A ENVOYE_Flash du mois de septembre 2009 (2) (version 1)_Classeur1" xfId="13136"/>
    <cellStyle name="_Table_commentaires fixe  internet Déc 08_Reporting Onatel Avril 2009 V0_Copie de Flash du mois d' avril 2009 corrigé par NAIMI_Budget Telmob 2011" xfId="13137"/>
    <cellStyle name="Normal 9 2 3" xfId="13138"/>
    <cellStyle name="20 % - Accent6 7 2 2 2" xfId="13139"/>
    <cellStyle name="_Table_commentaires fixe  internet Déc 08_Reporting Onatel Avril 2009 V0_Copie de Flash du mois d' avril 2009 corrigé par NAIMI" xfId="13140"/>
    <cellStyle name="%_Flash_du_mois_de_Décembre_2008_v2(2)_Flux Financiers Conso_Reporting Onatel septembre  2009 V1 (4)" xfId="13141"/>
    <cellStyle name="_Table_USA Ownership_Flash du mois d' avril 2009_Reporting Onatel Mai 2009 V 0_Budget Telmob 2011" xfId="13142"/>
    <cellStyle name="_Table_USA Ownership_commentaires fixe  internet Déc 08_Reporting Onatel septembre  2009 préparé 3" xfId="13143"/>
    <cellStyle name="Legal 8½ x 14 in" xfId="13144"/>
    <cellStyle name="_Table_commentaires fixe  internet Déc 08_Flash du mois de septembre 2009 (2) (version 1)" xfId="13145"/>
    <cellStyle name="20% - Accent6 3 2 2" xfId="13146"/>
    <cellStyle name="_Table_02 Pfd Valuation_TBG Onatel Février  2009  Vtbg V3_Commentaires TBG mars_Copie de Flash du mois d' avril 2009 corrigé par NAIMI_Reporting Onatel Mai 2009 V 0" xfId="13147"/>
    <cellStyle name="_Table_commentaires fixe  internet Déc 08_Flash du mois d' avril 2009_Reporting Onatel Mai 2009 V 0" xfId="13148"/>
    <cellStyle name="_Table_USA Ownership_Copie de Flash du mois d' avril 2009 corrigé par NAIMI_Reporting Onatel septembre  2009 préparé_Budget Telmob 2011 2 2" xfId="13149"/>
    <cellStyle name="_Table_USA Ownership_commentaires fixe  internet Déc 08_TBG Onatel Février  2009  Vtbg V3_Commentaires TBG mars_Reporting Onatel Mai 2009 V 0 2" xfId="13150"/>
    <cellStyle name="20% - Accent3 14 3" xfId="13151"/>
    <cellStyle name="_Table_02 Pfd Valuation_commentaires fixe  internet Déc 08_TBG Onatel Février  2009  Vtbg V3_Budget Telmob 2011 2" xfId="13152"/>
    <cellStyle name="_TableHead_commentaires fixe  internet Déc 08_Commentaires TBG mars_Copie de Flash du mois d' avril 2009 corrigé par NAIMI_Budget Telmob 2011 2" xfId="13153"/>
    <cellStyle name="_Table_commentaires fixe  internet Déc 08_Flash du mois d' avril 2009" xfId="13154"/>
    <cellStyle name="Milliers 2 11" xfId="13155"/>
    <cellStyle name="40% - Accent4 2 2 2" xfId="13156"/>
    <cellStyle name="_Heading_210302 VU Liquidity new figures_Reporting Onatel Mai 2009 V 0_Reporting Onatel septembre  2009 préparé" xfId="13157"/>
    <cellStyle name="_Table_USA Ownership_commentaires fixe  internet Déc 08_Flash du mois d' avril 2009_Reporting Onatel Mai 2009 V 0_Budget Telmob 2011 3" xfId="13158"/>
    <cellStyle name="_Table_02 Pfd Valuation_Commentaires TBG mars_Copie de Flash du mois d' avril 2009 corrigé par NAIMI_Reporting Onatel Mai 2009 V 0_Budget Telmob 2011 3" xfId="13159"/>
    <cellStyle name="_Table_USA Ownership_commentaires fixe  internet Déc 08_TBG Onatel Février  2009  Vtbg V3_Commentaires TBG mars_Flash du mois d' avril 2009_Flash du mois de septembre 2009 (2) (version 1)_Budget Telmob 2011 2" xfId="13160"/>
    <cellStyle name="Pénznem [0]_Cable" xfId="13161"/>
    <cellStyle name="_Table_TBG Onatel Février  2009  Vtbg V3_Commentaires TBG mars_Copie de Flash du mois d' avril 2009 corrigé par NAIMI_Flash du mois de mai 2009_Budget Telmob 2011" xfId="13162"/>
    <cellStyle name="_Table_02 Pfd Valuation_Reporting Onatel Avril 2009 V0_Copie de Flash du mois d' avril 2009 corrigé par NAIMI_Reporting Onatel Mai 2009 V 0_Budget Telmob 2011 2" xfId="13163"/>
    <cellStyle name="Insatisfaisant 6" xfId="13164"/>
    <cellStyle name="_Table_commentaires fixe  internet Déc 08_Copie de Flash du mois d' avril 2009 corrigé par NAIMI_Reporting Onatel Mai 2009 V 0_Flash du mois de septembre 2009 (2) (version 1)" xfId="13165"/>
    <cellStyle name="_Table_02 Pfd Valuation_commentaires fixe  internet Déc 08_Reporting Onatel Mai 2009 V 0 A ENVOYE_Reporting Onatel septembre  2009 préparé_Budget Telmob 2011 2 2" xfId="13166"/>
    <cellStyle name="_Table_USA Ownership_commentaires fixe  internet Déc 08_Commentaires TBG mars_Reporting Onatel Mai 2009 V 0_Budget Telmob 2011" xfId="13167"/>
    <cellStyle name="20 % - Accent1 11 2 2 2" xfId="13168"/>
    <cellStyle name="40% - Accent5 3 3" xfId="13169"/>
    <cellStyle name="40 % - Accent6 4 2 2" xfId="13170"/>
    <cellStyle name="_TableHead_commentaires fixe  internet Déc 08_Copie de Flash du mois d' avril 2009 corrigé par NAIMI_Reporting Onatel septembre  2009 préparé_Budget 2011 v1 (4)" xfId="13171"/>
    <cellStyle name="F8" xfId="13172"/>
    <cellStyle name="_Table_commentaires fixe  internet Déc 08_Copie de Flash du mois d' avril 2009 corrigé par NAIMI_Flash du mois de mai 2009" xfId="13173"/>
    <cellStyle name="DimDown" xfId="13174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13175"/>
    <cellStyle name="_Table_commentaires fixe  internet Déc 08_Copie de Flash du mois d' avril 2009 corrigé par NAIMI_Budget Telmob 2011" xfId="13176"/>
    <cellStyle name="_TableHeading_Flash du mois d' avril 2009_Flash du mois de mai 2009_Budget Telmob 2011 2" xfId="13177"/>
    <cellStyle name="_Table_commentaires fixe  internet Déc 08_Commentaires TBG mars_Reporting Onatel septembre  2009 préparé_Budget Telmob 2011" xfId="13178"/>
    <cellStyle name="Insatisfaisant 3_RH et QS" xfId="13179"/>
    <cellStyle name="SAPBEXHLevel3 2 2" xfId="13180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13181"/>
    <cellStyle name="_SubHeading_prestemp_Reporting Onatel Mai 2009 V 0 A ENVOYE_Flash du mois de septembre 2009 (2) (version 1) 2" xfId="13182"/>
    <cellStyle name="InputDetailDate 2 2" xfId="13183"/>
    <cellStyle name="20 % - Accent3 7 2 2 2" xfId="13184"/>
    <cellStyle name="Titre 6 2" xfId="13185"/>
    <cellStyle name="Normal 23 6 2" xfId="13186"/>
    <cellStyle name="_SubHeading_prestemp_Flash_du_mois_de_Décembre_2008_v2(2)" xfId="13187"/>
    <cellStyle name="_Table_commentaires fixe  internet Déc 08_Commentaires TBG mars_Flash du mois d' avril 2009_Reporting Onatel Mai 2009 V 0_Budget Telmob 2011" xfId="13188"/>
    <cellStyle name="20 % - Accent2 12 4" xfId="13189"/>
    <cellStyle name="_TableHeading_TBG Onatel Février  2009  Vtbg V3_Commentaires TBG mars_Budget Telmob 2011 2" xfId="13190"/>
    <cellStyle name="_Table_commentaires fixe  internet Déc 08_Commentaires TBG mars_Flash du mois d' avril 2009_Flash du mois de septembre 2009 (2) (version 1)_Budget Telmob 2011" xfId="13191"/>
    <cellStyle name="_Table_USA Ownership_commentaires fixe  internet Déc 08_Commentaires TBG mars_Reporting Onatel septembre  2009 préparé 2" xfId="13192"/>
    <cellStyle name="Check Cell 10" xfId="13193"/>
    <cellStyle name="20% - Accent4 23" xfId="13194"/>
    <cellStyle name="20% - Accent4 18" xfId="13195"/>
    <cellStyle name="%_Flash du mois de septembre 2009 (2) (version 1)_FLASH ONATEL DU MOIS DE FEVRIER 2010 V2" xfId="13196"/>
    <cellStyle name="_Table_commentaires fixe  internet Déc 08_Commentaires TBG mars_Flash du mois d' avril 2009_Flash du mois de mai 2009" xfId="13197"/>
    <cellStyle name="_RECAP_NEGO_BSS 2008_17 03 08 " xfId="13198"/>
    <cellStyle name="40 % - Accent3 9 5 2" xfId="13199"/>
    <cellStyle name="20% - Accent2 11 4" xfId="13200"/>
    <cellStyle name="40 % - Accent1 8 3 2 3" xfId="13201"/>
    <cellStyle name="Pourcentage 18 3 5" xfId="13202"/>
    <cellStyle name="20 % - Accent4 9 2 2 2" xfId="13203"/>
    <cellStyle name="_Table_USA Ownership_Commentaires TBG mars_Copie de Flash du mois d' avril 2009 corrigé par NAIMI_Flash du mois de mai 2009_Budget Telmob 2011 3" xfId="13204"/>
    <cellStyle name="_Table_USA Ownership_commentaires fixe  internet Déc 08_Commentaires TBG mars_Flash du mois d' avril 2009_Reporting Onatel septembre  2009 préparé 2" xfId="13205"/>
    <cellStyle name="_Table_USA Ownership_TBG Onatel Février  2009  Vtbg V3_Commentaires TBG mars_Copie de Flash du mois d' avril 2009 corrigé par NAIMI_Reporting Onatel Mai 2009 V 0_Flash du mois de septembre 2009 (2) (version 1)_Budget Telmob 2011 2" xfId="13206"/>
    <cellStyle name="_Table_02 Pfd Valuation_Reporting Onatel Avril 2009 V0_Reporting Onatel Mai 2009 V 0 2 2" xfId="13207"/>
    <cellStyle name="Normal 12 2 6 2 2 2" xfId="13208"/>
    <cellStyle name="_Table_commentaires fixe  internet Déc 08_Commentaires TBG mars_Flash du mois d' avril 2009_Budget Telmob 2011" xfId="13209"/>
    <cellStyle name="Comma [0] 13 3" xfId="13210"/>
    <cellStyle name="_TableHead_commentaires fixe  internet Déc 08_TBG Onatel Février  2009  Vtbg V3_Flash du mois d' avril 2009_Reporting Onatel septembre  2009 préparé_Budget 2011 v1 (4) 2" xfId="13211"/>
    <cellStyle name="_Currency_Pirelli Valo" xfId="13212"/>
    <cellStyle name="_Table_commentaires fixe  internet Déc 08_Commentaires TBG mars_Flash du mois d' avril 2009" xfId="13213"/>
    <cellStyle name="40% - Accent5 13 2" xfId="13214"/>
    <cellStyle name="40 % - Accent1 9 4 2 2" xfId="13215"/>
    <cellStyle name="20% - Accent3 3 2 2" xfId="13216"/>
    <cellStyle name="_Table_USA Ownership_commentaires fixe  internet Déc 08_Reporting Onatel Avril 2009 V0_Reporting Onatel Mai 2009 V 0_Budget Telmob 2011 3" xfId="13217"/>
    <cellStyle name="Milliers 7 2_RH et QS" xfId="13218"/>
    <cellStyle name="40 % - Accent1 10 6" xfId="13219"/>
    <cellStyle name="_Table_TBG Onatel Février  2009  Vtbg V3_Copie de Flash du mois d' avril 2009 corrigé par NAIMI_Reporting Onatel Mai 2009 V 0_Reporting Onatel septembre  2009 préparé" xfId="13220"/>
    <cellStyle name="_Table_commentaires fixe  internet Déc 08_Commentaires TBG mars_Copie de Flash du mois d' avril 2009 corrigé par NAIMI_Flash du mois de septembre 2009 (2) (version 1)_Budget Telmob 2011" xfId="13221"/>
    <cellStyle name="Normal 21 2 2 2 2 2 2" xfId="13222"/>
    <cellStyle name="Formula" xfId="13223"/>
    <cellStyle name="_SubHeading_210302 VU Liquidity new figures_Reporting Onatel Mai 2009 V 0_Classeur1" xfId="13224"/>
    <cellStyle name="_Table_commentaires fixe  internet Déc 08_Commentaires TBG mars_Copie de Flash du mois d' avril 2009 corrigé par NAIMI_Budget Telmob 2011" xfId="13225"/>
    <cellStyle name="NA is zero 13" xfId="13226"/>
    <cellStyle name="Euro 2 3 2" xfId="13227"/>
    <cellStyle name="_Table_USA Ownership_Commentaires TBG mars_Copie de Flash du mois d' avril 2009 corrigé par NAIMI_Flash du mois de mai 2009_Budget Telmob 2011 2" xfId="13228"/>
    <cellStyle name="_Table_TBG Onatel Février  2009  Vtbg V3_Copie de Flash du mois d' avril 2009 corrigé par NAIMI_Flash du mois de mai 2009_Budget Telmob 2011" xfId="13229"/>
    <cellStyle name="_Table_commentaires fixe  internet Déc 08_Commentaires TBG mars_Copie de Flash du mois d' avril 2009 corrigé par NAIMI" xfId="13230"/>
    <cellStyle name="_Table_commentaires fixe  internet Déc 08_Commentaires TBG mars" xfId="13231"/>
    <cellStyle name="_Table_commentaires fixe  internet Déc 08" xfId="13232"/>
    <cellStyle name="_Table_02 Pfd Valuation_commentaires fixe  internet Déc 08_Commentaires TBG mars_Copie de Flash du mois d' avril 2009 corrigé par NAIMI_Flash du mois de septembre 2009 (2) (version 1) 2" xfId="13233"/>
    <cellStyle name="_Table_02 Pfd Valuation_commentaires fixe  internet Déc 08_Commentaires TBG mars_Reporting Onatel septembre  2009 préparé_Budget Telmob 2011 2" xfId="13234"/>
    <cellStyle name="NWI%S_RH et QS" xfId="13235"/>
    <cellStyle name="_TableHead_Copie de Flash du mois d' avril 2009 corrigé par NAIMI_Reporting Onatel Mai 2009 V 0_Reporting Onatel septembre  2009 préparé_Budget 2011 v1 (4) 2" xfId="13236"/>
    <cellStyle name="_MultipleSpace_BLS2q_salesforce" xfId="13237"/>
    <cellStyle name="_Table_02 Pfd Valuation_TBG Onatel Février  2009  Vtbg V3_Reporting Onatel septembre  2009 préparé_Budget Telmob 2011 3" xfId="13238"/>
    <cellStyle name="_Table_USA Ownership_commentaires fixe  internet Déc 08_Commentaires TBG mars_Flash du mois de septembre 2009 (2) (version 1)_Budget Telmob 2011 2 2" xfId="13239"/>
    <cellStyle name="Normal 24 2 2 2 3" xfId="13240"/>
    <cellStyle name="Normal 19 2 2 2 3" xfId="13241"/>
    <cellStyle name="_Table_02 Pfd Valuation_Commentaires TBG mars_Copie de Flash du mois d' avril 2009 corrigé par NAIMI_Reporting Onatel Mai 2009 V 0_Reporting Onatel septembre  2009 préparé_Capex- Mobile" xfId="13242"/>
    <cellStyle name="_frs 112009v1" xfId="13243"/>
    <cellStyle name="_TableRowBorder_commentaires fixe  internet Déc 08_Flash du mois de mai 2009 2" xfId="13244"/>
    <cellStyle name="_SubHeading_prestemp_FAITS MARQUANTS DE SEPTEMBRE 2009" xfId="13245"/>
    <cellStyle name="_Table_02 Pfd Valuation_TBG Onatel Février  2009  Vtbg V3_Reporting Onatel septembre  2009 préparé" xfId="13246"/>
    <cellStyle name="Sortie 5 3" xfId="13247"/>
    <cellStyle name="Heading 4 24" xfId="13248"/>
    <cellStyle name="Heading 4 19" xfId="13249"/>
    <cellStyle name="Accent4 - 20 %" xfId="13250"/>
    <cellStyle name="_%(SignOnly)_BLS2q_salesforce" xfId="13251"/>
    <cellStyle name="40 % - Accent3 4 3" xfId="13252"/>
    <cellStyle name="_Table_02 Pfd Valuation_TBG Onatel Février  2009  Vtbg V3_Reporting Onatel Mai 2009 V 0_Budget Telmob 2011 3" xfId="13253"/>
    <cellStyle name="_SubHeading_prestemp_Commentaires Janvier 2010" xfId="13254"/>
    <cellStyle name="_CWNs - HAR_BP&amp;A Bulletin - 05- 2008-09-MAPA (Post review)" xfId="13255"/>
    <cellStyle name="_SubHeading_210302 VU Liquidity new figures_Reporting Onatel Avril 2009 V0" xfId="13256"/>
    <cellStyle name="_Table_02 Pfd Valuation_TBG Onatel Février  2009  Vtbg V3_Reporting Onatel Mai 2009 V 0 2 2" xfId="13257"/>
    <cellStyle name="_Table_02 Pfd Valuation_Reporting Onatel Mai 2009 V 0 A ENVOYE 2 2" xfId="13258"/>
    <cellStyle name="Normal 21 2 3 3 3" xfId="13259"/>
    <cellStyle name="40 % - Accent3 9 2 2 2 2" xfId="13260"/>
    <cellStyle name="_TableHead_Reporting Onatel Avril 2009 V0_Copie de Flash du mois d' avril 2009 corrigé par NAIMI_Reporting Onatel septembre  2009 préparé_Budget 2011 v1 (4) 2" xfId="13261"/>
    <cellStyle name="Accent4 3 2" xfId="13262"/>
    <cellStyle name="20 % - Accent3 7 5" xfId="13263"/>
    <cellStyle name="_Table_USA Ownership_commentaires fixe  internet Déc 08_Commentaires TBG mars_Reporting Onatel Mai 2009 V 0_Budget Telmob 2011 2 2" xfId="13264"/>
    <cellStyle name="_Table_02 Pfd Valuation_P &amp; L Conso 3" xfId="13265"/>
    <cellStyle name="_Table_02 Pfd Valuation_commentaires fixe  internet Déc 08_Reporting Onatel Mai 2009 V 0 A ENVOYE_Capex- Mobile 2" xfId="13266"/>
    <cellStyle name="_Currency_further analysis on comparables" xfId="13267"/>
    <cellStyle name="_Table_02 Pfd Valuation_TBG Onatel Février  2009  Vtbg V3_Reporting Onatel Mai 2009 V 0" xfId="13268"/>
    <cellStyle name="20% - Accent6 7_RH et QS" xfId="13269"/>
    <cellStyle name="_Table_02 Pfd Valuation_commentaires fixe  internet Déc 08_Copie de Flash du mois d' avril 2009 corrigé par NAIMI_Flash du mois de septembre 2009 (2) (version 1)_Budget Telmob 2011 3" xfId="13270"/>
    <cellStyle name="_Table_02 Pfd Valuation_TBG Onatel Février  2009  Vtbg V3_Flash du mois de septembre 2009 (2) (version 1)_Budget Telmob 2011" xfId="13271"/>
    <cellStyle name="20 % - Accent1 7 3 3" xfId="13272"/>
    <cellStyle name="Normal 3 2 4 4 2" xfId="13273"/>
    <cellStyle name="40% - Accent6 7 2" xfId="13274"/>
    <cellStyle name="_Table_02 Pfd Valuation_Commentaires TBG mars_Reporting Onatel Mai 2009 V 0" xfId="13275"/>
    <cellStyle name="_Table_USA Ownership_commentaires fixe  internet Déc 08_TBG Onatel Février  2009  Vtbg V3_Copie de Flash du mois d' avril 2009 corrigé par NAIMI_Reporting Onatel septembre  2009 préparé 2 2" xfId="13276"/>
    <cellStyle name="_Table_02 Pfd Valuation_commentaires fixe  internet Déc 08_Reporting Onatel Avril 2009 V0_Capex- Mobile 2" xfId="13277"/>
    <cellStyle name="_TableHeading_P &amp; L Conso_COMMENTAIRES JUILLET 2009_Budget 2011 v1 (4)" xfId="13278"/>
    <cellStyle name="_Table_USA Ownership_commentaires fixe  internet Déc 08_Flash du mois de mai 2009_Budget Telmob 2011 2" xfId="13279"/>
    <cellStyle name="Satisfaisant 2 2_Parc Mobile" xfId="13280"/>
    <cellStyle name="Comma [0] 3" xfId="13281"/>
    <cellStyle name="_Table_USA Ownership_TBG Onatel Février  2009  Vtbg V3_Commentaires TBG mars_Reporting Onatel Mai 2009 V 0_Budget Telmob 2011 2 2" xfId="13282"/>
    <cellStyle name="_BFR 1009v1" xfId="13283"/>
    <cellStyle name="InputDetailInt" xfId="13284"/>
    <cellStyle name="40 % - Accent6 3 5" xfId="13285"/>
    <cellStyle name="20% - Accent2 3 2 3" xfId="13286"/>
    <cellStyle name="20 % - Accent4 9 3 2 2" xfId="13287"/>
    <cellStyle name="_Table_02 Pfd Valuation_TBG Onatel Février  2009  Vtbg V3_Flash du mois de mai 2009_Budget Telmob 2011" xfId="13288"/>
    <cellStyle name="40% - Accent5 28 2 3" xfId="13289"/>
    <cellStyle name="_Table_02 Pfd Valuation_TBG Onatel Février  2009  Vtbg V3_Flash du mois d' avril 2009_Reporting Onatel septembre  2009 préparé_Budget Telmob 2011 2" xfId="13290"/>
    <cellStyle name="_Table_02 Pfd Valuation_TBG Onatel Février  2009  Vtbg V3_Flash du mois d' avril 2009_Reporting Onatel septembre  2009 préparé_Budget Telmob 2011" xfId="13291"/>
    <cellStyle name="Currency [2] 9" xfId="13292"/>
    <cellStyle name="_TableHead_commentaires fixe  internet Déc 08_Copie de Flash du mois d' avril 2009 corrigé par NAIMI_Reporting Onatel Mai 2009 V 0_Budget Telmob 2011 2" xfId="13293"/>
    <cellStyle name="40 % - Accent4 13 3" xfId="13294"/>
    <cellStyle name="Titre 2" xfId="13295"/>
    <cellStyle name="Normal 23 2" xfId="13296"/>
    <cellStyle name="Normal 18 2" xfId="13297"/>
    <cellStyle name="_TableHead_Budget 2011 v1 (4) 2" xfId="13298"/>
    <cellStyle name="_Table_02 Pfd Valuation_TBG Onatel Février  2009  Vtbg V3_Flash du mois d' avril 2009_Reporting Onatel septembre  2009 préparé 2" xfId="13299"/>
    <cellStyle name="_Table_02 Pfd Valuation_commentaires fixe  internet Déc 08_Commentaires TBG mars_Copie de Flash du mois d' avril 2009 corrigé par NAIMI_Reporting Onatel Mai 2009 V 0_Reporting Onatel septembre  2009 préparé 2" xfId="13300"/>
    <cellStyle name="Pourcentage 18 2 2 3 2" xfId="13301"/>
    <cellStyle name="_TableRowBorder_Copie de Flash du mois d' avril 2009 corrigé par NAIMI_Flash du mois de mai 2009_Budget Telmob 2011" xfId="13302"/>
    <cellStyle name="millions 11" xfId="13303"/>
    <cellStyle name="_Table_02 Pfd Valuation_TBG Onatel Février  2009  Vtbg V3_Flash du mois d' avril 2009_Flash du mois de septembre 2009 (2) (version 1)_Budget Telmob 2011 2 2" xfId="13304"/>
    <cellStyle name="_indicateurs fournisseurs" xfId="13305"/>
    <cellStyle name="_Table_02 Pfd Valuation_commentaires fixe  internet Déc 08_Commentaires TBG mars_Capex- Mobile 3" xfId="13306"/>
    <cellStyle name="_Table_02 Pfd Valuation_TBG Onatel Février  2009  Vtbg V3_Flash du mois d' avril 2009_Flash du mois de septembre 2009 (2) (version 1) 3" xfId="13307"/>
    <cellStyle name="_Table_02 Pfd Valuation_Flash du mois d' avril 2009_Flash du mois de mai 2009_Budget Telmob 2011 3" xfId="13308"/>
    <cellStyle name="40% - Accent3 23 2" xfId="13309"/>
    <cellStyle name="40% - Accent3 18 2" xfId="13310"/>
    <cellStyle name="Top_Border" xfId="13311"/>
    <cellStyle name="40% - Accent1 13 2 3" xfId="13312"/>
    <cellStyle name="_Table_Commentaires TBG mars_Copie de Flash du mois d' avril 2009 corrigé par NAIMI_Flash du mois de septembre 2009 (2) (version 1)_Budget Telmob 2011" xfId="13313"/>
    <cellStyle name="_TableHeading_Flash du mois d' avril 2009_Flash du mois de mai 2009_Budget Telmob 2011" xfId="13314"/>
    <cellStyle name="_Table_02 Pfd Valuation_Commentaires TBG mars_Flash du mois d' avril 2009_Reporting Onatel Mai 2009 V 0 2 2" xfId="13315"/>
    <cellStyle name="Fixed 3" xfId="13316"/>
    <cellStyle name="_Table_02 Pfd Valuation_commentaires fixe  internet Déc 08_TBG Onatel Février  2009  Vtbg V3_Commentaires TBG mars 2" xfId="13317"/>
    <cellStyle name="_Table_02 Pfd Valuation_commentaires fixe  internet Déc 08_Copie de Flash du mois d' avril 2009 corrigé par NAIMI_Flash du mois de mai 2009_Budget Telmob 2011 2 2" xfId="13318"/>
    <cellStyle name="%_Trafic_Comptable_2009_NOV 2_Tableau de suivi d'interco-DF_DO Onatel" xfId="13319"/>
    <cellStyle name="Accent6 - 40 %" xfId="13320"/>
    <cellStyle name="Accent5 2 2" xfId="13321"/>
    <cellStyle name="40% - Accent2 28" xfId="13322"/>
    <cellStyle name="_Table_02 Pfd Valuation_TBG Onatel Février  2009  Vtbg V3_Flash du mois d' avril 2009_Flash du mois de mai 2009 3" xfId="13323"/>
    <cellStyle name="_P&amp;LMobility_BP&amp;A Bulletin - 05- 2008-09-MAPA (draft)" xfId="13324"/>
    <cellStyle name="40% - Accent2 27" xfId="13325"/>
    <cellStyle name="20% - Accent4 12 3 2" xfId="13326"/>
    <cellStyle name="Milliers 14_RH et QS" xfId="13327"/>
    <cellStyle name="40% - Accent2 22 3" xfId="13328"/>
    <cellStyle name="40% - Accent2 17 3" xfId="13329"/>
    <cellStyle name="20 % - Accent6 9 2 4" xfId="13330"/>
    <cellStyle name="Normal 81 4 2 2" xfId="13331"/>
    <cellStyle name="Normal 76 4 2 2" xfId="13332"/>
    <cellStyle name="_TableHeading_Commentaires TBG mars_Copie de Flash du mois d' avril 2009 corrigé par NAIMI" xfId="13333"/>
    <cellStyle name="_Table_USA Ownership_commentaires fixe  internet Déc 08_Flash du mois d' avril 2009_Budget Telmob 2011" xfId="13334"/>
    <cellStyle name="_Table_USA Ownership_Commentaires TBG mars_Copie de Flash du mois d' avril 2009 corrigé par NAIMI_Flash du mois de septembre 2009 (2) (version 1)_Budget Telmob 2011" xfId="13335"/>
    <cellStyle name="_Table_02 Pfd Valuation_Flash du mois de mai 2009_Budget Telmob 2011 3" xfId="13336"/>
    <cellStyle name="Border Heavy 2 2" xfId="13337"/>
    <cellStyle name="20% - Accent6 2 2 2 2" xfId="13338"/>
    <cellStyle name="Normal 5 2 5_RH et QS" xfId="13339"/>
    <cellStyle name="_V0 24sep (2)" xfId="13340"/>
    <cellStyle name="_Table_Reporting Onatel Avril 2009 V0_Reporting Onatel septembre  2009 préparé" xfId="13341"/>
    <cellStyle name="_Table_02 Pfd Valuation_TBG Onatel Février  2009  Vtbg V3_Copie de Flash du mois d' avril 2009 corrigé par NAIMI_Reporting Onatel septembre  2009 préparé_Budget Telmob 2011" xfId="13342"/>
    <cellStyle name="20% - Accent3 5 2 2" xfId="13343"/>
    <cellStyle name="_Table_02 Pfd Valuation_TBG Onatel Février  2009  Vtbg V3_Copie de Flash du mois d' avril 2009 corrigé par NAIMI_Reporting Onatel septembre  2009 préparé 3" xfId="13344"/>
    <cellStyle name="_TableHeading_Copie de Flash du mois d' avril 2009 corrigé par NAIMI_Budget 2011 v1 (4) 2" xfId="13345"/>
    <cellStyle name="Input Percent 7" xfId="13346"/>
    <cellStyle name="20% - Accent4 10 4" xfId="13347"/>
    <cellStyle name="_Table_USA Ownership_commentaires fixe  internet Déc 08_Copie de Flash du mois d' avril 2009 corrigé par NAIMI 2 2" xfId="13348"/>
    <cellStyle name="_Table_Reporting Onatel Avril 2009 V0_Copie de Flash du mois d' avril 2009 corrigé par NAIMI_Flash du mois de mai 2009" xfId="13349"/>
    <cellStyle name="Normal 8 2 6 3" xfId="13350"/>
    <cellStyle name="40% - Accent3 28 2 3" xfId="13351"/>
    <cellStyle name="_TableHeading_TBG Onatel Février  2009  Vtbg V3_Budget Telmob 2011 2" xfId="13352"/>
    <cellStyle name="_TableHead_commentaires fixe  internet Déc 08_TBG Onatel Février  2009  Vtbg V3_Copie de Flash du mois d' avril 2009 corrigé par NAIMI_Reporting Onatel Mai 2009 V 0_Reporting Onatel septembre  2009 préparé_Budget 2011 v1 (4)" xfId="13353"/>
    <cellStyle name="20% - Accent1 9 2 2" xfId="13354"/>
    <cellStyle name="Normal 20" xfId="13355"/>
    <cellStyle name="Normal 15" xfId="13356"/>
    <cellStyle name="_MultipleSpace_02 Pfd Valuation" xfId="13357"/>
    <cellStyle name="_Table_USA Ownership_commentaires fixe  internet Déc 08_Copie de Flash du mois d' avril 2009 corrigé par NAIMI_Flash du mois de septembre 2009 (2) (version 1)_Budget Telmob 2011 2" xfId="13358"/>
    <cellStyle name="_Table_02 Pfd Valuation_TBG Onatel Février  2009  Vtbg V3_Copie de Flash du mois d' avril 2009 corrigé par NAIMI_Reporting Onatel Mai 2009 V 0_Reporting Onatel septembre  2009 préparé_Budget Telmob 2011 3" xfId="13359"/>
    <cellStyle name="_SubHeading_210302 VU Liquidity new figures_Reporting Onatel Avril 2009 V0_Flash du mois de septembre 2009 (2) (version 1)_Commentaires Janvier 2010" xfId="13360"/>
    <cellStyle name="_Table_02 Pfd Valuation_commentaires fixe  internet Déc 08_TBG Onatel Février  2009  Vtbg V3_Commentaires TBG mars_Copie de Flash du mois d' avril 2009 corrigé par NAIMI_Budget Telmob 2011" xfId="13361"/>
    <cellStyle name="_Table_USA Ownership_commentaires fixe  internet Déc 08_Commentaires TBG mars_Reporting Onatel septembre  2009 préparé" xfId="13362"/>
    <cellStyle name="40 % - Accent6 4 3" xfId="13363"/>
    <cellStyle name="_Table_02 Pfd Valuation_TBG Onatel Février  2009  Vtbg V3_Commentaires TBG mars_Copie de Flash du mois d' avril 2009 corrigé par NAIMI_Reporting Onatel Mai 2009 V 0_Reporting Onatel septembre  2009 préparé_Capex- Mobile 2 2" xfId="13364"/>
    <cellStyle name="20% - Accent4 3_RH et QS" xfId="13365"/>
    <cellStyle name="_Table_02 Pfd Valuation_TBG Onatel Février  2009  Vtbg V3_Copie de Flash du mois d' avril 2009 corrigé par NAIMI_Reporting Onatel Mai 2009 V 0_Flash du mois de septembre 2009 (2) (version 1)_Budget Telmob 2011 2" xfId="13366"/>
    <cellStyle name="_Table_USA Ownership_commentaires fixe  internet Déc 08_Copie de Flash du mois d' avril 2009 corrigé par NAIMI_Flash du mois de septembre 2009 (2) (version 1)" xfId="13367"/>
    <cellStyle name="Normal 4 2 4 5 2" xfId="13368"/>
    <cellStyle name="_Table_TBG Onatel Février  2009  Vtbg V3_Commentaires TBG mars_Copie de Flash du mois d' avril 2009 corrigé par NAIMI_Reporting Onatel Mai 2009 V 0" xfId="13369"/>
    <cellStyle name="Normal 5 2 2 3 2 4" xfId="13370"/>
    <cellStyle name="_Table_02 Pfd Valuation_TBG Onatel Février  2009  Vtbg V3_Copie de Flash du mois d' avril 2009 corrigé par NAIMI_Reporting Onatel Mai 2009 V 0_Flash du mois de septembre 2009 (2) (version 1) 3" xfId="13371"/>
    <cellStyle name="60% - Accent6 11" xfId="13372"/>
    <cellStyle name="60% - Accent4 2" xfId="13373"/>
    <cellStyle name="_Table_02 Pfd Valuation_TBG Onatel Février  2009  Vtbg V3_Commentaires TBG mars_Copie de Flash du mois d' avril 2009 corrigé par NAIMI_Flash du mois de mai 2009_Capex- Mobile 2" xfId="13374"/>
    <cellStyle name="20 % - Accent1 8 2 2 2 2" xfId="13375"/>
    <cellStyle name="40% - Accent3 20 2 2" xfId="13376"/>
    <cellStyle name="40% - Accent3 15 2 2" xfId="13377"/>
    <cellStyle name="Pourcentage 17 4 3 2 2 2" xfId="13378"/>
    <cellStyle name="_Table_USA Ownership_Reporting Onatel Mai 2009 V 0 A ENVOYE_Flash du mois de septembre 2009 (2) (version 1)" xfId="13379"/>
    <cellStyle name="20% - Accent5 26 2" xfId="13380"/>
    <cellStyle name="_Table_commentaires fixe  internet Déc 08_Reporting Onatel Mai 2009 V 0 A ENVOYE" xfId="13381"/>
    <cellStyle name="Accent3 2 4" xfId="13382"/>
    <cellStyle name="Normal 24 5 2 2 2" xfId="13383"/>
    <cellStyle name="_Table_02 Pfd Valuation_TBG Onatel Février  2009  Vtbg V3_Copie de Flash du mois d' avril 2009 corrigé par NAIMI_Reporting Onatel Mai 2009 V 0" xfId="13384"/>
    <cellStyle name="_Table_02 Pfd Valuation_TBG Onatel Février  2009  Vtbg V3_Copie de Flash du mois d' avril 2009 corrigé par NAIMI_Flash du mois de septembre 2009 (2) (version 1) 3" xfId="13385"/>
    <cellStyle name="_Table_02 Pfd Valuation_TBG Onatel Février  2009  Vtbg V3_Copie de Flash du mois d' avril 2009 corrigé par NAIMI_Flash du mois de septembre 2009 (2) (version 1) 2" xfId="13386"/>
    <cellStyle name="20 % - Accent2 8 3" xfId="13387"/>
    <cellStyle name="_Table_02 Pfd Valuation_Rev Fixe-Internet_Capex- Mobile" xfId="13388"/>
    <cellStyle name="_Table_USA Ownership_Commentaires TBG mars_Flash du mois d' avril 2009_Flash du mois de mai 2009_Budget Telmob 2011 2 2" xfId="13389"/>
    <cellStyle name="_CWNs - HAR_BP&amp;A Bulletin - 05- 2008-09-MAPA (draft)" xfId="13390"/>
    <cellStyle name="_Table_02 Pfd Valuation_TBG Onatel Février  2009  Vtbg V3_Copie de Flash du mois d' avril 2009 corrigé par NAIMI_Flash du mois de mai 2009_Budget Telmob 2011 3" xfId="13391"/>
    <cellStyle name="_Table_02 Pfd Valuation_Commentaires TBG mars_Copie de Flash du mois d' avril 2009 corrigé par NAIMI_Reporting Onatel septembre  2009 préparé" xfId="13392"/>
    <cellStyle name="40 % - Accent5 8 2_RH et QS" xfId="13393"/>
    <cellStyle name="40% - Accent1 22 2 3" xfId="13394"/>
    <cellStyle name="40% - Accent1 17 2 3" xfId="13395"/>
    <cellStyle name="_TableHead_commentaires fixe  internet Déc 08_TBG Onatel Février  2009  Vtbg V3_Commentaires TBG mars_Copie de Flash du mois d' avril 2009 corrigé par NAIMI 2" xfId="13396"/>
    <cellStyle name="_Table_TBG Onatel Février  2009  Vtbg V3_Commentaires TBG mars_Flash du mois d' avril 2009_Budget Telmob 2011" xfId="13397"/>
    <cellStyle name="_Table_02 Pfd Valuation_TBG Onatel Février  2009  Vtbg V3_Copie de Flash du mois d' avril 2009 corrigé par NAIMI_Flash du mois de mai 2009 2" xfId="13398"/>
    <cellStyle name="_Table_Commentaires TBG mars_Flash du mois de mai 2009_Budget Telmob 2011" xfId="13399"/>
    <cellStyle name="_Table_02 Pfd Valuation_TBG Onatel Février  2009  Vtbg V3_Copie de Flash du mois d' avril 2009 corrigé par NAIMI_Budget Telmob 2011 3" xfId="13400"/>
    <cellStyle name="_Table_02 Pfd Valuation_TBG Onatel Février  2009  Vtbg V3_Copie de Flash du mois d' avril 2009 corrigé par NAIMI_Budget Telmob 2011 2" xfId="13401"/>
    <cellStyle name="_Table_USA Ownership_TBG Onatel Février  2009  Vtbg V3_Commentaires TBG mars_Copie de Flash du mois d' avril 2009 corrigé par NAIMI_Flash du mois de mai 2009_Budget Telmob 2011 3" xfId="13402"/>
    <cellStyle name="Accent2 33 2" xfId="13403"/>
    <cellStyle name="_Table_02 Pfd Valuation_TBG Onatel Février  2009  Vtbg V3_Capex- Mobile 3" xfId="13404"/>
    <cellStyle name="20% - Accent2 22" xfId="13405"/>
    <cellStyle name="20% - Accent2 17" xfId="13406"/>
    <cellStyle name="20% - Accent4 10 3 2" xfId="13407"/>
    <cellStyle name="_Table_02 Pfd Valuation_TBG Onatel Février  2009  Vtbg V3_Copie de Flash du mois d' avril 2009 corrigé par NAIMI 2 2" xfId="13408"/>
    <cellStyle name="_Table_02 Pfd Valuation_TBG Onatel Février  2009  Vtbg V3_Copie de Flash du mois d' avril 2009 corrigé par NAIMI 2" xfId="13409"/>
    <cellStyle name="_Table_02 Pfd Valuation_TBG Onatel Février  2009  Vtbg V3_Commentaires TBG mars_Reporting Onatel septembre  2009 préparé_Budget Telmob 2011 2 2" xfId="13410"/>
    <cellStyle name="_Table_02 Pfd Valuation_commentaires fixe  internet Déc 08_Reporting Onatel Mai 2009 V 0_Budget Telmob 2011 3" xfId="13411"/>
    <cellStyle name="Normal 3 2 5 5" xfId="13412"/>
    <cellStyle name="_Table_02 Pfd Valuation_TBG Onatel Février  2009  Vtbg V3_Commentaires TBG mars_Reporting Onatel septembre  2009 préparé 2 2" xfId="13413"/>
    <cellStyle name="Texte explicatif 7 2" xfId="13414"/>
    <cellStyle name="Currency [2] 4" xfId="13415"/>
    <cellStyle name="40 % - Accent2 8 2 3" xfId="13416"/>
    <cellStyle name="_Table_02 Pfd Valuation_TBG Onatel Février  2009  Vtbg V3_Commentaires TBG mars_Reporting Onatel septembre  2009 préparé 2" xfId="13417"/>
    <cellStyle name="_Table_USA Ownership_commentaires fixe  internet Déc 08_Flash du mois d' avril 2009_Reporting Onatel Mai 2009 V 0 2 2" xfId="13418"/>
    <cellStyle name="20 % - Accent2 10 5 2" xfId="13419"/>
    <cellStyle name="azert - Style1 3" xfId="13420"/>
    <cellStyle name="_TableHeading_TBG Onatel Février  2009  Vtbg V3_Flash du mois d' avril 2009_Reporting Onatel Mai 2009 V 0_Budget Telmob 2011 2" xfId="13421"/>
    <cellStyle name="_Table_commentaires fixe  internet Déc 08_Commentaires TBG mars_Copie de Flash du mois d' avril 2009 corrigé par NAIMI_Reporting Onatel Mai 2009 V 0_Reporting Onatel septembre  2009 préparé_Budget Telmob 2011" xfId="13422"/>
    <cellStyle name="_Table_02 Pfd Valuation_commentaires fixe  internet Déc 08_TBG Onatel Février  2009  Vtbg V3_Flash du mois de mai 2009_Budget Telmob 2011 2 2" xfId="13423"/>
    <cellStyle name="_Table_02 Pfd Valuation_commentaires fixe  internet Déc 08_TBG Onatel Février  2009  Vtbg V3_Commentaires TBG mars_Copie de Flash du mois d' avril 2009 corrigé par NAIMI_Flash du mois de mai 2009 3" xfId="13424"/>
    <cellStyle name="20 % - Accent3 9 2 3 2" xfId="13425"/>
    <cellStyle name="_Table_02 Pfd Valuation_commentaires fixe  internet Déc 08_TBG Onatel Février  2009  Vtbg V3_Commentaires TBG mars_Flash du mois d' avril 2009_Flash du mois de mai 2009 2 2" xfId="13426"/>
    <cellStyle name="_Table_02 Pfd Valuation_TBG Onatel Février  2009  Vtbg V3_Commentaires TBG mars_Reporting Onatel septembre  2009 préparé" xfId="13427"/>
    <cellStyle name="_TableHeading_TBG Onatel Février  2009  Vtbg V3_Commentaires TBG mars_Copie de Flash du mois d' avril 2009 corrigé par NAIMI_Reporting Onatel Mai 2009 V 0_Reporting Onatel septembre  2009 préparé_Budget 2011 v1 (4) 2" xfId="13428"/>
    <cellStyle name="_Copy of QoQ Access Charges" xfId="13429"/>
    <cellStyle name="20 % - Accent3 9 4 3" xfId="13430"/>
    <cellStyle name="_Table_02 Pfd Valuation_TBG Onatel Février  2009  Vtbg V3_Commentaires TBG mars_Reporting Onatel Mai 2009 V 0_Budget Telmob 2011 3" xfId="13431"/>
    <cellStyle name="_TableHead_commentaires fixe  internet Déc 08_TBG Onatel Février  2009  Vtbg V3_Commentaires TBG mars_Reporting Onatel Mai 2009 V 0 2" xfId="13432"/>
    <cellStyle name="_Table_commentaires fixe  internet Déc 08_TBG Onatel Février  2009  Vtbg V3_Reporting Onatel septembre  2009 préparé" xfId="13433"/>
    <cellStyle name="_Table_USA Ownership_TBG Onatel Février  2009  Vtbg V3_Commentaires TBG mars_Flash du mois d' avril 2009 2 2" xfId="13434"/>
    <cellStyle name="20% - Accent2 25 3 2" xfId="13435"/>
    <cellStyle name="_Table_02 Pfd Valuation_commentaires fixe  internet Déc 08_Flash du mois de septembre 2009 (2) (version 1)_Capex- Mobile 2" xfId="13436"/>
    <cellStyle name="_Table_02 Pfd Valuation_Copie de Flash du mois d' avril 2009 corrigé par NAIMI_Flash du mois de septembre 2009 (2) (version 1)_Capex- Mobile 3" xfId="13437"/>
    <cellStyle name="_Table_02 Pfd Valuation_commentaires fixe  internet Déc 08_TBG Onatel Février  2009  Vtbg V3_Flash du mois d' avril 2009_Budget Telmob 2011" xfId="13438"/>
    <cellStyle name="Pourcentage 18 4 2 2" xfId="13439"/>
    <cellStyle name="_TableHead_Commentaires TBG mars_Flash du mois d' avril 2009_Flash du mois de mai 2009_Budget Telmob 2011 2" xfId="13440"/>
    <cellStyle name="_Table_USA Ownership_commentaires fixe  internet Déc 08_Reporting Onatel Avril 2009 V0 3" xfId="13441"/>
    <cellStyle name="20 % - Accent6 8 3 2 2 2" xfId="13442"/>
    <cellStyle name="_Table_02 Pfd Valuation_commentaires fixe  internet Déc 08_TBG Onatel Février  2009  Vtbg V3_Commentaires TBG mars_Copie de Flash du mois d' avril 2009 corrigé par NAIMI_Reporting Onatel Mai 2009 V 0_Capex- Mobile 3" xfId="13443"/>
    <cellStyle name="_SubHeading_210302 VU Liquidity new figures_Reporting Onatel Avril 2009 V0 2" xfId="13444"/>
    <cellStyle name="_Table_02 Pfd Valuation_Commentaires TBG mars_Copie de Flash du mois d' avril 2009 corrigé par NAIMI_Budget Telmob 2011 2 2" xfId="13445"/>
    <cellStyle name="_TableHeading_Reporting Onatel Avril 2009 V0_Flash du mois de mai 2009_Budget 2011 v1 (4) 2" xfId="13446"/>
    <cellStyle name="_TableHead_commentaires fixe  internet Déc 08_Commentaires TBG mars_Flash du mois d' avril 2009_Flash du mois de mai 2009_Budget 2011 v1 (4) 2" xfId="13447"/>
    <cellStyle name="_Heading_prestemp_Reporting Onatel Avril 2009 V0_Flash du mois de septembre 2009 (2) (version 1)_Flash du mois de Novembre V2" xfId="13448"/>
    <cellStyle name="_Table_USA Ownership_commentaires fixe  internet Déc 08_Copie de Flash du mois d' avril 2009 corrigé par NAIMI_Reporting Onatel septembre  2009 préparé_Budget Telmob 2011 3" xfId="13449"/>
    <cellStyle name="20% - Accent5 24_RH et QS" xfId="13450"/>
    <cellStyle name="20% - Accent5 19_RH et QS" xfId="13451"/>
    <cellStyle name="_Table_02 Pfd Valuation_Reporting Onatel Avril 2009 V0_Copie de Flash du mois d' avril 2009 corrigé par NAIMI_Reporting Onatel Mai 2009 V 0_Reporting Onatel septembre  2009 préparé_Budget Telmob 2011 3" xfId="13452"/>
    <cellStyle name="_Table_USA Ownership_commentaires fixe  internet Déc 08_Copie de Flash du mois d' avril 2009 corrigé par NAIMI_Reporting Onatel septembre  2009 préparé_Budget Telmob 2011 2" xfId="13453"/>
    <cellStyle name="_Table_02 Pfd Valuation_TBG Onatel Février  2009  Vtbg V3_Commentaires TBG mars_Reporting Onatel Mai 2009 V 0 2" xfId="13454"/>
    <cellStyle name="_Table_02 Pfd Valuation_Flash du mois d' avril 2009_Flash du mois de septembre 2009 (2) (version 1)_Budget Telmob 2011 2 2" xfId="13455"/>
    <cellStyle name="20 % - Accent2 12 2 2 2" xfId="13456"/>
    <cellStyle name="_TableHeading_commentaires fixe  internet Déc 08_TBG Onatel Février  2009  Vtbg V3_Commentaires TBG mars_Flash du mois de mai 2009 2" xfId="13457"/>
    <cellStyle name="_Table_USA Ownership_Reporting Onatel Avril 2009 V0 2 2" xfId="13458"/>
    <cellStyle name="TitleVertical" xfId="13459"/>
    <cellStyle name="Normal 3 3 7 2" xfId="13460"/>
    <cellStyle name="_Table_02 Pfd Valuation_TBG Onatel Février  2009  Vtbg V3_Commentaires TBG mars_Flash du mois de septembre 2009 (2) (version 1)_Budget Telmob 2011 2 2" xfId="13461"/>
    <cellStyle name="_SubHeading_prestemp_Flash du mois de septembre 2009 (2) (version 1)" xfId="13462"/>
    <cellStyle name="_Table_02 Pfd Valuation_TBG Onatel Février  2009  Vtbg V3_Commentaires TBG mars_Copie de Flash du mois d' avril 2009 corrigé par NAIMI_Reporting Onatel Mai 2009 V 0_Reporting Onatel septembre  2009 préparé_Budget Telmob 2011 2 2" xfId="13463"/>
    <cellStyle name="_Table_02 Pfd Valuation_commentaires fixe  internet Déc 08_TBG Onatel Février  2009  Vtbg V3_Flash du mois d' avril 2009_Reporting Onatel septembre  2009 préparé_Capex- Mobile 3" xfId="13464"/>
    <cellStyle name="_Table_02 Pfd Valuation_TBG Onatel Février  2009  Vtbg V3_Commentaires TBG mars_Flash du mois de septembre 2009 (2) (version 1)_Budget Telmob 2011 2" xfId="13465"/>
    <cellStyle name="40 % - Accent4 10 3 2 2" xfId="13466"/>
    <cellStyle name="_Multiple_USA Ownership" xfId="13467"/>
    <cellStyle name="_Table_02 Pfd Valuation_TBG Onatel Février  2009  Vtbg V3_Commentaires TBG mars_Flash du mois de septembre 2009 (2) (version 1) 3" xfId="13468"/>
    <cellStyle name="_Table_02 Pfd Valuation_commentaires fixe  internet Déc 08_TBG Onatel Février  2009  Vtbg V3_Commentaires TBG mars_Flash du mois d' avril 2009_Reporting Onatel Mai 2009 V 0_Capex- Mobile 2 2" xfId="13469"/>
    <cellStyle name="_Table_02 Pfd Valuation_TBG Onatel Février  2009  Vtbg V3_Flash du mois d' avril 2009_Budget Telmob 2011 2" xfId="13470"/>
    <cellStyle name="_TableHead_TBG Onatel Février  2009  Vtbg V3_Commentaires TBG mars_Flash du mois de mai 2009" xfId="13471"/>
    <cellStyle name="Normal 3 2 6 2 2 2" xfId="13472"/>
    <cellStyle name="_Table_02 Pfd Valuation_TBG Onatel Février  2009  Vtbg V3_Commentaires TBG mars_Flash du mois de septembre 2009 (2) (version 1)_Budget Telmob 2011" xfId="13473"/>
    <cellStyle name="_Table_02 Pfd Valuation_commentaires fixe  internet Déc 08_Commentaires TBG mars_Flash du mois d' avril 2009_Capex- Mobile 3" xfId="13474"/>
    <cellStyle name="_Table_02 Pfd Valuation_TBG Onatel Février  2009  Vtbg V3_Commentaires TBG mars_Flash du mois de septembre 2009 (2) (version 1) 2 2" xfId="13475"/>
    <cellStyle name="40% - Accent6 2 2 2 2" xfId="13476"/>
    <cellStyle name="20% - Accent2 9 2" xfId="13477"/>
    <cellStyle name="_Table_02 Pfd Valuation_TBG Onatel Février  2009  Vtbg V3_Commentaires TBG mars_Flash du mois d' avril 2009_Reporting Onatel septembre  2009 préparé 2 2" xfId="13478"/>
    <cellStyle name="Input [00] 2" xfId="13479"/>
    <cellStyle name="_TableHeading_commentaires fixe  internet Déc 08_Budget Telmob 2011 2" xfId="13480"/>
    <cellStyle name="Calcul 3 2" xfId="13481"/>
    <cellStyle name="_Table_02 Pfd Valuation_P &amp; L Conso_COMMENTAIRES JUILLET 2009_Capex- Mobile" xfId="13482"/>
    <cellStyle name="_Table_02 Pfd Valuation_commentaires fixe  internet Déc 08_Commentaires TBG mars_Flash du mois d' avril 2009_Budget Telmob 2011" xfId="13483"/>
    <cellStyle name="_Table_02 Pfd Valuation_Commentaires TBG mars_Copie de Flash du mois d' avril 2009 corrigé par NAIMI_Reporting Onatel septembre  2009 préparé_Budget Telmob 2011 2" xfId="13484"/>
    <cellStyle name="_Table_02 Pfd Valuation_Copie de Flash du mois d' avril 2009 corrigé par NAIMI_Flash du mois de septembre 2009 (2) (version 1)_Budget Telmob 2011 3" xfId="13485"/>
    <cellStyle name="20 % - Accent3 9 2_RH et QS" xfId="13486"/>
    <cellStyle name="Normal 5 2 2 3 2_RH et QS" xfId="13487"/>
    <cellStyle name="_Table_02 Pfd Valuation_commentaires fixe  internet Déc 08_TBG Onatel Février  2009  Vtbg V3_Commentaires TBG mars_Copie de Flash du mois d' avril 2009 corrigé par NAIMI_Reporting Onatel Mai 2009 V 0" xfId="13488"/>
    <cellStyle name="_Table_02 Pfd Valuation_TBG Onatel Février  2009  Vtbg V3_Commentaires TBG mars_Flash du mois d' avril 2009_Reporting Onatel Mai 2009 V 0_Budget Telmob 2011" xfId="13489"/>
    <cellStyle name="40% - Accent1 13 3 2" xfId="13490"/>
    <cellStyle name="_Table_02 Pfd Valuation_commentaires fixe  internet Déc 08_TBG Onatel Février  2009  Vtbg V3_Flash du mois d' avril 2009_Flash du mois de mai 2009_Capex- Mobile 2" xfId="13491"/>
    <cellStyle name="_Table_TBG Onatel Février  2009  Vtbg V3_Flash du mois d' avril 2009" xfId="13492"/>
    <cellStyle name="_Heading_prestemp_Commentaires Janvier 2010" xfId="13493"/>
    <cellStyle name="20% - Accent3 13_RH et QS" xfId="13494"/>
    <cellStyle name="_Table_02 Pfd Valuation_Reporting Onatel Avril 2009 V0_Copie de Flash du mois d' avril 2009 corrigé par NAIMI_Reporting Onatel Mai 2009 V 0_Reporting Onatel septembre  2009 préparé 3" xfId="13495"/>
    <cellStyle name="_Table_02 Pfd Valuation_TBG Onatel Février  2009  Vtbg V3_Commentaires TBG mars_Flash du mois d' avril 2009_Reporting Onatel Mai 2009 V 0 3" xfId="13496"/>
    <cellStyle name="_Table_02 Pfd Valuation_TBG Onatel Février  2009  Vtbg V3_Commentaires TBG mars_Flash du mois d' avril 2009_Reporting Onatel Mai 2009 V 0" xfId="13497"/>
    <cellStyle name="40 % - Accent5 10 3 2 3" xfId="13498"/>
    <cellStyle name="_TableHead_commentaires fixe  internet Déc 08_Commentaires TBG mars_Reporting Onatel Mai 2009 V 0_Budget Telmob 2011" xfId="13499"/>
    <cellStyle name="_Table_02 Pfd Valuation_TBG Onatel Février  2009  Vtbg V3_Commentaires TBG mars_Flash du mois d' avril 2009_Flash du mois de septembre 2009 (2) (version 1)_Budget Telmob 2011 3" xfId="13500"/>
    <cellStyle name="20 % - Accent1 3 4" xfId="13501"/>
    <cellStyle name="_MultipleSpace_Final Pages 8-20" xfId="13502"/>
    <cellStyle name="_Table_02 Pfd Valuation_TBG Onatel Février  2009  Vtbg V3_Commentaires TBG mars_Flash du mois d' avril 2009_Flash du mois de septembre 2009 (2) (version 1) 3" xfId="13503"/>
    <cellStyle name="20% - Accent4 23 2 3" xfId="13504"/>
    <cellStyle name="20% - Accent4 18 2 3" xfId="13505"/>
    <cellStyle name="_Table_02 Pfd Valuation_TBG Onatel Février  2009  Vtbg V3_Commentaires TBG mars_Flash du mois d' avril 2009_Flash du mois de septembre 2009 (2) (version 1)" xfId="13506"/>
    <cellStyle name="Pourcentage 18 4 2 2 3" xfId="13507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13508"/>
    <cellStyle name="_Table_02 Pfd Valuation_Reporting Onatel Mai 2009 V 0 A ENVOYE_Reporting Onatel septembre  2009 préparé_Capex- Mobile 2" xfId="13509"/>
    <cellStyle name="_TableHeading_commentaires fixe  internet Déc 08_Reporting Onatel Avril 2009 V0_Copie de Flash du mois d' avril 2009 corrigé par NAIMI_Budget Telmob 2011" xfId="13510"/>
    <cellStyle name="Avertissement 6 2" xfId="13511"/>
    <cellStyle name="_Table_02 Pfd Valuation_Rev Fixe-Internet" xfId="13512"/>
    <cellStyle name="_Table_USA Ownership_commentaires fixe  internet Déc 08_Copie de Flash du mois d' avril 2009 corrigé par NAIMI_Flash du mois de septembre 2009 (2) (version 1) 2" xfId="13513"/>
    <cellStyle name="40% - Accent2 12 2 2" xfId="13514"/>
    <cellStyle name="_Table_02 Pfd Valuation_TBG Onatel Février  2009  Vtbg V3_Commentaires TBG mars_Flash du mois d' avril 2009_Flash du mois de mai 2009_Capex- Mobile 2 2" xfId="13515"/>
    <cellStyle name="40 % - Accent2 8 5" xfId="13516"/>
    <cellStyle name="_Multiple_Contribution of assets into USAi_02" xfId="13517"/>
    <cellStyle name="_Table_02 Pfd Valuation_TBG Onatel Février  2009  Vtbg V3_Commentaires TBG mars_Flash du mois d' avril 2009_Flash du mois de mai 2009_Capex- Mobile" xfId="13518"/>
    <cellStyle name="_Table_USA Ownership_Commentaires TBG mars_Copie de Flash du mois d' avril 2009 corrigé par NAIMI_Budget Telmob 2011" xfId="13519"/>
    <cellStyle name="40% - Accent2 25 2 2" xfId="13520"/>
    <cellStyle name="_Heading_prestemp_Reporting Onatel Avril 2009 V0_Reporting Onatel septembre  2009 préparé" xfId="13521"/>
    <cellStyle name="_Table_02 Pfd Valuation_TBG Onatel Février  2009  Vtbg V3_Commentaires TBG mars_Flash du mois d' avril 2009_Flash du mois de mai 2009_Budget Telmob 2011 2 2" xfId="13522"/>
    <cellStyle name="20% - Accent2 14 2 3" xfId="13523"/>
    <cellStyle builtinId="50" name="20% - Accent6" xfId="13524"/>
    <cellStyle name="Normal 3 2 2 3 3 3" xfId="13525"/>
    <cellStyle name="Accent2 2 7" xfId="13526"/>
    <cellStyle name="_Table_02 Pfd Valuation_commentaires fixe  internet Déc 08_Reporting Onatel Mai 2009 V 0 A ENVOYE_Flash du mois de septembre 2009 (2) (version 1) 2" xfId="13527"/>
    <cellStyle name="_Table_02 Pfd Valuation_TBG Onatel Février  2009  Vtbg V3_Copie de Flash du mois d' avril 2009 corrigé par NAIMI_Reporting Onatel Mai 2009 V 0_Budget Telmob 2011 2" xfId="13528"/>
    <cellStyle name="Normal 3 2 2 3 4" xfId="13529"/>
    <cellStyle name="40% - Accent4 6 4" xfId="13530"/>
    <cellStyle name="_Table_02 Pfd Valuation_Reporting Onatel Avril 2009 V0_Flash du mois de septembre 2009 (2) (version 1)_Capex- Mobile 3" xfId="13531"/>
    <cellStyle name="réel 2" xfId="13532"/>
    <cellStyle name="_Table_02 Pfd Valuation_Commentaires TBG mars_Copie de Flash du mois d' avril 2009 corrigé par NAIMI_Reporting Onatel Mai 2009 V 0_Budget Telmob 2011" xfId="13533"/>
    <cellStyle name="40% - Accent5 2" xfId="13534"/>
    <cellStyle name="_TableHeading_TBG Onatel Février  2009  Vtbg V3_Flash du mois de mai 2009 2" xfId="13535"/>
    <cellStyle name="_Table_02 Pfd Valuation_TBG Onatel Février  2009  Vtbg V3_Commentaires TBG mars_Flash du mois d' avril 2009_Flash du mois de mai 2009 2" xfId="13536"/>
    <cellStyle name="_KPI Consolidation version 8" xfId="13537"/>
    <cellStyle name="_Table_commentaires fixe  internet Déc 08_Reporting Onatel Avril 2009 V0_Budget Telmob 2011" xfId="13538"/>
    <cellStyle name="_Table_02 Pfd Valuation_TBG Onatel Février  2009  Vtbg V3_Commentaires TBG mars_Flash du mois d' avril 2009_Budget Telmob 2011 2" xfId="13539"/>
    <cellStyle name="_TableRowBorder_commentaires fixe  internet Déc 08_Copie de Flash du mois d' avril 2009 corrigé par NAIMI_Reporting Onatel Mai 2009 V 0_Budget Telmob 2011" xfId="13540"/>
    <cellStyle name="_Table_02 Pfd Valuation_Reporting Onatel Mai 2009 V 0 A ENVOYE_Flash du mois de septembre 2009 (2) (version 1)_Capex- Mobile" xfId="13541"/>
    <cellStyle name="20 % - Accent1 9 2 2" xfId="13542"/>
    <cellStyle name="_Table_02 Pfd Valuation_commentaires fixe  internet Déc 08_TBG Onatel Février  2009  Vtbg V3_Flash du mois d' avril 2009_Capex- Mobile" xfId="13543"/>
    <cellStyle name="40% - Accent6 11 2 3" xfId="13544"/>
    <cellStyle name="20% - Accent1 14 2 2" xfId="13545"/>
    <cellStyle name="_Table_02 Pfd Valuation_commentaires fixe  internet Déc 08_TBG Onatel Février  2009  Vtbg V3_Commentaires TBG mars_Flash du mois d' avril 2009_Reporting Onatel Mai 2009 V 0 3" xfId="13546"/>
    <cellStyle name="_Table_USA Ownership_commentaires fixe  internet Déc 08_Copie de Flash du mois d' avril 2009 corrigé par NAIMI_Reporting Onatel Mai 2009 V 0_Flash du mois de septembre 2009 (2) (version 1) 2 2" xfId="13547"/>
    <cellStyle name="_Heading_prestemp_commentaires_fixe__internet_nov_08(2)" xfId="13548"/>
    <cellStyle name="_Table_02 Pfd Valuation_TBG Onatel Février  2009  Vtbg V3_Commentaires TBG mars_Flash du mois d' avril 2009 3" xfId="13549"/>
    <cellStyle name="_TableHeading_Reporting Onatel Avril 2009 V0_Reporting Onatel Mai 2009 V 0" xfId="13550"/>
    <cellStyle name="_Table_02 Pfd Valuation_commentaires fixe  internet Déc 08_Commentaires TBG mars_Flash du mois d' avril 2009_Reporting Onatel septembre  2009 préparé_Budget Telmob 2011 2" xfId="13551"/>
    <cellStyle name="40 % - Accent3 7 3 3 2" xfId="13552"/>
    <cellStyle name="_Table_02 Pfd Valuation_TBG Onatel Février  2009  Vtbg V3_Commentaires TBG mars_Flash du mois d' avril 2009 2 2" xfId="13553"/>
    <cellStyle name="_Table_02 Pfd Valuation_commentaires fixe  internet Déc 08_TBG Onatel Février  2009  Vtbg V3_Copie de Flash du mois d' avril 2009 corrigé par NAIMI_Flash du mois de mai 2009_Budget Telmob 2011 2" xfId="13554"/>
    <cellStyle name="_Table_USA Ownership_TBG Onatel Février  2009  Vtbg V3_Commentaires TBG mars_Copie de Flash du mois d' avril 2009 corrigé par NAIMI_Reporting Onatel Mai 2009 V 0_Reporting Onatel septembre  2009 préparé_Budget Telmob 2011 2" xfId="13555"/>
    <cellStyle name="_Table_02 Pfd Valuation_TBG Onatel Février  2009  Vtbg V3_Commentaires TBG mars_Copie de Flash du mois d' avril 2009 corrigé par NAIMI_Reporting Onatel septembre  2009 préparé_Budget Telmob 2011 2 2" xfId="13556"/>
    <cellStyle name="%_commentaires fixe  internet Déc 08 2" xfId="13557"/>
    <cellStyle name="_Table_02 Pfd Valuation_TBG Onatel Février  2009  Vtbg V3_Commentaires TBG mars_Copie de Flash du mois d' avril 2009 corrigé par NAIMI_Reporting Onatel septembre  2009 préparé 3" xfId="13558"/>
    <cellStyle name="_TableHead_commentaires fixe  internet Déc 08_TBG Onatel Février  2009  Vtbg V3_Commentaires TBG mars_Copie de Flash du mois d' avril 2009 corrigé par NAIMI_Budget 2011 v1 (4)" xfId="13559"/>
    <cellStyle name="Sortie 3" xfId="13560"/>
    <cellStyle name="SAPBEXaggData 2" xfId="13561"/>
    <cellStyle name="_Table_02 Pfd Valuation_commentaires fixe  internet Déc 08_Copie de Flash du mois d' avril 2009 corrigé par NAIMI_Reporting Onatel Mai 2009 V 0 2 2" xfId="13562"/>
    <cellStyle name="_Table_02 Pfd Valuation_TBG Onatel Février  2009  Vtbg V3_Commentaires TBG mars_Copie de Flash du mois d' avril 2009 corrigé par NAIMI_Reporting Onatel septembre  2009 préparé 2" xfId="13563"/>
    <cellStyle name="20% - Accent3 21 2 3" xfId="13564"/>
    <cellStyle name="20% - Accent3 16 2 3" xfId="13565"/>
    <cellStyle name="_Table_Commentaires TBG mars_Copie de Flash du mois d' avril 2009 corrigé par NAIMI_Reporting Onatel Mai 2009 V 0_Flash du mois de septembre 2009 (2) (version 1)" xfId="13566"/>
    <cellStyle name="_Table_02 Pfd Valuation_commentaires fixe  internet Déc 08_Capex- Mobile 3" xfId="13567"/>
    <cellStyle name="Normal 20 10" xfId="13568"/>
    <cellStyle name="Input 9" xfId="13569"/>
    <cellStyle name="PillarText" xfId="13570"/>
    <cellStyle name="Euro 3 2 2" xfId="13571"/>
    <cellStyle name="_Table_P &amp; L Conso_COMMENTAIRES JUILLET 2009_Budget Telmob 2011" xfId="13572"/>
    <cellStyle name="Normal 4 2 6 3" xfId="13573"/>
    <cellStyle name="_Table_USA Ownership_commentaires fixe  internet Déc 08_Commentaires TBG mars_Flash du mois d' avril 2009_Flash du mois de septembre 2009 (2) (version 1)_Budget Telmob 2011 3" xfId="13574"/>
    <cellStyle name="Comma [0] 3 3" xfId="13575"/>
    <cellStyle name="_Table_02 Pfd Valuation_commentaires fixe  internet Déc 08_Reporting Onatel Avril 2009 V0_Reporting Onatel Mai 2009 V 0 2 2" xfId="13576"/>
    <cellStyle name="_Table_02 Pfd Valuation_Commentaires TBG mars_Reporting Onatel Mai 2009 V 0_Capex- Mobile 2" xfId="13577"/>
    <cellStyle name="_Table_02 Pfd Valuation_commentaires fixe  internet Déc 08_TBG Onatel Février  2009  Vtbg V3_Copie de Flash du mois d' avril 2009 corrigé par NAIMI_Reporting Onatel septembre  2009 préparé_Capex- Mobile 2 2" xfId="13578"/>
    <cellStyle name="_Table_02 Pfd Valuation_commentaires fixe  internet Déc 08_Capex- Mobile 2" xfId="13579"/>
    <cellStyle name="40 % - Accent6 13 2 2" xfId="13580"/>
    <cellStyle name="Total 2 9" xfId="13581"/>
    <cellStyle name="Normal 5 2 5 3_RH et QS" xfId="13582"/>
    <cellStyle name="Commentaire 6 2 2" xfId="13583"/>
    <cellStyle name="_TableHead_commentaires fixe  internet Déc 08_TBG Onatel Février  2009  Vtbg V3_Commentaires TBG mars_Flash du mois d' avril 2009_Reporting Onatel Mai 2009 V 0_Budget 2011 v1 (4) 2" xfId="13584"/>
    <cellStyle name="_Table_USA Ownership_commentaires fixe  internet Déc 08_TBG Onatel Février  2009  Vtbg V3_Copie de Flash du mois d' avril 2009 corrigé par NAIMI_Reporting Onatel Mai 2009 V 0_Budget Telmob 2011 3" xfId="13585"/>
    <cellStyle name="_Table_02 Pfd Valuation_TBG Onatel Février  2009  Vtbg V3_Commentaires TBG mars_Copie de Flash du mois d' avril 2009 corrigé par NAIMI_Reporting Onatel Mai 2009 V 0_Reporting Onatel septembre  2009 préparé_Capex- Mobile" xfId="13586"/>
    <cellStyle name="40 % - Accent1 3_CA Fixe" xfId="13587"/>
    <cellStyle name="_Table_02 Pfd Valuation_TBG Onatel Février  2009  Vtbg V3_Flash du mois de mai 2009 2 2" xfId="13588"/>
    <cellStyle name="_Table_USA Ownership_TBG Onatel Février  2009  Vtbg V3_Flash du mois d' avril 2009_Reporting Onatel Mai 2009 V 0_Budget Telmob 2011" xfId="13589"/>
    <cellStyle name="40% - Accent1 25 4" xfId="13590"/>
    <cellStyle name="Normal 20 2 2 3 3 2" xfId="13591"/>
    <cellStyle name="_Table_commentaires fixe  internet Déc 08_TBG Onatel Février  2009  Vtbg V3_Commentaires TBG mars_Copie de Flash du mois d' avril 2009 corrigé par NAIMI" xfId="13592"/>
    <cellStyle name="_TableHead_commentaires fixe  internet Déc 08_Flash du mois d' avril 2009_Flash du mois de mai 2009_Budget 2011 v1 (4) 2" xfId="13593"/>
    <cellStyle name="Normal 21 6 2 2" xfId="13594"/>
    <cellStyle name="_Table_USA Ownership_commentaires fixe  internet Déc 08_Commentaires TBG mars_Flash du mois d' avril 2009_Flash du mois de septembre 2009 (2) (version 1) 3" xfId="13595"/>
    <cellStyle name="_Table_02 Pfd Valuation_commentaires fixe  internet Déc 08_Copie de Flash du mois d' avril 2009 corrigé par NAIMI 3" xfId="13596"/>
    <cellStyle name="SAPBEXexcGood3 3" xfId="13597"/>
    <cellStyle name="Normal 81_RH et QS" xfId="13598"/>
    <cellStyle name="Normal 76_RH et QS" xfId="13599"/>
    <cellStyle name="Neutre 7 2" xfId="13600"/>
    <cellStyle name="%_yan mogo ba_Flash du mois de septembre 2009 (2) (version 1)_Commentaire activité Fixe  mobile ONATEL Nov 2009" xfId="13601"/>
    <cellStyle name="_Table_USA Ownership_commentaires fixe  internet Déc 08_Commentaires TBG mars_Flash du mois d' avril 2009_Flash du mois de septembre 2009 (2) (version 1) 2" xfId="13602"/>
    <cellStyle name="_Table_02 Pfd Valuation_commentaires fixe  internet Déc 08_Copie de Flash du mois d' avril 2009 corrigé par NAIMI 2" xfId="13603"/>
    <cellStyle name="_Table_02 Pfd Valuation_TBG Onatel Février  2009  Vtbg V3_Commentaires TBG mars_Copie de Flash du mois d' avril 2009 corrigé par NAIMI_Reporting Onatel Mai 2009 V 0_Reporting Onatel septembre  2009 préparé 2 2" xfId="13604"/>
    <cellStyle name="_Table_02 Pfd Valuation_TBG Onatel Février  2009  Vtbg V3_Commentaires TBG mars_Copie de Flash du mois d' avril 2009 corrigé par NAIMI_Reporting Onatel Mai 2009 V 0_Reporting Onatel septembre  2009 préparé" xfId="13605"/>
    <cellStyle name="Normal 6 2 4 4 3" xfId="13606"/>
    <cellStyle name="_Table_02 Pfd Valuation_TBG Onatel Février  2009  Vtbg V3_Commentaires TBG mars_Copie de Flash du mois d' avril 2009 corrigé par NAIMI_Reporting Onatel Mai 2009 V 0_Flash du mois de septembre 2009 (2) (version 1)_Capex- Mobile 2 2" xfId="13607"/>
    <cellStyle name="_Table_02 Pfd Valuation_TBG Onatel Février  2009  Vtbg V3_Commentaires TBG mars_Copie de Flash du mois d' avril 2009 corrigé par NAIMI_Reporting Onatel Mai 2009 V 0_Flash du mois de septembre 2009 (2) (version 1)_Capex- Mobile" xfId="13608"/>
    <cellStyle name="40 % - Accent1 8 4 2 2" xfId="13609"/>
    <cellStyle name="40% - Accent6 10_RH et QS" xfId="13610"/>
    <cellStyle name=" Writer Import]_x000d__x000a_Display Dialog=No_x000d__x000a__x000d__x000a_[Horizontal Arrange]_x000d__x000a_Dimensions Interlocking=Yes_x000d__x000a_Sum Hierarchy=Yes_x000d__x000a_Generate 4" xfId="13611"/>
    <cellStyle name="_Table_02 Pfd Valuation_TBG Onatel Février  2009  Vtbg V3_Commentaires TBG mars_Copie de Flash du mois d' avril 2009 corrigé par NAIMI_Reporting Onatel Mai 2009 V 0_Flash du mois de septembre 2009 (2) (version 1)_Budget Telmob 2011" xfId="13612"/>
    <cellStyle name="_SubHeading_210302 VU Liquidity new figures_Reporting Onatel Mai 2009 V 0 A ENVOYE_Flash du mois de septembre 2009 (2) (version 1)" xfId="13613"/>
    <cellStyle name="Normal 8 5 3 3 2" xfId="13614"/>
    <cellStyle name="60% - Accent1 3" xfId="13615"/>
    <cellStyle name="_Table_02 Pfd Valuation_TBG Onatel Février  2009  Vtbg V3_Commentaires TBG mars_Copie de Flash du mois d' avril 2009 corrigé par NAIMI_Reporting Onatel Mai 2009 V 0_Flash du mois de septembre 2009 (2) (version 1) 2 2" xfId="13616"/>
    <cellStyle name="_Table_02 Pfd Valuation_Reporting Onatel Avril 2009 V0_Reporting Onatel Mai 2009 V 0_Budget Telmob 2011 2 2" xfId="13617"/>
    <cellStyle name="_Table_02 Pfd Valuation_TBG Onatel Février  2009  Vtbg V3_Commentaires TBG mars_Copie de Flash du mois d' avril 2009 corrigé par NAIMI_Reporting Onatel Mai 2009 V 0_Capex- Mobile 2" xfId="13618"/>
    <cellStyle name="Heading 4 11" xfId="13619"/>
    <cellStyle name="_Table_02 Pfd Valuation_commentaires fixe  internet Déc 08_TBG Onatel Février  2009  Vtbg V3_Reporting Onatel septembre  2009 préparé 3" xfId="13620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13621"/>
    <cellStyle name="20 % - Accent2 9 2 3" xfId="13622"/>
    <cellStyle name="20% - Accent4 27 2 2 2" xfId="13623"/>
    <cellStyle name="_Table_02 Pfd Valuation_TBG Onatel Février  2009  Vtbg V3_Commentaires TBG mars_Copie de Flash du mois d' avril 2009 corrigé par NAIMI_Reporting Onatel Mai 2009 V 0_Budget Telmob 2011 3" xfId="13624"/>
    <cellStyle name="_SubHeading_prestemp_Reporting Onatel Avril 2009 V0_Flash du mois de septembre 2009 (2) (version 1)_Classeur1" xfId="13625"/>
    <cellStyle name="_Table_USA Ownership_Commentaires TBG mars_Copie de Flash du mois d' avril 2009 corrigé par NAIMI_Budget Telmob 2011 2 2" xfId="13626"/>
    <cellStyle name="_Table_02 Pfd Valuation_commentaires fixe  internet Déc 08_Reporting Onatel Avril 2009 V0_Copie de Flash du mois d' avril 2009 corrigé par NAIMI_Budget Telmob 2011 2" xfId="13627"/>
    <cellStyle name="_Table_02 Pfd Valuation_TBG Onatel Février  2009  Vtbg V3_Commentaires TBG mars_Copie de Flash du mois d' avril 2009 corrigé par NAIMI_Flash du mois de mai 2009" xfId="13628"/>
    <cellStyle name="%_Trafic_Comptable_2009_NOV 2" xfId="13629"/>
    <cellStyle name="HEADINGS 2" xfId="13630"/>
    <cellStyle name="_Table_02 Pfd Valuation_TBG Onatel Février  2009  Vtbg V3_Commentaires TBG mars_Copie de Flash du mois d' avril 2009 corrigé par NAIMI_Reporting Onatel Mai 2009 V 0_Budget Telmob 2011 2" xfId="13631"/>
    <cellStyle name="40% - Accent6 13 2 2 2" xfId="13632"/>
    <cellStyle name="HEADINGS" xfId="13633"/>
    <cellStyle name="_Table_USA Ownership_Commentaires TBG mars_Copie de Flash du mois d' avril 2009 corrigé par NAIMI_Reporting Onatel Mai 2009 V 0_Budget Telmob 2011 2 2" xfId="13634"/>
    <cellStyle name="_Situation des projets FTK_BSS_Envrt_18-10-05_PPO_3G_2009 Propos DR &amp; Scénarios Mktg 12-12_TBG nov 09 - v5" xfId="13635"/>
    <cellStyle name="_TableRowBorder_TBG Onatel Février  2009  Vtbg V3" xfId="13636"/>
    <cellStyle name="_Table_commentaires fixe  internet Déc 08_Copie de Flash du mois d' avril 2009 corrigé par NAIMI_Reporting Onatel Mai 2009 V 0_Flash du mois de septembre 2009 (2) (version 1)_Budget Telmob 2011" xfId="13637"/>
    <cellStyle name="_Table_02 Pfd Valuation_TBG Onatel Février  2009  Vtbg V3_Commentaires TBG mars_Copie de Flash du mois d' avril 2009 corrigé par NAIMI_Flash du mois de septembre 2009 (2) (version 1)_Capex- Mobile 3" xfId="13638"/>
    <cellStyle name="60% - Accent5 7" xfId="13639"/>
    <cellStyle name="40% - Accent2 14" xfId="13640"/>
    <cellStyle name="_Table_02 Pfd Valuation_TBG Onatel Février  2009  Vtbg V3_Commentaires TBG mars_Copie de Flash du mois d' avril 2009 corrigé par NAIMI_Flash du mois de septembre 2009 (2) (version 1)_Budget Telmob 2011 2 2" xfId="13641"/>
    <cellStyle name="_Table_02 Pfd Valuation_Commentaires TBG mars_Flash du mois d' avril 2009_Flash du mois de septembre 2009 (2) (version 1) 3" xfId="13642"/>
    <cellStyle name="_Table_02 Pfd Valuation_Commentaires TBG mars_Flash du mois de septembre 2009 (2) (version 1) 3" xfId="13643"/>
    <cellStyle name="_Table_USA Ownership_commentaires fixe  internet Déc 08_TBG Onatel Février  2009  Vtbg V3_Flash du mois d' avril 2009_Flash du mois de septembre 2009 (2) (version 1) 2" xfId="13644"/>
    <cellStyle name="_TableHeading_commentaires fixe  internet Déc 08_TBG Onatel Février  2009  Vtbg V3_Copie de Flash du mois d' avril 2009 corrigé par NAIMI_Budget Telmob 2011 2" xfId="13645"/>
    <cellStyle name="_Table_USA Ownership_commentaires fixe  internet Déc 08_TBG Onatel Février  2009  Vtbg V3_Reporting Onatel septembre  2009 préparé_Budget Telmob 2011" xfId="13646"/>
    <cellStyle name="_Table_02 Pfd Valuation_TBG Onatel Février  2009  Vtbg V3_Commentaires TBG mars_Copie de Flash du mois d' avril 2009 corrigé par NAIMI_Flash du mois de septembre 2009 (2) (version 1) 2" xfId="13647"/>
    <cellStyle name="_SubHeading_210302 VU Liquidity new figures_Reporting Onatel Mai 2009 V 0_Commentaires Janvier 2010" xfId="13648"/>
    <cellStyle name="Milliers 19_RH et QS" xfId="13649"/>
    <cellStyle name="_V0 24sep" xfId="13650"/>
    <cellStyle name="20 % - Accent2 8 4 2" xfId="13651"/>
    <cellStyle name="_Table_02 Pfd Valuation_TBG Onatel Février  2009  Vtbg V3_Commentaires TBG mars_Copie de Flash du mois d' avril 2009 corrigé par NAIMI_Flash du mois de mai 2009_Capex- Mobile 3" xfId="13652"/>
    <cellStyle name="_TableHead_Reporting Onatel Avril 2009 V0_Copie de Flash du mois d' avril 2009 corrigé par NAIMI_Reporting Onatel Mai 2009 V 0 2" xfId="13653"/>
    <cellStyle name="SAPBEXHLevel2X 2 2" xfId="13654"/>
    <cellStyle name="Accent3 10" xfId="13655"/>
    <cellStyle name="_Table_USA Ownership_TBG Onatel Février  2009  Vtbg V3_Commentaires TBG mars_Copie de Flash du mois d' avril 2009 corrigé par NAIMI_Reporting Onatel Mai 2009 V 0_Flash du mois de septembre 2009 (2) (version 1)_Budget Telmob 2011" xfId="13656"/>
    <cellStyle name="Header Total 2" xfId="13657"/>
    <cellStyle name="20% - Accent1 21 3" xfId="13658"/>
    <cellStyle name="20% - Accent1 16 3" xfId="13659"/>
    <cellStyle name="_EtatADSL-10-01-2007- estimation PdM_CAPEX BUDGET2010" xfId="13660"/>
    <cellStyle name="Normal 95 4 3" xfId="13661"/>
    <cellStyle name="40 % - Accent2 13_RH et QS" xfId="13662"/>
    <cellStyle name="_TableHeading_commentaires fixe  internet Déc 08_TBG Onatel Février  2009  Vtbg V3_Flash du mois d' avril 2009_Reporting Onatel Mai 2009 V 0" xfId="13663"/>
    <cellStyle name="_Table_02 Pfd Valuation_TBG Onatel Février  2009  Vtbg V3_Commentaires TBG mars_Copie de Flash du mois d' avril 2009 corrigé par NAIMI_Flash du mois de mai 2009_Budget Telmob 2011" xfId="13664"/>
    <cellStyle name="_Heading_prestemp_Reporting Onatel Avril 2009 V0_Flash du mois de septembre 2009 (2) (version 1)_Classeur1" xfId="13665"/>
    <cellStyle name="20% - Accent6 22 2 3" xfId="13666"/>
    <cellStyle name="20% - Accent6 17 2 3" xfId="13667"/>
    <cellStyle name="_Table_02 Pfd Valuation_TBG Onatel Février  2009  Vtbg V3_Commentaires TBG mars_Copie de Flash du mois d' avril 2009 corrigé par NAIMI_Flash du mois de mai 2009 3" xfId="13668"/>
    <cellStyle name="_Table_02 Pfd Valuation_TBG Onatel Février  2009  Vtbg V3_Commentaires TBG mars_Copie de Flash du mois d' avril 2009 corrigé par NAIMI_Capex- Mobile 2 2" xfId="13669"/>
    <cellStyle name="40% - Accent5 12 2 2" xfId="13670"/>
    <cellStyle name="_TableRowBorder_commentaires fixe  internet Déc 08_TBG Onatel Février  2009  Vtbg V3_Copie de Flash du mois d' avril 2009 corrigé par NAIMI_Budget Telmob 2011" xfId="13671"/>
    <cellStyle name="_TableHeading_commentaires fixe  internet Déc 08_TBG Onatel Février  2009  Vtbg V3_Commentaires TBG mars_Copie de Flash du mois d' avril 2009 corrigé par NAIMI_Budget Telmob 2011 2" xfId="13672"/>
    <cellStyle name="_Table_commentaires fixe  internet Déc 08_TBG Onatel Février  2009  Vtbg V3_Flash du mois d' avril 2009_Flash du mois de septembre 2009 (2) (version 1)" xfId="13673"/>
    <cellStyle name="_Table_USA Ownership_commentaires fixe  internet Déc 08_Commentaires TBG mars_Copie de Flash du mois d' avril 2009 corrigé par NAIMI_Budget Telmob 2011 2 2" xfId="13674"/>
    <cellStyle name="_Table_02 Pfd Valuation_TBG Onatel Février  2009  Vtbg V3_Commentaires TBG mars_Flash du mois d' avril 2009_Flash du mois de mai 2009_Budget Telmob 2011 2" xfId="13675"/>
    <cellStyle name="Normal 3 15" xfId="13676"/>
    <cellStyle name="_Table_02 Pfd Valuation_Commentaires TBG mars_Copie de Flash du mois d' avril 2009 corrigé par NAIMI" xfId="13677"/>
    <cellStyle name="_TableHead_commentaires fixe  internet Déc 08_TBG Onatel Février  2009  Vtbg V3_Commentaires TBG mars_Copie de Flash du mois d' avril 2009 corrigé par NAIMI_Flash du mois de mai 2009" xfId="13678"/>
    <cellStyle name="Normal 3 2 2 3 2 2" xfId="13679"/>
    <cellStyle name="40% - Accent4 6 2 2" xfId="13680"/>
    <cellStyle name="_Table_USA Ownership_commentaires fixe  internet Déc 08_TBG Onatel Février  2009  Vtbg V3_Commentaires TBG mars_Flash du mois d' avril 2009_Flash du mois de mai 2009_Budget Telmob 2011 3" xfId="13681"/>
    <cellStyle name="_Table_02 Pfd Valuation_commentaires fixe  internet Déc 08_TBG Onatel Février  2009  Vtbg V3_Copie de Flash du mois d' avril 2009 corrigé par NAIMI_Reporting Onatel Mai 2009 V 0_Reporting Onatel septembre  2009 préparé_Capex- Mobile 2" xfId="13682"/>
    <cellStyle name="_Table_commentaires fixe  internet Déc 08_Reporting Onatel Avril 2009 V0_Copie de Flash du mois d' avril 2009 corrigé par NAIMI_Reporting Onatel Mai 2009 V 0_Budget Telmob 2011" xfId="13683"/>
    <cellStyle name="Calculation 11" xfId="13684"/>
    <cellStyle name="_TableHeading_commentaires fixe  internet Déc 08_Commentaires TBG mars_Copie de Flash du mois d' avril 2009 corrigé par NAIMI_Reporting Onatel septembre  2009 préparé_Budget 2011 v1 (4) 2" xfId="13685"/>
    <cellStyle name="_Table_USA Ownership_commentaires fixe  internet Déc 08_TBG Onatel Février  2009  Vtbg V3_Commentaires TBG mars_Copie de Flash du mois d' avril 2009 corrigé par NAIMI_Reporting Onatel Mai 2009 V 0_Budget Telmob 2011 2 2" xfId="13686"/>
    <cellStyle name="_Table_02 Pfd Valuation_commentaires fixe  internet Déc 08_Commentaires TBG mars_Flash du mois de mai 2009" xfId="13687"/>
    <cellStyle name=" Writer Import]_x000d__x000a_Display Dialog=No_x000d__x000a__x000d__x000a_[Horizontal Arrange]_x000d__x000a_Dimensions Interlocking=Yes_x000d__x000a_Sum Hierarchy=Yes_x000d__x000a_Generate_Kombissiri" xfId="13688"/>
    <cellStyle name="20 % - Accent1 7 2 2 3" xfId="13689"/>
    <cellStyle name="Pourcentage 4 3" xfId="13690"/>
    <cellStyle name="_Table_02 Pfd Valuation_Reporting Onatel Avril 2009 V0_Flash du mois de mai 2009 2 2" xfId="13691"/>
    <cellStyle name="_Table_02 Pfd Valuation_TBG Onatel Février  2009  Vtbg V3_Commentaires TBG mars_Capex- Mobile 2" xfId="13692"/>
    <cellStyle name="Normal 21 8 3" xfId="13693"/>
    <cellStyle name="20% - Accent4 3 2" xfId="13694"/>
    <cellStyle name="_Table_02 Pfd Valuation_TBG Onatel Février  2009  Vtbg V3_Commentaires TBG mars_Capex- Mobile" xfId="13695"/>
    <cellStyle name="_Table_02 Pfd Valuation_TBG Onatel Février  2009  Vtbg V3_Commentaires TBG mars_Copie de Flash du mois d' avril 2009 corrigé par NAIMI_Flash du mois de mai 2009_Budget Telmob 2011 2 2" xfId="13696"/>
    <cellStyle name="40 % - Accent4 7 5 2" xfId="13697"/>
    <cellStyle name="_TableRowBorder_Commentaires TBG mars_Budget Telmob 2011" xfId="13698"/>
    <cellStyle name="20% - Accent1 22 3" xfId="13699"/>
    <cellStyle name="20% - Accent1 17 3" xfId="13700"/>
    <cellStyle name="Normal 23 2 3 4" xfId="13701"/>
    <cellStyle name="20 % - Accent2 8 3 2 3" xfId="13702"/>
    <cellStyle name="_Table_USA Ownership_commentaires fixe  internet Déc 08_Copie de Flash du mois d' avril 2009 corrigé par NAIMI_Reporting Onatel Mai 2009 V 0_Flash du mois de septembre 2009 (2) (version 1)_Budget Telmob 2011" xfId="13703"/>
    <cellStyle name="RatioX" xfId="13704"/>
    <cellStyle name="20% - Accent3 4 2 2" xfId="13705"/>
    <cellStyle name="_Table_USA Ownership_commentaires fixe  internet Déc 08_Commentaires TBG mars_Copie de Flash du mois d' avril 2009 corrigé par NAIMI_Reporting Onatel Mai 2009 V 0" xfId="13706"/>
    <cellStyle name="_Table_02 Pfd Valuation_commentaires fixe  internet Déc 08_Flash du mois d' avril 2009_Reporting Onatel septembre  2009 préparé_Budget Telmob 2011 2" xfId="13707"/>
    <cellStyle name="_Table_02 Pfd Valuation_TBG Onatel Février  2009  Vtbg V3_Commentaires TBG mars_Budget Telmob 2011 3" xfId="13708"/>
    <cellStyle name="_Table_02 Pfd Valuation_commentaires fixe  internet Déc 08_Flash du mois de septembre 2009 (2) (version 1)" xfId="13709"/>
    <cellStyle name="_Table_TBG Onatel Février  2009  Vtbg V3_Flash du mois d' avril 2009_Flash du mois de mai 2009" xfId="13710"/>
    <cellStyle name="_Table_02 Pfd Valuation_TBG Onatel Février  2009  Vtbg V3_Flash du mois d' avril 2009 2 2" xfId="13711"/>
    <cellStyle name="_TableHeading_commentaires fixe  internet Déc 08_Copie de Flash du mois d' avril 2009 corrigé par NAIMI_Flash du mois de mai 2009" xfId="13712"/>
    <cellStyle name="Commentaire 5 3 4 2" xfId="13713"/>
    <cellStyle name="_Table_02 Pfd Valuation_commentaires fixe  internet Déc 08_Reporting Onatel Avril 2009 V0_Copie de Flash du mois d' avril 2009 corrigé par NAIMI_Reporting Onatel septembre  2009 préparé_Budget Telmob 2011 2" xfId="13714"/>
    <cellStyle name="_Heading_prestemp_Reporting Onatel Mai 2009 V 0_Flash du mois de septembre 2009 (2) (version 1)_Classeur1" xfId="13715"/>
    <cellStyle name="_Table_02 Pfd Valuation_TBG Onatel Février  2009  Vtbg V3_Commentaires TBG mars_Budget Telmob 2011 2 2" xfId="13716"/>
    <cellStyle name="_Table_02 Pfd Valuation_commentaires fixe  internet Déc 08_Copie de Flash du mois d' avril 2009 corrigé par NAIMI_Reporting Onatel septembre  2009 préparé 2 2" xfId="13717"/>
    <cellStyle name="_Table_02 Pfd Valuation_TBG Onatel Février  2009  Vtbg V3_Capex- Mobile 2 2" xfId="13718"/>
    <cellStyle name="_Table_USA Ownership_TBG Onatel Février  2009  Vtbg V3_Commentaires TBG mars_Copie de Flash du mois d' avril 2009 corrigé par NAIMI_Flash du mois de mai 2009_Budget Telmob 2011 2" xfId="13719"/>
    <cellStyle name="_Table_02 Pfd Valuation_TBG Onatel Février  2009  Vtbg V3_Budget Telmob 2011" xfId="13720"/>
    <cellStyle name="Normal 8 2 6" xfId="13721"/>
    <cellStyle name="40% - Accent3 28 2" xfId="13722"/>
    <cellStyle name="Normal 3 2 2 3 2 4" xfId="13723"/>
    <cellStyle name="Milliers 14 2 3 2 2 2" xfId="13724"/>
    <cellStyle name="_Table_USA Ownership_commentaires fixe  internet Déc 08_Reporting Onatel Avril 2009 V0_Reporting Onatel Mai 2009 V 0 2" xfId="13725"/>
    <cellStyle name="40% - Accent3 26 2 3" xfId="13726"/>
    <cellStyle name="_Table_02 Pfd Valuation_TBG Onatel Février  2009  Vtbg V3 3" xfId="13727"/>
    <cellStyle name="20% - Accent3 24 2 3" xfId="13728"/>
    <cellStyle name="20% - Accent3 19 2 3" xfId="13729"/>
    <cellStyle name="Pourcentage 19 3 4" xfId="13730"/>
    <cellStyle name="20 % - Accent4 10 2 2 2 2" xfId="13731"/>
    <cellStyle name="_Table_commentaires fixe  internet Déc 08_TBG Onatel Février  2009  Vtbg V3" xfId="13732"/>
    <cellStyle name="•W_laroux" xfId="13733"/>
    <cellStyle name="Normal 4 14 2_RH et QS" xfId="13734"/>
    <cellStyle name="40% - Accent3 26 2 2" xfId="13735"/>
    <cellStyle name="Pourcentage 2 2 3" xfId="13736"/>
    <cellStyle name="Heading 3 4" xfId="13737"/>
    <cellStyle name="_Table_USA Ownership_commentaires fixe  internet Déc 08_TBG Onatel Février  2009  Vtbg V3_Commentaires TBG mars_Reporting Onatel Mai 2009 V 0_Budget Telmob 2011" xfId="13738"/>
    <cellStyle name="_Table_02 Pfd Valuation_Rev Fixe-Internet_COMMENTAIRES JUILLET 2009_Budget Telmob 2011 2 2" xfId="13739"/>
    <cellStyle name="entry box 2 2" xfId="13740"/>
    <cellStyle name="_TableHeading_TBG Onatel Février  2009  Vtbg V3_Commentaires TBG mars_Copie de Flash du mois d' avril 2009 corrigé par NAIMI_Flash du mois de mai 2009_Budget 2011 v1 (4)" xfId="13741"/>
    <cellStyle name="_TableHead_commentaires fixe  internet Déc 08_TBG Onatel Février  2009  Vtbg V3_Budget 2011 v1 (4) 2" xfId="13742"/>
    <cellStyle name="40% - Accent6 4" xfId="13743"/>
    <cellStyle name="40 % - Accent6 10 3 2 2" xfId="13744"/>
    <cellStyle name="_TableRowBorder_Commentaires TBG mars_Copie de Flash du mois d' avril 2009 corrigé par NAIMI_Budget Telmob 2011" xfId="13745"/>
    <cellStyle name="Normal 21 2 3 3 2 2 2" xfId="13746"/>
    <cellStyle name="_Table_02 Pfd Valuation_Rev Fixe-Internet_COMMENTAIRES JUILLET 2009_Budget Telmob 2011" xfId="13747"/>
    <cellStyle name="Normal 77 2 2 2" xfId="13748"/>
    <cellStyle name="40% - Accent3 13 3 2" xfId="13749"/>
    <cellStyle name="?? [0]_BINV" xfId="13750"/>
    <cellStyle name="_TableHeading_commentaires fixe  internet Déc 08_Commentaires TBG mars_Copie de Flash du mois d' avril 2009 corrigé par NAIMI_Flash du mois de mai 2009_Budget Telmob 2011" xfId="13751"/>
    <cellStyle name="Warning Text 7" xfId="13752"/>
    <cellStyle name="_Table_02 Pfd Valuation_commentaires fixe  internet Déc 08_Reporting Onatel Avril 2009 V0_Reporting Onatel septembre  2009 préparé 3" xfId="13753"/>
    <cellStyle name="_Table_02 Pfd Valuation_Commentaires TBG mars_Copie de Flash du mois d' avril 2009 corrigé par NAIMI_Reporting Onatel Mai 2009 V 0_Flash du mois de septembre 2009 (2) (version 1)_Budget Telmob 2011 2" xfId="13754"/>
    <cellStyle name="_Heading_210302 VU Liquidity new figures_Reporting Onatel Avril 2009 V0_Commentaires Janvier 2010" xfId="13755"/>
    <cellStyle name="Normal 3 2 2 3 2 3 2" xfId="13756"/>
    <cellStyle name="_Table_02 Pfd Valuation_Copie de Flash du mois d' avril 2009 corrigé par NAIMI_Flash du mois de mai 2009_Capex- Mobile" xfId="13757"/>
    <cellStyle name="_Table_02 Pfd Valuation_Rev Fixe-Internet_Capex- Mobile 2" xfId="13758"/>
    <cellStyle name="_TableHeading_Budget Telmob 2011" xfId="13759"/>
    <cellStyle name="40% - Accent2 20 3" xfId="13760"/>
    <cellStyle name="40% - Accent2 15 3" xfId="13761"/>
    <cellStyle name="_Table_02 Pfd Valuation_Copie de Flash du mois d' avril 2009 corrigé par NAIMI_Flash du mois de mai 2009_Budget Telmob 2011" xfId="13762"/>
    <cellStyle name="_Table_02 Pfd Valuation_commentaires fixe  internet Déc 08_Copie de Flash du mois d' avril 2009 corrigé par NAIMI_Flash du mois de mai 2009" xfId="13763"/>
    <cellStyle name="_Table_USA Ownership_commentaires fixe  internet Déc 08_TBG Onatel Février  2009  Vtbg V3_Commentaires TBG mars_Flash du mois d' avril 2009_Flash du mois de septembre 2009 (2) (version 1) 3" xfId="13764"/>
    <cellStyle name="40 % - Accent4 12 3 2" xfId="13765"/>
    <cellStyle name="40 % - Accent1 8 4 3" xfId="13766"/>
    <cellStyle name="20% - Accent2 3 3" xfId="13767"/>
    <cellStyle name="Normal 12 4_RH et QS" xfId="13768"/>
    <cellStyle name="_Table_USA Ownership_commentaires fixe  internet Déc 08_Copie de Flash du mois d' avril 2009 corrigé par NAIMI_Reporting Onatel Mai 2009 V 0_Flash du mois de septembre 2009 (2) (version 1)_Budget Telmob 2011 2" xfId="13769"/>
    <cellStyle name="_Table_02 Pfd Valuation_TBG Onatel Février  2009  Vtbg V3_Commentaires TBG mars_Copie de Flash du mois d' avril 2009 corrigé par NAIMI_Reporting Onatel septembre  2009 préparé_Budget Telmob 2011" xfId="13770"/>
    <cellStyle name="Explanatory Text 24" xfId="13771"/>
    <cellStyle name="Explanatory Text 19" xfId="13772"/>
    <cellStyle name="20% - Accent1 8 3 2" xfId="13773"/>
    <cellStyle name="_TableHeading_Reporting Onatel Mai 2009 V 0 A ENVOYE_Budget Telmob 2011 2" xfId="13774"/>
    <cellStyle name="20% - Accent1 25 2 2 2" xfId="13775"/>
    <cellStyle name="_Situation des projets FTK_BSS_Envrt_02-10-07_DRC" xfId="13776"/>
    <cellStyle name="_Table_02 Pfd Valuation_Reporting Onatel septembre  2009 préparé_Capex- Mobile 3" xfId="13777"/>
    <cellStyle name="40 % - Accent1 7 5" xfId="13778"/>
    <cellStyle name="20% - Accent1 4" xfId="13779"/>
    <cellStyle name="_Table_02 Pfd Valuation_commentaires fixe  internet Déc 08_Commentaires TBG mars_Copie de Flash du mois d' avril 2009 corrigé par NAIMI_Flash du mois de septembre 2009 (2) (version 1)_Budget Telmob 2011 2 2" xfId="13780"/>
    <cellStyle name="_Table_USA Ownership_commentaires fixe  internet Déc 08_TBG Onatel Février  2009  Vtbg V3_Commentaires TBG mars_Copie de Flash du mois d' avril 2009 corrigé par NAIMI_Reporting Onatel Mai 2009 V 0 3" xfId="13781"/>
    <cellStyle name="Pourcentage 19 3 2 2 2" xfId="13782"/>
    <cellStyle name="_TableRowBorder_commentaires fixe  internet Déc 08_Reporting Onatel Avril 2009 V0_Flash du mois de mai 2009 2" xfId="13783"/>
    <cellStyle name="Explanatory Text 23" xfId="13784"/>
    <cellStyle name="Explanatory Text 18" xfId="13785"/>
    <cellStyle name="_Table_02 Pfd Valuation_Reporting Onatel septembre  2009 préparé_Capex- Mobile 2" xfId="13786"/>
    <cellStyle name="20 % - Accent3 10 3_RH et QS" xfId="13787"/>
    <cellStyle name="_Table_USA Ownership_TBG Onatel Février  2009  Vtbg V3_Copie de Flash du mois d' avril 2009 corrigé par NAIMI_Flash du mois de mai 2009" xfId="13788"/>
    <cellStyle name="_Table_02 Pfd Valuation_Flash du mois de septembre 2009 (2) (version 1)_Budget Telmob 2011 2 2" xfId="13789"/>
    <cellStyle name="_Table_02 Pfd Valuation_Copie de Flash du mois d' avril 2009 corrigé par NAIMI_Flash du mois de septembre 2009 (2) (version 1)_Capex- Mobile" xfId="13790"/>
    <cellStyle name="20% - Accent4 12 2" xfId="13791"/>
    <cellStyle name="_Table_TBG Onatel Février  2009  Vtbg V3_Commentaires TBG mars_Reporting Onatel Mai 2009 V 0_Budget Telmob 2011" xfId="13792"/>
    <cellStyle name="20% - Accent3 24 3 2" xfId="13793"/>
    <cellStyle name="20% - Accent3 19 3 2" xfId="13794"/>
    <cellStyle name="20 % - Accent2 13 2 2 2" xfId="13795"/>
    <cellStyle name="_Table_Reporting Onatel Avril 2009 V0_Flash du mois de mai 2009_Budget Telmob 2011" xfId="13796"/>
    <cellStyle name="_Table_USA Ownership_Reporting Onatel Avril 2009 V0_Copie de Flash du mois d' avril 2009 corrigé par NAIMI_Reporting Onatel Mai 2009 V 0_Budget Telmob 2011" xfId="13797"/>
    <cellStyle name="_Table_02 Pfd Valuation_commentaires fixe  internet Déc 08_TBG Onatel Février  2009  Vtbg V3_Commentaires TBG mars_Copie de Flash du mois d' avril 2009 corrigé par NAIMI_Reporting Onatel septembre  2009 préparé_Capex- Mobile 2 2" xfId="13798"/>
    <cellStyle name="_Table_02 Pfd Valuation_TBG Onatel Février  2009  Vtbg V3_Flash du mois d' avril 2009_Flash du mois de mai 2009" xfId="13799"/>
    <cellStyle name="Heading 1 26" xfId="13800"/>
    <cellStyle name="_Table_commentaires fixe  internet Déc 08_Flash du mois de mai 2009" xfId="13801"/>
    <cellStyle name="_Table_USA Ownership_commentaires fixe  internet Déc 08_Copie de Flash du mois d' avril 2009 corrigé par NAIMI_Reporting Onatel Mai 2009 V 0" xfId="13802"/>
    <cellStyle name="_Table_02 Pfd Valuation_commentaires fixe  internet Déc 08_Reporting Onatel Mai 2009 V 0 A ENVOYE_Flash du mois de septembre 2009 (2) (version 1) 3" xfId="13803"/>
    <cellStyle name="_Table_02 Pfd Valuation_Reporting Onatel Avril 2009 V0_Reporting Onatel Mai 2009 V 0_Capex- Mobile 2 2" xfId="13804"/>
    <cellStyle name="_Table_02 Pfd Valuation_Reporting Onatel septembre  2009 préparé_Budget Telmob 2011 2" xfId="13805"/>
    <cellStyle name="Normal 5 2 2 3 2 3" xfId="13806"/>
    <cellStyle name="_Table_02 Pfd Valuation_TBG Onatel Février  2009  Vtbg V3_Copie de Flash du mois d' avril 2009 corrigé par NAIMI_Reporting Onatel Mai 2009 V 0_Flash du mois de septembre 2009 (2) (version 1) 2" xfId="13807"/>
    <cellStyle name="_Table_02 Pfd Valuation_Reporting Onatel Mai 2009 V 0_Capex- Mobile 3" xfId="13808"/>
    <cellStyle name="Linked Cell 7" xfId="13809"/>
    <cellStyle name="_Heading_210302 VU Liquidity new figures_Reporting Onatel septembre  2009 préparé" xfId="13810"/>
    <cellStyle name="Normal 8 2 3 3 4" xfId="13811"/>
    <cellStyle name="_TableHeading_commentaires fixe  internet Déc 08_Reporting Onatel Mai 2009 V 0 A ENVOYE_Budget Telmob 2011 2" xfId="13812"/>
    <cellStyle name="_Table_02 Pfd Valuation_Reporting Onatel Mai 2009 V 0_Capex- Mobile 2" xfId="13813"/>
    <cellStyle name="_Table_USA Ownership_Commentaires TBG mars_Copie de Flash du mois d' avril 2009 corrigé par NAIMI" xfId="13814"/>
    <cellStyle name="_TableHeading_TBG Onatel Février  2009  Vtbg V3_Commentaires TBG mars_Reporting Onatel septembre  2009 préparé_Budget 2011 v1 (4) 2" xfId="13815"/>
    <cellStyle name="_TableHeading_commentaires fixe  internet Déc 08_Reporting Onatel Mai 2009 V 0 A ENVOYE_Reporting Onatel septembre  2009 préparé_Budget 2011 v1 (4)" xfId="13816"/>
    <cellStyle name="20% - Accent3 21 2" xfId="13817"/>
    <cellStyle name="20% - Accent3 16 2" xfId="13818"/>
    <cellStyle name="_Table_USA Ownership_Copie de Flash du mois d' avril 2009 corrigé par NAIMI_Flash du mois de septembre 2009 (2) (version 1)_Budget Telmob 2011 2 2" xfId="13819"/>
    <cellStyle name="_TableHeading_commentaires fixe  internet Déc 08_TBG Onatel Février  2009  Vtbg V3_Flash du mois d' avril 2009_Reporting Onatel septembre  2009 préparé 2" xfId="13820"/>
    <cellStyle name="_Table_02 Pfd Valuation_Reporting Onatel Mai 2009 V 0 A ENVOYE_Reporting Onatel septembre  2009 préparé_Capex- Mobile 3" xfId="13821"/>
    <cellStyle name="20 % - Accent1 8 3 3" xfId="13822"/>
    <cellStyle name="_Table_02 Pfd Valuation_Reporting Onatel Mai 2009 V 0 A ENVOYE_Reporting Onatel septembre  2009 préparé_Capex- Mobile 2 2" xfId="13823"/>
    <cellStyle name="_Table_02 Pfd Valuation_Reporting Onatel Mai 2009 V 0 A ENVOYE_Reporting Onatel septembre  2009 préparé_Budget Telmob 2011 3" xfId="13824"/>
    <cellStyle name="Normal 3 13 2 2" xfId="13825"/>
    <cellStyle name="_Table_02 Pfd Valuation_Reporting Onatel septembre  2009 préparé_Capex- Mobile 2 2" xfId="13826"/>
    <cellStyle name="_TableRowBorder_commentaires fixe  internet Déc 08_Copie de Flash du mois d' avril 2009 corrigé par NAIMI_Flash du mois de mai 2009 2" xfId="13827"/>
    <cellStyle name="20% - Accent4 24 4" xfId="13828"/>
    <cellStyle name="20% - Accent4 19 4" xfId="13829"/>
    <cellStyle name="40 % - Accent3 4 2" xfId="13830"/>
    <cellStyle name="_Table_02 Pfd Valuation_TBG Onatel Février  2009  Vtbg V3_Reporting Onatel Mai 2009 V 0_Budget Telmob 2011 2" xfId="13831"/>
    <cellStyle name="40 % - Accent1 9 2" xfId="13832"/>
    <cellStyle name="_TableRowBorder_commentaires fixe  internet Déc 08_Flash du mois d' avril 2009_Reporting Onatel Mai 2009 V 0 2" xfId="13833"/>
    <cellStyle name="_Table_USA Ownership_Commentaires TBG mars_Flash du mois de mai 2009_Budget Telmob 2011 2 2" xfId="13834"/>
    <cellStyle name="40% - Accent2 9 2 2 2" xfId="13835"/>
    <cellStyle name="Milliers 22 2" xfId="13836"/>
    <cellStyle name="Milliers 17 2" xfId="13837"/>
    <cellStyle name="_Table_02 Pfd Valuation_Reporting Onatel Mai 2009 V 0 A ENVOYE_Reporting Onatel septembre  2009 préparé_Budget Telmob 2011 2 2" xfId="13838"/>
    <cellStyle name="_Table_02 Pfd Valuation_Commentaires TBG mars_Copie de Flash du mois d' avril 2009 corrigé par NAIMI_Reporting Onatel Mai 2009 V 0_Reporting Onatel septembre  2009 préparé_Capex- Mobile 3" xfId="13839"/>
    <cellStyle name="_Table_02 Pfd Valuation_Commentaires TBG mars_Flash du mois de mai 2009_Budget Telmob 2011 2" xfId="13840"/>
    <cellStyle name="_Table_02 Pfd Valuation_Reporting Onatel Mai 2009 V 0 A ENVOYE_Reporting Onatel septembre  2009 préparé 3" xfId="13841"/>
    <cellStyle name="_TableHeading_Commentaires TBG mars_Copie de Flash du mois d' avril 2009 corrigé par NAIMI_Flash du mois de mai 2009_Budget Telmob 2011" xfId="13842"/>
    <cellStyle name="_TableHead_Commentaires TBG mars_Copie de Flash du mois d' avril 2009 corrigé par NAIMI_Reporting Onatel septembre  2009 préparé" xfId="13843"/>
    <cellStyle name="40 % - Accent3 15" xfId="13844"/>
    <cellStyle name="_P&amp;LMobility" xfId="13845"/>
    <cellStyle name="_Table_02 Pfd Valuation_Reporting Onatel Mai 2009 V 0 A ENVOYE_Flash du mois de septembre 2009 (2) (version 1)_Capex- Mobile 3" xfId="13846"/>
    <cellStyle name="_Table_02 Pfd Valuation_Reporting Onatel Mai 2009 V 0 A ENVOYE_Flash du mois de septembre 2009 (2) (version 1)_Capex- Mobile 2" xfId="13847"/>
    <cellStyle name="Normal 6 2 3 3 4 2" xfId="13848"/>
    <cellStyle name="_Table_02 Pfd Valuation_Reporting Onatel Mai 2009 V 0 A ENVOYE_Flash du mois de septembre 2009 (2) (version 1)_Budget Telmob 2011 2 2" xfId="13849"/>
    <cellStyle name="Normal 23 2 3_RH et QS" xfId="13850"/>
    <cellStyle name="20% - Accent5 7 4" xfId="13851"/>
    <cellStyle name="_Table_02 Pfd Valuation_Reporting Onatel Mai 2009 V 0 A ENVOYE_Reporting Onatel septembre  2009 préparé" xfId="13852"/>
    <cellStyle name="_Table_02 Pfd Valuation_Reporting Onatel Mai 2009 V 0 A ENVOYE_Flash du mois de septembre 2009 (2) (version 1)_Budget Telmob 2011" xfId="13853"/>
    <cellStyle name="_Table_02 Pfd Valuation_Reporting Onatel Mai 2009 V 0 A ENVOYE_Flash du mois de septembre 2009 (2) (version 1) 2 2" xfId="13854"/>
    <cellStyle name="Normal 43 3 2 3" xfId="13855"/>
    <cellStyle name="Copy Decimal 0,00 2" xfId="13856"/>
    <cellStyle name="_Table_02 Pfd Valuation_commentaires fixe  internet Déc 08_Reporting Onatel Avril 2009 V0_Budget Telmob 2011" xfId="13857"/>
    <cellStyle name="_Table_02 Pfd Valuation_Reporting Onatel Mai 2009 V 0 A ENVOYE_Budget Telmob 2011 3" xfId="13858"/>
    <cellStyle name="Pourcentage 10" xfId="13859"/>
    <cellStyle name="20% - Accent1 11 2" xfId="13860"/>
    <cellStyle name="40% - Accent1 27 3" xfId="13861"/>
    <cellStyle name="Normal 5 2 5" xfId="13862"/>
    <cellStyle name="_Table_02 Pfd Valuation_Commentaires TBG mars_Flash du mois d' avril 2009_Reporting Onatel Mai 2009 V 0_Capex- Mobile" xfId="13863"/>
    <cellStyle name="_Table_02 Pfd Valuation_Reporting Onatel Mai 2009 V 0 A ENVOYE_Budget Telmob 2011" xfId="13864"/>
    <cellStyle name="_Table_02 Pfd Valuation_Reporting Onatel Mai 2009 V 0 A ENVOYE 3" xfId="13865"/>
    <cellStyle name="_Table_02 Pfd Valuation_TBG Onatel Février  2009  Vtbg V3_Commentaires TBG mars_Flash du mois de mai 2009 2" xfId="13866"/>
    <cellStyle name="_Table_02 Pfd Valuation_Reporting Onatel Avril 2009 V0_Copie de Flash du mois d' avril 2009 corrigé par NAIMI_Flash du mois de mai 2009_Budget Telmob 2011 2" xfId="13867"/>
    <cellStyle name="_Table_02 Pfd Valuation_Flash du mois d' avril 2009_Reporting Onatel septembre  2009 préparé" xfId="13868"/>
    <cellStyle name="Input Normal 8" xfId="13869"/>
    <cellStyle name="_Table_02 Pfd Valuation_commentaires fixe  internet Déc 08_TBG Onatel Février  2009  Vtbg V3_Flash du mois d' avril 2009_Flash du mois de septembre 2009 (2) (version 1)_Capex- Mobile 2" xfId="13870"/>
    <cellStyle name="_TableHead_commentaires fixe  internet Déc 08_Reporting Onatel Avril 2009 V0_Budget 2011 v1 (4) 2" xfId="13871"/>
    <cellStyle name="_Table_02 Pfd Valuation_commentaires fixe  internet Déc 08_Reporting Onatel Avril 2009 V0_Reporting Onatel Mai 2009 V 0_Capex- Mobile 2" xfId="13872"/>
    <cellStyle name="40% - Accent2 13 3 2" xfId="13873"/>
    <cellStyle name="_Table_02 Pfd Valuation_Rev Fixe-Internet_COMMENTAIRES JUILLET 2009 3" xfId="13874"/>
    <cellStyle name="40 % - Accent5 13" xfId="13875"/>
    <cellStyle name="_TableHead_Commentaires TBG mars_Flash du mois d' avril 2009_Flash du mois de mai 2009" xfId="13876"/>
    <cellStyle name="_Currency" xfId="13877"/>
    <cellStyle name="_Table_02 Pfd Valuation_Reporting Onatel Mai 2009 V 0 A ENVOYE 2" xfId="13878"/>
    <cellStyle name="_Table_02 Pfd Valuation_TBG Onatel Février  2009  Vtbg V3_Commentaires TBG mars" xfId="13879"/>
    <cellStyle name="_Table_02 Pfd Valuation_Reporting Onatel Mai 2009 V 0 A ENVOYE" xfId="13880"/>
    <cellStyle name="20 % - Accent5 11" xfId="13881"/>
    <cellStyle name="_TableHead_commentaires fixe  internet Déc 08_Flash du mois de mai 2009_Budget 2011 v1 (4)" xfId="13882"/>
    <cellStyle name="20% - Accent4 9 2 3" xfId="13883"/>
    <cellStyle name="_Table_02 Pfd Valuation_Commentaires TBG mars_Capex- Mobile" xfId="13884"/>
    <cellStyle name="20 % - Accent5 10 2 3" xfId="13885"/>
    <cellStyle name="_Table_02 Pfd Valuation_Reporting Onatel Avril 2009 V0_Reporting Onatel septembre  2009 préparé_Capex- Mobile 3" xfId="13886"/>
    <cellStyle name="20 % - Accent6 7 2 2" xfId="13887"/>
    <cellStyle name="_Table_02 Pfd Valuation_Reporting Onatel Avril 2009 V0_Reporting Onatel septembre  2009 préparé_Budget Telmob 2011 2 2" xfId="13888"/>
    <cellStyle name="_Table_02 Pfd Valuation_Commentaires TBG mars_Copie de Flash du mois d' avril 2009 corrigé par NAIMI_Flash du mois de septembre 2009 (2) (version 1) 3" xfId="13889"/>
    <cellStyle name="_TableHeading_Rev Fixe-Internet" xfId="13890"/>
    <cellStyle name="_Table_Reporting Onatel Avril 2009 V0_Reporting Onatel Mai 2009 V 0_Budget Telmob 2011" xfId="13891"/>
    <cellStyle name="_Table_02 Pfd Valuation_Reporting Onatel Avril 2009 V0_Reporting Onatel septembre  2009 préparé_Budget Telmob 2011" xfId="13892"/>
    <cellStyle name="40% - Accent5 7 3" xfId="13893"/>
    <cellStyle name="_Table_02 Pfd Valuation_Reporting Onatel Avril 2009 V0_Reporting Onatel septembre  2009 préparé 2 2" xfId="13894"/>
    <cellStyle name="Commentaire 5 5 2 3" xfId="13895"/>
    <cellStyle name="_Table_02 Pfd Valuation_Reporting Onatel Avril 2009 V0_Reporting Onatel septembre  2009 préparé" xfId="13896"/>
    <cellStyle name="40% - Accent2 5" xfId="13897"/>
    <cellStyle name="_Table_USA Ownership_Reporting Onatel Mai 2009 V 0_Budget Telmob 2011 3" xfId="13898"/>
    <cellStyle name="40% - Accent1 6 4" xfId="13899"/>
    <cellStyle name="40 % - Accent1 9 2 2 2 2" xfId="13900"/>
    <cellStyle name="_Table_02 Pfd Valuation_Reporting Onatel Avril 2009 V0_Reporting Onatel Mai 2009 V 0_Capex- Mobile 2" xfId="13901"/>
    <cellStyle name="PrePop Currency (2)" xfId="13902"/>
    <cellStyle name="_Multiple_credit - newco_6_18" xfId="13903"/>
    <cellStyle name="40 % - Accent6 7" xfId="13904"/>
    <cellStyle name="60 % - Accent4 2" xfId="13905"/>
    <cellStyle name="_Table_02 Pfd Valuation_Reporting Onatel Avril 2009 V0_Reporting Onatel Mai 2009 V 0_Capex- Mobile" xfId="13906"/>
    <cellStyle name="Pourcentage 17 2 3 4" xfId="13907"/>
    <cellStyle name="_TableRowBorder_commentaires fixe  internet Déc 08_Flash du mois d' avril 2009_Reporting Onatel septembre  2009 préparé" xfId="13908"/>
    <cellStyle name="_Table_USA Ownership_TBG Onatel Février  2009  Vtbg V3_Commentaires TBG mars_Reporting Onatel septembre  2009 préparé 2" xfId="13909"/>
    <cellStyle name="Normal 26 4 2 2 2" xfId="13910"/>
    <cellStyle name="_Table_USA Ownership_commentaires fixe  internet Déc 08_TBG Onatel Février  2009  Vtbg V3_Copie de Flash du mois d' avril 2009 corrigé par NAIMI_Reporting Onatel Mai 2009 V 0_Budget Telmob 2011" xfId="13911"/>
    <cellStyle name="_Table_02 Pfd Valuation_Reporting Onatel Avril 2009 V0_Flash du mois de septembre 2009 (2) (version 1)_Budget Telmob 2011 3" xfId="13912"/>
    <cellStyle name="_Heading_210302 VU Liquidity new figures_Reporting Onatel Avril 2009 V0_Flash du mois de Novembre V2" xfId="13913"/>
    <cellStyle name="_TableRowBorder_commentaires fixe  internet Déc 08_Reporting Onatel Mai 2009 V 0 A ENVOYE_Reporting Onatel septembre  2009 préparé" xfId="13914"/>
    <cellStyle name="_Table_02 Pfd Valuation_Commentaires TBG mars_Flash du mois d' avril 2009_Flash du mois de mai 2009_Capex- Mobile 2 2" xfId="13915"/>
    <cellStyle name="Normal 8 2 6 2 2" xfId="13916"/>
    <cellStyle name="40% - Accent3 28 2 2 2" xfId="13917"/>
    <cellStyle name="_Table_USA Ownership_commentaires fixe  internet Déc 08_Flash du mois d' avril 2009" xfId="13918"/>
    <cellStyle name="_Table_02 Pfd Valuation_commentaires fixe  internet Déc 08_Flash du mois d' avril 2009_Reporting Onatel Mai 2009 V 0 2" xfId="13919"/>
    <cellStyle name="_Table_02 Pfd Valuation_TBG Onatel Février  2009  Vtbg V3_Copie de Flash du mois d' avril 2009 corrigé par NAIMI_Reporting Onatel Mai 2009 V 0_Flash du mois de septembre 2009 (2) (version 1)_Budget Telmob 2011" xfId="13920"/>
    <cellStyle name="_Table_02 Pfd Valuation_Reporting Onatel Avril 2009 V0_Flash du mois de mai 2009" xfId="13921"/>
    <cellStyle name="Sortie 4 2 3" xfId="13922"/>
    <cellStyle name="_SubHeading_prestemp_Reporting Onatel Mai 2009 V 0 A ENVOYE" xfId="13923"/>
    <cellStyle name="Normal 4 2 8" xfId="13924"/>
    <cellStyle name="_Table_02 Pfd Valuation_Reporting Onatel Avril 2009 V0_Copie de Flash du mois d' avril 2009 corrigé par NAIMI_Reporting Onatel septembre  2009 préparé_Capex- Mobile 3" xfId="13925"/>
    <cellStyle name="_TableRowBorder_TBG Onatel Février  2009  Vtbg V3_Commentaires TBG mars_Copie de Flash du mois d' avril 2009 corrigé par NAIMI_Reporting Onatel Mai 2009 V 0_Reporting Onatel septembre  2009 préparé" xfId="13926"/>
    <cellStyle name="_Table_02 Pfd Valuation_commentaires fixe  internet Déc 08_Commentaires TBG mars_Copie de Flash du mois d' avril 2009 corrigé par NAIMI_Reporting Onatel septembre  2009 préparé_Budget Telmob 2011 2 2" xfId="13927"/>
    <cellStyle name="Normal 91 3 2 2" xfId="13928"/>
    <cellStyle name="Normal 86 3 2 2" xfId="13929"/>
    <cellStyle name="20% - Accent5 22 4" xfId="13930"/>
    <cellStyle name="20% - Accent5 17 4" xfId="13931"/>
    <cellStyle name="_Table_02 Pfd Valuation_Reporting Onatel Avril 2009 V0_Copie de Flash du mois d' avril 2009 corrigé par NAIMI_Reporting Onatel septembre  2009 préparé_Capex- Mobile 2 2" xfId="13932"/>
    <cellStyle name="_Table_USA Ownership_TBG Onatel Février  2009  Vtbg V3_Commentaires TBG mars_Flash du mois d' avril 2009_Reporting Onatel Mai 2009 V 0_Budget Telmob 2011 2" xfId="13933"/>
    <cellStyle name="_Table_02 Pfd Valuation_commentaires fixe  internet Déc 08_Commentaires TBG mars_Copie de Flash du mois d' avril 2009 corrigé par NAIMI_Reporting Onatel Mai 2009 V 0_Flash du mois de septembre 2009 (2) (version 1)_Capex- Mobile" xfId="13934"/>
    <cellStyle name="_Table_02 Pfd Valuation_commentaires fixe  internet Déc 08_Reporting Onatel septembre  2009 préparé_Budget Telmob 2011 2" xfId="13935"/>
    <cellStyle name="Pourcentage 17 3_RH et QS" xfId="13936"/>
    <cellStyle name="Accent2 28" xfId="13937"/>
    <cellStyle name="_Table_02 Pfd Valuation_Reporting Onatel Avril 2009 V0_Copie de Flash du mois d' avril 2009 corrigé par NAIMI_Reporting Onatel septembre  2009 préparé_Budget Telmob 2011 3" xfId="13938"/>
    <cellStyle name="_TableRowBorder_Flash du mois d' avril 2009_Reporting Onatel Mai 2009 V 0_Budget Telmob 2011" xfId="13939"/>
    <cellStyle name="Normal 6 2 3 3 2 3 2" xfId="13940"/>
    <cellStyle name="20 % - Accent3 7 2 4" xfId="13941"/>
    <cellStyle name="_Table_02 Pfd Valuation_Reporting Onatel Avril 2009 V0_Copie de Flash du mois d' avril 2009 corrigé par NAIMI_Reporting Onatel septembre  2009 préparé 2 2" xfId="13942"/>
    <cellStyle name="_Table_02 Pfd Valuation_commentaires fixe  internet Déc 08_TBG Onatel Février  2009  Vtbg V3_Commentaires TBG mars_Copie de Flash du mois d' avril 2009 corrigé par NAIMI_Reporting Onatel Mai 2009 V 0_Capex- Mobile 2" xfId="13943"/>
    <cellStyle name="_Table_02 Pfd Valuation_Reporting Onatel Avril 2009 V0_Copie de Flash du mois d' avril 2009 corrigé par NAIMI_Reporting Onatel septembre  2009 préparé 2" xfId="13944"/>
    <cellStyle name="_TableHead_commentaires fixe  internet Déc 08_Commentaires TBG mars_Copie de Flash du mois d' avril 2009 corrigé par NAIMI_Flash du mois de mai 2009_Budget 2011 v1 (4) 2" xfId="13945"/>
    <cellStyle name="_Table_USA Ownership_commentaires fixe  internet Déc 08_TBG Onatel Février  2009  Vtbg V3_Copie de Flash du mois d' avril 2009 corrigé par NAIMI_Reporting Onatel Mai 2009 V 0_Budget Telmob 2011 2" xfId="13946"/>
    <cellStyle name="40% - Accent3 16 2" xfId="13947"/>
    <cellStyle name="40% - Accent3 21 2" xfId="13948"/>
    <cellStyle name="_Table_02 Pfd Valuation_Reporting Onatel Avril 2009 V0_Copie de Flash du mois d' avril 2009 corrigé par NAIMI_Reporting Onatel Mai 2009 V 0_Reporting Onatel septembre  2009 préparé_Capex- Mobile 3" xfId="13949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13950"/>
    <cellStyle name="Normal 8 2 2 2_RH et QS" xfId="13951"/>
    <cellStyle name="_Table_02 Pfd Valuation_Reporting Onatel Avril 2009 V0_Copie de Flash du mois d' avril 2009 corrigé par NAIMI_Reporting Onatel Mai 2009 V 0_Reporting Onatel septembre  2009 préparé_Capex- Mobile 2" xfId="13952"/>
    <cellStyle name="_Table_USA Ownership_commentaires fixe  internet Déc 08_TBG Onatel Février  2009  Vtbg V3_Copie de Flash du mois d' avril 2009 corrigé par NAIMI_Flash du mois de septembre 2009 (2) (version 1) 2" xfId="13953"/>
    <cellStyle name="%_yan mogo ba_Flash du mois de septembre 2009 (2) (version 1)_FLASH ONATEL DU MOIS DE FEVRIER 2010 V2" xfId="13954"/>
    <cellStyle name="Kilo_RH et QS" xfId="13955"/>
    <cellStyle name="20% - Accent4 2 3 2" xfId="13956"/>
    <cellStyle name="Calcul 8 2 2 2" xfId="13957"/>
    <cellStyle name="40% - Accent6 27 3 2" xfId="13958"/>
    <cellStyle name="_Heading_210302 VU Liquidity new figures_Reporting Onatel Avril 2009 V0_Flash du mois de septembre 2009 (2) (version 1)" xfId="13959"/>
    <cellStyle name="Input [%00] 2 2" xfId="13960"/>
    <cellStyle name="20 % - Accent1 13" xfId="13961"/>
    <cellStyle name="_TableRowBorder_Copie de Flash du mois d' avril 2009 corrigé par NAIMI_Flash du mois de mai 2009" xfId="13962"/>
    <cellStyle name="_Indicateurs BFR Régions 08 2008 (2)" xfId="13963"/>
    <cellStyle name="_Table_02 Pfd Valuation_Reporting Onatel Avril 2009 V0_Copie de Flash du mois d' avril 2009 corrigé par NAIMI_Reporting Onatel Mai 2009 V 0" xfId="13964"/>
    <cellStyle name="_Table_02 Pfd Valuation_commentaires fixe  internet Déc 08_Reporting Onatel septembre  2009 préparé 2 2" xfId="13965"/>
    <cellStyle name="_Table_02 Pfd Valuation_Reporting Onatel Avril 2009 V0_Copie de Flash du mois d' avril 2009 corrigé par NAIMI_Flash du mois de septembre 2009 (2) (version 1)_Capex- Mobile 3" xfId="13966"/>
    <cellStyle name="_Table_USA Ownership_Reporting Onatel Avril 2009 V0_Reporting Onatel septembre  2009 préparé_Budget Telmob 2011 2 2" xfId="13967"/>
    <cellStyle name="_Table_02 Pfd Valuation_Reporting Onatel Avril 2009 V0_Copie de Flash du mois d' avril 2009 corrigé par NAIMI_Flash du mois de septembre 2009 (2) (version 1)_Budget Telmob 2011 2 2" xfId="13968"/>
    <cellStyle name="Normal 93 2 2 3" xfId="13969"/>
    <cellStyle name="Normal 88 2 2 3" xfId="13970"/>
    <cellStyle name="_Table_USA Ownership_Copie de Flash du mois d' avril 2009 corrigé par NAIMI_Reporting Onatel Mai 2009 V 0_Reporting Onatel septembre  2009 préparé" xfId="13971"/>
    <cellStyle name="40% - Accent4 28 2" xfId="13972"/>
    <cellStyle name="_Table_02 Pfd Valuation_Reporting Onatel Avril 2009 V0_Copie de Flash du mois d' avril 2009 corrigé par NAIMI_Flash du mois de septembre 2009 (2) (version 1)" xfId="13973"/>
    <cellStyle name="_TableHead_commentaires fixe  internet Déc 08_Flash du mois d' avril 2009_Reporting Onatel Mai 2009 V 0 2" xfId="13974"/>
    <cellStyle name="Milliers 14 4 2" xfId="13975"/>
    <cellStyle name="_TableHead_TBG Onatel Février  2009  Vtbg V3_Commentaires TBG mars_Flash du mois d' avril 2009_Budget Telmob 2011 2" xfId="13976"/>
    <cellStyle name="40% - Accent6 4 2" xfId="13977"/>
    <cellStyle name="40 % - Accent6 10 3 2 2 2" xfId="13978"/>
    <cellStyle name="Normal 8 2 6 4" xfId="13979"/>
    <cellStyle name="_Table_02 Pfd Valuation_commentaires fixe  internet Déc 08_Commentaires TBG mars_Capex- Mobile" xfId="13980"/>
    <cellStyle name="_TableHeading_Commentaires TBG mars_Copie de Flash du mois d' avril 2009 corrigé par NAIMI_Reporting Onatel Mai 2009 V 0_Budget 2011 v1 (4) 2" xfId="13981"/>
    <cellStyle name="_Table_02 Pfd Valuation_P&amp;L S1 2008 2" xfId="13982"/>
    <cellStyle name="_TableHead_Commentaires TBG mars_Copie de Flash du mois d' avril 2009 corrigé par NAIMI_Budget Telmob 2011" xfId="13983"/>
    <cellStyle name="_Table_02 Pfd Valuation_Commentaires TBG mars_Copie de Flash du mois d' avril 2009 corrigé par NAIMI_Flash du mois de septembre 2009 (2) (version 1)" xfId="13984"/>
    <cellStyle name="_Table_02 Pfd Valuation_Reporting Onatel Avril 2009 V0_Copie de Flash du mois d' avril 2009 corrigé par NAIMI_Flash du mois de mai 2009_Budget Telmob 2011 3" xfId="13985"/>
    <cellStyle name="Heading 4 6" xfId="13986"/>
    <cellStyle name="_Table_02 Pfd Valuation_Commentaires TBG mars_Copie de Flash du mois d' avril 2009 corrigé par NAIMI_Reporting Onatel Mai 2009 V 0_Flash du mois de septembre 2009 (2) (version 1)_Capex- Mobile 2 2" xfId="13987"/>
    <cellStyle name="_TableHead_Commentaires TBG mars_Flash du mois de mai 2009_Budget 2011 v1 (4)" xfId="13988"/>
    <cellStyle name="_Table_USA Ownership_commentaires fixe  internet Déc 08_Commentaires TBG mars_Copie de Flash du mois d' avril 2009 corrigé par NAIMI_Reporting Onatel Mai 2009 V 0_Flash du mois de septembre 2009 (2) (version 1)_Budget Telmob 2011 3" xfId="13989"/>
    <cellStyle name="_Table_02 Pfd Valuation_Reporting Onatel Avril 2009 V0_Copie de Flash du mois d' avril 2009 corrigé par NAIMI_Flash du mois de septembre 2009 (2) (version 1)_Budget Telmob 2011 3" xfId="13990"/>
    <cellStyle name="_Table_02 Pfd Valuation_TBG Onatel Février  2009  Vtbg V3_Flash du mois d' avril 2009_Budget Telmob 2011 3" xfId="13991"/>
    <cellStyle name="_Heading_prestemp_Reporting Onatel Avril 2009 V0_Flash du mois de septembre 2009 (2) (version 1)_Flash du mois de Décembre 2009 V3 (2)" xfId="13992"/>
    <cellStyle name="_x0002_-_x0002_Ä_x0001_‡_x0003_0_x0002_P_x0003_ _x0002_X_x0003_·_x0002_®_x0003_@_x0002_p_x0003_ª_x0002_¨_x0010_!_x0002__x0003_&quot;_x0001_ÄÇ_x0002__x000e__x0003_ _x0002_é_x0002_Ä_x0001_‡_x0003_Ë_x0002_H_x0003_ _x0002_X" xfId="13993"/>
    <cellStyle name="_Table_02 Pfd Valuation_TBG Onatel Février  2009  Vtbg V3_Commentaires TBG mars_Flash du mois d' avril 2009" xfId="13994"/>
    <cellStyle name="_Table_02 Pfd Valuation_Commentaires TBG mars_Copie de Flash du mois d' avril 2009 corrigé par NAIMI_Flash du mois de septembre 2009 (2) (version 1)_Capex- Mobile 3" xfId="13995"/>
    <cellStyle name="_TableHeading_TBG Onatel Février  2009  Vtbg V3_Budget 2011 v1 (4)" xfId="13996"/>
    <cellStyle name="_Table_02 Pfd Valuation_Reporting Onatel Avril 2009 V0_Copie de Flash du mois d' avril 2009 corrigé par NAIMI_Flash du mois de mai 2009" xfId="13997"/>
    <cellStyle name="_Table_02 Pfd Valuation_Reporting Onatel Avril 2009 V0_Copie de Flash du mois d' avril 2009 corrigé par NAIMI_Capex- Mobile 3" xfId="13998"/>
    <cellStyle name="_Table_02 Pfd Valuation_Reporting Onatel Avril 2009 V0_Copie de Flash du mois d' avril 2009 corrigé par NAIMI_Capex- Mobile" xfId="13999"/>
    <cellStyle name="_Table_02 Pfd Valuation_Reporting Onatel Avril 2009 V0_Copie de Flash du mois d' avril 2009 corrigé par NAIMI_Budget Telmob 2011 3" xfId="14000"/>
    <cellStyle name="40% - Accent2 12 4" xfId="14001"/>
    <cellStyle name="_Heading_prestemp_Reporting Onatel Mai 2009 V 0_FLASH ONATEL DU MOIS DE FEVRIER 2010 V2" xfId="14002"/>
    <cellStyle name="_Table_Commentaires TBG mars_Copie de Flash du mois d' avril 2009 corrigé par NAIMI" xfId="14003"/>
    <cellStyle name="_Table_02 Pfd Valuation_Copie de Flash du mois d' avril 2009 corrigé par NAIMI_Flash du mois de mai 2009" xfId="14004"/>
    <cellStyle name="_Table_02 Pfd Valuation_commentaires fixe  internet Déc 08_TBG Onatel Février  2009  Vtbg V3_Commentaires TBG mars_Flash du mois d' avril 2009_Reporting Onatel septembre  2009 préparé_Capex- Mobile 3" xfId="14005"/>
    <cellStyle name="40% - Accent2 8_RH et QS" xfId="14006"/>
    <cellStyle name="_Table_USA Ownership_TBG Onatel Février  2009  Vtbg V3_Commentaires TBG mars_Copie de Flash du mois d' avril 2009 corrigé par NAIMI_Reporting Onatel Mai 2009 V 0_Reporting Onatel septembre  2009 préparé_Budget Telmob 2011 2 2" xfId="14007"/>
    <cellStyle name="20% - Accent3 20 2 2 2" xfId="14008"/>
    <cellStyle name="20% - Accent3 15 2 2 2" xfId="14009"/>
    <cellStyle name="_TableHeading_commentaires fixe  internet Déc 08_TBG Onatel Février  2009  Vtbg V3_Commentaires TBG mars_Copie de Flash du mois d' avril 2009 corrigé par NAIMI_Reporting Onatel Mai 2009 V 0_Reporting Onatel septembre  2009 préparé" xfId="14010"/>
    <cellStyle name="40 % - Accent6 7 2_RH et QS" xfId="14011"/>
    <cellStyle name="20 % - Accent4 2 2" xfId="14012"/>
    <cellStyle name="_Table_02 Pfd Valuation_Flash du mois d' avril 2009_Reporting Onatel septembre  2009 préparé_Budget Telmob 2011" xfId="14013"/>
    <cellStyle name="_Table_USA Ownership_commentaires fixe  internet Déc 08_TBG Onatel Février  2009  Vtbg V3_Flash du mois d' avril 2009_Reporting Onatel Mai 2009 V 0_Budget Telmob 2011" xfId="14014"/>
    <cellStyle name="_Table_02 Pfd Valuation_Reporting Onatel Avril 2009 V0_Copie de Flash du mois d' avril 2009 corrigé par NAIMI 2 2" xfId="14015"/>
    <cellStyle name="Accent3 12" xfId="14016"/>
    <cellStyle name="Normal 95 3 2 3" xfId="14017"/>
    <cellStyle name="_Table_02 Pfd Valuation_Commentaires TBG mars_Flash du mois de septembre 2009 (2) (version 1) 2 2" xfId="14018"/>
    <cellStyle name="_Table_USA Ownership_commentaires fixe  internet Déc 08_Commentaires TBG mars_Flash du mois de septembre 2009 (2) (version 1)" xfId="14019"/>
    <cellStyle name="_Table_USA Ownership_commentaires fixe  internet Déc 08_TBG Onatel Février  2009  Vtbg V3_Commentaires TBG mars_Flash du mois d' avril 2009_Flash du mois de mai 2009_Budget Telmob 2011 2" xfId="14020"/>
    <cellStyle name="_Table_Flash du mois d' avril 2009_Flash du mois de septembre 2009 (2) (version 1)_Budget Telmob 2011" xfId="14021"/>
    <cellStyle name="20 % - Accent6 2_CA Fixe" xfId="14022"/>
    <cellStyle name="_Table_02 Pfd Valuation_Reporting Onatel Avril 2009 V0_Budget Telmob 2011 2" xfId="14023"/>
    <cellStyle name="Normal 12 5 2 3 2" xfId="14024"/>
    <cellStyle name="20 % - Accent2 10 2" xfId="14025"/>
    <cellStyle name="_Table_02 Pfd Valuation_commentaires fixe  internet Déc 08_Commentaires TBG mars_Copie de Flash du mois d' avril 2009 corrigé par NAIMI_Reporting Onatel Mai 2009 V 0_Reporting Onatel septembre  2009 préparé_Budget Telmob 2011 2" xfId="14026"/>
    <cellStyle name="_Table_02 Pfd Valuation_Reporting Onatel Avril 2009 V0 2" xfId="14027"/>
    <cellStyle name="_Table_02 Pfd Valuation_commentaires fixe  internet Déc 08_Reporting Onatel Avril 2009 V0_Copie de Flash du mois d' avril 2009 corrigé par NAIMI_Flash du mois de septembre 2009 (2) (version 1)_Capex- Mobile 3" xfId="14028"/>
    <cellStyle name="_Table_02 Pfd Valuation_commentaires fixe  internet Déc 08_TBG Onatel Février  2009  Vtbg V3_Flash du mois d' avril 2009_Flash du mois de septembre 2009 (2) (version 1) 2 2" xfId="14029"/>
    <cellStyle name="_Table_02 Pfd Valuation_P&amp;L S1 2008_Capex- Mobile" xfId="14030"/>
    <cellStyle name="_Table_02 Pfd Valuation_P&amp;L S1 2008_Budget Telmob 2011 3" xfId="14031"/>
    <cellStyle name="_Table_02 Pfd Valuation_P&amp;L S1 2008_Budget Telmob 2011 2" xfId="14032"/>
    <cellStyle name="_Table_02 Pfd Valuation_P&amp;L S1 2008_Budget Telmob 2011" xfId="14033"/>
    <cellStyle name="Cellule liée 8 2" xfId="14034"/>
    <cellStyle name="Normal 24 2 3 3 2" xfId="14035"/>
    <cellStyle name="20 % - Accent2 9 3 2 2 2" xfId="14036"/>
    <cellStyle name="_Table_02 Pfd Valuation_commentaires fixe  internet Déc 08_TBG Onatel Février  2009  Vtbg V3_Commentaires TBG mars_Copie de Flash du mois d' avril 2009 corrigé par NAIMI_Flash du mois de mai 2009" xfId="14037"/>
    <cellStyle name="_Table_02 Pfd Valuation_TBG Onatel Février  2009  Vtbg V3_Commentaires TBG mars_Copie de Flash du mois d' avril 2009 corrigé par NAIMI_Flash du mois de mai 2009 2" xfId="14038"/>
    <cellStyle name="In Link 2" xfId="14039"/>
    <cellStyle name="20 % - Accent1 8 2 3" xfId="14040"/>
    <cellStyle name="Commentaire 5 3 2 4" xfId="14041"/>
    <cellStyle name="_Table_02 Pfd Valuation_TBG Onatel Février  2009  Vtbg V3_Commentaires TBG mars_Flash du mois de mai 2009 2 2" xfId="14042"/>
    <cellStyle name="Normal 8 2 3" xfId="14043"/>
    <cellStyle name="_Table_USA Ownership_TBG Onatel Février  2009  Vtbg V3_Commentaires TBG mars 2" xfId="14044"/>
    <cellStyle name="40% - Accent2 26 3 2" xfId="14045"/>
    <cellStyle name="貨幣 [0]_PERSONAL" xfId="14046"/>
    <cellStyle name="_Table_USA Ownership_commentaires fixe  internet Déc 08_Commentaires TBG mars_Copie de Flash du mois d' avril 2009 corrigé par NAIMI_Flash du mois de septembre 2009 (2) (version 1)_Budget Telmob 2011 2" xfId="14047"/>
    <cellStyle name="40 % - Accent6 9 3" xfId="14048"/>
    <cellStyle name="_Heading_prestemp_Reporting Onatel Mai 2009 V 0 A ENVOYE_Flash du mois de septembre 2009 (2) (version 1)_COMMENTAIRES" xfId="14049"/>
    <cellStyle name="_MT-trim-mail2007-int_Sotelma réctifié5" xfId="14050"/>
    <cellStyle name="Dziesietny_12" xfId="14051"/>
    <cellStyle name="20% - Accent3 25 4" xfId="14052"/>
    <cellStyle name="Check Cell 2" xfId="14053"/>
    <cellStyle name="20% - Accent3 12 3 2" xfId="14054"/>
    <cellStyle name="_TableHeading_Commentaires TBG mars_Flash du mois d' avril 2009_Budget Telmob 2011" xfId="14055"/>
    <cellStyle name="_Currency_credit - newco_6_18_BLS2q_salesforce" xfId="14056"/>
    <cellStyle name="_Table_02 Pfd Valuation_Copie de Flash du mois d' avril 2009 corrigé par NAIMI_Reporting Onatel Mai 2009 V 0_Flash du mois de septembre 2009 (2) (version 1)_Budget Telmob 2011 2" xfId="14057"/>
    <cellStyle name="40 % - Accent2 9 2 3 2" xfId="14058"/>
    <cellStyle name="_Table_02 Pfd Valuation_TBG Onatel Février  2009  Vtbg V3_Commentaires TBG mars_Flash du mois d' avril 2009_Flash du mois de septembre 2009 (2) (version 1)_Budget Telmob 2011 2 2" xfId="14059"/>
    <cellStyle name="20% - Accent4 5" xfId="14060"/>
    <cellStyle name="20 % - Accent4 7 3 3" xfId="14061"/>
    <cellStyle name="_Table_commentaires fixe  internet Déc 08_Commentaires TBG mars_Copie de Flash du mois d' avril 2009 corrigé par NAIMI_Reporting Onatel Mai 2009 V 0_Budget Telmob 2011" xfId="14062"/>
    <cellStyle name="20% - Accent3 11_RH et QS" xfId="14063"/>
    <cellStyle name="20% - Accent2 4 3" xfId="14064"/>
    <cellStyle name="40 % - Accent5 10 3 2 2" xfId="14065"/>
    <cellStyle name="_Table_02 Pfd Valuation_TBG Onatel Février  2009  Vtbg V3_Commentaires TBG mars_Flash du mois d' avril 2009_Flash du mois de septembre 2009 (2) (version 1)_Budget Telmob 2011 2" xfId="14066"/>
    <cellStyle name="20 % - Accent3 12 2 2" xfId="14067"/>
    <cellStyle name="_TableRowBorder_commentaires fixe  internet Déc 08_Commentaires TBG mars_Flash du mois de mai 2009 2" xfId="14068"/>
    <cellStyle name="40% - Accent6 15 2 2" xfId="14069"/>
    <cellStyle name="40% - Accent6 20 2 2" xfId="14070"/>
    <cellStyle name="_Heading_210302 VU Liquidity new figures_Reporting Onatel Mai 2009 V 0 A ENVOYE_FAITS MARQUANTS DE SEPTEMBRE 2009" xfId="14071"/>
    <cellStyle name="_Table_USA Ownership_TBG Onatel Février  2009  Vtbg V3_Flash du mois de septembre 2009 (2) (version 1)_Budget Telmob 2011 3" xfId="14072"/>
    <cellStyle name="Normal 6 2_CA Fixe" xfId="14073"/>
    <cellStyle name="_Table_02 Pfd Valuation_commentaires fixe  internet Déc 08_TBG Onatel Février  2009  Vtbg V3_Commentaires TBG mars_Flash du mois d' avril 2009_Flash du mois de mai 2009" xfId="14074"/>
    <cellStyle name="_Table_02 Pfd Valuation_P &amp; L Conso_COMMENTAIRES JUILLET 2009_Budget Telmob 2011 2" xfId="14075"/>
    <cellStyle name="_Table_02 Pfd Valuation_commentaires fixe  internet Déc 08_Commentaires TBG mars_Flash du mois d' avril 2009_Flash du mois de mai 2009 2 2" xfId="14076"/>
    <cellStyle name="_TableHead_Copie de Flash du mois d' avril 2009 corrigé par NAIMI_Reporting Onatel septembre  2009 préparé_Budget 2011 v1 (4)" xfId="14077"/>
    <cellStyle name="F4" xfId="14078"/>
    <cellStyle name="_Table_02 Pfd Valuation_commentaires fixe  internet Déc 08_Commentaires TBG mars_Flash du mois de septembre 2009 (2) (version 1)_Capex- Mobile 2 2" xfId="14079"/>
    <cellStyle name="_Table_02 Pfd Valuation_TBG Onatel Février  2009  Vtbg V3_Commentaires TBG mars_Copie de Flash du mois d' avril 2009 corrigé par NAIMI_Reporting Onatel Mai 2009 V 0_Flash du mois de septembre 2009 (2) (version 1)_Capex- Mobile 3" xfId="14080"/>
    <cellStyle name="_Table_USA Ownership_commentaires fixe  internet Déc 08_Reporting Onatel Avril 2009 V0_Copie de Flash du mois d' avril 2009 corrigé par NAIMI_Flash du mois de septembre 2009 (2) (version 1)_Budget Telmob 2011" xfId="14081"/>
    <cellStyle name="_Table_02 Pfd Valuation_commentaires fixe  internet Déc 08_TBG Onatel Février  2009  Vtbg V3_Copie de Flash du mois d' avril 2009 corrigé par NAIMI_Flash du mois de mai 2009_Capex- Mobile 2" xfId="14082"/>
    <cellStyle name="_Table_02 Pfd Valuation_commentaires fixe  internet Déc 08_TBG Onatel Février  2009  Vtbg V3_Commentaires TBG mars_Copie de Flash du mois d' avril 2009 corrigé par NAIMI_Reporting Onatel septembre  2009 préparé" xfId="14083"/>
    <cellStyle name="Normal 4 2 9" xfId="14084"/>
    <cellStyle name="_Table_02 Pfd Valuation_Reporting Onatel Avril 2009 V0_Copie de Flash du mois d' avril 2009 corrigé par NAIMI_Reporting Onatel Mai 2009 V 0_Capex- Mobile" xfId="14085"/>
    <cellStyle name="20% - Accent1 24 3" xfId="14086"/>
    <cellStyle name="20% - Accent1 19 3" xfId="14087"/>
    <cellStyle name="Normal 3 12 2 2" xfId="14088"/>
    <cellStyle name="_TableHead_commentaires fixe  internet Déc 08_Reporting Onatel Mai 2009 V 0 A ENVOYE_Budget 2011 v1 (4) 2" xfId="14089"/>
    <cellStyle name="_Table_02 Pfd Valuation_P &amp; L Conso_COMMENTAIRES JUILLET 2009 2 2" xfId="14090"/>
    <cellStyle name="_TableRowBorder_Reporting Onatel Mai 2009 V 0 A ENVOYE" xfId="14091"/>
    <cellStyle name="_TableHeading_commentaires fixe  internet Déc 08_Reporting Onatel Avril 2009 V0_Flash du mois de mai 2009_Budget Telmob 2011 2" xfId="14092"/>
    <cellStyle name="%_Trafic_Comptable_2009_Août 2" xfId="14093"/>
    <cellStyle name="40% - Accent3 24 4" xfId="14094"/>
    <cellStyle name="40% - Accent3 19 4" xfId="14095"/>
    <cellStyle name="_Table_TBG Onatel Février  2009  Vtbg V3_Commentaires TBG mars_Flash du mois d' avril 2009_Reporting Onatel Mai 2009 V 0_Budget Telmob 2011" xfId="14096"/>
    <cellStyle name="_TableRowBorder_TBG Onatel Février  2009  Vtbg V3_Commentaires TBG mars_Copie de Flash du mois d' avril 2009 corrigé par NAIMI_Reporting Onatel Mai 2009 V 0_Budget Telmob 2011" xfId="14097"/>
    <cellStyle name="Normal 23 5 2 3" xfId="14098"/>
    <cellStyle name="40 % - Accent1 7 2 3 2" xfId="14099"/>
    <cellStyle name="_TableHead_commentaires fixe  internet Déc 08_TBG Onatel Février  2009  Vtbg V3_Commentaires TBG mars_Flash du mois de mai 2009" xfId="14100"/>
    <cellStyle name="20 % - Accent4 2 5" xfId="14101"/>
    <cellStyle name="_Table_02 Pfd Valuation_Capex- Mobile 2 2" xfId="14102"/>
    <cellStyle name="_Table_02 Pfd Valuation_commentaires fixe  internet Déc 08_Reporting Onatel Avril 2009 V0_Copie de Flash du mois d' avril 2009 corrigé par NAIMI_Flash du mois de mai 2009_Budget Telmob 2011 2 2" xfId="14103"/>
    <cellStyle name="Normal 3 3 4 2" xfId="14104"/>
    <cellStyle name="_Table_02 Pfd Valuation_commentaires fixe  internet Déc 08_Flash du mois d' avril 2009_Flash du mois de septembre 2009 (2) (version 1)_Capex- Mobile" xfId="14105"/>
    <cellStyle name="_Table_02 Pfd Valuation_P &amp; L Conso_COMMENTAIRES JUILLET 2009" xfId="14106"/>
    <cellStyle name="Titre 3 6" xfId="14107"/>
    <cellStyle name="_Table_02 Pfd Valuation_commentaires fixe  internet Déc 08_TBG Onatel Février  2009  Vtbg V3_Flash du mois d' avril 2009_Reporting Onatel Mai 2009 V 0_Capex- Mobile 2 2" xfId="14108"/>
    <cellStyle name="40 % - Accent6 10 2_RH et QS" xfId="14109"/>
    <cellStyle name="_TableHeading_commentaires fixe  internet Déc 08_TBG Onatel Février  2009  Vtbg V3_Commentaires TBG mars_Copie de Flash du mois d' avril 2009 corrigé par NAIMI_Reporting Onatel septembre  2009 préparé_Budget 2011 v1 (4)" xfId="14110"/>
    <cellStyle name="_Table_02 Pfd Valuation_commentaires fixe  internet Déc 08_TBG Onatel Février  2009  Vtbg V3_Commentaires TBG mars_Flash du mois d' avril 2009_Reporting Onatel Mai 2009 V 0_Budget Telmob 2011 3" xfId="14111"/>
    <cellStyle name="_TableHead_TBG Onatel Février  2009  Vtbg V3_Flash du mois d' avril 2009" xfId="14112"/>
    <cellStyle name="_Table_TBG Onatel Février  2009  Vtbg V3_Copie de Flash du mois d' avril 2009 corrigé par NAIMI_Reporting Onatel septembre  2009 préparé" xfId="14113"/>
    <cellStyle name="_Table_02 Pfd Valuation_TBG Onatel Février  2009  Vtbg V3_Copie de Flash du mois d' avril 2009 corrigé par NAIMI_Reporting Onatel Mai 2009 V 0_Flash du mois de septembre 2009 (2) (version 1)_Budget Telmob 2011 2 2" xfId="14114"/>
    <cellStyle name="_TableHeading_P&amp;L S1 2008 2" xfId="14115"/>
    <cellStyle name="_Table_02 Pfd Valuation_P &amp; L Conso 2" xfId="14116"/>
    <cellStyle name="%_Phase préparatoire du TBG de Décembre 2008_Flux Financiers Conso_Flash du mois de Décembre 2009 V3 (2)" xfId="14117"/>
    <cellStyle name="40 % - Accent3 9" xfId="14118"/>
    <cellStyle name="40 % - Accent1 8_RH et QS" xfId="14119"/>
    <cellStyle name="20 % - Accent3 10 3 2 2" xfId="14120"/>
    <cellStyle name="_Table_02 Pfd Valuation_P &amp; L Conso" xfId="14121"/>
    <cellStyle name="_TableHeading_Copie de Flash du mois d' avril 2009 corrigé par NAIMI_Reporting Onatel septembre  2009 préparé_Budget 2011 v1 (4) 2" xfId="14122"/>
    <cellStyle name="_Table_02 Pfd Valuation_TBG Onatel Février  2009  Vtbg V3_Commentaires TBG mars_Flash du mois de septembre 2009 (2) (version 1)" xfId="14123"/>
    <cellStyle name="20 % - Accent3 10 2 2 3" xfId="14124"/>
    <cellStyle name="_Table_02 Pfd Valuation_Reporting Onatel Avril 2009 V0_Copie de Flash du mois d' avril 2009 corrigé par NAIMI_Flash du mois de mai 2009_Capex- Mobile 2" xfId="14125"/>
    <cellStyle name="_Table_02 Pfd Valuation_Flash du mois de septembre 2009 (2) (version 1)_Capex- Mobile 3" xfId="14126"/>
    <cellStyle name="_TableHead 2" xfId="14127"/>
    <cellStyle name="40% - Accent1 21" xfId="14128"/>
    <cellStyle name="40% - Accent1 16" xfId="14129"/>
    <cellStyle name="_Table_02 Pfd Valuation_Flash du mois de septembre 2009 (2) (version 1)_Capex- Mobile 2 2" xfId="14130"/>
    <cellStyle name="_Table_02 Pfd Valuation_Flash du mois de septembre 2009 (2) (version 1)_Capex- Mobile 2" xfId="14131"/>
    <cellStyle name="_Table_USA Ownership_TBG Onatel Février  2009  Vtbg V3_Commentaires TBG mars_Copie de Flash du mois d' avril 2009 corrigé par NAIMI_Reporting Onatel Mai 2009 V 0_Budget Telmob 2011 2 2" xfId="14132"/>
    <cellStyle name="40 % - Accent3 8 3 4" xfId="14133"/>
    <cellStyle name="40 % - Accent2 9" xfId="14134"/>
    <cellStyle builtinId="53" name="CExplanatory Text" xfId="14135"/>
    <cellStyle name="_Table_02 Pfd Valuation_Flash du mois de septembre 2009 (2) (version 1)_Budget Telmob 2011 2" xfId="14136"/>
    <cellStyle name="_Table_02 Pfd Valuation_commentaires fixe  internet Déc 08_Commentaires TBG mars_Flash du mois d' avril 2009_Reporting Onatel Mai 2009 V 0_Capex- Mobile 2" xfId="14137"/>
    <cellStyle name="20 % - Accent2 4 3" xfId="14138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14139"/>
    <cellStyle name="20% - Accent5 4_RH et QS" xfId="14140"/>
    <cellStyle name="Normal 6 2 5 3 3" xfId="14141"/>
    <cellStyle name="20 % - Accent5 15" xfId="14142"/>
    <cellStyle name="_Table_TBG Onatel Février  2009  Vtbg V3_Commentaires TBG mars_Copie de Flash du mois d' avril 2009 corrigé par NAIMI_Reporting Onatel septembre  2009 préparé_Budget Telmob 2011" xfId="14143"/>
    <cellStyle name="40% - Accent4 12 2 2 2" xfId="14144"/>
    <cellStyle name="_TableHeading_Reporting Onatel Avril 2009 V0_Copie de Flash du mois d' avril 2009 corrigé par NAIMI_Flash du mois de mai 2009_Budget 2011 v1 (4) 2" xfId="14145"/>
    <cellStyle name="40% - Accent6 26 2" xfId="14146"/>
    <cellStyle name="_Table_02 Pfd Valuation_commentaires fixe  internet Déc 08_TBG Onatel Février  2009  Vtbg V3_Commentaires TBG mars 3" xfId="14147"/>
    <cellStyle name="_Table_02 Pfd Valuation_Flash du mois de septembre 2009 (2) (version 1)_Budget Telmob 2011" xfId="14148"/>
    <cellStyle name="_Table_02 Pfd Valuation_Flash du mois de mai 2009_Capex- Mobile 3" xfId="14149"/>
    <cellStyle name="Normal 8 2 5 4" xfId="14150"/>
    <cellStyle name="_Table_02 Pfd Valuation_Flash du mois de mai 2009_Capex- Mobile 2 2" xfId="14151"/>
    <cellStyle name="Normal 3 2 2 3 2 2 2" xfId="14152"/>
    <cellStyle name="40% - Accent4 6 2 2 2" xfId="14153"/>
    <cellStyle name="40% - Accent6 8_RH et QS" xfId="14154"/>
    <cellStyle builtinId="36" name="60% - Accent2" xfId="14155"/>
    <cellStyle name="_Table_02 Pfd Valuation_commentaires fixe  internet Déc 08_TBG Onatel Février  2009  Vtbg V3_Commentaires TBG mars_Flash du mois d' avril 2009_Reporting Onatel Mai 2009 V 0 2 2" xfId="14156"/>
    <cellStyle name="_Table_02 Pfd Valuation_Flash du mois de mai 2009_Capex- Mobile" xfId="14157"/>
    <cellStyle name="40 % - Accent6 9 3 2 2 2" xfId="14158"/>
    <cellStyle name="_Table_02 Pfd Valuation_Reporting Onatel Avril 2009 V0_Copie de Flash du mois d' avril 2009 corrigé par NAIMI_Flash du mois de septembre 2009 (2) (version 1) 2" xfId="14159"/>
    <cellStyle name="_Table_02 Pfd Valuation_Reporting Onatel septembre  2009 préparé 3" xfId="14160"/>
    <cellStyle name="_Table_02 Pfd Valuation_Flash du mois de mai 2009" xfId="14161"/>
    <cellStyle name="_Situation des projets FTK_BSS_Envrt_02-10-07_Tableau de bord 3G_TBG nov 09 - v5" xfId="14162"/>
    <cellStyle name="20% - Accent4 12" xfId="14163"/>
    <cellStyle name="_Table_02 Pfd Valuation_Flash du mois d' avril 2009_Reporting Onatel septembre  2009 préparé_Capex- Mobile 3" xfId="14164"/>
    <cellStyle name="Normal 2 2 9" xfId="14165"/>
    <cellStyle name="_Table_02 Pfd Valuation_Flash du mois d' avril 2009_Reporting Onatel septembre  2009 préparé_Capex- Mobile 2 2" xfId="14166"/>
    <cellStyle name="_SubHeading_210302 VU Liquidity new figures 2" xfId="14167"/>
    <cellStyle name="_Table_02 Pfd Valuation_Flash du mois d' avril 2009_Reporting Onatel septembre  2009 préparé_Capex- Mobile" xfId="14168"/>
    <cellStyle name="%_Phase préparatoire du TBG de Décembre 2008_Flash du mois de septembre 2009 (2) (version 1) 2" xfId="14169"/>
    <cellStyle name="_TableHeading_commentaires fixe  internet Déc 08_TBG Onatel Février  2009  Vtbg V3_Reporting Onatel septembre  2009 préparé" xfId="14170"/>
    <cellStyle name="_Table_02 Pfd Valuation_Flash du mois d' avril 2009_Reporting Onatel septembre  2009 préparé_Budget Telmob 2011 3" xfId="14171"/>
    <cellStyle name="20 % - Accent4 3 4" xfId="14172"/>
    <cellStyle name="_Table_USA Ownership_commentaires fixe  internet Déc 08_Reporting Onatel Avril 2009 V0_Reporting Onatel septembre  2009 préparé_Budget Telmob 2011 2" xfId="14173"/>
    <cellStyle name="_Table_02 Pfd Valuation_TBG Onatel Février  2009  Vtbg V3_Commentaires TBG mars_Flash du mois d' avril 2009_Reporting Onatel Mai 2009 V 0 2" xfId="14174"/>
    <cellStyle name="DimDownBold" xfId="14175"/>
    <cellStyle name="_Table_USA Ownership_commentaires fixe  internet Déc 08_Commentaires TBG mars_Copie de Flash du mois d' avril 2009 corrigé par NAIMI_Reporting Onatel Mai 2009 V 0_Reporting Onatel septembre  2009 préparé" xfId="14176"/>
    <cellStyle name="%_TRAFIC FIXE &amp; MOBILE_Flash du mois de septembre 2009 (2) (version 1) 2" xfId="14177"/>
    <cellStyle name="_Table_02 Pfd Valuation_Flash du mois d' avril 2009_Reporting Onatel Mai 2009 V 0_Capex- Mobile" xfId="14178"/>
    <cellStyle name="Comma [0] 11" xfId="14179"/>
    <cellStyle name="_Heading_210302 VU Liquidity new figures_Reporting Onatel Avril 2009 V0_Flash du mois de septembre 2009 (2) (version 1)_COMMENTAIRES" xfId="14180"/>
    <cellStyle name="_Table_02 Pfd Valuation_Flash du mois d' avril 2009_Reporting Onatel Mai 2009 V 0_Budget Telmob 2011" xfId="14181"/>
    <cellStyle name="_TableHeading_commentaires fixe  internet Déc 08_Reporting Onatel Avril 2009 V0_Copie de Flash du mois d' avril 2009 corrigé par NAIMI_Reporting Onatel Mai 2009 V 0_Reporting Onatel septembre  2009 préparé_Budget 2011 v1 (4)" xfId="14182"/>
    <cellStyle name="Normal 3 2 2 5 3" xfId="14183"/>
    <cellStyle name="40% - Accent4 8 3" xfId="14184"/>
    <cellStyle name="Pourcentage 3 5" xfId="14185"/>
    <cellStyle name="40% - Accent1 25 2 2 2" xfId="14186"/>
    <cellStyle name="_Table_USA Ownership_commentaires fixe  internet Déc 08_TBG Onatel Février  2009  Vtbg V3_Flash du mois d' avril 2009_Flash du mois de mai 2009_Budget Telmob 2011 2" xfId="14187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14188"/>
    <cellStyle name="_Table_02 Pfd Valuation_Flash du mois d' avril 2009_Flash du mois de septembre 2009 (2) (version 1)_Capex- Mobile 2 2" xfId="14189"/>
    <cellStyle name="_Table_02 Pfd Valuation_commentaires fixe  internet Déc 08_Reporting Onatel Avril 2009 V0_Flash du mois de mai 2009_Capex- Mobile 2" xfId="14190"/>
    <cellStyle name="_Table_02 Pfd Valuation_Commentaires TBG mars_Reporting Onatel Mai 2009 V 0_Budget Telmob 2011 3" xfId="14191"/>
    <cellStyle name="_Table_02 Pfd Valuation_commentaires fixe  internet Déc 08_Commentaires TBG mars_Copie de Flash du mois d' avril 2009 corrigé par NAIMI_Reporting Onatel Mai 2009 V 0_Capex- Mobile 3" xfId="14192"/>
    <cellStyle name="_Table_02 Pfd Valuation_Reporting Onatel Avril 2009 V0_Reporting Onatel septembre  2009 préparé_Capex- Mobile" xfId="14193"/>
    <cellStyle name="_Table_NBC-5 yearDCF-Final from Vivendi modified" xfId="14194"/>
    <cellStyle name="_Table_02 Pfd Valuation_Flash du mois d' avril 2009_Flash du mois de septembre 2009 (2) (version 1) 3" xfId="14195"/>
    <cellStyle name="Normal 95 2 2 3" xfId="14196"/>
    <cellStyle name="_Table_02 Pfd Valuation_Flash du mois d' avril 2009_Flash du mois de septembre 2009 (2) (version 1) 2 2" xfId="14197"/>
    <cellStyle name="_Table_02 Pfd Valuation_Flash du mois d' avril 2009_Flash du mois de septembre 2009 (2) (version 1)" xfId="14198"/>
    <cellStyle name="_Table_02 Pfd Valuation_Reporting Onatel Avril 2009 V0_Copie de Flash du mois d' avril 2009 corrigé par NAIMI" xfId="14199"/>
    <cellStyle name="20% - Accent5 2 2" xfId="14200"/>
    <cellStyle name="_TableHeading_Commentaires TBG mars_Flash du mois d' avril 2009 2" xfId="14201"/>
    <cellStyle name="_Table_Copie de Flash du mois d' avril 2009 corrigé par NAIMI_Reporting Onatel Mai 2009 V 0" xfId="14202"/>
    <cellStyle name="Accent1 31 2" xfId="14203"/>
    <cellStyle name="_Table_02 Pfd Valuation_Flash du mois d' avril 2009_Flash du mois de mai 2009_Capex- Mobile 3" xfId="14204"/>
    <cellStyle name="_Table_02 Pfd Valuation_Flash du mois d' avril 2009_Flash du mois de mai 2009_Capex- Mobile 2 2" xfId="14205"/>
    <cellStyle name="Normal 8 6_RH et QS" xfId="14206"/>
    <cellStyle name="Normal 3 2 4 6" xfId="14207"/>
    <cellStyle name="40% - Accent6 9" xfId="14208"/>
    <cellStyle name="_Table_USA Ownership_P &amp; L Conso 3" xfId="14209"/>
    <cellStyle name="Titre 1 4" xfId="14210"/>
    <cellStyle name="_TableRowBorder_TBG Onatel Février  2009  Vtbg V3_Flash du mois d' avril 2009_Flash du mois de mai 2009" xfId="14211"/>
    <cellStyle name="_Table_02 Pfd Valuation_Flash du mois d' avril 2009_Flash du mois de mai 2009_Budget Telmob 2011" xfId="14212"/>
    <cellStyle name="_Table_02 Pfd Valuation_TBG Onatel Février  2009  Vtbg V3_Commentaires TBG mars_Copie de Flash du mois d' avril 2009 corrigé par NAIMI_Budget Telmob 2011 2" xfId="14213"/>
    <cellStyle name="40 % - Accent6 8 5 2" xfId="14214"/>
    <cellStyle name="20 % - Accent2 9 2 4" xfId="14215"/>
    <cellStyle name="_Table_02 Pfd Valuation_Flash du mois d' avril 2009_Flash du mois de mai 2009 3" xfId="14216"/>
    <cellStyle name="_TableHeading_Reporting Onatel Avril 2009 V0_Budget 2011 v1 (4)" xfId="14217"/>
    <cellStyle name="Note 6" xfId="14218"/>
    <cellStyle name="20 % - Accent1 7 2 3 2" xfId="14219"/>
    <cellStyle name="60% - Accent1 2" xfId="14220"/>
    <cellStyle name="_Table_02 Pfd Valuation_Flash du mois d' avril 2009_Flash du mois de mai 2009" xfId="14221"/>
    <cellStyle name="60% - Accent6 5" xfId="14222"/>
    <cellStyle name="20% - Accent4 12_RH et QS" xfId="14223"/>
    <cellStyle name="_Table_02 Pfd Valuation_Commentaires TBG mars_Flash du mois de septembre 2009 (2) (version 1)_Budget Telmob 2011 3" xfId="14224"/>
    <cellStyle name="Neutral 6" xfId="14225"/>
    <cellStyle name="_Table_02 Pfd Valuation_Flash du mois d' avril 2009_Capex- Mobile 2" xfId="14226"/>
    <cellStyle name="_TableRowBorder_commentaires fixe  internet Déc 08_TBG Onatel Février  2009  Vtbg V3_Flash du mois d' avril 2009_Flash du mois de mai 2009" xfId="14227"/>
    <cellStyle name="_Table_USA Ownership_Commentaires TBG mars_Flash du mois de mai 2009_Budget Telmob 2011 3" xfId="14228"/>
    <cellStyle name="_SubHeading_prestemp_Reporting Onatel Mai 2009 V 0_Classeur1" xfId="14229"/>
    <cellStyle name="_Table_USA Ownership_Flash du mois d' avril 2009 3" xfId="14230"/>
    <cellStyle name="40 % - Accent3 13 2" xfId="14231"/>
    <cellStyle name="_Table_02 Pfd Valuation_commentaires fixe  internet Déc 08_Reporting Onatel Mai 2009 V 0 A ENVOYE_Reporting Onatel septembre  2009 préparé_Budget Telmob 2011" xfId="14232"/>
    <cellStyle name="_Table_02 Pfd Valuation_Flash du mois d' avril 2009" xfId="14233"/>
    <cellStyle name="_TableHead_TBG Onatel Février  2009  Vtbg V3_Flash du mois d' avril 2009_Flash du mois de mai 2009 2" xfId="14234"/>
    <cellStyle name="40 % - Accent6 2_CA Fixe" xfId="14235"/>
    <cellStyle name="_Table_02 Pfd Valuation_Copie de Flash du mois d' avril 2009 corrigé par NAIMI_Reporting Onatel septembre  2009 préparé_Capex- Mobile 2 2" xfId="14236"/>
    <cellStyle name="_Table_02 Pfd Valuation_Copie de Flash du mois d' avril 2009 corrigé par NAIMI_Reporting Onatel septembre  2009 préparé_Capex- Mobile" xfId="14237"/>
    <cellStyle name="Normal 8 2 2 2 2 3" xfId="14238"/>
    <cellStyle name="_Table_USA Ownership_commentaires fixe  internet Déc 08_TBG Onatel Février  2009  Vtbg V3_Flash du mois de septembre 2009 (2) (version 1)_Budget Telmob 2011" xfId="14239"/>
    <cellStyle name="_TableHeading_commentaires fixe  internet Déc 08_Reporting Onatel Avril 2009 V0_Reporting Onatel septembre  2009 préparé" xfId="14240"/>
    <cellStyle name="_Table_02 Pfd Valuation_Copie de Flash du mois d' avril 2009 corrigé par NAIMI_Reporting Onatel septembre  2009 préparé_Budget Telmob 2011 2" xfId="14241"/>
    <cellStyle name="_Table_02 Pfd Valuation_Copie de Flash du mois d' avril 2009 corrigé par NAIMI_Reporting Onatel septembre  2009 préparé 2 2" xfId="14242"/>
    <cellStyle name="Prozent +line" xfId="14243"/>
    <cellStyle name="_SubHeading_210302 VU Liquidity new figures_Reporting Onatel Mai 2009 V 0_Reporting Onatel septembre  2009 préparé" xfId="14244"/>
    <cellStyle name="_Table_02 Pfd Valuation_Commentaires TBG mars_Copie de Flash du mois d' avril 2009 corrigé par NAIMI_Flash du mois de mai 2009_Budget Telmob 2011 3" xfId="14245"/>
    <cellStyle name="_Table_02 Pfd Valuation_P &amp; L Conso_Capex- Mobile 2 2" xfId="14246"/>
    <cellStyle name="_Table_Copie de Flash du mois d' avril 2009 corrigé par NAIMI_Flash du mois de mai 2009_Budget Telmob 2011" xfId="14247"/>
    <cellStyle name="_Table_02 Pfd Valuation_commentaires fixe  internet Déc 08_Flash du mois de septembre 2009 (2) (version 1) 2 2" xfId="14248"/>
    <cellStyle name="Normal 80 4 3" xfId="14249"/>
    <cellStyle name="Normal 75 4 3" xfId="14250"/>
    <cellStyle name="_Heading_210302 VU Liquidity new figures_Reporting Onatel Avril 2009 V0_Flash du mois de septembre 2009 (2) (version 1)_Classeur1" xfId="14251"/>
    <cellStyle name="_TableHead_commentaires fixe  internet Déc 08_TBG Onatel Février  2009  Vtbg V3_Flash du mois d' avril 2009_Budget Telmob 2011" xfId="14252"/>
    <cellStyle name="_Table_02 Pfd Valuation_Copie de Flash du mois d' avril 2009 corrigé par NAIMI_Reporting Onatel septembre  2009 préparé 2" xfId="14253"/>
    <cellStyle name="_TableHead_TBG Onatel Février  2009  Vtbg V3_Commentaires TBG mars_Flash du mois d' avril 2009_Reporting Onatel Mai 2009 V 0_Budget 2011 v1 (4)" xfId="14254"/>
    <cellStyle name="_Table_USA Ownership_commentaires fixe  internet Déc 08_Reporting Onatel Avril 2009 V0_Copie de Flash du mois d' avril 2009 corrigé par NAIMI_Reporting Onatel Mai 2009 V 0_Budget Telmob 2011 3" xfId="14255"/>
    <cellStyle name="40% - Accent5 23 2 2" xfId="14256"/>
    <cellStyle name="40% - Accent5 18 2 2" xfId="14257"/>
    <cellStyle name="_Table_02 Pfd Valuation_Copie de Flash du mois d' avril 2009 corrigé par NAIMI_Reporting Onatel Mai 2009 V 0_Reporting Onatel septembre  2009 préparé_Capex- Mobile 3" xfId="14258"/>
    <cellStyle name="_Table_02 Pfd Valuation_Copie de Flash du mois d' avril 2009 corrigé par NAIMI_Reporting Onatel Mai 2009 V 0_Reporting Onatel septembre  2009 préparé_Capex- Mobile 2" xfId="14259"/>
    <cellStyle name="20% - Accent4 14 3" xfId="14260"/>
    <cellStyle name="_Table_02 Pfd Valuation_Copie de Flash du mois d' avril 2009 corrigé par NAIMI_Reporting Onatel Mai 2009 V 0_Reporting Onatel septembre  2009 préparé_Budget Telmob 2011 3" xfId="14261"/>
    <cellStyle name="_TableHeading_commentaires fixe  internet Déc 08_Flash du mois d' avril 2009_Flash du mois de mai 2009 2" xfId="14262"/>
    <cellStyle name="_TableHeading_commentaires fixe  internet Déc 08_TBG Onatel Février  2009  Vtbg V3_Flash du mois d' avril 2009_Flash du mois de mai 2009_Budget 2011 v1 (4)" xfId="14263"/>
    <cellStyle name="_Table_02 Pfd Valuation_commentaires fixe  internet Déc 08_Copie de Flash du mois d' avril 2009 corrigé par NAIMI_Flash du mois de septembre 2009 (2) (version 1) 3" xfId="14264"/>
    <cellStyle name="Normal 104_RH et QS" xfId="14265"/>
    <cellStyle name="_Table_02 Pfd Valuation_TBG Onatel Février  2009  Vtbg V3_Flash du mois d' avril 2009_Reporting Onatel Mai 2009 V 0" xfId="14266"/>
    <cellStyle name="40 % - Accent3 7 5 2" xfId="14267"/>
    <cellStyle name="_Table_02 Pfd Valuation_Copie de Flash du mois d' avril 2009 corrigé par NAIMI_Reporting Onatel Mai 2009 V 0_Reporting Onatel septembre  2009 préparé_Budget Telmob 2011 2 2" xfId="14268"/>
    <cellStyle name="Normal 79_RH et QS" xfId="14269"/>
    <cellStyle name="_Table_02 Pfd Valuation_Copie de Flash du mois d' avril 2009 corrigé par NAIMI_Reporting Onatel Mai 2009 V 0_Reporting Onatel septembre  2009 préparé_Budget Telmob 2011 2" xfId="14270"/>
    <cellStyle name="Comma [0] 17" xfId="14271"/>
    <cellStyle name="20% - Accent4 10 2 2 2" xfId="14272"/>
    <cellStyle name="_TableHeading_commentaires fixe  internet Déc 08_TBG Onatel Février  2009  Vtbg V3_Commentaires TBG mars" xfId="14273"/>
    <cellStyle name="40% - Accent2 2 2" xfId="14274"/>
    <cellStyle name="_Table_USA Ownership_TBG Onatel Février  2009  Vtbg V3_Commentaires TBG mars_Flash du mois d' avril 2009_Reporting Onatel Mai 2009 V 0" xfId="14275"/>
    <cellStyle name="20 % - Accent6 13 2 2 2" xfId="14276"/>
    <cellStyle name="Milliers 2 5 2" xfId="14277"/>
    <cellStyle name="_SubHeading_01 VU Liquidity 171202" xfId="14278"/>
    <cellStyle name="_Table_02 Pfd Valuation_Copie de Flash du mois d' avril 2009 corrigé par NAIMI_Reporting Onatel Mai 2009 V 0_Reporting Onatel septembre  2009 préparé 2 2" xfId="14279"/>
    <cellStyle name="_Table_02 Pfd Valuation_Copie de Flash du mois d' avril 2009 corrigé par NAIMI_Reporting Onatel Mai 2009 V 0_Flash du mois de septembre 2009 (2) (version 1)_Capex- Mobile 2 2" xfId="14280"/>
    <cellStyle name="SAPBEXresItemX 2" xfId="14281"/>
    <cellStyle name="Accent3 - 40 %_RH et QS" xfId="14282"/>
    <cellStyle name="_Table_02 Pfd Valuation_Copie de Flash du mois d' avril 2009 corrigé par NAIMI_Reporting Onatel Mai 2009 V 0_Flash du mois de septembre 2009 (2) (version 1)_Capex- Mobile 2" xfId="14283"/>
    <cellStyle name="Normal 8 2 3 2 3" xfId="14284"/>
    <cellStyle name="_TableHead_TBG Onatel Février  2009  Vtbg V3_Commentaires TBG mars_Copie de Flash du mois d' avril 2009 corrigé par NAIMI 2" xfId="14285"/>
    <cellStyle name="_Table_02 Pfd Valuation_commentaires fixe  internet Déc 08_TBG Onatel Février  2009  Vtbg V3_Commentaires TBG mars_Copie de Flash du mois d' avril 2009 corrigé par NAIMI_Flash du mois de mai 2009_Capex- Mobile 2 2" xfId="14286"/>
    <cellStyle name="_Table_commentaires fixe  internet Déc 08_Commentaires TBG mars_Flash du mois d' avril 2009_Reporting Onatel Mai 2009 V 0" xfId="14287"/>
    <cellStyle name="Milliers 14 4 2 2" xfId="14288"/>
    <cellStyle name="_Table_02 Pfd Valuation_Copie de Flash du mois d' avril 2009 corrigé par NAIMI_Reporting Onatel Mai 2009 V 0_Flash du mois de septembre 2009 (2) (version 1)_Capex- Mobile" xfId="14289"/>
    <cellStyle name="Input Normal 14" xfId="14290"/>
    <cellStyle name="_TableHead_commentaires fixe  internet Déc 08_Commentaires TBG mars_Flash du mois de mai 2009_Budget 2011 v1 (4) 2" xfId="14291"/>
    <cellStyle name="_Table_02 Pfd Valuation_Copie de Flash du mois d' avril 2009 corrigé par NAIMI_Reporting Onatel septembre  2009 préparé 3" xfId="14292"/>
    <cellStyle name="20% - Accent6 8 3" xfId="14293"/>
    <cellStyle name="_Comma_further analysis on comparables" xfId="14294"/>
    <cellStyle name="_TableRowBorder_commentaires fixe  internet Déc 08_TBG Onatel Février  2009  Vtbg V3_Commentaires TBG mars 2" xfId="14295"/>
    <cellStyle name="_Table_02 Pfd Valuation_Reporting Onatel Avril 2009 V0_Flash du mois de mai 2009_Budget Telmob 2011" xfId="14296"/>
    <cellStyle name="_Table_USA Ownership_TBG Onatel Février  2009  Vtbg V3_Commentaires TBG mars_Flash du mois d' avril 2009_Reporting Onatel Mai 2009 V 0_Budget Telmob 2011 2 2" xfId="14297"/>
    <cellStyle name="_Situation des projets FTK_BSS_Envrt_02-10-07_PPO_3G_2009 Propos DR &amp; Scénarios Mktg 12-12_Feuil1" xfId="14298"/>
    <cellStyle name="_Table_02 Pfd Valuation_commentaires fixe  internet Déc 08_TBG Onatel Février  2009  Vtbg V3_Commentaires TBG mars_Copie de Flash du mois d' avril 2009 corrigé par NAIMI" xfId="14299"/>
    <cellStyle name="_Table_02 Pfd Valuation_Copie de Flash du mois d' avril 2009 corrigé par NAIMI_Reporting Onatel Mai 2009 V 0_Capex- Mobile" xfId="14300"/>
    <cellStyle name="_Table_02 Pfd Valuation_Copie de Flash du mois d' avril 2009 corrigé par NAIMI_Reporting Onatel Mai 2009 V 0_Budget Telmob 2011 2 2" xfId="14301"/>
    <cellStyle name="Input Percent 9" xfId="14302"/>
    <cellStyle name="40% - Accent4 28 3" xfId="14303"/>
    <cellStyle name="_Table_02 Pfd Valuation_Copie de Flash du mois d' avril 2009 corrigé par NAIMI_Reporting Onatel Mai 2009 V 0_Budget Telmob 2011" xfId="14304"/>
    <cellStyle name="Normal 6 2 5 4 3" xfId="14305"/>
    <cellStyle name="_Table_02 Pfd Valuation_commentaires fixe  internet Déc 08_Reporting Onatel Avril 2009 V0_Copie de Flash du mois d' avril 2009 corrigé par NAIMI_Reporting Onatel septembre  2009 préparé_Capex- Mobile 2 2" xfId="14306"/>
    <cellStyle name="réel 3" xfId="14307"/>
    <cellStyle name="_TableHeading_Reporting Onatel Mai 2009 V 0 A ENVOYE_Budget Telmob 2011" xfId="14308"/>
    <cellStyle name="40% - Accent2 2" xfId="14309"/>
    <cellStyle name="_TableHead_commentaires fixe  internet Déc 08_TBG Onatel Février  2009  Vtbg V3_Flash du mois d' avril 2009_Reporting Onatel Mai 2009 V 0 2" xfId="14310"/>
    <cellStyle name="40% - Accent5 12 2 3" xfId="14311"/>
    <cellStyle name="_Table_02 Pfd Valuation_commentaires fixe  internet Déc 08_TBG Onatel Février  2009  Vtbg V3_Commentaires TBG mars_Flash du mois d' avril 2009_Flash du mois de mai 2009_Capex- Mobile 2" xfId="14312"/>
    <cellStyle name="Normal 12 2 4" xfId="14313"/>
    <cellStyle name="_Table_02 Pfd Valuation_Flash du mois d' avril 2009_Reporting Onatel Mai 2009 V 0_Capex- Mobile 2 2" xfId="14314"/>
    <cellStyle name="20% - Accent3 21 2 2" xfId="14315"/>
    <cellStyle name="20% - Accent3 16 2 2" xfId="14316"/>
    <cellStyle name="Normal 21 5 3 3" xfId="14317"/>
    <cellStyle name="_Table_02 Pfd Valuation_Copie de Flash du mois d' avril 2009 corrigé par NAIMI_Reporting Onatel Mai 2009 V 0_Reporting Onatel septembre  2009 préparé_Capex- Mobile 2 2" xfId="14318"/>
    <cellStyle name="_Table_USA Ownership_TBG Onatel Février  2009  Vtbg V3_Copie de Flash du mois d' avril 2009 corrigé par NAIMI_Flash du mois de mai 2009 3" xfId="14319"/>
    <cellStyle name="_Table_02 Pfd Valuation_Reporting Onatel Mai 2009 V 0 A ENVOYE_Flash du mois de septembre 2009 (2) (version 1)_Budget Telmob 2011 3" xfId="14320"/>
    <cellStyle name="_Table_02 Pfd Valuation_Copie de Flash du mois d' avril 2009 corrigé par NAIMI_Flash du mois de septembre 2009 (2) (version 1)_Budget Telmob 2011 2 2" xfId="14321"/>
    <cellStyle name="20 % - Accent1 9 4 2 2" xfId="14322"/>
    <cellStyle name="Normal 91 3_RH et QS" xfId="14323"/>
    <cellStyle name="Normal 86 3_RH et QS" xfId="14324"/>
    <cellStyle name="_Table_USA Ownership_commentaires fixe  internet Déc 08_Copie de Flash du mois d' avril 2009 corrigé par NAIMI_Flash du mois de septembre 2009 (2) (version 1) 3" xfId="14325"/>
    <cellStyle name="_Table_02 Pfd Valuation_Copie de Flash du mois d' avril 2009 corrigé par NAIMI_Flash du mois de septembre 2009 (2) (version 1)_Budget Telmob 2011" xfId="14326"/>
    <cellStyle name="40% - Accent5 24 2 3" xfId="14327"/>
    <cellStyle name="40% - Accent5 19 2 3" xfId="14328"/>
    <cellStyle name="40% - Accent2 7 2 2" xfId="14329"/>
    <cellStyle name="_Table_02 Pfd Valuation_commentaires fixe  internet Déc 08_TBG Onatel Février  2009  Vtbg V3_Commentaires TBG mars_Copie de Flash du mois d' avril 2009 corrigé par NAIMI_Reporting Onatel septembre  2009 préparé 2 2" xfId="14330"/>
    <cellStyle name="60 % - Accent5 2 2_Parc Mobile" xfId="14331"/>
    <cellStyle name="_TableHead_commentaires fixe  internet Déc 08_Commentaires TBG mars_Reporting Onatel Mai 2009 V 0 2" xfId="14332"/>
    <cellStyle name="20 % - Accent3 9 3 4" xfId="14333"/>
    <cellStyle name="_Table_02 Pfd Valuation_Copie de Flash du mois d' avril 2009 corrigé par NAIMI_Flash du mois de septembre 2009 (2) (version 1) 3" xfId="14334"/>
    <cellStyle name="_Indicateurs BFR Régions 08 2008" xfId="14335"/>
    <cellStyle name="??[0]_laroux" xfId="14336"/>
    <cellStyle name="Body" xfId="14337"/>
    <cellStyle name="_Table_02 Pfd Valuation_commentaires fixe  internet Déc 08_TBG Onatel Février  2009  Vtbg V3_Copie de Flash du mois d' avril 2009 corrigé par NAIMI_Reporting Onatel Mai 2009 V 0_Flash du mois de septembre 2009 (2) (version 1) 2 2" xfId="14338"/>
    <cellStyle name="_Table_02 Pfd Valuation_TBG Onatel Février  2009  Vtbg V3_Copie de Flash du mois d' avril 2009 corrigé par NAIMI_Reporting Onatel Mai 2009 V 0_Flash du mois de septembre 2009 (2) (version 1)" xfId="14339"/>
    <cellStyle name="_Table_02 Pfd Valuation_TBG Onatel Février  2009  Vtbg V3_Commentaires TBG mars_Copie de Flash du mois d' avril 2009 corrigé par NAIMI_Reporting Onatel Mai 2009 V 0 2 2" xfId="14340"/>
    <cellStyle name="Normal 6 2 3 4 2 2 2" xfId="14341"/>
    <cellStyle name="20 % - Accent6 9 6" xfId="14342"/>
    <cellStyle name="_TableHeading_TBG Onatel Février  2009  Vtbg V3_Copie de Flash du mois d' avril 2009 corrigé par NAIMI_Reporting Onatel Mai 2009 V 0_Reporting Onatel septembre  2009 préparé" xfId="14343"/>
    <cellStyle name="_Table_02 Pfd Valuation_Copie de Flash du mois d' avril 2009 corrigé par NAIMI_Flash du mois de septembre 2009 (2) (version 1) 2 2" xfId="14344"/>
    <cellStyle name="_Table_02 Pfd Valuation_Copie de Flash du mois d' avril 2009 corrigé par NAIMI_Flash du mois de mai 2009_Capex- Mobile 2 2" xfId="14345"/>
    <cellStyle name="%_commentaires_fixe__internet_nov_08(2)_Flash du mois de Décembre 2009 V3 (2)" xfId="14346"/>
    <cellStyle name="_Table_02 Pfd Valuation_TBG Onatel Février  2009  Vtbg V3_Copie de Flash du mois d' avril 2009 corrigé par NAIMI_Reporting Onatel Mai 2009 V 0_Budget Telmob 2011 2 2" xfId="14347"/>
    <cellStyle name="20 % - Accent5 10 5" xfId="14348"/>
    <cellStyle name="_Table_02 Pfd Valuation_TBG Onatel Février  2009  Vtbg V3_Copie de Flash du mois d' avril 2009 corrigé par NAIMI_Flash du mois de septembre 2009 (2) (version 1)_Budget Telmob 2011 2" xfId="14349"/>
    <cellStyle name="_Table_USA Ownership_commentaires fixe  internet Déc 08_TBG Onatel Février  2009  Vtbg V3_Commentaires TBG mars_Flash du mois d' avril 2009_Flash du mois de mai 2009_Budget Telmob 2011 2 2" xfId="14350"/>
    <cellStyle name="20% - Accent2 4 3 2" xfId="14351"/>
    <cellStyle name="_Table_02 Pfd Valuation_Copie de Flash du mois d' avril 2009 corrigé par NAIMI_Flash du mois de mai 2009_Budget Telmob 2011 2" xfId="14352"/>
    <cellStyle name="_Table_02 Pfd Valuation_commentaires fixe  internet Déc 08_TBG Onatel Février  2009  Vtbg V3_Reporting Onatel Mai 2009 V 0_Budget Telmob 2011 3" xfId="14353"/>
    <cellStyle name="_Table_02 Pfd Valuation_Copie de Flash du mois d' avril 2009 corrigé par NAIMI_Flash du mois de mai 2009 3" xfId="14354"/>
    <cellStyle name="_Table_02 Pfd Valuation_P &amp; L Conso_COMMENTAIRES JUILLET 2009_Capex- Mobile 2" xfId="14355"/>
    <cellStyle name="_Currency_Contribution of assets into USAi_02" xfId="14356"/>
    <cellStyle name="_SubHeading_prestemp_Reporting Onatel Mai 2009 V 0 A ENVOYE_Reporting Onatel septembre  2009 préparé" xfId="14357"/>
    <cellStyle name="_Table_USA Ownership_commentaires fixe  internet Déc 08_Copie de Flash du mois d' avril 2009 corrigé par NAIMI_Flash du mois de mai 2009_Budget Telmob 2011" xfId="14358"/>
    <cellStyle name="40 % - Accent2 9 2 2 2" xfId="14359"/>
    <cellStyle name="_Table_02 Pfd Valuation_commentaires fixe  internet Déc 08_TBG Onatel Février  2009  Vtbg V3_Commentaires TBG mars_Flash du mois d' avril 2009_Flash du mois de septembre 2009 (2) (version 1)_Capex- Mobile" xfId="14360"/>
    <cellStyle name="_Table_02 Pfd Valuation_commentaires fixe  internet Déc 08_TBG Onatel Février  2009  Vtbg V3_Copie de Flash du mois d' avril 2009 corrigé par NAIMI_Reporting Onatel septembre  2009 préparé_Budget Telmob 2011" xfId="14361"/>
    <cellStyle name="Pourcentage 17 4 2 2 2 2" xfId="14362"/>
    <cellStyle name="_Table_02 Pfd Valuation_commentaires fixe  internet Déc 08_TBG Onatel Février  2009  Vtbg V3_Reporting Onatel Mai 2009 V 0_Budget Telmob 2011 2" xfId="14363"/>
    <cellStyle name="_Table_02 Pfd Valuation_commentaires fixe  internet Déc 08 2" xfId="14364"/>
    <cellStyle name="40% - Accent4 20" xfId="14365"/>
    <cellStyle name="40% - Accent4 15" xfId="14366"/>
    <cellStyle name="20% - Accent3 14 3 2" xfId="14367"/>
    <cellStyle name="_TableHead_commentaires fixe  internet Déc 08_Reporting Onatel septembre  2009 préparé_Budget 2011 v1 (4)" xfId="14368"/>
    <cellStyle name="_Heading_210302 VU Liquidity new figures_Reporting Onatel Avril 2009 V0_Reporting Onatel septembre  2009 préparé" xfId="14369"/>
    <cellStyle name="Accent3 22" xfId="14370"/>
    <cellStyle name="Accent3 17" xfId="14371"/>
    <cellStyle name="Normal 4 2 3 3 4" xfId="14372"/>
    <cellStyle name="_TableHeading_Reporting Onatel Mai 2009 V 0 A ENVOYE_Reporting Onatel septembre  2009 préparé 2" xfId="14373"/>
    <cellStyle name="_DV CAPEX 2008" xfId="14374"/>
    <cellStyle name="_Table_02 Pfd Valuation_commentaires fixe  internet Déc 08_Reporting Onatel septembre  2009 préparé" xfId="14375"/>
    <cellStyle name="_Table_02 Pfd Valuation_commentaires fixe  internet Déc 08_Flash du mois d' avril 2009_Reporting Onatel Mai 2009 V 0_Budget Telmob 2011 2 2" xfId="14376"/>
    <cellStyle name="_TableHeading_commentaires fixe  internet Déc 08_Reporting Onatel Mai 2009 V 0 A ENVOYE" xfId="14377"/>
    <cellStyle name="40% - Accent6 25 2" xfId="14378"/>
    <cellStyle name="_Table_02 Pfd Valuation_commentaires fixe  internet Déc 08_Commentaires TBG mars_Flash du mois de septembre 2009 (2) (version 1)_Capex- Mobile 2" xfId="14379"/>
    <cellStyle name="40% - Accent1 27 2 2" xfId="14380"/>
    <cellStyle name="_Heading_210302 VU Liquidity new figures_Flash du mois de septembre 2009 (2) (version 1)" xfId="14381"/>
    <cellStyle name="20 % - Accent5 2 2_Parc Mobile" xfId="14382"/>
    <cellStyle name="40 % - Accent4 4_CA Fixe" xfId="14383"/>
    <cellStyle name="_Table_02 Pfd Valuation_commentaires fixe  internet Déc 08_TBG Onatel Février  2009  Vtbg V3_Flash du mois de mai 2009_Capex- Mobile 3" xfId="14384"/>
    <cellStyle name="_Table_02 Pfd Valuation_Copie de Flash du mois d' avril 2009 corrigé par NAIMI_Capex- Mobile 2" xfId="14385"/>
    <cellStyle name="Milliers 22 3" xfId="14386"/>
    <cellStyle name="_Table_02 Pfd Valuation_commentaires fixe  internet Déc 08_Commentaires TBG mars_Copie de Flash du mois d' avril 2009 corrigé par NAIMI_Reporting Onatel Mai 2009 V 0_Capex- Mobile 2 2" xfId="14387"/>
    <cellStyle name="_Table_02 Pfd Valuation_Copie de Flash du mois d' avril 2009 corrigé par NAIMI_Capex- Mobile" xfId="14388"/>
    <cellStyle name="_Heading_prestemp_Reporting Onatel Mai 2009 V 0 A ENVOYE_Flash du mois de septembre 2009 (2) (version 1)_Flash du mois de Décembre 2009 V3 (2)" xfId="14389"/>
    <cellStyle name="_Table_02 Pfd Valuation_Reporting Onatel Mai 2009 V 0 A ENVOYE_Flash du mois de septembre 2009 (2) (version 1)" xfId="14390"/>
    <cellStyle name="_Table_02 Pfd Valuation_Copie de Flash du mois d' avril 2009 corrigé par NAIMI_Budget Telmob 2011 2 2" xfId="14391"/>
    <cellStyle name="40% - Accent3 25 2" xfId="14392"/>
    <cellStyle name="_SubHeading_210302 VU Liquidity new figures_Classeur1" xfId="14393"/>
    <cellStyle name="20 % - Accent1 8 3 3 2" xfId="14394"/>
    <cellStyle name="_CWNs - MOBILITY_BP&amp;A Bulletin - 05- 2008-09-MAPA (Post review)" xfId="14395"/>
    <cellStyle name="Milliers 2 2 3" xfId="14396"/>
    <cellStyle name="_Table_02 Pfd Valuation_TBG Onatel Février  2009  Vtbg V3_Commentaires TBG mars_Flash du mois d' avril 2009_Reporting Onatel septembre  2009 préparé_Budget Telmob 2011 3" xfId="14397"/>
    <cellStyle name="_Table_02 Pfd Valuation_commentaires fixe  internet Déc 08_TBG Onatel Février  2009  Vtbg V3_Flash du mois de mai 2009_Budget Telmob 2011 3" xfId="14398"/>
    <cellStyle name="_Table_02 Pfd Valuation_Commentaires TBG mars_Reporting Onatel septembre  2009 préparé_Capex- Mobile 3" xfId="14399"/>
    <cellStyle name="_TableHeading_TBG Onatel Février  2009  Vtbg V3_Commentaires TBG mars_Copie de Flash du mois d' avril 2009 corrigé par NAIMI_Reporting Onatel Mai 2009 V 0_Reporting Onatel septembre  2009 préparé" xfId="14400"/>
    <cellStyle name="Accent1 2 5" xfId="14401"/>
    <cellStyle name="Normal 8 2 9" xfId="14402"/>
    <cellStyle name="_Table_02 Pfd Valuation_Commentaires TBG mars_Reporting Onatel septembre  2009 préparé_Capex- Mobile 2 2" xfId="14403"/>
    <cellStyle name="20 % - Accent5 10 3" xfId="14404"/>
    <cellStyle name="_TableHeading_Commentaires TBG mars_Flash du mois d' avril 2009_Reporting Onatel septembre  2009 préparé_Budget 2011 v1 (4)" xfId="14405"/>
    <cellStyle name="Comma  - Style4_RH et QS" xfId="14406"/>
    <cellStyle name="_Table_02 Pfd Valuation_commentaires fixe  internet Déc 08_Flash du mois de septembre 2009 (2) (version 1)_Capex- Mobile 3" xfId="14407"/>
    <cellStyle name="_TableHeading_commentaires fixe  internet Déc 08_Copie de Flash du mois d' avril 2009 corrigé par NAIMI_Reporting Onatel Mai 2009 V 0" xfId="14408"/>
    <cellStyle name="Normal 3 3 3 4 3" xfId="14409"/>
    <cellStyle name="Emphase 1" xfId="14410"/>
    <cellStyle name="_Table_02 Pfd Valuation_Copie de Flash du mois d' avril 2009 corrigé par NAIMI_Reporting Onatel Mai 2009 V 0_Budget Telmob 2011 3" xfId="14411"/>
    <cellStyle name="_Table_02 Pfd Valuation_commentaires fixe  internet Déc 08_Copie de Flash du mois d' avril 2009 corrigé par NAIMI_Reporting Onatel Mai 2009 V 0_Reporting Onatel septembre  2009 préparé 3" xfId="14412"/>
    <cellStyle name="_Table_02 Pfd Valuation_Commentaires TBG mars_Reporting Onatel septembre  2009 préparé_Capex- Mobile" xfId="14413"/>
    <cellStyle name="_Table_USA Ownership_Reporting Onatel Mai 2009 V 0 A ENVOYE 3" xfId="14414"/>
    <cellStyle name="_Table_02 Pfd Valuation_commentaires fixe  internet Déc 08_Commentaires TBG mars_Budget Telmob 2011" xfId="14415"/>
    <cellStyle name="40% - Accent1 26 2" xfId="14416"/>
    <cellStyle name="20 % - Accent1 10 3 2 2" xfId="14417"/>
    <cellStyle name="_Table_USA Ownership_commentaires fixe  internet Déc 08_Commentaires TBG mars_Copie de Flash du mois d' avril 2009 corrigé par NAIMI_Reporting Onatel Mai 2009 V 0_Flash du mois de septembre 2009 (2) (version 1) 3" xfId="14418"/>
    <cellStyle name="_Table_02 Pfd Valuation_commentaires fixe  internet Déc 08_Flash du mois d' avril 2009_Flash du mois de mai 2009_Capex- Mobile 3" xfId="14419"/>
    <cellStyle name="Normal 6 2 3 2 2 3" xfId="14420"/>
    <cellStyle name="_Table_02 Pfd Valuation_Copie de Flash du mois d' avril 2009 corrigé par NAIMI 2" xfId="14421"/>
    <cellStyle name="20% - Accent2 2 2 2 2" xfId="14422"/>
    <cellStyle name="20 % - Accent1 11 2" xfId="14423"/>
    <cellStyle name="_TableHeading_commentaires fixe  internet Déc 08_Flash du mois d' avril 2009_Reporting Onatel septembre  2009 préparé" xfId="14424"/>
    <cellStyle name="40% - Accent5 8 2 2" xfId="14425"/>
    <cellStyle name="_Table_02 Pfd Valuation_commentaires fixe  internet Déc 08_Reporting Onatel Avril 2009 V0_Flash du mois de mai 2009 2 2" xfId="14426"/>
    <cellStyle name="_Table_USA Ownership_Flash du mois de septembre 2009 (2) (version 1) 2" xfId="14427"/>
    <cellStyle name="20% - Accent4 2 4" xfId="14428"/>
    <cellStyle name="20 % - Accent3 10 3" xfId="14429"/>
    <cellStyle name="Normal 20 2 6 4" xfId="14430"/>
    <cellStyle name="20% - Accent5 23 3 2" xfId="14431"/>
    <cellStyle name="20% - Accent5 18 3 2" xfId="14432"/>
    <cellStyle name="_Situation des projets FTK_BSS_Envrt_02-10-07_PPO_3G_2009 Propos DR &amp; Scénarios Mktg 12-12_TBG Oct 2009 - v1" xfId="14433"/>
    <cellStyle name="40 % - Accent5 2 3" xfId="14434"/>
    <cellStyle name="20% - Accent6 26 2 2" xfId="14435"/>
    <cellStyle name="_Table_02 Pfd Valuation_Commentaires TBG mars_Reporting Onatel septembre  2009 préparé" xfId="14436"/>
    <cellStyle name="Comma [0] 6" xfId="14437"/>
    <cellStyle name="_Table_02 Pfd Valuation_Commentaires TBG mars_Reporting Onatel Mai 2009 V 0_Capex- Mobile 3" xfId="14438"/>
    <cellStyle name="Entrée 2" xfId="14439"/>
    <cellStyle builtinId="39" name="40% - Accent3" xfId="14440"/>
    <cellStyle name="_TableRowBorder_Rev Fixe-Internet_COMMENTAIRES JUILLET 2009_Budget Telmob 2011" xfId="14441"/>
    <cellStyle name="Normal 8 2 7" xfId="14442"/>
    <cellStyle name="40% - Accent3 28 3" xfId="14443"/>
    <cellStyle name="_Table_02 Pfd Valuation_TBG Onatel Février  2009  Vtbg V3_Flash du mois d' avril 2009_Reporting Onatel Mai 2009 V 0_Budget Telmob 2011 2" xfId="14444"/>
    <cellStyle name="_TableHead_commentaires fixe  internet Déc 08_Commentaires TBG mars 2" xfId="14445"/>
    <cellStyle name="40% - Accent1 24 2" xfId="14446"/>
    <cellStyle name="40% - Accent1 19 2" xfId="14447"/>
    <cellStyle name="_TableHead_TBG Onatel Février  2009  Vtbg V3_Commentaires TBG mars_Copie de Flash du mois d' avril 2009 corrigé par NAIMI_Reporting Onatel Mai 2009 V 0_Budget Telmob 2011" xfId="14448"/>
    <cellStyle name="20% - Accent3 4_RH et QS" xfId="14449"/>
    <cellStyle name="40% - Accent5 28" xfId="14450"/>
    <cellStyle name="_Table_Commentaires TBG mars_Copie de Flash du mois d' avril 2009 corrigé par NAIMI_Reporting Onatel Mai 2009 V 0_Flash du mois de septembre 2009 (2) (version 1)_Budget Telmob 2011" xfId="14451"/>
    <cellStyle name="60% - Accent4 14" xfId="14452"/>
    <cellStyle name="_Table_02 Pfd Valuation_Commentaires TBG mars_Flash du mois de septembre 2009 (2) (version 1)_Capex- Mobile" xfId="14453"/>
    <cellStyle name="Check Cell 27" xfId="14454"/>
    <cellStyle name="Normal 6 2 5 2 3" xfId="14455"/>
    <cellStyle name="_Table_02 Pfd Valuation_Reporting Onatel Avril 2009 V0_Flash du mois de mai 2009 3" xfId="14456"/>
    <cellStyle name="_TableHead_commentaires fixe  internet Déc 08_Flash du mois d' avril 2009_Budget 2011 v1 (4)" xfId="14457"/>
    <cellStyle name="40 % - Accent6 9 4 3" xfId="14458"/>
    <cellStyle name="40 % - Accent5 13 3 2" xfId="14459"/>
    <cellStyle name="_Table_02 Pfd Valuation_Copie de Flash du mois d' avril 2009 corrigé par NAIMI_Budget Telmob 2011" xfId="14460"/>
    <cellStyle name="_Table_02 Pfd Valuation_commentaires fixe  internet Déc 08_Flash du mois de mai 2009 3" xfId="14461"/>
    <cellStyle name="Normal 6 2 3 2_RH et QS" xfId="14462"/>
    <cellStyle name="Normal 3 2 5 5 2" xfId="14463"/>
    <cellStyle name="_Table_02 Pfd Valuation_commentaires fixe  internet Déc 08_Flash du mois de mai 2009 2 2" xfId="14464"/>
    <cellStyle name="20 % - Accent5 11 3 2" xfId="14465"/>
    <cellStyle name="Normal 8 4 6" xfId="14466"/>
    <cellStyle name="Normal 3 3 3 2 2 3" xfId="14467"/>
    <cellStyle name="_Situation des projets FTK_BSS_Envrt_02-10-07_Sotelma- P&amp;L MAD " xfId="14468"/>
    <cellStyle name="_Table_02 Pfd Valuation_Commentaires TBG mars_Flash du mois de septembre 2009 (2) (version 1)_Budget Telmob 2011 2 2" xfId="14469"/>
    <cellStyle name="Check Cell 26" xfId="14470"/>
    <cellStyle name="Normal 6 2 5 2 2" xfId="14471"/>
    <cellStyle name="_Table_02 Pfd Valuation_Reporting Onatel Avril 2009 V0_Flash du mois de mai 2009 2" xfId="14472"/>
    <cellStyle name="Normal 83 3 4" xfId="14473"/>
    <cellStyle name="Normal 78 3 4" xfId="14474"/>
    <cellStyle name="20% - Accent4 22 2 2" xfId="14475"/>
    <cellStyle name="20% - Accent4 17 2 2" xfId="14476"/>
    <cellStyle name="ViewTotalPct 3" xfId="14477"/>
    <cellStyle name="_TableHeading_TBG Onatel Février  2009  Vtbg V3_Flash du mois d' avril 2009_Budget Telmob 2011" xfId="14478"/>
    <cellStyle name="_Table_02 Pfd Valuation_Commentaires TBG mars_Reporting Onatel Mai 2009 V 0 2 2" xfId="14479"/>
    <cellStyle name="%_commentaires_fixe__internet_nov_08(2) 2" xfId="14480"/>
    <cellStyle name="_Table_02 Pfd Valuation_Commentaires TBG mars_Flash du mois de septembre 2009 (2) (version 1)" xfId="14481"/>
    <cellStyle name="Accent1 - 20 % 2" xfId="14482"/>
    <cellStyle name="_SubHeading_210302 VU Liquidity new figures_Reporting Onatel Avril 2009 V0_Reporting Consolidé ONATEL 04.2009" xfId="14483"/>
    <cellStyle name="20 % - Accent2 11 2" xfId="14484"/>
    <cellStyle name="Pourcentage 3 3 8" xfId="14485"/>
    <cellStyle name="_Table_USA Ownership_Budget Telmob 2011 3" xfId="14486"/>
    <cellStyle name="_Table_02 Pfd Valuation_Rev Fixe-Internet_COMMENTAIRES JUILLET 2009_Budget Telmob 2011 3" xfId="14487"/>
    <cellStyle name="_SubHeading_210302 VU Liquidity new figures_commentaires fixe  internet Déc 08" xfId="14488"/>
    <cellStyle name="_Table_02 Pfd Valuation_commentaires fixe  internet Déc 08_Reporting Onatel Avril 2009 V0_Flash du mois de mai 2009 2" xfId="14489"/>
    <cellStyle name="Pourcentage 17 3 4 2" xfId="14490"/>
    <cellStyle name="_Table_Reporting Onatel Avril 2009 V0_Flash du mois de septembre 2009 (2) (version 1)" xfId="14491"/>
    <cellStyle name="_Table_02 Pfd Valuation_Commentaires TBG mars_Flash du mois de mai 2009_Budget Telmob 2011 2 2" xfId="14492"/>
    <cellStyle name="40 % - Accent3 10 2_RH et QS" xfId="14493"/>
    <cellStyle name="_Table_USA Ownership_Flash du mois d' avril 2009_Flash du mois de mai 2009 2 2" xfId="14494"/>
    <cellStyle name="Sortie 3 2 3" xfId="14495"/>
    <cellStyle name="Normal 3 3 4 2 2 2" xfId="14496"/>
    <cellStyle name="_Table_02 Pfd Valuation_Commentaires TBG mars_Flash du mois de mai 2009_Budget Telmob 2011" xfId="14497"/>
    <cellStyle name="_MultipleSpace_CSC Cable makers 060502" xfId="14498"/>
    <cellStyle name="_Table_USA Ownership_TBG Onatel Février  2009  Vtbg V3_Commentaires TBG mars_Copie de Flash du mois d' avril 2009 corrigé par NAIMI_Flash du mois de mai 2009_Budget Telmob 2011" xfId="14499"/>
    <cellStyle name="_Table_02 Pfd Valuation_Commentaires TBG mars_Flash du mois de mai 2009 2 2" xfId="14500"/>
    <cellStyle name="_TableHead_TBG Onatel Février  2009  Vtbg V3_Copie de Flash du mois d' avril 2009 corrigé par NAIMI_Reporting Onatel Mai 2009 V 0_Budget 2011 v1 (4) 2" xfId="14501"/>
    <cellStyle name="_Table_02 Pfd Valuation_Commentaires TBG mars_Flash du mois d' avril 2009_Reporting Onatel septembre  2009 préparé_Capex- Mobile 2 2" xfId="14502"/>
    <cellStyle name="_Table_USA Ownership_TBG Onatel Février  2009  Vtbg V3_Commentaires TBG mars_Flash du mois d' avril 2009 2" xfId="14503"/>
    <cellStyle name="_Table_USA Ownership_Reporting Onatel Avril 2009 V0_Copie de Flash du mois d' avril 2009 corrigé par NAIMI_Reporting Onatel septembre  2009 préparé_Budget Telmob 2011 2" xfId="14504"/>
    <cellStyle name="_Table_02 Pfd Valuation_Commentaires TBG mars_Flash du mois d' avril 2009_Reporting Onatel septembre  2009 préparé_Budget Telmob 2011 3" xfId="14505"/>
    <cellStyle name="_Table_02 Pfd Valuation_commentaires fixe  internet Déc 08_Reporting Onatel Avril 2009 V0_Flash du mois de mai 2009_Capex- Mobile 2 2" xfId="14506"/>
    <cellStyle name="20 % - Accent3 10 2" xfId="14507"/>
    <cellStyle name="Neutral 14" xfId="14508"/>
    <cellStyle name="_Table_02 Pfd Valuation_Commentaires TBG mars_Flash du mois d' avril 2009_Reporting Onatel septembre  2009 préparé_Budget Telmob 2011 2 2" xfId="14509"/>
    <cellStyle name="_Table_02 Pfd Valuation_Commentaires TBG mars_Flash du mois d' avril 2009_Reporting Onatel septembre  2009 préparé_Budget Telmob 2011 2" xfId="14510"/>
    <cellStyle name="_Table_02 Pfd Valuation_Commentaires TBG mars_Flash du mois d' avril 2009_Reporting Onatel Mai 2009 V 0_Capex- Mobile 2 2" xfId="14511"/>
    <cellStyle name="%_ACTU1 2010" xfId="14512"/>
    <cellStyle name="_Table_USA Ownership_commentaires fixe  internet Déc 08_Commentaires TBG mars_Flash du mois d' avril 2009 2 2" xfId="14513"/>
    <cellStyle name="_Table_USA Ownership_commentaires fixe  internet Déc 08_Commentaires TBG mars_Copie de Flash du mois d' avril 2009 corrigé par NAIMI_Reporting Onatel septembre  2009 préparé 2" xfId="14514"/>
    <cellStyle name="20% - Accent6 16 3 2" xfId="14515"/>
    <cellStyle name="20% - Accent6 21 3 2" xfId="14516"/>
    <cellStyle name="_TableHead_commentaires fixe  internet Déc 08_Commentaires TBG mars_Flash du mois d' avril 2009" xfId="14517"/>
    <cellStyle name="Normal 8 2 2 3 3" xfId="14518"/>
    <cellStyle name="Insatisfaisant 5_RH et QS" xfId="14519"/>
    <cellStyle name="Normal 4 14 2 3" xfId="14520"/>
    <cellStyle name="20 % - Accent6 9" xfId="14521"/>
    <cellStyle name="_Table_02 Pfd Valuation_TBG Onatel Février  2009  Vtbg V3_Commentaires TBG mars_Flash du mois d' avril 2009 2" xfId="14522"/>
    <cellStyle name="_Table_02 Pfd Valuation_commentaires fixe  internet Déc 08_TBG Onatel Février  2009  Vtbg V3_Flash du mois d' avril 2009_Reporting Onatel Mai 2009 V 0_Budget Telmob 2011 2 2" xfId="14523"/>
    <cellStyle name="Commentaire 5 6 2 2" xfId="14524"/>
    <cellStyle name="_Table_02 Pfd Valuation_Commentaires TBG mars_Flash du mois d' avril 2009_Flash du mois de mai 2009_Budget Telmob 2011 2" xfId="14525"/>
    <cellStyle name="_Table_USA Ownership_commentaires fixe  internet Déc 08_TBG Onatel Février  2009  Vtbg V3_Copie de Flash du mois d' avril 2009 corrigé par NAIMI_Flash du mois de septembre 2009 (2) (version 1)" xfId="14526"/>
    <cellStyle name="_Table_02 Pfd Valuation_Commentaires TBG mars_Flash du mois d' avril 2009_Reporting Onatel Mai 2009 V 0_Budget Telmob 2011 3" xfId="14527"/>
    <cellStyle name="_Table_02 Pfd Valuation_commentaires fixe  internet Déc 08_TBG Onatel Février  2009  Vtbg V3_Flash du mois d' avril 2009_Flash du mois de mai 2009 2 2" xfId="14528"/>
    <cellStyle name="_IR Pack first cut" xfId="14529"/>
    <cellStyle name="_Table_02 Pfd Valuation_commentaires fixe  internet Déc 08_Reporting Onatel Avril 2009 V0_Copie de Flash du mois d' avril 2009 corrigé par NAIMI_Flash du mois de septembre 2009 (2) (version 1) 3" xfId="14530"/>
    <cellStyle name="_Table_02 Pfd Valuation_Commentaires TBG mars_Flash du mois d' avril 2009_Reporting Onatel Mai 2009 V 0_Budget Telmob 2011 2" xfId="14531"/>
    <cellStyle name="_TableHead_Commentaires TBG mars_Copie de Flash du mois d' avril 2009 corrigé par NAIMI_Reporting Onatel Mai 2009 V 0" xfId="14532"/>
    <cellStyle name="_TableHeading_commentaires fixe  internet Déc 08_Flash du mois de mai 2009_Budget Telmob 2011 2" xfId="14533"/>
    <cellStyle name="20% - Accent3 12 3" xfId="14534"/>
    <cellStyle name="_TableHeading_commentaires fixe  internet Déc 08_TBG Onatel Février  2009  Vtbg V3_Commentaires TBG mars_Reporting Onatel Mai 2009 V 0" xfId="14535"/>
    <cellStyle name="40% - Accent2 25 3 2" xfId="14536"/>
    <cellStyle name="40 % - Accent5 9 3" xfId="14537"/>
    <cellStyle name="Pourcentage 17 2 2 3" xfId="14538"/>
    <cellStyle name="_Table_02 Pfd Valuation_TBG Onatel Février  2009  Vtbg V3_Commentaires TBG mars_Copie de Flash du mois d' avril 2009 corrigé par NAIMI_Flash du mois de septembre 2009 (2) (version 1)_Budget Telmob 2011 3" xfId="14539"/>
    <cellStyle name="_Table_02 Pfd Valuation_commentaires fixe  internet Déc 08_TBG Onatel Février  2009  Vtbg V3_Flash du mois d' avril 2009_Capex- Mobile 2" xfId="14540"/>
    <cellStyle name="_Table_02 Pfd Valuation_Commentaires TBG mars_Copie de Flash du mois d' avril 2009 corrigé par NAIMI_Reporting Onatel Mai 2009 V 0_Capex- Mobile" xfId="14541"/>
    <cellStyle name="_Table_02 Pfd Valuation_Commentaires TBG mars_Flash du mois d' avril 2009_Flash du mois de septembre 2009 (2) (version 1)_Capex- Mobile 3" xfId="14542"/>
    <cellStyle name="Normal 26 2 2 2 2" xfId="14543"/>
    <cellStyle name="Linked Cell 3" xfId="14544"/>
    <cellStyle name="_Table_02 Pfd Valuation_commentaires fixe  internet Déc 08_TBG Onatel Février  2009  Vtbg V3_Copie de Flash du mois d' avril 2009 corrigé par NAIMI_Reporting Onatel septembre  2009 préparé" xfId="14545"/>
    <cellStyle name="Normal 102 4" xfId="14546"/>
    <cellStyle name="_Table_02 Pfd Valuation_P &amp; L Conso 2 2" xfId="14547"/>
    <cellStyle name="20 % - Accent4 9 3" xfId="14548"/>
    <cellStyle name="20% - Accent6 14 3 2" xfId="14549"/>
    <cellStyle name="_Table_02 Pfd Valuation_TBG Onatel Février  2009  Vtbg V3_Copie de Flash du mois d' avril 2009 corrigé par NAIMI_Budget Telmob 2011 2 2" xfId="14550"/>
    <cellStyle name="20% - Accent5 25 2 2 2" xfId="14551"/>
    <cellStyle name="_Table_USA Ownership_commentaires fixe  internet Déc 08_Commentaires TBG mars_Copie de Flash du mois d' avril 2009 corrigé par NAIMI_Flash du mois de mai 2009 2" xfId="14552"/>
    <cellStyle name="_Table_02 Pfd Valuation_commentaires fixe  internet Déc 08_TBG Onatel Février  2009  Vtbg V3_Commentaires TBG mars_Reporting Onatel Mai 2009 V 0_Capex- Mobile 3" xfId="14553"/>
    <cellStyle name="40% - Accent2 24 3" xfId="14554"/>
    <cellStyle name="40% - Accent2 19 3" xfId="14555"/>
    <cellStyle name="20 % - Accent6 4 4" xfId="14556"/>
    <cellStyle name="20 % - Accent4 4 2" xfId="14557"/>
    <cellStyle name="_Table_02 Pfd Valuation_commentaires fixe  internet Déc 08_Reporting Onatel Avril 2009 V0_Copie de Flash du mois d' avril 2009 corrigé par NAIMI_Reporting Onatel Mai 2009 V 0_Flash du mois de septembre 2009 (2) (version 1)" xfId="14558"/>
    <cellStyle name="_Table_02 Pfd Valuation_Commentaires TBG mars_Flash du mois d' avril 2009_Flash du mois de mai 2009_Budget Telmob 2011 3" xfId="14559"/>
    <cellStyle name="Pourcentage 7_RH et QS" xfId="14560"/>
    <cellStyle name="_Heading_210302 VU Liquidity new figures_Reporting Onatel Mai 2009 V 0 A ENVOYE" xfId="14561"/>
    <cellStyle name="_Table_02 Pfd Valuation_Commentaires TBG mars_Flash du mois d' avril 2009_Flash du mois de mai 2009 2 2" xfId="14562"/>
    <cellStyle name="_Table_02 Pfd Valuation_Commentaires TBG mars_Flash du mois d' avril 2009_Flash du mois de mai 2009 2" xfId="14563"/>
    <cellStyle name="Pourcentage 18 2 6 2" xfId="14564"/>
    <cellStyle name="20 % - Accent5 10 6" xfId="14565"/>
    <cellStyle name="_Table_02 Pfd Valuation_TBG Onatel Février  2009  Vtbg V3_Copie de Flash du mois d' avril 2009 corrigé par NAIMI_Flash du mois de septembre 2009 (2) (version 1)_Budget Telmob 2011 3" xfId="14566"/>
    <cellStyle name="20 % - Accent6 7 2" xfId="14567"/>
    <cellStyle name="_TableHeading_TBG Onatel Février  2009  Vtbg V3_Reporting Onatel septembre  2009 préparé_Budget 2011 v1 (4)" xfId="14568"/>
    <cellStyle name="20% - Accent4 25 4" xfId="14569"/>
    <cellStyle name="_Table_USA Ownership_TBG Onatel Février  2009  Vtbg V3_Reporting Onatel septembre  2009 préparé 3" xfId="14570"/>
    <cellStyle name="_Table_02 Pfd Valuation_Copie de Flash du mois d' avril 2009 corrigé par NAIMI_Reporting Onatel septembre  2009 préparé_Budget Telmob 2011 3" xfId="14571"/>
    <cellStyle name="_Table_02 Pfd Valuation_commentaires fixe  internet Déc 08_TBG Onatel Février  2009  Vtbg V3_Commentaires TBG mars_Reporting Onatel Mai 2009 V 0_Capex- Mobile" xfId="14572"/>
    <cellStyle name="20 % - Accent5 7 3 2 2 2" xfId="14573"/>
    <cellStyle name="_Table_Commentaires TBG mars_Reporting Onatel septembre  2009 préparé" xfId="14574"/>
    <cellStyle name="_Table_02 Pfd Valuation_Commentaires TBG mars_Flash du mois d' avril 2009 2" xfId="14575"/>
    <cellStyle name="_TableHead_Flash du mois de mai 2009_Budget 2011 v1 (4)" xfId="14576"/>
    <cellStyle name="40% - Accent5 5 2" xfId="14577"/>
    <cellStyle name="_Heading_prestemp_Reporting Onatel Avril 2009 V0_Flash du mois de Décembre 2009 V3 (2)" xfId="14578"/>
    <cellStyle name="40% - Accent6 26 2 2" xfId="14579"/>
    <cellStyle name="_Table_02 Pfd Valuation_Commentaires TBG mars_Copie de Flash du mois d' avril 2009 corrigé par NAIMI_Reporting Onatel septembre  2009 préparé_Budget Telmob 2011 3" xfId="14580"/>
    <cellStyle name="Input [yellow]" xfId="14581"/>
    <cellStyle name="\" xfId="14582"/>
    <cellStyle name="_Table_USA Ownership_Reporting Onatel Avril 2009 V0_Flash du mois de mai 2009 3" xfId="14583"/>
    <cellStyle name="40 % - Accent4 9 3 3 2" xfId="14584"/>
    <cellStyle name="Pourcentage 17 4 2" xfId="14585"/>
    <cellStyle name="_Table_02 Pfd Valuation_Reporting Onatel Avril 2009 V0_Capex- Mobile" xfId="14586"/>
    <cellStyle name="_Table_02 Pfd Valuation_commentaires fixe  internet Déc 08_TBG Onatel Février  2009  Vtbg V3_Reporting Onatel Mai 2009 V 0_Budget Telmob 2011" xfId="14587"/>
    <cellStyle name="Pourcentage 18 2 5 3" xfId="14588"/>
    <cellStyle name="40% - Accent5 2 2 2 2" xfId="14589"/>
    <cellStyle name="_Table_02 Pfd Valuation_commentaires fixe  internet Déc 08_Reporting Onatel Avril 2009 V0_Reporting Onatel Mai 2009 V 0_Budget Telmob 2011 2" xfId="14590"/>
    <cellStyle name="_TableRowBorder_commentaires fixe  internet Déc 08_Reporting Onatel Avril 2009 V0_Copie de Flash du mois d' avril 2009 corrigé par NAIMI_Reporting Onatel septembre  2009 préparé" xfId="14591"/>
    <cellStyle name="20% - Accent4 19" xfId="14592"/>
    <cellStyle name="20% - Accent4 24" xfId="14593"/>
    <cellStyle name="Check Cell 11" xfId="14594"/>
    <cellStyle name="_Table_USA Ownership_TBG Onatel Février  2009  Vtbg V3_Commentaires TBG mars_Budget Telmob 2011" xfId="14595"/>
    <cellStyle name="_Table_02 Pfd Valuation_Commentaires TBG mars_Copie de Flash du mois d' avril 2009 corrigé par NAIMI_Reporting Onatel septembre  2009 préparé_Budget Telmob 2011" xfId="14596"/>
    <cellStyle name="_Table_02 Pfd Valuation_Flash du mois d' avril 2009_Reporting Onatel Mai 2009 V 0 3" xfId="14597"/>
    <cellStyle name="_Table_02 Pfd Valuation_commentaires fixe  internet Déc 08_Reporting Onatel Avril 2009 V0_Copie de Flash du mois d' avril 2009 corrigé par NAIMI_Reporting Onatel Mai 2009 V 0 2" xfId="14598"/>
    <cellStyle name="_TableHeading_commentaires fixe  internet Déc 08_Commentaires TBG mars_Copie de Flash du mois d' avril 2009 corrigé par NAIMI_Reporting Onatel Mai 2009 V 0_Budget 2011 v1 (4) 2" xfId="14599"/>
    <cellStyle name="_Table_USA Ownership_commentaires fixe  internet Déc 08_TBG Onatel Février  2009  Vtbg V3_Commentaires TBG mars_Flash du mois d' avril 2009_Flash du mois de septembre 2009 (2) (version 1)" xfId="14600"/>
    <cellStyle name="_Table_02 Pfd Valuation_Flash du mois d' avril 2009_Reporting Onatel Mai 2009 V 0 2" xfId="14601"/>
    <cellStyle name="_TableRowBorder_Commentaires TBG mars_Flash du mois d' avril 2009_Reporting Onatel Mai 2009 V 0_Budget Telmob 2011" xfId="14602"/>
    <cellStyle name="_Table_02 Pfd Valuation_Commentaires TBG mars_Copie de Flash du mois d' avril 2009 corrigé par NAIMI_Reporting Onatel Mai 2009 V 0_Reporting Onatel septembre  2009 préparé_Capex- Mobile 2 2" xfId="14603"/>
    <cellStyle name="_Table_02 Pfd Valuation_commentaires fixe  internet Déc 08_Copie de Flash du mois d' avril 2009 corrigé par NAIMI_Reporting Onatel septembre  2009 préparé_Capex- Mobile" xfId="14604"/>
    <cellStyle name="%_Flux Financiers Conso_Reporting Onatel septembre  2009 V1 (4)" xfId="14605"/>
    <cellStyle name="_Table_02 Pfd Valuation_TBG Onatel Février  2009  Vtbg V3_Flash du mois d' avril 2009_Flash du mois de septembre 2009 (2) (version 1) 2" xfId="14606"/>
    <cellStyle name="Normal 4 2 3" xfId="14607"/>
    <cellStyle name="_Table_02 Pfd Valuation_commentaires fixe  internet Déc 08_TBG Onatel Février  2009  Vtbg V3_Commentaires TBG mars_Copie de Flash du mois d' avril 2009 corrigé par NAIMI_Reporting Onatel septembre  2009 préparé_Capex- Mobile 3" xfId="14608"/>
    <cellStyle name="_TableHeading_commentaires fixe  internet Déc 08_TBG Onatel Février  2009  Vtbg V3_Commentaires TBG mars_Budget Telmob 2011" xfId="14609"/>
    <cellStyle name="Accent2 31 2" xfId="14610"/>
    <cellStyle name="Text Indent C_Parc Mobile" xfId="14611"/>
    <cellStyle name="_TableHead_commentaires fixe  internet Déc 08_Commentaires TBG mars_Flash du mois d' avril 2009_Budget 2011 v1 (4) 2" xfId="14612"/>
    <cellStyle name="_Table_02 Pfd Valuation_Flash du mois d' avril 2009_Flash du mois de mai 2009_Budget Telmob 2011 2" xfId="14613"/>
    <cellStyle name="60% - Accent4 28" xfId="14614"/>
    <cellStyle name="_Table_02 Pfd Valuation_commentaires fixe  internet Déc 08_TBG Onatel Février  2009  Vtbg V3_Commentaires TBG mars_Flash du mois de septembre 2009 (2) (version 1)_Budget Telmob 2011 3" xfId="14615"/>
    <cellStyle name="_Table_TBG Onatel Février  2009  Vtbg V3_Commentaires TBG mars_Flash du mois de septembre 2009 (2) (version 1)_Budget Telmob 2011" xfId="14616"/>
    <cellStyle name="40 % - Accent4 8 4 2" xfId="14617"/>
    <cellStyle name="Warning Text 8" xfId="14618"/>
    <cellStyle name="_Table_02 Pfd Valuation_Commentaires TBG mars_Copie de Flash du mois d' avril 2009 corrigé par NAIMI_Reporting Onatel Mai 2009 V 0_Flash du mois de septembre 2009 (2) (version 1)_Budget Telmob 2011 3" xfId="14619"/>
    <cellStyle name="20 % - Accent1 9 4 3" xfId="14620"/>
    <cellStyle name="_Table_02 Pfd Valuation_Commentaires TBG mars_Copie de Flash du mois d' avril 2009 corrigé par NAIMI_Reporting Onatel Mai 2009 V 0_Flash du mois de septembre 2009 (2) (version 1)_Budget Telmob 2011 2 2" xfId="14621"/>
    <cellStyle name="60% - Accent5 10" xfId="14622"/>
    <cellStyle name="20% - Accent2 20 2 2" xfId="14623"/>
    <cellStyle name="20% - Accent2 15 2 2" xfId="14624"/>
    <cellStyle name="_Table_02 Pfd Valuation_Commentaires TBG mars_Flash du mois d' avril 2009_Flash du mois de mai 2009_Capex- Mobile 3" xfId="14625"/>
    <cellStyle name="Input Titles" xfId="14626"/>
    <cellStyle name="_TableHeading_Reporting Onatel Avril 2009 V0_Flash du mois de mai 2009_Budget 2011 v1 (4)" xfId="14627"/>
    <cellStyle name="_Table_02 Pfd Valuation_Commentaires TBG mars_Copie de Flash du mois d' avril 2009 corrigé par NAIMI_Reporting Onatel Mai 2009 V 0_Flash du mois de septembre 2009 (2) (version 1) 3" xfId="14628"/>
    <cellStyle name="40 % - Accent3 8 3 3" xfId="14629"/>
    <cellStyle name="40 % - Accent2 8" xfId="14630"/>
    <cellStyle name="_Table_02 Pfd Valuation_Commentaires TBG mars_Copie de Flash du mois d' avril 2009 corrigé par NAIMI_Reporting Onatel Mai 2009 V 0_Flash du mois de septembre 2009 (2) (version 1) 2 2" xfId="14631"/>
    <cellStyle name="20% - Accent4 7 2 2" xfId="14632"/>
    <cellStyle name="_Table_USA Ownership_Copie de Flash du mois d' avril 2009 corrigé par NAIMI_Reporting Onatel septembre  2009 préparé" xfId="14633"/>
    <cellStyle name="_Table_USA Ownership_commentaires fixe  internet Déc 08_Commentaires TBG mars_Copie de Flash du mois d' avril 2009 corrigé par NAIMI_Reporting Onatel Mai 2009 V 0_Reporting Onatel septembre  2009 préparé 2 2" xfId="14634"/>
    <cellStyle name="Normal 5 2 2 8" xfId="14635"/>
    <cellStyle name="40 % - Accent5 10 2 2 2" xfId="14636"/>
    <cellStyle name="???[0]_BINV" xfId="14637"/>
    <cellStyle name="_Table_02 Pfd Valuation_commentaires fixe  internet Déc 08_TBG Onatel Février  2009  Vtbg V3_Commentaires TBG mars_Flash du mois de mai 2009 3" xfId="14638"/>
    <cellStyle name="_Table_02 Pfd Valuation_Commentaires TBG mars_Flash du mois de septembre 2009 (2) (version 1)_Capex- Mobile 2 2" xfId="14639"/>
    <cellStyle name="_TableHeading_TBG Onatel Février  2009  Vtbg V3_Commentaires TBG mars_Copie de Flash du mois d' avril 2009 corrigé par NAIMI_Flash du mois de mai 2009_Budget Telmob 2011 2" xfId="14640"/>
    <cellStyle name="Comma [00]_Parc Mobile" xfId="14641"/>
    <cellStyle name="40 % - Accent5 8" xfId="14642"/>
    <cellStyle name="_Table_02 Pfd Valuation_Commentaires TBG mars_Copie de Flash du mois d' avril 2009 corrigé par NAIMI_Reporting Onatel Mai 2009 V 0 2 2" xfId="14643"/>
    <cellStyle name="_Table_02 Pfd Valuation_Reporting Onatel Avril 2009 V0_Copie de Flash du mois d' avril 2009 corrigé par NAIMI_Reporting Onatel Mai 2009 V 0_Capex- Mobile 2" xfId="14644"/>
    <cellStyle name="_Table_commentaires fixe  internet Déc 08_TBG Onatel Février  2009  Vtbg V3_Copie de Flash du mois d' avril 2009 corrigé par NAIMI_Reporting Onatel septembre  2009 préparé" xfId="14645"/>
    <cellStyle name="Pourcentage 18 2_RH et QS" xfId="14646"/>
    <cellStyle name="40 % - Accent6 10 3 2" xfId="14647"/>
    <cellStyle name="20% - Accent4 6 4" xfId="14648"/>
    <cellStyle name="_Table_02 Pfd Valuation_Commentaires TBG mars_Copie de Flash du mois d' avril 2009 corrigé par NAIMI_Flash du mois de septembre 2009 (2) (version 1)_Capex- Mobile 2" xfId="14649"/>
    <cellStyle name="_Table_02 Pfd Valuation_Commentaires TBG mars_Copie de Flash du mois d' avril 2009 corrigé par NAIMI_Flash du mois de septembre 2009 (2) (version 1)_Budget Telmob 2011 2 2" xfId="14650"/>
    <cellStyle name="Normal 79 3 2 3" xfId="14651"/>
    <cellStyle name="_Table_02 Pfd Valuation_Commentaires TBG mars_Copie de Flash du mois d' avril 2009 corrigé par NAIMI_Flash du mois de septembre 2009 (2) (version 1)_Budget Telmob 2011" xfId="14652"/>
    <cellStyle name="_TableHead_commentaires fixe  internet Déc 08_TBG Onatel Février  2009  Vtbg V3_Flash du mois d' avril 2009_Reporting Onatel Mai 2009 V 0" xfId="14653"/>
    <cellStyle name="_Table_USA Ownership_commentaires fixe  internet Déc 08_TBG Onatel Février  2009  Vtbg V3_Commentaires TBG mars_Flash du mois d' avril 2009_Reporting Onatel Mai 2009 V 0 2" xfId="14654"/>
    <cellStyle name="_TableHead_commentaires fixe  internet Déc 08_TBG Onatel Février  2009  Vtbg V3_Copie de Flash du mois d' avril 2009 corrigé par NAIMI_Reporting Onatel septembre  2009 préparé_Budget 2011 v1 (4) 2" xfId="14655"/>
    <cellStyle name="_TableHead_commentaires fixe  internet Déc 08_Reporting Onatel Avril 2009 V0_Budget Telmob 2011 2" xfId="14656"/>
    <cellStyle name="40% - Accent1 7 2 2 2" xfId="14657"/>
    <cellStyle name="_Table_commentaires fixe  internet Déc 08_TBG Onatel Février  2009  Vtbg V3_Commentaires TBG mars_Reporting Onatel septembre  2009 préparé" xfId="14658"/>
    <cellStyle name="_Table_02 Pfd Valuation_commentaires fixe  internet Déc 08_TBG Onatel Février  2009  Vtbg V3_Copie de Flash du mois d' avril 2009 corrigé par NAIMI_Reporting Onatel septembre  2009 préparé_Capex- Mobile 2" xfId="14659"/>
    <cellStyle name="40% - Accent5 13 2 3" xfId="14660"/>
    <cellStyle name="20% - Accent1 3_RH et QS" xfId="14661"/>
    <cellStyle name="_Table_02 Pfd Valuation_commentaires fixe  internet Déc 08_Commentaires TBG mars_Copie de Flash du mois d' avril 2009 corrigé par NAIMI_Capex- Mobile 3" xfId="14662"/>
    <cellStyle name="_Table_02 Pfd Valuation_Commentaires TBG mars_Copie de Flash du mois d' avril 2009 corrigé par NAIMI_Flash du mois de mai 2009_Capex- Mobile 3" xfId="14663"/>
    <cellStyle name="Pourcentage 3" xfId="14664"/>
    <cellStyle name="_TableHeading_Commentaires TBG mars_Flash du mois d' avril 2009_Reporting Onatel Mai 2009 V 0_Budget 2011 v1 (4) 2" xfId="14665"/>
    <cellStyle name="Neutre 3 2" xfId="14666"/>
    <cellStyle name="_Table_02 Pfd Valuation_Commentaires TBG mars_Copie de Flash du mois d' avril 2009 corrigé par NAIMI_Flash du mois de mai 2009_Capex- Mobile 2 2" xfId="14667"/>
    <cellStyle name="_Table_02 Pfd Valuation_Reporting Onatel Avril 2009 V0_Copie de Flash du mois d' avril 2009 corrigé par NAIMI_Reporting Onatel Mai 2009 V 0_Reporting Onatel septembre  2009 préparé_Capex- Mobile 2 2" xfId="14668"/>
    <cellStyle name="%_commentaires_fixe__internet_nov_08(2)_Classeur1" xfId="14669"/>
    <cellStyle name="_Situation des projets FTK_BSS_Envrt_18-10-05_PPO_3G_2009 Propos DR &amp; Scénarios Mktg 12-12" xfId="14670"/>
    <cellStyle name="_Table_02 Pfd Valuation_Commentaires TBG mars_Copie de Flash du mois d' avril 2009 corrigé par NAIMI_Flash du mois de mai 2009_Capex- Mobile 2" xfId="14671"/>
    <cellStyle name="_Table_02 Pfd Valuation_commentaires fixe  internet Déc 08_TBG Onatel Février  2009  Vtbg V3_Flash du mois d' avril 2009_Reporting Onatel septembre  2009 préparé_Budget Telmob 2011 3" xfId="14672"/>
    <cellStyle name="_Table_02 Pfd Valuation_Rev Fixe-Internet_Capex- Mobile 2 2" xfId="14673"/>
    <cellStyle name="40 % - Accent2 8 3 3 2" xfId="14674"/>
    <cellStyle name="Input Normal_RH et QS" xfId="14675"/>
    <cellStyle name="20% - Accent1 12" xfId="14676"/>
    <cellStyle name="Normal 8 7 2" xfId="14677"/>
    <cellStyle name="_Table_02 Pfd Valuation_Commentaires TBG mars_Copie de Flash du mois d' avril 2009 corrigé par NAIMI_Flash du mois de mai 2009_Budget Telmob 2011 2 2" xfId="14678"/>
    <cellStyle name="Normal 80 3 2" xfId="14679"/>
    <cellStyle name="Normal 75 3 2" xfId="14680"/>
    <cellStyle name="_Table_USA Ownership_commentaires fixe  internet Déc 08_Flash du mois d' avril 2009 3" xfId="14681"/>
    <cellStyle name="Accent1 30 2" xfId="14682"/>
    <cellStyle name="20% - Accent4 9 3 2" xfId="14683"/>
    <cellStyle name="Normal 6 2 5 3 2 2 2" xfId="14684"/>
    <cellStyle name="_Table_02 Pfd Valuation_Commentaires TBG mars_Copie de Flash du mois d' avril 2009 corrigé par NAIMI_Flash du mois de mai 2009 3" xfId="14685"/>
    <cellStyle name="20 % - Accent4 10 3" xfId="14686"/>
    <cellStyle name="_Table_02 Pfd Valuation_commentaires fixe  internet Déc 08_Reporting Onatel Avril 2009 V0_Copie de Flash du mois d' avril 2009 corrigé par NAIMI_Reporting Onatel Mai 2009 V 0_Flash du mois de septembre 2009 (2) (version 1)_Capex- Mobile 2 2" xfId="14687"/>
    <cellStyle name="_TableRowBorder_commentaires fixe  internet Déc 08_TBG Onatel Février  2009  Vtbg V3_Commentaires TBG mars_Reporting Onatel Mai 2009 V 0_Budget Telmob 2011" xfId="14688"/>
    <cellStyle name="_Table_02 Pfd Valuation_Commentaires TBG mars_Copie de Flash du mois d' avril 2009 corrigé par NAIMI_Flash du mois de mai 2009 2 2" xfId="14689"/>
    <cellStyle name="_Heading_210302 VU Liquidity new figures_Reporting Onatel Mai 2009 V 0_Flash du mois de septembre 2009 (2) (version 1) 2" xfId="14690"/>
    <cellStyle name="_Table_02 Pfd Valuation_Commentaires TBG mars_Copie de Flash du mois d' avril 2009 corrigé par NAIMI_Flash du mois de mai 2009 2" xfId="14691"/>
    <cellStyle name="Monétaire 2 4 2" xfId="14692"/>
    <cellStyle name="_TableHead_commentaires fixe  internet Déc 08_Commentaires TBG mars_Copie de Flash du mois d' avril 2009 corrigé par NAIMI_Flash du mois de mai 2009 2" xfId="14693"/>
    <cellStyle name="Accent6 2 6" xfId="14694"/>
    <cellStyle name="20% - Accent5 25 3 2" xfId="14695"/>
    <cellStyle name="_Table_02 Pfd Valuation_Commentaires TBG mars_Copie de Flash du mois d' avril 2009 corrigé par NAIMI_Capex- Mobile 2" xfId="14696"/>
    <cellStyle name="_Table_USA Ownership_commentaires fixe  internet Déc 08_Commentaires TBG mars_Reporting Onatel septembre  2009 préparé_Budget Telmob 2011 2" xfId="14697"/>
    <cellStyle name="Normal 93 2 2" xfId="14698"/>
    <cellStyle name="Normal 88 2 2" xfId="14699"/>
    <cellStyle name="_Table_USA Ownership_commentaires fixe  internet Déc 08_Reporting Onatel Avril 2009 V0_Copie de Flash du mois d' avril 2009 corrigé par NAIMI_Reporting Onatel septembre  2009 préparé" xfId="14700"/>
    <cellStyle name="Accent1 12" xfId="14701"/>
    <cellStyle name="_Table_02 Pfd Valuation_Commentaires TBG mars_Copie de Flash du mois d' avril 2009 corrigé par NAIMI_Capex- Mobile" xfId="14702"/>
    <cellStyle name="_Table_02 Pfd Valuation_Reporting Onatel Avril 2009 V0_Copie de Flash du mois d' avril 2009 corrigé par NAIMI_Flash du mois de mai 2009 3" xfId="14703"/>
    <cellStyle name="20 % - Accent1 3" xfId="14704"/>
    <cellStyle name="40% - Accent1 22 3 2" xfId="14705"/>
    <cellStyle name="40% - Accent1 17 3 2" xfId="14706"/>
    <cellStyle name="_Table_TBG Onatel Février  2009  Vtbg V3_Copie de Flash du mois d' avril 2009 corrigé par NAIMI_Flash du mois de mai 2009" xfId="14707"/>
    <cellStyle name="_Table_02 Pfd Valuation_Commentaires TBG mars_Copie de Flash du mois d' avril 2009 corrigé par NAIMI_Budget Telmob 2011 2" xfId="14708"/>
    <cellStyle name="_Table_USA Ownership_commentaires fixe  internet Déc 08_Commentaires TBG mars_Copie de Flash du mois d' avril 2009 corrigé par NAIMI_Reporting Onatel Mai 2009 V 0_Flash du mois de septembre 2009 (2) (version 1)_Budget Telmob 2011 2 2" xfId="14709"/>
    <cellStyle name="_Table_02 Pfd Valuation_Commentaires TBG mars_Copie de Flash du mois d' avril 2009 corrigé par NAIMI_Budget Telmob 2011" xfId="14710"/>
    <cellStyle name="40 % - Accent3 7 2 3" xfId="14711"/>
    <cellStyle name="_SubHeading" xfId="14712"/>
    <cellStyle name="_Table_02 Pfd Valuation_Commentaires TBG mars_Copie de Flash du mois d' avril 2009 corrigé par NAIMI 2 2" xfId="14713"/>
    <cellStyle name="_Table_02 Pfd Valuation_commentaires fixe  internet Déc 08_Copie de Flash du mois d' avril 2009 corrigé par NAIMI_Reporting Onatel Mai 2009 V 0_Reporting Onatel septembre  2009 préparé_Budget Telmob 2011 2 2" xfId="14714"/>
    <cellStyle name="_Table_commentaires fixe  internet Déc 08_TBG Onatel Février  2009  Vtbg V3_Commentaires TBG mars_Flash du mois de septembre 2009 (2) (version 1)" xfId="14715"/>
    <cellStyle name="_TableHead_commentaires fixe  internet Déc 08_Flash du mois d' avril 2009_Flash du mois de mai 2009 2" xfId="14716"/>
    <cellStyle name="_Table_02 Pfd Valuation_Commentaires TBG mars_Capex- Mobile 2 2" xfId="14717"/>
    <cellStyle name="_Table_02 Pfd Valuation_Reporting Onatel Avril 2009 V0_Copie de Flash du mois d' avril 2009 corrigé par NAIMI_Reporting Onatel septembre  2009 préparé 3" xfId="14718"/>
    <cellStyle name="_Table_02 Pfd Valuation_Commentaires TBG mars_Reporting Onatel septembre  2009 préparé 2 2" xfId="14719"/>
    <cellStyle name="40 % - Accent1 2 2" xfId="14720"/>
    <cellStyle name="_Table_02 Pfd Valuation_Commentaires TBG mars_Budget Telmob 2011 2" xfId="14721"/>
    <cellStyle name="_TableHead_TBG Onatel Février  2009  Vtbg V3_Commentaires TBG mars_Flash du mois d' avril 2009_Flash du mois de mai 2009" xfId="14722"/>
    <cellStyle name="Accent3 - 40 %" xfId="14723"/>
    <cellStyle name="_TableHead_commentaires fixe  internet Déc 08_TBG Onatel Février  2009  Vtbg V3_Budget 2011 v1 (4)" xfId="14724"/>
    <cellStyle name="Pourcentage 18 6 2 2 2" xfId="14725"/>
    <cellStyle name="F2" xfId="14726"/>
    <cellStyle name="_Table_02 Pfd Valuation_Commentaires TBG mars_Budget Telmob 2011" xfId="14727"/>
    <cellStyle name="Normal 4 2 4 2" xfId="14728"/>
    <cellStyle name="_TableHead_commentaires fixe  internet Déc 08_Commentaires TBG mars_Flash du mois d' avril 2009_Reporting Onatel septembre  2009 préparé_Budget 2011 v1 (4)" xfId="14729"/>
    <cellStyle name="Normal 6 2 3 4 4" xfId="14730"/>
    <cellStyle name="_Table_02 Pfd Valuation_commentaires fixe  internet Déc 08_Reporting Onatel Avril 2009 V0_Copie de Flash du mois d' avril 2009 corrigé par NAIMI_Flash du mois de mai 2009_Budget Telmob 2011 3" xfId="14731"/>
    <cellStyle name="20% - Accent6 21 3" xfId="14732"/>
    <cellStyle name="20% - Accent6 16 3" xfId="14733"/>
    <cellStyle name="Calcul 4 3" xfId="14734"/>
    <cellStyle name="_Table_02 Pfd Valuation_Commentaires TBG mars 2 2" xfId="14735"/>
    <cellStyle name="20% - Accent2 21 4" xfId="14736"/>
    <cellStyle name="20% - Accent2 16 4" xfId="14737"/>
    <cellStyle name="Normal 5 2 2 2 4 2 2" xfId="14738"/>
    <cellStyle name="_Heading_210302 VU Liquidity new figures_COMMENTAIRES" xfId="14739"/>
    <cellStyle name="Normal 4 17" xfId="14740"/>
    <cellStyle name="_Table_02 Pfd Valuation_commentaires fixe  internet Déc 08_TBG Onatel Février  2009  Vtbg V3_Reporting Onatel septembre  2009 préparé_Capex- Mobile" xfId="14741"/>
    <cellStyle name="_TableHeading_commentaires fixe  internet Déc 08_TBG Onatel Février  2009  Vtbg V3_Commentaires TBG mars_Copie de Flash du mois d' avril 2009 corrigé par NAIMI_Reporting Onatel septembre  2009 préparé 2" xfId="14742"/>
    <cellStyle name="_Table_USA Ownership_commentaires fixe  internet Déc 08_Commentaires TBG mars_Copie de Flash du mois d' avril 2009 corrigé par NAIMI 3" xfId="14743"/>
    <cellStyle name="_Table_02 Pfd Valuation_commentaires fixe  internet Déc 08_TBG Onatel Février  2009  Vtbg V3_Reporting Onatel septembre  2009 préparé_Budget Telmob 2011 2 2" xfId="14744"/>
    <cellStyle name="_MultipleSpace_Training Model Shell_BLS2q_salesforce" xfId="14745"/>
    <cellStyle name="_Table_USA Ownership_Flash du mois d' avril 2009_Flash du mois de mai 2009_Budget Telmob 2011 2 2" xfId="14746"/>
    <cellStyle name="Normal 90 3_RH et QS" xfId="14747"/>
    <cellStyle name="Normal 85 3_RH et QS" xfId="14748"/>
    <cellStyle name="_SubHeading_Contribution of assets into USAi_02" xfId="14749"/>
    <cellStyle name="Pourcentage 3 3 4 3 2" xfId="14750"/>
    <cellStyle builtinId="7" name="Currency [0]" xfId="14751"/>
    <cellStyle name="_Table_02 Pfd Valuation_commentaires fixe  internet Déc 08_TBG Onatel Février  2009  Vtbg V3_Reporting Onatel septembre  2009 préparé_Budget Telmob 2011 2" xfId="14752"/>
    <cellStyle name="40 % - Accent6 3 2 2" xfId="14753"/>
    <cellStyle name="_Table_02 Pfd Valuation_commentaires fixe  internet Déc 08_TBG Onatel Février  2009  Vtbg V3_Reporting Onatel septembre  2009 préparé_Budget Telmob 2011" xfId="14754"/>
    <cellStyle name="_Heading_210302 VU Liquidity new figures_Reporting Onatel Avril 2009 V0 2" xfId="14755"/>
    <cellStyle name="40% - Accent2 24 2 3" xfId="14756"/>
    <cellStyle name="40% - Accent2 19 2 3" xfId="14757"/>
    <cellStyle name="40 % - Accent4 8 4" xfId="14758"/>
    <cellStyle name="Normal 43 3 2" xfId="14759"/>
    <cellStyle name="_Comma_NBC-5 yearDCF-Final from Vivendi modified" xfId="14760"/>
    <cellStyle name="_Table_02 Pfd Valuation_commentaires fixe  internet Déc 08_TBG Onatel Février  2009  Vtbg V3_Reporting Onatel Mai 2009 V 0_Capex- Mobile 2 2" xfId="14761"/>
    <cellStyle name="Normal 13 3 2 2 2" xfId="14762"/>
    <cellStyle name="_TableHead_commentaires fixe  internet Déc 08_Reporting Onatel Mai 2009 V 0 2" xfId="14763"/>
    <cellStyle name="40 % - Accent1 6" xfId="14764"/>
    <cellStyle name="_Table_02 Pfd Valuation_commentaires fixe  internet Déc 08_TBG Onatel Février  2009  Vtbg V3_Reporting Onatel Mai 2009 V 0_Budget Telmob 2011 2 2" xfId="14765"/>
    <cellStyle name="Accent4 2 7" xfId="14766"/>
    <cellStyle name="20% - Accent2 10 3" xfId="14767"/>
    <cellStyle name="_Table_02 Pfd Valuation_TBG Onatel Février  2009  Vtbg V3_Reporting Onatel Mai 2009 V 0 2" xfId="14768"/>
    <cellStyle name="_Table_02 Pfd Valuation_Reporting Onatel Avril 2009 V0_Copie de Flash du mois d' avril 2009 corrigé par NAIMI_Reporting Onatel Mai 2009 V 0_Flash du mois de septembre 2009 (2) (version 1)_Capex- Mobile 3" xfId="14769"/>
    <cellStyle name="_Table_USA Ownership_commentaires fixe  internet Déc 08_Budget Telmob 2011 2 2" xfId="14770"/>
    <cellStyle name="_SubHeading_210302 VU Liquidity new figures_Reporting Onatel septembre  2009 préparé" xfId="14771"/>
    <cellStyle name="_Table_commentaires fixe  internet Déc 08_Commentaires TBG mars_Flash du mois d' avril 2009_Flash du mois de mai 2009_Budget Telmob 2011" xfId="14772"/>
    <cellStyle name="_Heading_210302 VU Liquidity new figures" xfId="14773"/>
    <cellStyle name="40% - Accent6 4 2 3" xfId="14774"/>
    <cellStyle name="_Table_02 Pfd Valuation_commentaires fixe  internet Déc 08_TBG Onatel Février  2009  Vtbg V3_Commentaires TBG mars_Flash du mois d' avril 2009_Reporting Onatel septembre  2009 préparé_Capex- Mobile" xfId="14775"/>
    <cellStyle name="_Table_02 Pfd Valuation_commentaires fixe  internet Déc 08_TBG Onatel Février  2009  Vtbg V3_Flash du mois de septembre 2009 (2) (version 1)_Budget Telmob 2011 2" xfId="14776"/>
    <cellStyle name="Legal 8½ x 14 in 6" xfId="14777"/>
    <cellStyle name="Pourcentage 4 2" xfId="14778"/>
    <cellStyle name="_TableHead_commentaires fixe  internet Déc 08_Reporting Onatel Avril 2009 V0_Copie de Flash du mois d' avril 2009 corrigé par NAIMI_Reporting Onatel Mai 2009 V 0_Budget Telmob 2011" xfId="14779"/>
    <cellStyle name="_Table_02 Pfd Valuation_commentaires fixe  internet Déc 08_TBG Onatel Février  2009  Vtbg V3_Flash du mois de septembre 2009 (2) (version 1)_Budget Telmob 2011" xfId="14780"/>
    <cellStyle name="Pourcentage 18 2 3 2 2" xfId="14781"/>
    <cellStyle name="20% - Accent5 10_RH et QS" xfId="14782"/>
    <cellStyle name="Normal 77 2 2 3" xfId="14783"/>
    <cellStyle name="_Table_02 Pfd Valuation_commentaires fixe  internet Déc 08_TBG Onatel Février  2009  Vtbg V3_Flash du mois de septembre 2009 (2) (version 1) 2 2" xfId="14784"/>
    <cellStyle name="_Table_02 Pfd Valuation_commentaires fixe  internet Déc 08_TBG Onatel Février  2009  Vtbg V3_Flash du mois de septembre 2009 (2) (version 1)" xfId="14785"/>
    <cellStyle name="20 % - Accent2 7 2 2" xfId="14786"/>
    <cellStyle name="_Table_02 Pfd Valuation_commentaires fixe  internet Déc 08_Reporting Onatel Avril 2009 V0_Reporting Onatel septembre  2009 préparé_Budget Telmob 2011 2" xfId="14787"/>
    <cellStyle name="_Table_02 Pfd Valuation_commentaires fixe  internet Déc 08_TBG Onatel Février  2009  Vtbg V3_Flash du mois de mai 2009_Capex- Mobile" xfId="14788"/>
    <cellStyle name="_Table_02 Pfd Valuation_Commentaires TBG mars_Reporting Onatel septembre  2009 préparé_Capex- Mobile 2" xfId="14789"/>
    <cellStyle name="_Table_02 Pfd Valuation_commentaires fixe  internet Déc 08_TBG Onatel Février  2009  Vtbg V3_Flash du mois de mai 2009_Budget Telmob 2011 2" xfId="14790"/>
    <cellStyle name="_Table_02 Pfd Valuation_commentaires fixe  internet Déc 08_TBG Onatel Février  2009  Vtbg V3_Flash du mois de mai 2009_Budget Telmob 2011" xfId="14791"/>
    <cellStyle name="_Table_02 Pfd Valuation_commentaires fixe  internet Déc 08_TBG Onatel Février  2009  Vtbg V3_Flash du mois de mai 2009 3" xfId="14792"/>
    <cellStyle name="_Table_02 Pfd Valuation_commentaires fixe  internet Déc 08_TBG Onatel Février  2009  Vtbg V3_Flash du mois de mai 2009 2" xfId="14793"/>
    <cellStyle name="_Table_commentaires fixe  internet Déc 08_TBG Onatel Février  2009  Vtbg V3_Flash du mois d' avril 2009_Reporting Onatel septembre  2009 préparé_Budget Telmob 2011" xfId="14794"/>
    <cellStyle name="60 % - Accent2 7 2" xfId="14795"/>
    <cellStyle name="_Table_02 Pfd Valuation_commentaires fixe  internet Déc 08_TBG Onatel Février  2009  Vtbg V3_Flash du mois de septembre 2009 (2) (version 1) 2" xfId="14796"/>
    <cellStyle name="_Tableau de passage CAPEX actu3- capex08_Réseau" xfId="14797"/>
    <cellStyle name="Komma_RESULTS" xfId="14798"/>
    <cellStyle name="_Heading_210302 VU Liquidity new figures_Reporting Onatel Mai 2009 V 0" xfId="14799"/>
    <cellStyle name="_Table_02 Pfd Valuation_commentaires fixe  internet Déc 08_TBG Onatel Février  2009  Vtbg V3_Flash du mois d' avril 2009_Reporting Onatel septembre  2009 préparé_Capex- Mobile 2" xfId="14800"/>
    <cellStyle name="_Table_02 Pfd Valuation_commentaires fixe  internet Déc 08_TBG Onatel Février  2009  Vtbg V3_Flash du mois d' avril 2009_Reporting Onatel septembre  2009 préparé_Capex- Mobile" xfId="14801"/>
    <cellStyle name="_Situation des projets FTK_BSS_Envrt_02-10-07_TBG Oct 2009 - v1" xfId="14802"/>
    <cellStyle name="_Table_02 Pfd Valuation_commentaires fixe  internet Déc 08_TBG Onatel Février  2009  Vtbg V3_Flash du mois d' avril 2009_Reporting Onatel septembre  2009 préparé_Budget Telmob 2011 2 2" xfId="14803"/>
    <cellStyle name="40% - Accent3 11_RH et QS" xfId="14804"/>
    <cellStyle name="Commentaire 5 3 3 3 2" xfId="14805"/>
    <cellStyle name="_TableHead_commentaires fixe  internet Déc 08_Copie de Flash du mois d' avril 2009 corrigé par NAIMI_Reporting Onatel Mai 2009 V 0" xfId="14806"/>
    <cellStyle name="_Table_02 Pfd Valuation_TBG Onatel Février  2009  Vtbg V3_Commentaires TBG mars_Copie de Flash du mois d' avril 2009 corrigé par NAIMI_Reporting Onatel Mai 2009 V 0_Reporting Onatel septembre  2009 préparé_Budget Telmob 2011" xfId="14807"/>
    <cellStyle name="_ILD MAPA Format_BP&amp;A Bulletin - 05- 2008-09-MAPA (Post review)" xfId="14808"/>
    <cellStyle name="Insatisfaisant 2" xfId="14809"/>
    <cellStyle name="40% - Accent3 22_RH et QS" xfId="14810"/>
    <cellStyle name="40% - Accent3 17_RH et QS" xfId="14811"/>
    <cellStyle name="_TableHead_Reporting Onatel Mai 2009 V 0 2" xfId="14812"/>
    <cellStyle name="Pourcentage 14" xfId="14813"/>
    <cellStyle name="_Network Capex &amp; Opex Module - Circle_F2.7A" xfId="14814"/>
    <cellStyle name="_Heading_210302 VU Liquidity new figures_Flash du mois de Décembre 2009 V3 (2)" xfId="14815"/>
    <cellStyle name="Normal 4 16 3" xfId="14816"/>
    <cellStyle name="%_TRAFIC FIXE &amp; MOBILE_Flash du mois de septembre 2009 (2) (version 1)_Flash du mois de Décembre 2009 V3 (2)" xfId="14817"/>
    <cellStyle name="_TableRowBorder_Flash du mois de mai 2009" xfId="14818"/>
    <cellStyle name="Pourcentage 18 3 2 3" xfId="14819"/>
    <cellStyle name="_Table_02 Pfd Valuation_commentaires fixe  internet Déc 08_TBG Onatel Février  2009  Vtbg V3_Flash du mois d' avril 2009_Flash du mois de septembre 2009 (2) (version 1)_Budget Telmob 2011 2 2" xfId="14820"/>
    <cellStyle name="_Heading_210302 VU Liquidity new figures_Reporting Onatel Avril 2009 V0_Flash du mois de septembre 2009 (2) (version 1) 2" xfId="14821"/>
    <cellStyle name="Currency [2] 7" xfId="14822"/>
    <cellStyle name="_Table_USA Ownership_Flash du mois d' avril 2009_Reporting Onatel septembre  2009 préparé" xfId="14823"/>
    <cellStyle name="20 % - Accent3 13 2 2 2" xfId="14824"/>
    <cellStyle name="20 % - Accent5 10 3 4" xfId="14825"/>
    <cellStyle name="_Table_02 Pfd Valuation_Reporting Onatel Avril 2009 V0_Copie de Flash du mois d' avril 2009 corrigé par NAIMI_Reporting Onatel Mai 2009 V 0_Flash du mois de septembre 2009 (2) (version 1)_Capex- Mobile 2" xfId="14826"/>
    <cellStyle name="Normal 94 2 2 2" xfId="14827"/>
    <cellStyle name="Normal 89 2 2 2" xfId="14828"/>
    <cellStyle name="Header3" xfId="14829"/>
    <cellStyle name="20 % - Accent1 2 4" xfId="14830"/>
    <cellStyle name="20% - Accent6 14 2 2 2" xfId="14831"/>
    <cellStyle name="_Table_02 Pfd Valuation_commentaires fixe  internet Déc 08_Reporting Onatel Avril 2009 V0 2 2" xfId="14832"/>
    <cellStyle name="20% - Accent4 25_RH et QS" xfId="14833"/>
    <cellStyle name="_Heading_210302 VU Liquidity new figures_Reporting Onatel Mai 2009 V 0_Commentaire activité Fixe  mobile ONATEL Nov 2009" xfId="14834"/>
    <cellStyle name="Normal 12 5 4" xfId="14835"/>
    <cellStyle name="_Table_02 Pfd Valuation_TBG Onatel Février  2009  Vtbg V3_Commentaires TBG mars_Flash du mois de mai 2009_Budget Telmob 2011" xfId="14836"/>
    <cellStyle name="20 % - Accent6 7 4" xfId="14837"/>
    <cellStyle name="60% - Accent4 8" xfId="14838"/>
    <cellStyle name="40% - Accent2 9 2" xfId="14839"/>
    <cellStyle name="_Table_02 Pfd Valuation_commentaires fixe  internet Déc 08_TBG Onatel Février  2009  Vtbg V3_Flash du mois d' avril 2009_Flash du mois de mai 2009_Capex- Mobile 3" xfId="14840"/>
    <cellStyle name="_Table_USA Ownership_commentaires fixe  internet Déc 08_Flash du mois de mai 2009_Budget Telmob 2011" xfId="14841"/>
    <cellStyle name="20% - Accent1 14" xfId="14842"/>
    <cellStyle name="40 % - Accent5 9 5" xfId="14843"/>
    <cellStyle name="_Table_02 Pfd Valuation_Reporting Onatel Avril 2009 V0_Flash du mois de mai 2009_Capex- Mobile" xfId="14844"/>
    <cellStyle name="_SubHeading_prestemp_Reporting Onatel septembre  2009 V1 (4)" xfId="14845"/>
    <cellStyle name="_Table_02 Pfd Valuation_commentaires fixe  internet Déc 08_Commentaires TBG mars_Copie de Flash du mois d' avril 2009 corrigé par NAIMI_Capex- Mobile 2 2" xfId="14846"/>
    <cellStyle name="_Heading_prestemp_Reporting Onatel Mai 2009 V 0 A ENVOYE 2" xfId="14847"/>
    <cellStyle name="_Table_02 Pfd Valuation_commentaires fixe  internet Déc 08_Reporting Onatel Avril 2009 V0_Reporting Onatel septembre  2009 préparé_Capex- Mobile" xfId="14848"/>
    <cellStyle name="_SubHeading_prestemp_Feuil1" xfId="14849"/>
    <cellStyle name="Monétaire 2 9" xfId="14850"/>
    <cellStyle name="_Table_02 Pfd Valuation_commentaires fixe  internet Déc 08_TBG Onatel Février  2009  Vtbg V3_Flash du mois d' avril 2009_Flash du mois de mai 2009_Budget Telmob 2011" xfId="14851"/>
    <cellStyle name="_Table_02 Pfd Valuation_commentaires fixe  internet Déc 08_TBG Onatel Février  2009  Vtbg V3_Flash du mois d' avril 2009_Flash du mois de mai 2009_Capex- Mobile 2 2" xfId="14852"/>
    <cellStyle name="_Table_Copie de Flash du mois d' avril 2009 corrigé par NAIMI_Reporting Onatel Mai 2009 V 0_Flash du mois de septembre 2009 (2) (version 1)_Budget Telmob 2011" xfId="14853"/>
    <cellStyle name="NA is zero 8" xfId="14854"/>
    <cellStyle name="Currency [0] 6" xfId="14855"/>
    <cellStyle name="_Budget ver2" xfId="14856"/>
    <cellStyle name="Border Heavy" xfId="14857"/>
    <cellStyle name="20% - Accent6 2 2" xfId="14858"/>
    <cellStyle name="_Table_02 Pfd Valuation_commentaires fixe  internet Déc 08_TBG Onatel Février  2009  Vtbg V3_Flash du mois d' avril 2009_Flash du mois de mai 2009 3" xfId="14859"/>
    <cellStyle name="_Table_USA Ownership_Commentaires TBG mars_Copie de Flash du mois d' avril 2009 corrigé par NAIMI_Flash du mois de septembre 2009 (2) (version 1) 2" xfId="14860"/>
    <cellStyle name="Normal 95 3 3" xfId="14861"/>
    <cellStyle name="20 % - Accent3 11 2 2 2" xfId="14862"/>
    <cellStyle name="_Heading_prestemp_Reporting Onatel Avril 2009 V0_Flash du mois de septembre 2009 (2) (version 1)_Commentaire activité Fixe  mobile ONATEL Nov 2009" xfId="14863"/>
    <cellStyle name="20% - Accent5 22 2 3" xfId="14864"/>
    <cellStyle name="20% - Accent5 17 2 3" xfId="14865"/>
    <cellStyle name="_Table_02 Pfd Valuation_commentaires fixe  internet Déc 08_TBG Onatel Février  2009  Vtbg V3_Flash du mois d' avril 2009_Capex- Mobile 2 2" xfId="14866"/>
    <cellStyle name="_Table_02 Pfd Valuation_TBG Onatel Février  2009  Vtbg V3_Commentaires TBG mars_Flash du mois de septembre 2009 (2) (version 1) 2" xfId="14867"/>
    <cellStyle name="_Table_USA Ownership_TBG Onatel Février  2009  Vtbg V3_Copie de Flash du mois d' avril 2009 corrigé par NAIMI_Reporting Onatel septembre  2009 préparé 3" xfId="14868"/>
    <cellStyle name="Normal 14 3_RH et QS" xfId="14869"/>
    <cellStyle name="Comma [0] 6 2" xfId="14870"/>
    <cellStyle name="SAPBEXexcGood1 2 2" xfId="14871"/>
    <cellStyle name="Ç¥ÁØ_ÀÎÀç°³¹ß¿ø" xfId="14872"/>
    <cellStyle name="_TableHeading_TBG Onatel Février  2009  Vtbg V3_Commentaires TBG mars_Flash du mois de mai 2009_Budget 2011 v1 (4) 2" xfId="14873"/>
    <cellStyle name="20% - Accent5 5 2 2" xfId="14874"/>
    <cellStyle name="_Table_Reporting Onatel Mai 2009 V 0 A ENVOYE_Flash du mois de septembre 2009 (2) (version 1)" xfId="14875"/>
    <cellStyle name="40% - Accent1 4_RH et QS" xfId="14876"/>
    <cellStyle name="_Heading_prestemp_Reporting Onatel Mai 2009 V 0 A ENVOYE_FAITS MARQUANTS DE SEPTEMBRE 2009" xfId="14877"/>
    <cellStyle name="_Table_02 Pfd Valuation_commentaires fixe  internet Déc 08_Flash du mois d' avril 2009" xfId="14878"/>
    <cellStyle name="20 % - Accent6 7 3 2" xfId="14879"/>
    <cellStyle name="Normal 2 3 3" xfId="14880"/>
    <cellStyle name="_TableHeading_commentaires fixe  internet Déc 08_Commentaires TBG mars_Reporting Onatel Mai 2009 V 0" xfId="14881"/>
    <cellStyle name="Entrée 5 2 3" xfId="14882"/>
    <cellStyle name="20% - Accent1 7 2" xfId="14883"/>
    <cellStyle name="_SubHeading_prestemp_Reporting Onatel Mai 2009 V 0 A ENVOYE_Flash du mois de septembre 2009 (2) (version 1)_Reporting Onatel septembre  2009 V1 (4)" xfId="14884"/>
    <cellStyle name="40 % - Accent4 7 5" xfId="14885"/>
    <cellStyle name="Normal 6 2 3 3 3 2" xfId="14886"/>
    <cellStyle name="_Table_02 Pfd Valuation_commentaires fixe  internet Déc 08_Flash du mois de septembre 2009 (2) (version 1) 2" xfId="14887"/>
    <cellStyle name="_SubHeading_prestemp_Reporting Onatel Mai 2009 V 0_Flash du mois de septembre 2009 (2) (version 1)" xfId="14888"/>
    <cellStyle name="_Table_USA Ownership_commentaires fixe  internet Déc 08_TBG Onatel Février  2009  Vtbg V3_Copie de Flash du mois d' avril 2009 corrigé par NAIMI_Flash du mois de septembre 2009 (2) (version 1) 3" xfId="14889"/>
    <cellStyle name="_TableHeading_commentaires fixe  internet Déc 08_Reporting Onatel Avril 2009 V0_Reporting Onatel septembre  2009 préparé_Budget 2011 v1 (4) 2" xfId="14890"/>
    <cellStyle name="40 % - Accent5 9 3 3 2" xfId="14891"/>
    <cellStyle name="_Heading_prestemp_BUDGET ONATEL 2010 v5" xfId="14892"/>
    <cellStyle name="40 % - Accent1 10 2_RH et QS" xfId="14893"/>
    <cellStyle name="_Table_USA Ownership_commentaires fixe  internet Déc 08_Reporting Onatel Mai 2009 V 0 A ENVOYE_Flash du mois de septembre 2009 (2) (version 1)_Budget Telmob 2011 3" xfId="14894"/>
    <cellStyle name="_Table_02 Pfd Valuation_commentaires fixe  internet Déc 08_TBG Onatel Février  2009  Vtbg V3_Copie de Flash du mois d' avril 2009 corrigé par NAIMI_Reporting Onatel septembre  2009 préparé 3" xfId="14895"/>
    <cellStyle name="%_commentaires fixe  internet Déc 08_Flash du mois de Novembre V2" xfId="14896"/>
    <cellStyle name="40% - Accent2 10 2 2 2" xfId="14897"/>
    <cellStyle name="_Table_02 Pfd Valuation_P &amp; L Conso_Capex- Mobile 3" xfId="14898"/>
    <cellStyle name="_Table_02 Pfd Valuation_commentaires fixe  internet Déc 08_TBG Onatel Février  2009  Vtbg V3_Copie de Flash du mois d' avril 2009 corrigé par NAIMI_Reporting Onatel Mai 2009 V 0_Reporting Onatel septembre  2009 préparé_Budget Telmob 2011 2 2" xfId="14899"/>
    <cellStyle name="40 % - Accent1 9 2 2 2" xfId="14900"/>
    <cellStyle name="_Heading_prestemp_Reporting Onatel Avril 2009 V0_Flash du mois de septembre 2009 (2) (version 1)" xfId="14901"/>
    <cellStyle name="Normal 20 2 2 3 2 2" xfId="14902"/>
    <cellStyle name="_Table_02 Pfd Valuation_commentaires fixe  internet Déc 08_Flash du mois de septembre 2009 (2) (version 1)_Budget Telmob 2011 2" xfId="14903"/>
    <cellStyle name="Accent2 8" xfId="14904"/>
    <cellStyle name="Accent1 4_Parc Mobile" xfId="14905"/>
    <cellStyle name="40% - Accent5 7_RH et QS" xfId="14906"/>
    <cellStyle name="Millions 6" xfId="14907"/>
    <cellStyle name="40 % - Accent5 13_RH et QS" xfId="14908"/>
    <cellStyle name="_Table_02 Pfd Valuation_commentaires fixe  internet Déc 08_TBG Onatel Février  2009  Vtbg V3_Flash du mois d' avril 2009_Reporting Onatel Mai 2009 V 0" xfId="14909"/>
    <cellStyle name="_Table_02 Pfd Valuation_commentaires fixe  internet Déc 08_TBG Onatel Février  2009  Vtbg V3_Commentaires TBG mars_Copie de Flash du mois d' avril 2009 corrigé par NAIMI_Budget Telmob 2011 2 2" xfId="14910"/>
    <cellStyle name="_Comma_Training Model Shell" xfId="14911"/>
    <cellStyle name="_Table_USA Ownership_commentaires fixe  internet Déc 08_TBG Onatel Février  2009  Vtbg V3_Copie de Flash du mois d' avril 2009 corrigé par NAIMI_Flash du mois de mai 2009_Budget Telmob 2011 2 2" xfId="14912"/>
    <cellStyle name="_Heading_prestemp_Reporting Onatel Avril 2009 V0_FAITS MARQUANTS DE SEPTEMBRE 2009" xfId="14913"/>
    <cellStyle name="Milliers 2 17 2" xfId="14914"/>
    <cellStyle name="20 % - Accent6 10 2 4" xfId="14915"/>
    <cellStyle name="_TableHead_commentaires fixe  internet Déc 08_TBG Onatel Février  2009  Vtbg V3_Commentaires TBG mars_Flash du mois d' avril 2009_Budget 2011 v1 (4)" xfId="14916"/>
    <cellStyle name="_Table_02 Pfd Valuation_commentaires fixe  internet Déc 08_TBG Onatel Février  2009  Vtbg V3_Copie de Flash du mois d' avril 2009 corrigé par NAIMI_Reporting Onatel Mai 2009 V 0_Flash du mois de septembre 2009 (2) (version 1) 3" xfId="14917"/>
    <cellStyle name="_Table_P &amp; L Conso_Budget Telmob 2011" xfId="14918"/>
    <cellStyle name="40 % - Accent2 8 4 3" xfId="14919"/>
    <cellStyle name="_Table_USA Ownership_commentaires fixe  internet Déc 08_TBG Onatel Février  2009  Vtbg V3_Budget Telmob 2011 2 2" xfId="14920"/>
    <cellStyle name="40 % - Accent1 7 3_RH et QS" xfId="14921"/>
    <cellStyle name="_Table_02 Pfd Valuation_commentaires fixe  internet Déc 08_TBG Onatel Février  2009  Vtbg V3_Copie de Flash du mois d' avril 2009 corrigé par NAIMI_Reporting Onatel Mai 2009 V 0_Capex- Mobile 2" xfId="14922"/>
    <cellStyle name="40% - Accent5 8 4" xfId="14923"/>
    <cellStyle name="_TableHeading_commentaires fixe  internet Déc 08_TBG Onatel Février  2009  Vtbg V3_Copie de Flash du mois d' avril 2009 corrigé par NAIMI_Reporting Onatel Mai 2009 V 0_Reporting Onatel septembre  2009 préparé 2" xfId="14924"/>
    <cellStyle name="Dates" xfId="14925"/>
    <cellStyle name="20 % - Accent4 9 6" xfId="14926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14927"/>
    <cellStyle name="_Table_USA Ownership_Flash du mois d' avril 2009_Reporting Onatel Mai 2009 V 0_Budget Telmob 2011 2 2" xfId="14928"/>
    <cellStyle name="_Table_02 Pfd Valuation_commentaires fixe  internet Déc 08_TBG Onatel Février  2009  Vtbg V3_Copie de Flash du mois d' avril 2009 corrigé par NAIMI_Reporting Onatel Mai 2009 V 0_Capex- Mobile" xfId="14929"/>
    <cellStyle name="Normal 8 2 3 4 2 2" xfId="14930"/>
    <cellStyle name="_TableRowBorder_TBG Onatel Février  2009  Vtbg V3_Copie de Flash du mois d' avril 2009 corrigé par NAIMI_Reporting Onatel Mai 2009 V 0" xfId="14931"/>
    <cellStyle name="_Heading_prestemp_Flash du mois de mai 2009" xfId="14932"/>
    <cellStyle name="20 % - Accent3 8 2 3 2" xfId="14933"/>
    <cellStyle name="_Table_USA Ownership_commentaires fixe  internet Déc 08_TBG Onatel Février  2009  Vtbg V3_Commentaires TBG mars_Copie de Flash du mois d' avril 2009 corrigé par NAIMI_Flash du mois de septembre 2009 (2) (version 1)_Budget Telmob 2011 2" xfId="14934"/>
    <cellStyle name="40% - Accent6 11_RH et QS" xfId="14935"/>
    <cellStyle name="_SubHeading_210302 VU Liquidity new figures_Reporting Onatel Mai 2009 V 0_Flash du mois de septembre 2009 (2) (version 1) 2" xfId="14936"/>
    <cellStyle name="_SubHeading_prestemp_Reporting Onatel Avril 2009 V0" xfId="14937"/>
    <cellStyle name="_Table_02 Pfd Valuation_commentaires fixe  internet Déc 08_Reporting Onatel Avril 2009 V0_Copie de Flash du mois d' avril 2009 corrigé par NAIMI_Capex- Mobile 2 2" xfId="14938"/>
    <cellStyle name="40 % - Accent5 3_CA Fixe" xfId="14939"/>
    <cellStyle name="20% - Accent6 9 2 2" xfId="14940"/>
    <cellStyle name="_Table_02 Pfd Valuation_commentaires fixe  internet Déc 08_Flash du mois d' avril 2009_Flash du mois de septembre 2009 (2) (version 1)_Capex- Mobile 2" xfId="14941"/>
    <cellStyle name="Thousands" xfId="14942"/>
    <cellStyle name="_Heading_210302 VU Liquidity new figures_Flash du mois d' avril 2009" xfId="14943"/>
    <cellStyle name="_Table_02 Pfd Valuation_commentaires fixe  internet Déc 08_TBG Onatel Février  2009  Vtbg V3_Commentaires TBG mars_Reporting Onatel septembre  2009 préparé_Capex- Mobile 2 2" xfId="14944"/>
    <cellStyle name="Normal 13 2 2 4" xfId="14945"/>
    <cellStyle name="_Table_02 Pfd Valuation_commentaires fixe  internet Déc 08_TBG Onatel Février  2009  Vtbg V3_Copie de Flash du mois d' avril 2009 corrigé par NAIMI_Reporting Onatel Mai 2009 V 0 2" xfId="14946"/>
    <cellStyle name="_Table_02 Pfd Valuation_commentaires fixe  internet Déc 08_TBG Onatel Février  2009  Vtbg V3_Copie de Flash du mois d' avril 2009 corrigé par NAIMI_Flash du mois de septembre 2009 (2) (version 1)_Capex- Mobile" xfId="14947"/>
    <cellStyle name="20% - Accent2 14 2 2" xfId="14948"/>
    <cellStyle name="20% - Accent3 28" xfId="14949"/>
    <cellStyle name="_%(SignOnly)" xfId="14950"/>
    <cellStyle name="_TableHeading_Copie de Flash du mois d' avril 2009 corrigé par NAIMI_Flash du mois de mai 2009 2" xfId="14951"/>
    <cellStyle name="20% - Accent5 23 2 2 2" xfId="14952"/>
    <cellStyle name="20% - Accent5 18 2 2 2" xfId="14953"/>
    <cellStyle name="_Table_02 Pfd Valuation_commentaires fixe  internet Déc 08_TBG Onatel Février  2009  Vtbg V3_Commentaires TBG mars_Flash du mois d' avril 2009_Reporting Onatel Mai 2009 V 0_Capex- Mobile" xfId="14954"/>
    <cellStyle name="40 % - Accent2 9 3" xfId="14955"/>
    <cellStyle name="_TableRowBorder_TBG Onatel Février  2009  Vtbg V3_Flash du mois d' avril 2009" xfId="14956"/>
    <cellStyle name="_Table_02 Pfd Valuation_commentaires fixe  internet Déc 08_Copie de Flash du mois d' avril 2009 corrigé par NAIMI_Reporting Onatel Mai 2009 V 0_Budget Telmob 2011" xfId="14957"/>
    <cellStyle name="Milliers 24" xfId="14958"/>
    <cellStyle name="Milliers 19" xfId="14959"/>
    <cellStyle name="_Table_02 Pfd Valuation_Reporting Onatel Avril 2009 V0_Reporting Onatel Mai 2009 V 0 3" xfId="14960"/>
    <cellStyle name="Pourcentage 17 4 3_RH et QS" xfId="14961"/>
    <cellStyle name="_CurrencySpace_Final Pages 8-20" xfId="14962"/>
    <cellStyle name="_TableRowBorder_commentaires fixe  internet Déc 08_Commentaires TBG mars_Copie de Flash du mois d' avril 2009 corrigé par NAIMI_Reporting Onatel septembre  2009 préparé" xfId="14963"/>
    <cellStyle name="20% - Accent1 11 2 2 2" xfId="14964"/>
    <cellStyle name="_Table_02 Pfd Valuation_commentaires fixe  internet Déc 08_TBG Onatel Février  2009  Vtbg V3_Copie de Flash du mois d' avril 2009 corrigé par NAIMI_Flash du mois de mai 2009_Capex- Mobile 3" xfId="14965"/>
    <cellStyle name="Accent4 13" xfId="14966"/>
    <cellStyle name="20% - Accent2 11 2 3" xfId="14967"/>
    <cellStyle name="_TableHeading_commentaires fixe  internet Déc 08_Flash du mois de mai 2009" xfId="14968"/>
    <cellStyle name="_Table_USA Ownership_commentaires fixe  internet Déc 08_Reporting Onatel Avril 2009 V0_Copie de Flash du mois d' avril 2009 corrigé par NAIMI_Reporting Onatel Mai 2009 V 0_Flash du mois de septembre 2009 (2) (version 1)_Budget Telmob 2011" xfId="14969"/>
    <cellStyle name="_TableHeading_TBG Onatel Février  2009  Vtbg V3_Flash du mois d' avril 2009_Reporting Onatel Mai 2009 V 0_Budget Telmob 2011" xfId="14970"/>
    <cellStyle name="_Table_02 Pfd Valuation_Commentaires TBG mars_Reporting Onatel Mai 2009 V 0 3" xfId="14971"/>
    <cellStyle builtinId="44" name="60% - Accent4" xfId="14972"/>
    <cellStyle name="Normal 3 6" xfId="14973"/>
    <cellStyle name="20 % - Accent1 8 2 2 2" xfId="14974"/>
    <cellStyle name="Currency [0] 13" xfId="14975"/>
    <cellStyle name="Normal 24 6 2" xfId="14976"/>
    <cellStyle name="Milliers 3 11 3 3" xfId="14977"/>
    <cellStyle name="20% - Accent2 12" xfId="14978"/>
    <cellStyle name="_Table_02 Pfd Valuation_commentaires fixe  internet Déc 08_Reporting Onatel Avril 2009 V0_Copie de Flash du mois d' avril 2009 corrigé par NAIMI_Flash du mois de mai 2009 2" xfId="14979"/>
    <cellStyle name="20% - Accent5 14" xfId="14980"/>
    <cellStyle name="Pourcentage 19 4 2 2" xfId="14981"/>
    <cellStyle name="_Table_02 Pfd Valuation_commentaires fixe  internet Déc 08_TBG Onatel Février  2009  Vtbg V3_Copie de Flash du mois d' avril 2009 corrigé par NAIMI_Flash du mois de mai 2009 2 2" xfId="14982"/>
    <cellStyle name="_Table_USA Ownership_P&amp;L S1 2008_Budget Telmob 2011 2 2" xfId="14983"/>
    <cellStyle name="_TableHeading_commentaires fixe  internet Déc 08_TBG Onatel Février  2009  Vtbg V3_Reporting Onatel Mai 2009 V 0_Budget Telmob 2011 2" xfId="14984"/>
    <cellStyle name="Entrée 4 2 3" xfId="14985"/>
    <cellStyle name="Titre 2 3_RH et QS" xfId="14986"/>
    <cellStyle name="40 % - Accent3 11" xfId="14987"/>
    <cellStyle name="%_Flash_du_mois_de_Décembre_2008_v2(2)_Flash du mois de septembre 2009 (2) (version 1)" xfId="14988"/>
    <cellStyle name="Comma [0] 18 2" xfId="14989"/>
    <cellStyle name="_Table_USA Ownership_TBG Onatel Février  2009  Vtbg V3_Commentaires TBG mars_Copie de Flash du mois d' avril 2009 corrigé par NAIMI_Flash du mois de mai 2009 2 2" xfId="14990"/>
    <cellStyle name="Pourcentage 17 7 3" xfId="14991"/>
    <cellStyle name="_Table_02 Pfd Valuation_commentaires fixe  internet Déc 08_TBG Onatel Février  2009  Vtbg V3_Commentaires TBG mars_Reporting Onatel septembre  2009 préparé_Capex- Mobile 3" xfId="14992"/>
    <cellStyle name="20% - Accent2 27 2 2" xfId="14993"/>
    <cellStyle name="_Table_02 Pfd Valuation_Reporting Onatel Avril 2009 V0_Copie de Flash du mois d' avril 2009 corrigé par NAIMI_Flash du mois de mai 2009_Budget Telmob 2011 2 2" xfId="14994"/>
    <cellStyle name="_TableHeading_commentaires fixe  internet Déc 08_Reporting Onatel septembre  2009 préparé_Budget 2011 v1 (4)" xfId="14995"/>
    <cellStyle name="_Table_02 Pfd Valuation_commentaires fixe  internet Déc 08_Copie de Flash du mois d' avril 2009 corrigé par NAIMI_Flash du mois de septembre 2009 (2) (version 1)_Capex- Mobile 2" xfId="14996"/>
    <cellStyle name="_TableRowBorder_commentaires fixe  internet Déc 08_Commentaires TBG mars_Copie de Flash du mois d' avril 2009 corrigé par NAIMI_Reporting Onatel Mai 2009 V 0_Budget Telmob 2011" xfId="14997"/>
    <cellStyle name="Normal 3 2 2 8" xfId="14998"/>
    <cellStyle name="_Table_02 Pfd Valuation_commentaires fixe  internet Déc 08_TBG Onatel Février  2009  Vtbg V3_Commentaires TBG mars_Reporting Onatel septembre  2009 préparé_Budget Telmob 2011 3" xfId="14999"/>
    <cellStyle name="20 % - Accent4 4 2 2" xfId="15000"/>
    <cellStyle name="_SubHeading_210302 VU Liquidity new figures_Reporting Onatel Avril 2009 V0_Reporting Onatel septembre  2009 préparé" xfId="15001"/>
    <cellStyle name="_Table_02 Pfd Valuation_commentaires fixe  internet Déc 08_TBG Onatel Février  2009  Vtbg V3_Commentaires TBG mars_Reporting Onatel septembre  2009 préparé_Budget Telmob 2011 2 2" xfId="15002"/>
    <cellStyle name="_Situation des projets FTK_BSS_Envrt_18-10-05_Tableau de bord 3G_TBG nov 09 - v5" xfId="15003"/>
    <cellStyle name="_Table_02 Pfd Valuation_commentaires fixe  internet Déc 08_Commentaires TBG mars_Copie de Flash du mois d' avril 2009 corrigé par NAIMI_Flash du mois de mai 2009_Budget Telmob 2011 3" xfId="15004"/>
    <cellStyle name="Normal 27 2 4 2 2" xfId="15005"/>
    <cellStyle name="_TableHead_TBG Onatel Février  2009  Vtbg V3_Commentaires TBG mars_Flash du mois d' avril 2009" xfId="15006"/>
    <cellStyle name="_Table_02 Pfd Valuation_commentaires fixe  internet Déc 08_Reporting Onatel Avril 2009 V0_Flash du mois de septembre 2009 (2) (version 1)_Budget Telmob 2011 3" xfId="15007"/>
    <cellStyle name="_TableRowBorder_commentaires fixe  internet Déc 08_TBG Onatel Février  2009  Vtbg V3_Copie de Flash du mois d' avril 2009 corrigé par NAIMI 2" xfId="15008"/>
    <cellStyle name="Normal 3 2 2 7" xfId="15009"/>
    <cellStyle name="_Table_02 Pfd Valuation_commentaires fixe  internet Déc 08_TBG Onatel Février  2009  Vtbg V3_Commentaires TBG mars_Reporting Onatel septembre  2009 préparé_Budget Telmob 2011 2" xfId="15010"/>
    <cellStyle name="_Table_02 Pfd Valuation_commentaires fixe  internet Déc 08_Commentaires TBG mars_Flash du mois d' avril 2009_Flash du mois de mai 2009_Capex- Mobile" xfId="15011"/>
    <cellStyle name="_Table_02 Pfd Valuation_commentaires fixe  internet Déc 08_TBG Onatel Février  2009  Vtbg V3_Commentaires TBG mars_Reporting Onatel septembre  2009 préparé 3" xfId="15012"/>
    <cellStyle name="_Table_02 Pfd Valuation_commentaires fixe  internet Déc 08_TBG Onatel Février  2009  Vtbg V3_Commentaires TBG mars_Reporting Onatel Mai 2009 V 0_Capex- Mobile 2" xfId="15013"/>
    <cellStyle name="40% - Accent1 19 3" xfId="15014"/>
    <cellStyle name="40% - Accent1 24 3" xfId="15015"/>
    <cellStyle name="_Heading_210302 VU Liquidity new figures_Reporting Onatel Mai 2009 V 0_Flash du mois de septembre 2009 (2) (version 1)_Classeur1" xfId="15016"/>
    <cellStyle name="40 % - Accent1 11 2 2 2" xfId="15017"/>
    <cellStyle name="_Table_02 Pfd Valuation_TBG Onatel Février  2009  Vtbg V3_Commentaires TBG mars_Flash du mois d' avril 2009_Capex- Mobile" xfId="15018"/>
    <cellStyle name="Normal 93 2 2 2 2" xfId="15019"/>
    <cellStyle name="Normal 88 2 2 2 2" xfId="15020"/>
    <cellStyle name="_Table_02 Pfd Valuation_commentaires fixe  internet Déc 08_TBG Onatel Février  2009  Vtbg V3_Commentaires TBG mars_Reporting Onatel Mai 2009 V 0_Budget Telmob 2011 2 2" xfId="15021"/>
    <cellStyle name="_Table_Commentaires TBG mars_Flash du mois d' avril 2009_Flash du mois de septembre 2009 (2) (version 1)_Budget Telmob 2011" xfId="15022"/>
    <cellStyle name="??" xfId="15023"/>
    <cellStyle name="_Table_02 Pfd Valuation_commentaires fixe  internet Déc 08_TBG Onatel Février  2009  Vtbg V3_Commentaires TBG mars_Reporting Onatel Mai 2009 V 0 2" xfId="15024"/>
    <cellStyle name="_Heading_prestemp_COMMENTAIRES" xfId="15025"/>
    <cellStyle name="_Table_02 Pfd Valuation_commentaires fixe  internet Déc 08_Budget Telmob 2011 2 2" xfId="15026"/>
    <cellStyle name="20 % - Accent4 7 2 2 2 2" xfId="15027"/>
    <cellStyle name="_Table_02 Pfd Valuation_commentaires fixe  internet Déc 08_TBG Onatel Février  2009  Vtbg V3_Commentaires TBG mars_Flash du mois de septembre 2009 (2) (version 1)_Capex- Mobile" xfId="15028"/>
    <cellStyle name="Calc Percent (1) 2" xfId="15029"/>
    <cellStyle name="40 % - Accent1 9 2_RH et QS" xfId="15030"/>
    <cellStyle name="40 % - Accent6 13 2" xfId="15031"/>
    <cellStyle name="_Table_02 Pfd Valuation_commentaires fixe  internet Déc 08_TBG Onatel Février  2009  Vtbg V3_Commentaires TBG mars_Flash du mois de septembre 2009 (2) (version 1)_Budget Telmob 2011" xfId="15032"/>
    <cellStyle name="40% - Accent6 9 2" xfId="15033"/>
    <cellStyle name="_Table_02 Pfd Valuation_commentaires fixe  internet Déc 08_Copie de Flash du mois d' avril 2009 corrigé par NAIMI_Budget Telmob 2011 2 2" xfId="15034"/>
    <cellStyle name="_Table_02 Pfd Valuation_commentaires fixe  internet Déc 08_TBG Onatel Février  2009  Vtbg V3_Commentaires TBG mars_Flash du mois de septembre 2009 (2) (version 1) 2" xfId="15035"/>
    <cellStyle name="_Table_02 Pfd Valuation_commentaires fixe  internet Déc 08_TBG Onatel Février  2009  Vtbg V3_Commentaires TBG mars_Flash du mois de septembre 2009 (2) (version 1)" xfId="15036"/>
    <cellStyle name="20% - Accent1 5 2 2 2" xfId="15037"/>
    <cellStyle name="_Table_02 Pfd Valuation_commentaires fixe  internet Déc 08_Commentaires TBG mars_Copie de Flash du mois d' avril 2009 corrigé par NAIMI_Budget Telmob 2011 2 2" xfId="15038"/>
    <cellStyle name="_Table_02 Pfd Valuation_P&amp;L S1 2008 2 2" xfId="15039"/>
    <cellStyle name="60 % - Accent1 4 2" xfId="15040"/>
    <cellStyle name="20% - Accent2 10 4" xfId="15041"/>
    <cellStyle name="_SubHeading_prestemp_Copie de Flash du mois de Décembre 2008 v2 (3)" xfId="15042"/>
    <cellStyle name="_TableRowBorder_TBG Onatel Février  2009  Vtbg V3_Flash du mois d' avril 2009_Reporting Onatel septembre  2009 préparé" xfId="15043"/>
    <cellStyle name="InputLockedInt 3" xfId="15044"/>
    <cellStyle name="Pourcentage 4_RH et QS" xfId="15045"/>
    <cellStyle name="40% - Accent4 25 2 3" xfId="15046"/>
    <cellStyle name="_Heading_210302 VU Liquidity new figures_Reporting Onatel Avril 2009 V0_Flash du mois de Décembre 2009 V3 (2)" xfId="15047"/>
    <cellStyle name="_Table_02 Pfd Valuation_commentaires fixe  internet Déc 08_TBG Onatel Février  2009  Vtbg V3_Commentaires TBG mars_Flash du mois de mai 2009_Budget Telmob 2011 3" xfId="15048"/>
    <cellStyle name="40% - Accent3 27 4" xfId="15049"/>
    <cellStyle name="_Table_02 Pfd Valuation_commentaires fixe  internet Déc 08_Reporting Onatel Mai 2009 V 0 A ENVOYE 2" xfId="15050"/>
    <cellStyle name="_Table_USA Ownership_commentaires fixe  internet Déc 08_Reporting Onatel Mai 2009 V 0 A ENVOYE_Reporting Onatel septembre  2009 préparé_Budget Telmob 2011 2" xfId="15051"/>
    <cellStyle name="_Table_USA Ownership_commentaires fixe  internet Déc 08_Flash du mois d' avril 2009_Flash du mois de mai 2009_Budget Telmob 2011 2 2" xfId="15052"/>
    <cellStyle name="_Table_02 Pfd Valuation_Reporting Onatel Mai 2009 V 0_Budget Telmob 2011 3" xfId="15053"/>
    <cellStyle name="_TableHeading_commentaires fixe  internet Déc 08_TBG Onatel Février  2009  Vtbg V3_Copie de Flash du mois d' avril 2009 corrigé par NAIMI_Reporting Onatel Mai 2009 V 0_Budget 2011 v1 (4)" xfId="15054"/>
    <cellStyle name="60 % - Accent4 2 2" xfId="15055"/>
    <cellStyle name="_Heading_210302 VU Liquidity new figures_Reporting Onatel Avril 2009 V0_FAITS MARQUANTS DE SEPTEMBRE 2009" xfId="15056"/>
    <cellStyle name="Comma  - Style1_RH et QS" xfId="15057"/>
    <cellStyle name="_Table_USA Ownership_commentaires fixe  internet Déc 08_TBG Onatel Février  2009  Vtbg V3_Flash du mois d' avril 2009_Flash du mois de mai 2009 3" xfId="15058"/>
    <cellStyle name="_Table_02 Pfd Valuation_commentaires fixe  internet Déc 08_Commentaires TBG mars_Copie de Flash du mois d' avril 2009 corrigé par NAIMI_Flash du mois de mai 2009_Budget Telmob 2011 2" xfId="15059"/>
    <cellStyle name="40% - Accent6 10 3 2" xfId="15060"/>
    <cellStyle name="20% - Accent3 3_RH et QS" xfId="15061"/>
    <cellStyle name="_Table_02 Pfd Valuation_Reporting Onatel Avril 2009 V0_Copie de Flash du mois d' avril 2009 corrigé par NAIMI_Capex- Mobile 2 2" xfId="15062"/>
    <cellStyle name="40% - Accent2 9" xfId="15063"/>
    <cellStyle name="_Table_02 Pfd Valuation_commentaires fixe  internet Déc 08_TBG Onatel Février  2009  Vtbg V3_Commentaires TBG mars_Flash du mois de mai 2009 2" xfId="15064"/>
    <cellStyle name="%" xfId="15065"/>
    <cellStyle name="_TableHeading_commentaires fixe  internet Déc 08_Reporting Onatel Mai 2009 V 0_Budget Telmob 2011" xfId="15066"/>
    <cellStyle name="40 % - Accent6 8 3 2" xfId="15067"/>
    <cellStyle name="_Table_02 Pfd Valuation_commentaires fixe  internet Déc 08_Copie de Flash du mois d' avril 2009 corrigé par NAIMI_Flash du mois de septembre 2009 (2) (version 1)_Budget Telmob 2011" xfId="15068"/>
    <cellStyle name="Accent1 2 9" xfId="15069"/>
    <cellStyle name="_Table_02 Pfd Valuation_commentaires fixe  internet Déc 08_Copie de Flash du mois d' avril 2009 corrigé par NAIMI_Reporting Onatel Mai 2009 V 0_Reporting Onatel septembre  2009 préparé_Budget Telmob 2011 2" xfId="15070"/>
    <cellStyle name="_Table_02 Pfd Valuation_Reporting Onatel Avril 2009 V0_Flash du mois de mai 2009_Capex- Mobile 2 2" xfId="15071"/>
    <cellStyle name="_Table_02 Pfd Valuation_commentaires fixe  internet Déc 08_Commentaires TBG mars_Flash du mois d' avril 2009_Budget Telmob 2011 2" xfId="15072"/>
    <cellStyle name="20 % - Accent5 10 4 2" xfId="15073"/>
    <cellStyle name="_Table_02 Pfd Valuation_commentaires fixe  internet Déc 08_Commentaires TBG mars_Copie de Flash du mois d' avril 2009 corrigé par NAIMI_Reporting Onatel Mai 2009 V 0 2" xfId="15074"/>
    <cellStyle name="20% - Accent4 24 2" xfId="15075"/>
    <cellStyle name="20% - Accent4 19 2" xfId="15076"/>
    <cellStyle name="40 % - Accent6 8 3 2 3" xfId="15077"/>
    <cellStyle name="Normal 8 4 3 2" xfId="15078"/>
    <cellStyle name="_Table_02 Pfd Valuation_TBG Onatel Février  2009  Vtbg V3_Commentaires TBG mars_Copie de Flash du mois d' avril 2009 corrigé par NAIMI_Reporting Onatel Mai 2009 V 0_Flash du mois de septembre 2009 (2) (version 1) 2" xfId="15079"/>
    <cellStyle name="_Table_02 Pfd Valuation_commentaires fixe  internet Déc 08_TBG Onatel Février  2009  Vtbg V3_Commentaires TBG mars_Copie de Flash du mois d' avril 2009 corrigé par NAIMI_Flash du mois de mai 2009 2" xfId="15080"/>
    <cellStyle name="_Table_02 Pfd Valuation_commentaires fixe  internet Déc 08_TBG Onatel Février  2009  Vtbg V3_Flash du mois d' avril 2009_Reporting Onatel Mai 2009 V 0_Budget Telmob 2011 3" xfId="15081"/>
    <cellStyle name="Normal 6 2 3 5 4" xfId="15082"/>
    <cellStyle name="_Table_02 Pfd Valuation_commentaires fixe  internet Déc 08_Commentaires TBG mars_Copie de Flash du mois d' avril 2009 corrigé par NAIMI_Reporting Onatel Mai 2009 V 0_Flash du mois de septembre 2009 (2) (version 1) 2 2" xfId="15083"/>
    <cellStyle name="40% - Accent2 27 2 2 2" xfId="15084"/>
    <cellStyle name="20 % - Accent4 8 4 2" xfId="15085"/>
    <cellStyle name="_Table_02 Pfd Valuation_commentaires fixe  internet Déc 08_TBG Onatel Février  2009  Vtbg V3_Commentaires TBG mars_Flash du mois d' avril 2009_Flash du mois de septembre 2009 (2) (version 1)_Capex- Mobile 2 2" xfId="15086"/>
    <cellStyle name="_Table_02 Pfd Valuation_Commentaires TBG mars_Copie de Flash du mois d' avril 2009 corrigé par NAIMI_Flash du mois de septembre 2009 (2) (version 1)_Capex- Mobile" xfId="15087"/>
    <cellStyle name="_Table_02 Pfd Valuation_commentaires fixe  internet Déc 08_TBG Onatel Février  2009  Vtbg V3_Copie de Flash du mois d' avril 2009 corrigé par NAIMI_Budget Telmob 2011 2 2" xfId="15088"/>
    <cellStyle name="_Table_commentaires fixe  internet Déc 08_TBG Onatel Février  2009  Vtbg V3_Copie de Flash du mois d' avril 2009 corrigé par NAIMI_Flash du mois de mai 2009_Budget Telmob 2011" xfId="15089"/>
    <cellStyle name="_Table_02 Pfd Valuation_commentaires fixe  internet Déc 08_Commentaires TBG mars_Flash du mois d' avril 2009_Budget Telmob 2011 2 2" xfId="15090"/>
    <cellStyle name="Accent4 11" xfId="15091"/>
    <cellStyle name="_SubHeading_prestemp_Reporting Onatel Avril 2009 V0_Commentaires Janvier 2010" xfId="15092"/>
    <cellStyle name="_Table_02 Pfd Valuation_commentaires fixe  internet Déc 08_TBG Onatel Février  2009  Vtbg V3_Commentaires TBG mars_Flash du mois d' avril 2009_Budget Telmob 2011" xfId="15093"/>
    <cellStyle name="_Table_USA Ownership_Copie de Flash du mois d' avril 2009 corrigé par NAIMI_Reporting Onatel septembre  2009 préparé 3" xfId="15094"/>
    <cellStyle name="_Table_02 Pfd Valuation_commentaires fixe  internet Déc 08_TBG Onatel Février  2009  Vtbg V3_Commentaires TBG mars_Flash du mois d' avril 2009_Flash du mois de septembre 2009 (2) (version 1)_Budget Telmob 2011 3" xfId="15095"/>
    <cellStyle name="_Table_USA Ownership_Copie de Flash du mois d' avril 2009 corrigé par NAIMI_Reporting Onatel septembre  2009 préparé 2" xfId="15096"/>
    <cellStyle name="_Table_02 Pfd Valuation_commentaires fixe  internet Déc 08_TBG Onatel Février  2009  Vtbg V3_Copie de Flash du mois d' avril 2009 corrigé par NAIMI_Reporting Onatel septembre  2009 préparé 2 2" xfId="15097"/>
    <cellStyle name="_Table_02 Pfd Valuation_commentaires fixe  internet Déc 08_TBG Onatel Février  2009  Vtbg V3_Commentaires TBG mars_Flash du mois d' avril 2009_Flash du mois de septembre 2009 (2) (version 1)_Budget Telmob 2011 2" xfId="15098"/>
    <cellStyle name="60% - Accent6 20" xfId="15099"/>
    <cellStyle name="60% - Accent6 15" xfId="15100"/>
    <cellStyle name="60% - Accent4 6" xfId="15101"/>
    <cellStyle builtinId="4" name="Currency" xfId="15102"/>
    <cellStyle name="Normal 8 2 2 5" xfId="15103"/>
    <cellStyle name="%_Flash_du_mois_de_Décembre_2008_v2(2)_Flux Financiers Conso_COMMENTAIRES" xfId="15104"/>
    <cellStyle name="_Table_02 Pfd Valuation_commentaires fixe  internet Déc 08_TBG Onatel Février  2009  Vtbg V3_Commentaires TBG mars_Flash du mois d' avril 2009_Flash du mois de septembre 2009 (2) (version 1)" xfId="15105"/>
    <cellStyle name="_TableHead_commentaires fixe  internet Déc 08_TBG Onatel Février  2009  Vtbg V3_Flash du mois d' avril 2009_Reporting Onatel Mai 2009 V 0_Budget 2011 v1 (4)" xfId="15106"/>
    <cellStyle name="Normal 12 5 3 3" xfId="15107"/>
    <cellStyle name=" Writer Import]_x000d__x000a_Display Dialog=No_x000d__x000a__x000d__x000a_[Horizontal Arrange]_x000d__x000a_Dimensions Interlocking=Yes_x000d__x000a_Sum Hierarchy=Yes_x000d__x000a_Generate 3 2" xfId="15108"/>
    <cellStyle name="_Table_USA Ownership_Flash du mois d' avril 2009_Flash du mois de mai 2009_Budget Telmob 2011 2" xfId="15109"/>
    <cellStyle name="Normal 96 3" xfId="15110"/>
    <cellStyle name="_Table_02 Pfd Valuation_commentaires fixe  internet Déc 08_TBG Onatel Février  2009  Vtbg V3_Commentaires TBG mars_Flash du mois d' avril 2009_Flash du mois de mai 2009_Capex- Mobile 2 2" xfId="15111"/>
    <cellStyle name="Titre 4 6_RH et QS" xfId="15112"/>
    <cellStyle name="_Table_02 Pfd Valuation_commentaires fixe  internet Déc 08_TBG Onatel Février  2009  Vtbg V3_Commentaires TBG mars_Flash du mois d' avril 2009_Flash du mois de mai 2009_Capex- Mobile" xfId="15113"/>
    <cellStyle name="_Table_02 Pfd Valuation_TBG Onatel Février  2009  Vtbg V3_Flash du mois d' avril 2009_Flash du mois de septembre 2009 (2) (version 1)_Budget Telmob 2011 2" xfId="15114"/>
    <cellStyle name="_Table_02 Pfd Valuation_commentaires fixe  internet Déc 08_Reporting Onatel Avril 2009 V0_Copie de Flash du mois d' avril 2009 corrigé par NAIMI_Flash du mois de septembre 2009 (2) (version 1)_Capex- Mobile 2" xfId="15115"/>
    <cellStyle name="_Table_USA Ownership_commentaires fixe  internet Déc 08_TBG Onatel Février  2009  Vtbg V3_Copie de Flash du mois d' avril 2009 corrigé par NAIMI_Reporting Onatel Mai 2009 V 0_Reporting Onatel septembre  2009 préparé 3" xfId="15116"/>
    <cellStyle name="_Table_02 Pfd Valuation_Commentaires TBG mars_Flash du mois d' avril 2009_Budget Telmob 2011" xfId="15117"/>
    <cellStyle name="Milliers 4 2_RH et QS" xfId="15118"/>
    <cellStyle name="_Table_02 Pfd Valuation_Commentaires TBG mars_Flash du mois d' avril 2009_Reporting Onatel Mai 2009 V 0_Capex- Mobile 3" xfId="15119"/>
    <cellStyle name="40% - Accent3 6 3 2" xfId="15120"/>
    <cellStyle name="20% - Accent2 14 2" xfId="15121"/>
    <cellStyle name="_Table_USA Ownership_commentaires fixe  internet Déc 08_Flash du mois de septembre 2009 (2) (version 1)_Budget Telmob 2011 2 2" xfId="15122"/>
    <cellStyle name="_Table_02 Pfd Valuation_commentaires fixe  internet Déc 08_Reporting Onatel septembre  2009 préparé 3" xfId="15123"/>
    <cellStyle name="_Table_02 Pfd Valuation_commentaires fixe  internet Déc 08_TBG Onatel Février  2009  Vtbg V3_Commentaires TBG mars_Flash du mois d' avril 2009 3" xfId="15124"/>
    <cellStyle name="% 3" xfId="15125"/>
    <cellStyle name="Avertissement 7 2" xfId="15126"/>
    <cellStyle name="_Table_USA Ownership_TBG Onatel Février  2009  Vtbg V3_Copie de Flash du mois d' avril 2009 corrigé par NAIMI_Flash du mois de mai 2009 2" xfId="15127"/>
    <cellStyle name="_Table_02 Pfd Valuation_commentaires fixe  internet Déc 08_Commentaires TBG mars_Flash du mois d' avril 2009_Budget Telmob 2011 3" xfId="15128"/>
    <cellStyle name="Normal 21 4 6" xfId="15129"/>
    <cellStyle name="_Table_02 Pfd Valuation_Copie de Flash du mois d' avril 2009 corrigé par NAIMI_Flash du mois de septembre 2009 (2) (version 1)_Capex- Mobile 2" xfId="15130"/>
    <cellStyle name="60 % - Accent6 4 2" xfId="15131"/>
    <cellStyle name="_Table_02 Pfd Valuation_commentaires fixe  internet Déc 08_Copie de Flash du mois d' avril 2009 corrigé par NAIMI_Reporting Onatel Mai 2009 V 0" xfId="15132"/>
    <cellStyle name="_Table_02 Pfd Valuation_commentaires fixe  internet Déc 08_TBG Onatel Février  2009  Vtbg V3_Commentaires TBG mars_Flash du mois d' avril 2009 2 2" xfId="15133"/>
    <cellStyle name="Normal 8 5 2 2 2 2" xfId="15134"/>
    <cellStyle name="_Table_02 Pfd Valuation_Copie de Flash du mois d' avril 2009 corrigé par NAIMI_Reporting Onatel Mai 2009 V 0_Flash du mois de septembre 2009 (2) (version 1)_Capex- Mobile 3" xfId="15135"/>
    <cellStyle name="_Table_02 Pfd Valuation_commentaires fixe  internet Déc 08_Copie de Flash du mois d' avril 2009 corrigé par NAIMI_Flash du mois de mai 2009_Capex- Mobile" xfId="15136"/>
    <cellStyle name="_Table_02 Pfd Valuation_commentaires fixe  internet Déc 08_Copie de Flash du mois d' avril 2009 corrigé par NAIMI_Reporting Onatel Mai 2009 V 0_Reporting Onatel septembre  2009 préparé_Capex- Mobile" xfId="15137"/>
    <cellStyle name="_TableHeading_commentaires fixe  internet Déc 08_Commentaires TBG mars_Reporting Onatel Mai 2009 V 0_Budget 2011 v1 (4)" xfId="15138"/>
    <cellStyle name="_CurrencySpace_BLS2q_salesforce" xfId="15139"/>
    <cellStyle name="20 % - Accent4 6" xfId="15140"/>
    <cellStyle name="_Table_02 Pfd Valuation_commentaires fixe  internet Déc 08_TBG Onatel Février  2009  Vtbg V3_Flash du mois d' avril 2009_Reporting Onatel Mai 2009 V 0_Capex- Mobile 3" xfId="15141"/>
    <cellStyle name="Normal 3 3 3 2_RH et QS" xfId="15142"/>
    <cellStyle name="Normal 20 5 2" xfId="15143"/>
    <cellStyle name="_Table_USA Ownership_TBG Onatel Février  2009  Vtbg V3_Copie de Flash du mois d' avril 2009 corrigé par NAIMI 2 2" xfId="15144"/>
    <cellStyle name="20 % - Accent4 7 3_RH et QS" xfId="15145"/>
    <cellStyle name="Normal 90 2 4" xfId="15146"/>
    <cellStyle name="Normal 85 2 4" xfId="15147"/>
    <cellStyle name="_Table_02 Pfd Valuation_commentaires fixe  internet Déc 08_TBG Onatel Février  2009  Vtbg V3_Commentaires TBG mars_Copie de Flash du mois d' avril 2009 corrigé par NAIMI_Reporting Onatel septembre  2009 préparé_Budget Telmob 2011 2" xfId="15148"/>
    <cellStyle name="_Table_USA Ownership_Reporting Onatel Avril 2009 V0_Copie de Flash du mois d' avril 2009 corrigé par NAIMI_Reporting Onatel Mai 2009 V 0_Reporting Onatel septembre  2009 préparé_Budget Telmob 2011" xfId="15149"/>
    <cellStyle name="_Table_02 Pfd Valuation_commentaires fixe  internet Déc 08_TBG Onatel Février  2009  Vtbg V3_Commentaires TBG mars_Copie de Flash du mois d' avril 2009 corrigé par NAIMI_Reporting Onatel septembre  2009 préparé_Budget Telmob 2011" xfId="15150"/>
    <cellStyle name="_Table_02 Pfd Valuation_Commentaires TBG mars_Flash du mois d' avril 2009_Reporting Onatel Mai 2009 V 0_Capex- Mobile 2" xfId="15151"/>
    <cellStyle name="_SubHeading_prestemp_Reporting Onatel Mai 2009 V 0_Flash du mois de septembre 2009 (2) (version 1)_Commentaires Janvier 2010" xfId="15152"/>
    <cellStyle name="_SubHeading_prestemp_Reporting Onatel Mai 2009 V 0 A ENVOYE_FLASH ONATEL DU MOIS DE FEVRIER 2010 V2" xfId="15153"/>
    <cellStyle name="_Table_USA Ownership_Flash du mois d' avril 2009 2 2" xfId="15154"/>
    <cellStyle name="_Table_USA Ownership_TBG Onatel Février  2009  Vtbg V3_Copie de Flash du mois d' avril 2009 corrigé par NAIMI_Reporting Onatel Mai 2009 V 0_Reporting Onatel septembre  2009 préparé 2" xfId="15155"/>
    <cellStyle name="_Table_02 Pfd Valuation_Commentaires TBG mars_Copie de Flash du mois d' avril 2009 corrigé par NAIMI_Reporting Onatel septembre  2009 préparé_Capex- Mobile 2 2" xfId="15156"/>
    <cellStyle name="_Table_02 Pfd Valuation_Flash du mois d' avril 2009_Flash du mois de mai 2009 2" xfId="15157"/>
    <cellStyle name="20 % - Accent1 6" xfId="15158"/>
    <cellStyle name="_Table_USA Ownership_Copie de Flash du mois d' avril 2009 corrigé par NAIMI_Flash du mois de mai 2009_Budget Telmob 2011 2" xfId="15159"/>
    <cellStyle name="20 % - Accent5 8 3 2 2 2" xfId="15160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15161"/>
    <cellStyle name="40 % - Accent4 8 2 4" xfId="15162"/>
    <cellStyle name="_TableRowBorder_commentaires fixe  internet Déc 08_TBG Onatel Février  2009  Vtbg V3_Commentaires TBG mars_Copie de Flash du mois d' avril 2009 corrigé par NAIMI" xfId="15163"/>
    <cellStyle name="_Table_02 Pfd Valuation 2 2" xfId="15164"/>
    <cellStyle name="_Table_02 Pfd Valuation_commentaires fixe  internet Déc 08_Reporting Onatel Avril 2009 V0_Flash du mois de septembre 2009 (2) (version 1) 3" xfId="15165"/>
    <cellStyle name="40 % - Accent6 7 4 3" xfId="15166"/>
    <cellStyle name="40 % - Accent5 11 3 2" xfId="15167"/>
    <cellStyle name="40% - Accent6 24 3 2" xfId="15168"/>
    <cellStyle name="40% - Accent6 19 3 2" xfId="15169"/>
    <cellStyle name="_Table_02 Pfd Valuation_commentaires fixe  internet Déc 08_TBG Onatel Février  2009  Vtbg V3_Flash du mois d' avril 2009_Flash du mois de mai 2009" xfId="15170"/>
    <cellStyle name="Normal 93 3 4" xfId="15171"/>
    <cellStyle name="Normal 88 3 4" xfId="15172"/>
    <cellStyle name="20% - Accent4 27 2 2" xfId="15173"/>
    <cellStyle name="20 % - Accent1 2" xfId="15174"/>
    <cellStyle name="Normal 102_RH et QS" xfId="15175"/>
    <cellStyle name="_Table_USA Ownership_Reporting Onatel Avril 2009 V0_Copie de Flash du mois d' avril 2009 corrigé par NAIMI_Reporting Onatel Mai 2009 V 0_Flash du mois de septembre 2009 (2) (version 1)_Budget Telmob 2011" xfId="15176"/>
    <cellStyle name="Normal 9 2 2 2" xfId="15177"/>
    <cellStyle name="_TableHead_commentaires fixe  internet Déc 08_Commentaires TBG mars_Flash du mois d' avril 2009_Flash du mois de mai 2009_Budget Telmob 2011" xfId="15178"/>
    <cellStyle name="_Table_USA Ownership_commentaires fixe  internet Déc 08_Copie de Flash du mois d' avril 2009 corrigé par NAIMI_Flash du mois de mai 2009_Budget Telmob 2011 2" xfId="15179"/>
    <cellStyle name="_TableRowBorder_commentaires fixe  internet Déc 08_Reporting Onatel Mai 2009 V 0 A ENVOYE" xfId="15180"/>
    <cellStyle name="Pourcentage 17 4 3 3" xfId="15181"/>
    <cellStyle name="Cellule liée 6_RH et QS" xfId="15182"/>
    <cellStyle name="40 % - Accent3 7 2_RH et QS" xfId="15183"/>
    <cellStyle name="20% - Accent1 26" xfId="15184"/>
    <cellStyle name="Milliers 2 6" xfId="15185"/>
    <cellStyle name="_Table_USA Ownership_commentaires fixe  internet Déc 08_TBG Onatel Février  2009  Vtbg V3_Commentaires TBG mars_Copie de Flash du mois d' avril 2009 corrigé par NAIMI_Reporting Onatel Mai 2009 V 0_Budget Telmob 2011 3" xfId="15186"/>
    <cellStyle name="_Table_commentaires fixe  internet Déc 08_TBG Onatel Février  2009  Vtbg V3_Copie de Flash du mois d' avril 2009 corrigé par NAIMI_Reporting Onatel Mai 2009 V 0_Reporting Onatel septembre  2009 préparé_Budget Telmob 2011" xfId="15187"/>
    <cellStyle name="40% - Accent1 20 2 3" xfId="15188"/>
    <cellStyle name="40% - Accent1 15 2 3" xfId="15189"/>
    <cellStyle name="_TableHead_commentaires fixe  internet Déc 08_Reporting Onatel Avril 2009 V0_Budget Telmob 2011" xfId="15190"/>
    <cellStyle name="Pourcentage 21_RH et QS" xfId="15191"/>
    <cellStyle name="_Table_02 Pfd Valuation_commentaires fixe  internet Déc 08_Flash du mois d' avril 2009_Flash du mois de septembre 2009 (2) (version 1)_Capex- Mobile 3" xfId="15192"/>
    <cellStyle name="_CWNs - MOBILITY1_BP&amp;A Bulletin - 05- 2008-09-MAPA (Post review)" xfId="15193"/>
    <cellStyle name="Input Percent 3" xfId="15194"/>
    <cellStyle name="_Réel CAPEX_Classeur1 (2)" xfId="15195"/>
    <cellStyle name="40 % - Accent4 10 5" xfId="15196"/>
    <cellStyle name="20% - Accent5 6 2 2 2" xfId="15197"/>
    <cellStyle name="_Table_02 Pfd Valuation_commentaires fixe  internet Déc 08_Reporting Onatel septembre  2009 préparé_Capex- Mobile 3" xfId="15198"/>
    <cellStyle name="_Table_02 Pfd Valuation_Commentaires TBG mars_Copie de Flash du mois d' avril 2009 corrigé par NAIMI_Reporting Onatel Mai 2009 V 0_Flash du mois de septembre 2009 (2) (version 1)_Capex- Mobile 2" xfId="15199"/>
    <cellStyle name="_Table_02 Pfd Valuation_commentaires fixe  internet Déc 08_Commentaires TBG mars_Copie de Flash du mois d' avril 2009 corrigé par NAIMI_Reporting Onatel Mai 2009 V 0_Flash du mois de septembre 2009 (2) (version 1)_Budget Telmob 2011" xfId="15200"/>
    <cellStyle name="_Table_02 Pfd Valuation_TBG Onatel Février  2009  Vtbg V3_Commentaires TBG mars_Flash du mois d' avril 2009_Budget Telmob 2011 2 2" xfId="15201"/>
    <cellStyle name="_Table_USA Ownership_Reporting Onatel Avril 2009 V0_Flash du mois de mai 2009_Budget Telmob 2011 2 2" xfId="15202"/>
    <cellStyle name="_MultipleSpace_Contribution of assets into USAi_02" xfId="15203"/>
    <cellStyle name="x 2" xfId="15204"/>
    <cellStyle name="_TableHeading_Commentaires TBG mars_Budget Telmob 2011" xfId="15205"/>
    <cellStyle name="_Table_02 Pfd Valuation_commentaires fixe  internet Déc 08_Reporting Onatel Avril 2009 V0_Copie de Flash du mois d' avril 2009 corrigé par NAIMI_Flash du mois de mai 2009_Capex- Mobile 2" xfId="15206"/>
    <cellStyle name="Heading 2 13" xfId="15207"/>
    <cellStyle name="_Indicateurs BFR Régions 122008" xfId="15208"/>
    <cellStyle name="_Table_02 Pfd Valuation_TBG Onatel Février  2009  Vtbg V3_Commentaires TBG mars_Capex- Mobile 2 2" xfId="15209"/>
    <cellStyle name="_Table_USA Ownership_commentaires fixe  internet Déc 08_TBG Onatel Février  2009  Vtbg V3_Commentaires TBG mars_Flash du mois d' avril 2009_Flash du mois de septembre 2009 (2) (version 1)_Budget Telmob 2011 3" xfId="15210"/>
    <cellStyle name="_Table_USA Ownership_commentaires fixe  internet Déc 08_TBG Onatel Février  2009  Vtbg V3_Commentaires TBG mars_Copie de Flash du mois d' avril 2009 corrigé par NAIMI_Reporting Onatel Mai 2009 V 0 2 2" xfId="15211"/>
    <cellStyle name="_BTVL Format" xfId="15212"/>
    <cellStyle name="_Table_02 Pfd Valuation_Budget Telmob 2011 2 2" xfId="15213"/>
    <cellStyle name="20 % - Accent5 8 3 2 3" xfId="15214"/>
    <cellStyle name="_IR Pack first cut_BP&amp;A Bulletin - 05- 2008-09-MAPA (Post review)" xfId="15215"/>
    <cellStyle name="NPPESalesPct 3" xfId="15216"/>
    <cellStyle name="_Heading_prestemp_Reporting Onatel Mai 2009 V 0_Flash du mois de septembre 2009 (2) (version 1)_Flash du mois de Décembre 2009 V3 (2)" xfId="15217"/>
    <cellStyle name="_Table_02 Pfd Valuation_commentaires fixe  internet Déc 08_TBG Onatel Février  2009  Vtbg V3_Copie de Flash du mois d' avril 2009 corrigé par NAIMI_Flash du mois de septembre 2009 (2) (version 1)_Budget Telmob 2011" xfId="15218"/>
    <cellStyle name="_Table_02 Pfd Valuation_commentaires fixe  internet Déc 08_TBG Onatel Février  2009  Vtbg V3_Commentaires TBG mars_Flash du mois d' avril 2009_Capex- Mobile 2 2" xfId="15219"/>
    <cellStyle name="_TableHeading_TBG Onatel Février  2009  Vtbg V3_Commentaires TBG mars 2" xfId="15220"/>
    <cellStyle name="40 % - Accent4 10 4" xfId="15221"/>
    <cellStyle name="_Table_02 Pfd Valuation_commentaires fixe  internet Déc 08_Flash du mois d' avril 2009_Reporting Onatel septembre  2009 préparé_Capex- Mobile 2 2" xfId="15222"/>
    <cellStyle name="_Table_02 Pfd Valuation_commentaires fixe  internet Déc 08_Reporting Onatel septembre  2009 préparé_Capex- Mobile 2" xfId="15223"/>
    <cellStyle name="_Tabl 2 2" xfId="15224"/>
    <cellStyle name="_TableHeading_commentaires fixe  internet Déc 08_TBG Onatel Février  2009  Vtbg V3_Flash du mois d' avril 2009_Reporting Onatel septembre  2009 préparé_Budget 2011 v1 (4) 2" xfId="15225"/>
    <cellStyle name="Sortie 4 2" xfId="15226"/>
    <cellStyle name="_Table_02 Pfd Valuation_commentaires fixe  internet Déc 08_TBG Onatel Février  2009  Vtbg V3_Commentaires TBG mars_Copie de Flash du mois d' avril 2009 corrigé par NAIMI_Flash du mois de septembre 2009 (2) (version 1)_Budget Telmob 2011 3" xfId="15227"/>
    <cellStyle name="_Table_02 Pfd Valuation_commentaires fixe  internet Déc 08_Commentaires TBG mars 2" xfId="15228"/>
    <cellStyle name="40 % - Accent6 9 3_RH et QS" xfId="15229"/>
    <cellStyle name="_Table_USA Ownership_commentaires fixe  internet Déc 08_Flash du mois d' avril 2009_Flash du mois de septembre 2009 (2) (version 1)_Budget Telmob 2011 3" xfId="15230"/>
    <cellStyle name="_Table_02 Pfd Valuation_commentaires fixe  internet Déc 08_TBG Onatel Février  2009  Vtbg V3_Commentaires TBG mars_Copie de Flash du mois d' avril 2009 corrigé par NAIMI_Flash du mois de septembre 2009 (2) (version 1)_Budget Telmob 2011 2 2" xfId="15231"/>
    <cellStyle name="_TableHeading_TBG Onatel Février  2009  Vtbg V3_Commentaires TBG mars_Flash du mois d' avril 2009_Reporting Onatel Mai 2009 V 0_Budget 2011 v1 (4)" xfId="15232"/>
    <cellStyle name="_TableRowBorder_Copie de Flash du mois d' avril 2009 corrigé par NAIMI_Reporting Onatel Mai 2009 V 0" xfId="15233"/>
    <cellStyle name="Normal 6 2 3 2 3 3" xfId="15234"/>
    <cellStyle name="_Table_commentaires fixe  internet Déc 08_TBG Onatel Février  2009  Vtbg V3_Commentaires TBG mars_Flash du mois d' avril 2009_Flash du mois de septembre 2009 (2) (version 1)" xfId="15235"/>
    <cellStyle name="Milliers 14 2 3_RH et QS" xfId="15236"/>
    <cellStyle name="_SubHeading_prestemp_Reporting Onatel Mai 2009 V 0" xfId="15237"/>
    <cellStyle name="Normal 80 3 2 2 2" xfId="15238"/>
    <cellStyle name="Normal 75 3 2 2 2" xfId="15239"/>
    <cellStyle name="_Heading_prestemp_Flash du mois de septembre 2009 (2) (version 1)" xfId="15240"/>
    <cellStyle name="_Table_02 Pfd Valuation_commentaires fixe  internet Déc 08_TBG Onatel Février  2009  Vtbg V3_Commentaires TBG mars_Copie de Flash du mois d' avril 2009 corrigé par NAIMI_Flash du mois de mai 2009_Budget Telmob 2011 3" xfId="15241"/>
    <cellStyle name="_Table_02 Pfd Valuation_commentaires fixe  internet Déc 08_TBG Onatel Février  2009  Vtbg V3_Commentaires TBG mars_Copie de Flash du mois d' avril 2009 corrigé par NAIMI_Flash du mois de mai 2009_Budget Telmob 2011" xfId="15242"/>
    <cellStyle name="_TableHeading_commentaires fixe  internet Déc 08_TBG Onatel Février  2009  Vtbg V3_Commentaires TBG mars_Flash du mois d' avril 2009_Reporting Onatel Mai 2009 V 0 2" xfId="15243"/>
    <cellStyle name="40 % - Accent4 8" xfId="15244"/>
    <cellStyle name="_Heading_prestemp_Reporting Onatel Avril 2009 V0_Flash du mois de septembre 2009 (2) (version 1)_FLASH ONATEL DU MOIS DE FEVRIER 2010 V2" xfId="15245"/>
    <cellStyle name="%_Flux Financiers Conso_Flash du mois de Décembre 2009 V3 (2)" xfId="15246"/>
    <cellStyle name="_Table_02 Pfd Valuation_commentaires fixe  internet Déc 08_TBG Onatel Février  2009  Vtbg V3_Commentaires TBG mars_Copie de Flash du mois d' avril 2009 corrigé par NAIMI_Budget Telmob 2011 3" xfId="15247"/>
    <cellStyle name="_TableHeading_TBG Onatel Février  2009  Vtbg V3_Copie de Flash du mois d' avril 2009 corrigé par NAIMI_Reporting Onatel Mai 2009 V 0_Budget Telmob 2011 2" xfId="15248"/>
    <cellStyle name="_Table_USA Ownership_commentaires fixe  internet Déc 08_Reporting Onatel Avril 2009 V0_Reporting Onatel Mai 2009 V 0_Budget Telmob 2011" xfId="15249"/>
    <cellStyle name="_Table_USA Ownership_commentaires fixe  internet Déc 08_Commentaires TBG mars_Flash du mois d' avril 2009_Flash du mois de septembre 2009 (2) (version 1)_Budget Telmob 2011 2 2" xfId="15250"/>
    <cellStyle name="Output 23" xfId="15251"/>
    <cellStyle name="Output 18" xfId="15252"/>
    <cellStyle name="20% - Accent6 16" xfId="15253"/>
    <cellStyle name="20% - Accent6 21" xfId="15254"/>
    <cellStyle name="_Table_02 Pfd Valuation_commentaires fixe  internet Déc 08_Reporting Onatel Mai 2009 V 0 A ENVOYE_Reporting Onatel septembre  2009 préparé_Budget Telmob 2011 2" xfId="15255"/>
    <cellStyle name="Pourcentage 19 3 2" xfId="15256"/>
    <cellStyle name="40 % - Accent3 7_RH et QS" xfId="15257"/>
    <cellStyle name="_SubHeading_210302 VU Liquidity new figures_Reporting Onatel Mai 2009 V 0 2" xfId="15258"/>
    <cellStyle name="Normal 23 5 4" xfId="15259"/>
    <cellStyle name="20% - Accent1 8_RH et QS" xfId="15260"/>
    <cellStyle name="_Table_02 Pfd Valuation_commentaires fixe  internet Déc 08_Flash du mois d' avril 2009_Flash du mois de septembre 2009 (2) (version 1)" xfId="15261"/>
    <cellStyle name="_Table_USA Ownership_commentaires fixe  internet Déc 08_Commentaires TBG mars_Flash du mois d' avril 2009_Reporting Onatel Mai 2009 V 0 3" xfId="15262"/>
    <cellStyle name="_Table_02 Pfd Valuation_TBG Onatel Février  2009  Vtbg V3_Flash du mois d' avril 2009_Flash du mois de septembre 2009 (2) (version 1)" xfId="15263"/>
    <cellStyle name="40 % - Accent3 11_RH et QS" xfId="15264"/>
    <cellStyle name="_Table_02 Pfd Valuation_Flash du mois d' avril 2009 3" xfId="15265"/>
    <cellStyle name="20 % - Accent5 4 4" xfId="15266"/>
    <cellStyle name="_Heading_210302 VU Liquidity new figures_FLASH ONATEL DU MOIS DE FEVRIER 2010 V2" xfId="15267"/>
    <cellStyle name="_Table_02 Pfd Valuation_commentaires fixe  internet Déc 08_TBG Onatel Février  2009  Vtbg V3_Commentaires TBG mars_Copie de Flash du mois d' avril 2009 corrigé par NAIMI 3" xfId="15268"/>
    <cellStyle name="40 % - Accent5 10 3 4" xfId="15269"/>
    <cellStyle name="_Table_02 Pfd Valuation_commentaires fixe  internet Déc 08_TBG Onatel Février  2009  Vtbg V3_Commentaires TBG mars_Copie de Flash du mois d' avril 2009 corrigé par NAIMI 2" xfId="15270"/>
    <cellStyle name="_~8691318" xfId="15271"/>
    <cellStyle name="_Heading_210302 VU Liquidity new figures_Reporting Onatel Mai 2009 V 0 A ENVOYE_Flash du mois de septembre 2009 (2) (version 1)_Flash du mois de Novembre V2" xfId="15272"/>
    <cellStyle name="20 % - Accent3 10 2 4" xfId="15273"/>
    <cellStyle name="_Table_02 Pfd Valuation_commentaires fixe  internet Déc 08_TBG Onatel Février  2009  Vtbg V3_Commentaires TBG mars_Budget Telmob 2011 2" xfId="15274"/>
    <cellStyle name="_Table_02 Pfd Valuation_commentaires fixe  internet Déc 08_Reporting Onatel Avril 2009 V0_Copie de Flash du mois d' avril 2009 corrigé par NAIMI_Reporting Onatel Mai 2009 V 0_Flash du mois de septembre 2009 (2) (version 1)_Capex- Mobile 2" xfId="15275"/>
    <cellStyle name="_Heading_210302 VU Liquidity new figures_Reporting Onatel Avril 2009 V0_Commentaire activité Fixe  mobile ONATEL Nov 2009" xfId="15276"/>
    <cellStyle name="20% - Accent2 10 2 2 2" xfId="15277"/>
    <cellStyle name="_SubHeading_prestemp_Reporting Onatel Mai 2009 V 0 A ENVOYE_FAITS MARQUANTS DE SEPTEMBRE 2009" xfId="15278"/>
    <cellStyle name="Milliers 2 15 2" xfId="15279"/>
    <cellStyle name="20 % - Accent4 13 3 2" xfId="15280"/>
    <cellStyle name="40 % - Accent3 10 3 3 2" xfId="15281"/>
    <cellStyle name="_PercentSpace_USA Ownership" xfId="15282"/>
    <cellStyle name="_Table_02 Pfd Valuation_commentaires fixe  internet Déc 08_TBG Onatel Février  2009  Vtbg V3_Commentaires TBG mars_Budget Telmob 2011" xfId="15283"/>
    <cellStyle name="20% - Accent3 23 2 2" xfId="15284"/>
    <cellStyle name="20% - Accent3 18 2 2" xfId="15285"/>
    <cellStyle name="_SubHeading_210302 VU Liquidity new figures_Commentaires Janvier 2010" xfId="15286"/>
    <cellStyle name="Satisfaisant 2 2" xfId="15287"/>
    <cellStyle name="_Table_02 Pfd Valuation_Reporting Onatel Avril 2009 V0_Copie de Flash du mois d' avril 2009 corrigé par NAIMI_Flash du mois de septembre 2009 (2) (version 1) 3" xfId="15288"/>
    <cellStyle name="_Table_TBG Onatel Février  2009  Vtbg V3_Copie de Flash du mois d' avril 2009 corrigé par NAIMI_Reporting Onatel Mai 2009 V 0_Budget Telmob 2011" xfId="15289"/>
    <cellStyle name="40% - Accent2 8" xfId="15290"/>
    <cellStyle name="Pourcentage 17 2 4_RH et QS" xfId="15291"/>
    <cellStyle name="20 % - Accent3 7 5 2" xfId="15292"/>
    <cellStyle name="_TableHeading_Reporting Onatel Avril 2009 V0_Reporting Onatel septembre  2009 préparé" xfId="15293"/>
    <cellStyle name="_Table_Flash du mois de septembre 2009 (2) (version 1)_Budget Telmob 2011" xfId="15294"/>
    <cellStyle name="_Table_02 Pfd Valuation_TBG Onatel Février  2009  Vtbg V3_Flash du mois de septembre 2009 (2) (version 1) 2" xfId="15295"/>
    <cellStyle name="_CurrencySpace_NBC-5 yearDCF-Final from Vivendi modified" xfId="15296"/>
    <cellStyle name="_TableHeading_Flash du mois d' avril 2009_Reporting Onatel Mai 2009 V 0 2" xfId="15297"/>
    <cellStyle name="_Table_02 Pfd Valuation_commentaires fixe  internet Déc 08_TBG Onatel Février  2009  Vtbg V3_Capex- Mobile 3" xfId="15298"/>
    <cellStyle name="_TableHead_commentaires fixe  internet Déc 08_Reporting Onatel Mai 2009 V 0 A ENVOYE_Budget Telmob 2011" xfId="15299"/>
    <cellStyle name="_Table_02 Pfd Valuation_commentaires fixe  internet Déc 08_TBG Onatel Février  2009  Vtbg V3_Capex- Mobile 2" xfId="15300"/>
    <cellStyle name="_SubHeading_prestemp_Reporting Onatel Mai 2009 V 0_FAITS MARQUANTS DE SEPTEMBRE 2009" xfId="15301"/>
    <cellStyle name="_Table_USA Ownership_commentaires fixe  internet Déc 08_Reporting Onatel Avril 2009 V0_Copie de Flash du mois d' avril 2009 corrigé par NAIMI_Reporting Onatel septembre  2009 préparé_Budget Telmob 2011 2" xfId="15302"/>
    <cellStyle name="_Heading_prestemp_Reporting Onatel Mai 2009 V 0_COMMENTAIRES" xfId="15303"/>
    <cellStyle name="_Table_02 Pfd Valuation_Flash du mois d' avril 2009_Flash du mois de mai 2009_Capex- Mobile" xfId="15304"/>
    <cellStyle name="40% - Accent6 20_RH et QS" xfId="15305"/>
    <cellStyle name="40% - Accent6 15_RH et QS" xfId="15306"/>
    <cellStyle name="_Table_02 Pfd Valuation_commentaires fixe  internet Déc 08_Copie de Flash du mois d' avril 2009 corrigé par NAIMI_Budget Telmob 2011" xfId="15307"/>
    <cellStyle name="40 % - Accent6 8 2 2 2" xfId="15308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15309"/>
    <cellStyle name="Normal 3 2 2 2 3" xfId="15310"/>
    <cellStyle name="40% - Accent4 5 3" xfId="15311"/>
    <cellStyle name="%_Budget Onatel -Actu 3-2008_CAPEX BUDGET2010" xfId="15312"/>
    <cellStyle name="PercentSales 2" xfId="15313"/>
    <cellStyle name="Milliers 3 7 2" xfId="15314"/>
    <cellStyle name="_Table_02 Pfd Valuation_commentaires fixe  internet Déc 08_TBG Onatel Février  2009  Vtbg V3 3" xfId="15315"/>
    <cellStyle name="_Table_USA Ownership_Reporting Onatel Avril 2009 V0 2" xfId="15316"/>
    <cellStyle name="_Classeur2 2" xfId="15317"/>
    <cellStyle name="20 % - Accent3 7 4 2" xfId="15318"/>
    <cellStyle name="Normal 6 2 3 5_RH et QS" xfId="15319"/>
    <cellStyle name="_Table_02 Pfd Valuation_commentaires fixe  internet Déc 08_Commentaires TBG mars_Flash du mois d' avril 2009_Reporting Onatel Mai 2009 V 0" xfId="15320"/>
    <cellStyle name="_Table_02 Pfd Valuation_commentaires fixe  internet Déc 08_TBG Onatel Février  2009  Vtbg V3 2 2" xfId="15321"/>
    <cellStyle name="20 % - Accent2 5" xfId="15322"/>
    <cellStyle name="Calculation 2" xfId="15323"/>
    <cellStyle name="_Table_02 Pfd Valuation_TBG Onatel Février  2009  Vtbg V3_Commentaires TBG mars_Flash du mois de mai 2009_Budget Telmob 2011 2 2" xfId="15324"/>
    <cellStyle name="Normal 83 5" xfId="15325"/>
    <cellStyle name="Normal 78 5" xfId="15326"/>
    <cellStyle name="60% - Accent1 23" xfId="15327"/>
    <cellStyle name="60% - Accent1 18" xfId="15328"/>
    <cellStyle name="_Table_02 Pfd Valuation_Copie de Flash du mois d' avril 2009 corrigé par NAIMI_Reporting Onatel septembre  2009 préparé_Capex- Mobile 3" xfId="15329"/>
    <cellStyle name="Title 14" xfId="15330"/>
    <cellStyle name="40% - Accent5 26 2 2" xfId="15331"/>
    <cellStyle name="Normal 5 2 8 3 2" xfId="15332"/>
    <cellStyle name="20% - Accent3 8 2" xfId="15333"/>
    <cellStyle name="_SubHeading_210302 VU Liquidity new figures_Reporting Onatel Mai 2009 V 0 A ENVOYE_Flash du mois de septembre 2009 (2) (version 1)_Commentaires Janvier 2010" xfId="15334"/>
    <cellStyle name="_Table_02 Pfd Valuation_commentaires fixe  internet Déc 08_Reporting Onatel Mai 2009 V 0 A ENVOYE_Flash du mois de septembre 2009 (2) (version 1)_Capex- Mobile 2" xfId="15335"/>
    <cellStyle name="_Presentation DL Ver.5_BP&amp;A Bulletin - 05- 2008-09-MAPA (draft)" xfId="15336"/>
    <cellStyle name="_Table_02 Pfd Valuation_commentaires fixe  internet Déc 08_Reporting Onatel septembre  2009 préparé_Budget Telmob 2011 2 2" xfId="15337"/>
    <cellStyle name="_Table_02 Pfd Valuation_commentaires fixe  internet Déc 08_Reporting Onatel Mai 2009 V 0_Capex- Mobile 2 2" xfId="15338"/>
    <cellStyle name="Normal 43 3_RH et QS" xfId="15339"/>
    <cellStyle name="_Table_02 Pfd Valuation_commentaires fixe  internet Déc 08_Commentaires TBG mars_Flash du mois de mai 2009_Capex- Mobile 2 2" xfId="15340"/>
    <cellStyle name="40% - Accent6 9 3" xfId="15341"/>
    <cellStyle name="_Table_02 Pfd Valuation_commentaires fixe  internet Déc 08_TBG Onatel Février  2009  Vtbg V3_Commentaires TBG mars_Flash du mois de septembre 2009 (2) (version 1) 3" xfId="15342"/>
    <cellStyle name="_Table_USA Ownership_Reporting Onatel Avril 2009 V0_Copie de Flash du mois d' avril 2009 corrigé par NAIMI_Budget Telmob 2011 2 2" xfId="15343"/>
    <cellStyle name="_Table_02 Pfd Valuation_commentaires fixe  internet Déc 08_TBG Onatel Février  2009  Vtbg V3_Commentaires TBG mars_Flash du mois de mai 2009 2 2" xfId="15344"/>
    <cellStyle name="_Table_02 Pfd Valuation_commentaires fixe  internet Déc 08_Reporting Onatel Mai 2009 V 0_Capex- Mobile" xfId="15345"/>
    <cellStyle name="Normal 4 10" xfId="15346"/>
    <cellStyle name="40 % - Accent1 10 2 4" xfId="15347"/>
    <cellStyle name="Milliers 2 20" xfId="15348"/>
    <cellStyle name="Milliers 2 15" xfId="15349"/>
    <cellStyle name="40 % - Accent3 10 3 3" xfId="15350"/>
    <cellStyle name="20 % - Accent4 13 3" xfId="15351"/>
    <cellStyle name="_TableHeading_commentaires fixe  internet Déc 08_Commentaires TBG mars_Flash du mois d' avril 2009_Reporting Onatel septembre  2009 préparé_Budget 2011 v1 (4) 2" xfId="15352"/>
    <cellStyle name="_Table_02 Pfd Valuation_commentaires fixe  internet Déc 08_TBG Onatel Février  2009  Vtbg V3_Commentaires TBG mars_Copie de Flash du mois d' avril 2009 corrigé par NAIMI_Flash du mois de mai 2009_Capex- Mobile 2" xfId="15353"/>
    <cellStyle name="_Situation des projets FTK_BSS_Envrt_18-10-05_TBG Oct 2009 - v1" xfId="15354"/>
    <cellStyle name="20 % - Accent1 9 6" xfId="15355"/>
    <cellStyle name="_Table_02 Pfd Valuation_commentaires fixe  internet Déc 08_Reporting Onatel Mai 2009 V 0_Budget Telmob 2011 2" xfId="15356"/>
    <cellStyle name="40% - Accent5 27 2" xfId="15357"/>
    <cellStyle name="Milliers 18 3 4" xfId="15358"/>
    <cellStyle name="_Table_02 Pfd Valuation_commentaires fixe  internet Déc 08_Copie de Flash du mois d' avril 2009 corrigé par NAIMI_Budget Telmob 2011 2" xfId="15359"/>
    <cellStyle name="_Table_02 Pfd Valuation_commentaires fixe  internet Déc 08_Reporting Onatel Mai 2009 V 0 A ENVOYE_Reporting Onatel septembre  2009 préparé_Capex- Mobile" xfId="15360"/>
    <cellStyle name="Normal 3 2 4 3 3 2" xfId="15361"/>
    <cellStyle name="40% - Accent6 6 3 2" xfId="15362"/>
    <cellStyle name="Milliers 13_RH et QS" xfId="15363"/>
    <cellStyle name="_Table_02 Pfd Valuation_TBG Onatel Février  2009  Vtbg V3_Flash du mois de septembre 2009 (2) (version 1) 2 2" xfId="15364"/>
    <cellStyle name="_Table_02 Pfd Valuation_commentaires fixe  internet Déc 08_Reporting Onatel Mai 2009 V 0 A ENVOYE_Reporting Onatel septembre  2009 préparé_Capex- Mobile 2" xfId="15365"/>
    <cellStyle name="_Table_02 Pfd Valuation_Commentaires TBG mars_Copie de Flash du mois d' avril 2009 corrigé par NAIMI_Budget Telmob 2011 3" xfId="15366"/>
    <cellStyle name="_SubHeading_prestemp_Reporting Consolidé ONATEL 04.2009" xfId="15367"/>
    <cellStyle name="_Table_USA Ownership_commentaires fixe  internet Déc 08_TBG Onatel Février  2009  Vtbg V3_Budget Telmob 2011 2" xfId="15368"/>
    <cellStyle name="Normal 25 5 4" xfId="15369"/>
    <cellStyle name="_Table_02 Pfd Valuation_commentaires fixe  internet Déc 08_Reporting Onatel Mai 2009 V 0 A ENVOYE_Reporting Onatel septembre  2009 préparé 2 2" xfId="15370"/>
    <cellStyle name="_Table_02 Pfd Valuation_commentaires fixe  internet Déc 08_Reporting Onatel Avril 2009 V0_Copie de Flash du mois d' avril 2009 corrigé par NAIMI_Reporting Onatel septembre  2009 préparé_Budget Telmob 2011 3" xfId="15371"/>
    <cellStyle name="_Table_02 Pfd Valuation_TBG Onatel Février  2009  Vtbg V3_Copie de Flash du mois d' avril 2009 corrigé par NAIMI_Reporting Onatel Mai 2009 V 0 2" xfId="15372"/>
    <cellStyle name="_Table_02 Pfd Valuation_Commentaires TBG mars_Copie de Flash du mois d' avril 2009 corrigé par NAIMI_Reporting Onatel Mai 2009 V 0_Budget Telmob 2011 2" xfId="15373"/>
    <cellStyle name="20 % - Accent3 7 2 2 2 2" xfId="15374"/>
    <cellStyle name="Normal 24 2 2 2" xfId="15375"/>
    <cellStyle name="Normal 19 2 2 2" xfId="15376"/>
    <cellStyle name="_TableHead_TBG Onatel Février  2009  Vtbg V3_Budget 2011 v1 (4)" xfId="15377"/>
    <cellStyle name="Normal 23 8" xfId="15378"/>
    <cellStyle name="_%(SignSpaceOnly)_BLS2q_salesforce" xfId="15379"/>
    <cellStyle name="_Table_02 Pfd Valuation_commentaires fixe  internet Déc 08_Reporting Onatel Avril 2009 V0_Copie de Flash du mois d' avril 2009 corrigé par NAIMI_Reporting Onatel Mai 2009 V 0_Reporting Onatel septembre  2009 préparé_Capex- Mobile" xfId="15380"/>
    <cellStyle name="Normal 94 2 2 2 2" xfId="15381"/>
    <cellStyle name="Normal 89 2 2 2 2" xfId="15382"/>
    <cellStyle name="Header3 2" xfId="15383"/>
    <cellStyle name="_Table_02 Pfd Valuation_commentaires fixe  internet Déc 08_Reporting Onatel Avril 2009 V0_Copie de Flash du mois d' avril 2009 corrigé par NAIMI" xfId="15384"/>
    <cellStyle name="_Table_02 Pfd Valuation_commentaires fixe  internet Déc 08_Reporting Onatel Mai 2009 V 0 A ENVOYE_Flash du mois de septembre 2009 (2) (version 1) 2 2" xfId="15385"/>
    <cellStyle name="Normal 3 2 2 5 2" xfId="15386"/>
    <cellStyle name="40% - Accent4 8 2" xfId="15387"/>
    <cellStyle name="_Table_commentaires fixe  internet Déc 08_Reporting Onatel Mai 2009 V 0_Budget Telmob 2011" xfId="15388"/>
    <cellStyle name="Total 2 6" xfId="15389"/>
    <cellStyle name="40% - Accent5 14 3 2" xfId="15390"/>
    <cellStyle name="_TableHeading_commentaires fixe  internet Déc 08_Reporting Onatel Avril 2009 V0_Reporting Onatel Mai 2009 V 0_Budget Telmob 2011 2" xfId="15391"/>
    <cellStyle name="_CurrencySpace_further analysis on comparables_BLS2q_salesforce" xfId="15392"/>
    <cellStyle name="40% - Accent1 12 2" xfId="15393"/>
    <cellStyle name="_Budget HR 2004-05" xfId="15394"/>
    <cellStyle name="_TableHeading_commentaires fixe  internet Déc 08_Flash du mois d' avril 2009_Flash du mois de mai 2009" xfId="15395"/>
    <cellStyle name="_Table_02 Pfd Valuation_commentaires fixe  internet Déc 08_TBG Onatel Février  2009  Vtbg V3_Commentaires TBG mars_Flash du mois d' avril 2009_Flash du mois de septembre 2009 (2) (version 1)_Capex- Mobile 2" xfId="15396"/>
    <cellStyle name="_Table_02 Pfd Valuation_Copie de Flash du mois d' avril 2009 corrigé par NAIMI_Reporting Onatel Mai 2009 V 0_Reporting Onatel septembre  2009 préparé_Capex- Mobile" xfId="15397"/>
    <cellStyle name="_Table_02 Pfd Valuation_TBG Onatel Février  2009  Vtbg V3_Copie de Flash du mois d' avril 2009 corrigé par NAIMI_Reporting Onatel Mai 2009 V 0 3" xfId="15398"/>
    <cellStyle name="_SubHeading_prestemp_Copie de Flash du mois d' avril 2009 corrigé par NAIMI" xfId="15399"/>
    <cellStyle name="_Table_02 Pfd Valuation_TBG Onatel Février  2009  Vtbg V3_Commentaires TBG mars_Copie de Flash du mois d' avril 2009 corrigé par NAIMI_Reporting Onatel septembre  2009 préparé_Capex- Mobile 3" xfId="15400"/>
    <cellStyle name="SAPBEXexcBad7" xfId="15401"/>
    <cellStyle name="_Heading_prestemp_Reporting Onatel Mai 2009 V 0_Classeur1" xfId="15402"/>
    <cellStyle name="%_Phase préparatoire du TBG de Décembre 2008_Flux Financiers Conso_Flash du mois de Novembre V2" xfId="15403"/>
    <cellStyle name="_TableHead_commentaires fixe  internet Déc 08_Commentaires TBG mars_Budget Telmob 2011 2" xfId="15404"/>
    <cellStyle name="_Table_02 Pfd Valuation_Commentaires TBG mars_Flash du mois d' avril 2009_Flash du mois de mai 2009" xfId="15405"/>
    <cellStyle name="_Table_02 Pfd Valuation_commentaires fixe  internet Déc 08_Reporting Onatel Mai 2009 V 0" xfId="15406"/>
    <cellStyle name="_Table_02 Pfd Valuation_commentaires fixe  internet Déc 08_Commentaires TBG mars_Flash du mois d' avril 2009_Reporting Onatel Mai 2009 V 0 2 2" xfId="15407"/>
    <cellStyle name="Output 14" xfId="15408"/>
    <cellStyle name="20% - Accent6 12" xfId="15409"/>
    <cellStyle name="_Heading_prestemp_Commentaire activité Fixe  mobile ONATEL Nov 2009" xfId="15410"/>
    <cellStyle name="_Table_02 Pfd Valuation_Commentaires TBG mars_Flash du mois de septembre 2009 (2) (version 1)_Budget Telmob 2011" xfId="15411"/>
    <cellStyle name="20 % - Accent1 13 4" xfId="15412"/>
    <cellStyle name="Normal 3 2 2 3 2 3" xfId="15413"/>
    <cellStyle name="40% - Accent4 6 2 3" xfId="15414"/>
    <cellStyle name="20 % - Accent2 10 2 2" xfId="15415"/>
    <cellStyle name="_Table_USA Ownership_commentaires fixe  internet Déc 08_TBG Onatel Février  2009  Vtbg V3_Commentaires TBG mars_Reporting Onatel Mai 2009 V 0" xfId="15416"/>
    <cellStyle name="_Heading_210302 VU Liquidity new figures_Feuil1" xfId="15417"/>
    <cellStyle name="_Table_02 Pfd Valuation_commentaires fixe  internet Déc 08_Commentaires TBG mars_Flash du mois de septembre 2009 (2) (version 1)_Capex- Mobile" xfId="15418"/>
    <cellStyle name="_TableHead_TBG Onatel Février  2009  Vtbg V3_Commentaires TBG mars_Copie de Flash du mois d' avril 2009 corrigé par NAIMI_Reporting Onatel Mai 2009 V 0_Budget Telmob 2011 2" xfId="15419"/>
    <cellStyle name="_Table_02 Pfd Valuation_commentaires fixe  internet Déc 08_Reporting Onatel Avril 2009 V0_Reporting Onatel septembre  2009 préparé_Budget Telmob 2011" xfId="15420"/>
    <cellStyle name="_Table_02 Pfd Valuation_Copie de Flash du mois d' avril 2009 corrigé par NAIMI_Reporting Onatel septembre  2009 préparé_Capex- Mobile 2" xfId="15421"/>
    <cellStyle name="_Table_02 Pfd Valuation_commentaires fixe  internet Déc 08_Flash du mois de septembre 2009 (2) (version 1)_Budget Telmob 2011" xfId="15422"/>
    <cellStyle name="_TableHeading_Reporting Onatel Mai 2009 V 0 A ENVOYE_Reporting Onatel septembre  2009 préparé_Budget 2011 v1 (4)" xfId="15423"/>
    <cellStyle name="Normal 96 3 2" xfId="15424"/>
    <cellStyle name="_Table_02 Pfd Valuation_commentaires fixe  internet Déc 08_Commentaires TBG mars_Reporting Onatel Mai 2009 V 0_Capex- Mobile" xfId="15425"/>
    <cellStyle name="_Table_02 Pfd Valuation_commentaires fixe  internet Déc 08_Reporting Onatel Avril 2009 V0_Reporting Onatel septembre  2009 préparé 2 2" xfId="15426"/>
    <cellStyle name="_Table_02 Pfd Valuation_TBG Onatel Février  2009  Vtbg V3_Commentaires TBG mars_Copie de Flash du mois d' avril 2009 corrigé par NAIMI_Reporting Onatel Mai 2009 V 0_Capex- Mobile" xfId="15427"/>
    <cellStyle name="_Heading_210302 VU Liquidity new figures_Reporting Onatel Mai 2009 V 0 A ENVOYE_Flash du mois de septembre 2009 (2) (version 1)_FLASH ONATEL DU MOIS DE FEVRIER 2010 V2" xfId="15428"/>
    <cellStyle name="20% - Accent6 26 3" xfId="15429"/>
    <cellStyle name="_KPI definitions_Draft" xfId="15430"/>
    <cellStyle name="Comma [0] 16 3" xfId="15431"/>
    <cellStyle name="20 % - Accent4 2 2 3" xfId="15432"/>
    <cellStyle name="Pourcentage 3 3 2" xfId="15433"/>
    <cellStyle name="Milliers 16 4 3" xfId="15434"/>
    <cellStyle name="_Table_02 Pfd Valuation_TBG Onatel Février  2009  Vtbg V3_Copie de Flash du mois d' avril 2009 corrigé par NAIMI_Budget Telmob 2011" xfId="15435"/>
    <cellStyle name="Calcul 3 2 2 2" xfId="15436"/>
    <cellStyle name="40% - Accent5 27 3 2" xfId="15437"/>
    <cellStyle name="_Table_02 Pfd Valuation_commentaires fixe  internet Déc 08_Reporting Onatel Avril 2009 V0_Flash du mois de septembre 2009 (2) (version 1) 2" xfId="15438"/>
    <cellStyle name="40 % - Accent6 7 4 2" xfId="15439"/>
    <cellStyle name="Warning Text 6" xfId="15440"/>
    <cellStyle name="_Table_02 Pfd Valuation_commentaires fixe  internet Déc 08_Reporting Onatel Avril 2009 V0_Reporting Onatel septembre  2009 préparé 2" xfId="15441"/>
    <cellStyle name="Border Heavy 3" xfId="15442"/>
    <cellStyle name="Vérification 2" xfId="15443"/>
    <cellStyle name="20% - Accent6 2 2 3" xfId="15444"/>
    <cellStyle name="Pourcentage 18 2 4" xfId="15445"/>
    <cellStyle name="40% - Accent1 3_RH et QS" xfId="15446"/>
    <cellStyle name="20 % - Accent1 10 2 2 2 2" xfId="15447"/>
    <cellStyle name="_Table_02 Pfd Valuation_commentaires fixe  internet Déc 08_Reporting Onatel Avril 2009 V0_Budget Telmob 2011 2" xfId="15448"/>
    <cellStyle name="_Table_02 Pfd Valuation_commentaires fixe  internet Déc 08_Reporting Onatel Avril 2009 V0_Reporting Onatel Mai 2009 V 0_Budget Telmob 2011 3" xfId="15449"/>
    <cellStyle name="_TableHead_commentaires fixe  internet Déc 08_TBG Onatel Février  2009  Vtbg V3_Flash du mois de mai 2009_Budget 2011 v1 (4) 2" xfId="15450"/>
    <cellStyle name="Commentaire 5 3 2 3 2" xfId="15451"/>
    <cellStyle name="_Table_02 Pfd Valuation_commentaires fixe  internet Déc 08_Flash du mois de mai 2009_Capex- Mobile" xfId="15452"/>
    <cellStyle name="_Table_02 Pfd Valuation_commentaires fixe  internet Déc 08_TBG Onatel Février  2009  Vtbg V3_Commentaires TBG mars_Budget Telmob 2011 3" xfId="15453"/>
    <cellStyle name="_Table_02 Pfd Valuation_TBG Onatel Février  2009  Vtbg V3_Copie de Flash du mois d' avril 2009 corrigé par NAIMI_Flash du mois de mai 2009" xfId="15454"/>
    <cellStyle name="_TableHead_commentaires fixe  internet Déc 08_Commentaires TBG mars_Reporting Onatel septembre  2009 préparé" xfId="15455"/>
    <cellStyle name="_Table_02 Pfd Valuation_commentaires fixe  internet Déc 08_TBG Onatel Février  2009  Vtbg V3_Commentaires TBG mars_Flash du mois de septembre 2009 (2) (version 1) 2 2" xfId="15456"/>
    <cellStyle name="_Table_02 Pfd Valuation_commentaires fixe  internet Déc 08_Reporting Onatel Avril 2009 V0_Flash du mois de mai 2009_Budget Telmob 2011 2" xfId="15457"/>
    <cellStyle name="20 % - Accent1 15" xfId="15458"/>
    <cellStyle name="20 % - Accent1 4_CA Fixe" xfId="15459"/>
    <cellStyle name="_Table_02 Pfd Valuation_commentaires fixe  internet Déc 08_Reporting Onatel Avril 2009 V0_Reporting Onatel Mai 2009 V 0 2" xfId="15460"/>
    <cellStyle name="_Table_02 Pfd Valuation_commentaires fixe  internet Déc 08_Reporting Onatel Avril 2009 V0_Reporting Onatel Mai 2009 V 0" xfId="15461"/>
    <cellStyle name="_Table_02 Pfd Valuation_commentaires fixe  internet Déc 08_Commentaires TBG mars_Flash du mois d' avril 2009_Flash du mois de mai 2009_Budget Telmob 2011 3" xfId="15462"/>
    <cellStyle name="_Table_02 Pfd Valuation_Commentaires TBG mars_Flash du mois d' avril 2009_Reporting Onatel septembre  2009 préparé_Capex- Mobile 2" xfId="15463"/>
    <cellStyle name="_Table_02 Pfd Valuation_commentaires fixe  internet Déc 08_Reporting Onatel Avril 2009 V0_Flash du mois de septembre 2009 (2) (version 1)_Capex- Mobile 2 2" xfId="15464"/>
    <cellStyle name="Normal 3_banfora" xfId="15465"/>
    <cellStyle name="0,0_x000d__x000a_NA_x000d__x000a_ 2" xfId="15466"/>
    <cellStyle name="_TableHeading_commentaires fixe  internet Déc 08_TBG Onatel Février  2009  Vtbg V3_Commentaires TBG mars_Copie de Flash du mois d' avril 2009 corrigé par NAIMI_Flash du mois de mai 2009" xfId="15467"/>
    <cellStyle name="60% - Accent3 25" xfId="15468"/>
    <cellStyle builtinId="8" name="Hyperlink" xfId="15469"/>
    <cellStyle name="_TableHead_commentaires fixe  internet Déc 08_TBG Onatel Février  2009  Vtbg V3_Copie de Flash du mois d' avril 2009 corrigé par NAIMI_Reporting Onatel Mai 2009 V 0_Budget Telmob 2011" xfId="15470"/>
    <cellStyle name="_Table_USA Ownership_commentaires fixe  internet Déc 08_Reporting Onatel Avril 2009 V0_Flash du mois de mai 2009 3" xfId="15471"/>
    <cellStyle name="20% - Accent5 12" xfId="15472"/>
    <cellStyle name="20 % - Accent5 7 6" xfId="15473"/>
    <cellStyle name="Normal 3 2 7_RH et QS" xfId="15474"/>
    <cellStyle name="40% - Accent6 16 2 3" xfId="15475"/>
    <cellStyle name="40% - Accent6 21 2 3" xfId="15476"/>
    <cellStyle name="_Table_02 Pfd Valuation_TBG Onatel Février  2009  Vtbg V3_Commentaires TBG mars_Flash du mois d' avril 2009_Flash du mois de mai 2009" xfId="15477"/>
    <cellStyle name="_Table_USA Ownership_TBG Onatel Février  2009  Vtbg V3_Commentaires TBG mars_Copie de Flash du mois d' avril 2009 corrigé par NAIMI" xfId="15478"/>
    <cellStyle name="_Euro" xfId="15479"/>
    <cellStyle name="Entrée 3 2 3" xfId="15480"/>
    <cellStyle name="_Table_02 Pfd Valuation_Copie de Flash du mois d' avril 2009 corrigé par NAIMI_Flash du mois de septembre 2009 (2) (version 1)_Budget Telmob 2011 2" xfId="15481"/>
    <cellStyle name="_Table_02 Pfd Valuation_Flash du mois de septembre 2009 (2) (version 1)" xfId="15482"/>
    <cellStyle name="_Table_commentaires fixe  internet Déc 08_Reporting Onatel Avril 2009 V0_Copie de Flash du mois d' avril 2009 corrigé par NAIMI_Flash du mois de septembre 2009 (2) (version 1)" xfId="15483"/>
    <cellStyle name="_Table_02 Pfd Valuation_Flash du mois d' avril 2009_Reporting Onatel septembre  2009 préparé 2 2" xfId="15484"/>
    <cellStyle name="Milliers 16 4 2" xfId="15485"/>
    <cellStyle name="_Table_02 Pfd Valuation_commentaires fixe  internet Déc 08_Reporting Onatel Avril 2009 V0_Flash du mois de septembre 2009 (2) (version 1) 2 2" xfId="15486"/>
    <cellStyle name="20% - Accent5 3 4" xfId="15487"/>
    <cellStyle name="_TableRowBorder_Commentaires TBG mars_Flash du mois d' avril 2009" xfId="15488"/>
    <cellStyle name="20 % - Accent2 4 2" xfId="15489"/>
    <cellStyle name="_Table_02 Pfd Valuation_commentaires fixe  internet Déc 08_Reporting Onatel Mai 2009 V 0 3" xfId="15490"/>
    <cellStyle name="20 % - Accent2 13 4" xfId="15491"/>
    <cellStyle name="40% - Accent5 21 2 3" xfId="15492"/>
    <cellStyle name="40% - Accent5 16 2 3" xfId="15493"/>
    <cellStyle name="40% - Accent2 4 2 2" xfId="15494"/>
    <cellStyle name="_Table_02 Pfd Valuation_TBG Onatel Février  2009  Vtbg V3_Flash du mois de septembre 2009 (2) (version 1)_Budget Telmob 2011 2 2" xfId="15495"/>
    <cellStyle name="_Budget 2004-05 V 2.7" xfId="15496"/>
    <cellStyle name="Input Percent" xfId="15497"/>
    <cellStyle name="40% - Accent3 12 4" xfId="15498"/>
    <cellStyle name="_Table_02 Pfd Valuation_TBG Onatel Février  2009  Vtbg V3_Commentaires TBG mars_Flash du mois d' avril 2009_Reporting Onatel Mai 2009 V 0_Budget Telmob 2011 2" xfId="15499"/>
    <cellStyle name="_Table_02 Pfd Valuation_Reporting Onatel Mai 2009 V 0_Capex- Mobile" xfId="15500"/>
    <cellStyle name="40 % - Accent2 12 3 2" xfId="15501"/>
    <cellStyle name="_Table_USA Ownership_TBG Onatel Février  2009  Vtbg V3_Commentaires TBG mars_Flash du mois de mai 2009_Budget Telmob 2011" xfId="15502"/>
    <cellStyle name="20 % - Accent4 9 3 2 3" xfId="15503"/>
    <cellStyle name="Pourcentage 12 2" xfId="15504"/>
    <cellStyle name="_Rapport_Mez_GSR7TRX" xfId="15505"/>
    <cellStyle name="_TableHead_P&amp;L S1 2008_Budget 2011 v1 (4)" xfId="15506"/>
    <cellStyle name="_Table_02 Pfd Valuation_Commentaires TBG mars_Copie de Flash du mois d' avril 2009 corrigé par NAIMI_Reporting Onatel Mai 2009 V 0 3" xfId="15507"/>
    <cellStyle name="_Table_02 Pfd Valuation_Commentaires TBG mars_Copie de Flash du mois d' avril 2009 corrigé par NAIMI_Capex- Mobile 2 2" xfId="15508"/>
    <cellStyle name="_Indicateurs BFR Régions 092008" xfId="15509"/>
    <cellStyle name="_Table_02 Pfd Valuation_Copie de Flash du mois d' avril 2009 corrigé par NAIMI_Reporting Onatel Mai 2009 V 0_Reporting Onatel septembre  2009 préparé 2" xfId="15510"/>
    <cellStyle name="Normal 12 4 3" xfId="15511"/>
    <cellStyle name="_TableHead_P &amp; L Conso_COMMENTAIRES JUILLET 2009_Budget 2011 v1 (4)" xfId="15512"/>
    <cellStyle name="40% - Accent1 10 2 2" xfId="15513"/>
    <cellStyle name="Satisfaisant 3 2" xfId="15514"/>
    <cellStyle name="_Table_USA Ownership_commentaires fixe  internet Déc 08_Reporting Onatel Avril 2009 V0_Reporting Onatel septembre  2009 préparé_Budget Telmob 2011" xfId="15515"/>
    <cellStyle name="40% - Accent5 12 2 2 2" xfId="15516"/>
    <cellStyle name="_Table_commentaires fixe  internet Déc 08_Flash du mois d' avril 2009_Flash du mois de mai 2009" xfId="15517"/>
    <cellStyle name="_Table_USA Ownership_commentaires fixe  internet Déc 08_Commentaires TBG mars_Flash du mois d' avril 2009_Budget Telmob 2011 2" xfId="15518"/>
    <cellStyle name="20% - Accent1 8 4" xfId="15519"/>
    <cellStyle name="20% - Accent1 25 2 3" xfId="15520"/>
    <cellStyle name="_Table_02 Pfd Valuation_commentaires fixe  internet Déc 08_Reporting Onatel Avril 2009 V0_Copie de Flash du mois d' avril 2009 corrigé par NAIMI_Reporting Onatel septembre  2009 préparé_Budget Telmob 2011 2 2" xfId="15521"/>
    <cellStyle name="_TableHeading_commentaires fixe  internet Déc 08_Commentaires TBG mars_Flash du mois d' avril 2009" xfId="15522"/>
    <cellStyle name="_Table_02 Pfd Valuation_commentaires fixe  internet Déc 08_TBG Onatel Février  2009  Vtbg V3_Commentaires TBG mars_Copie de Flash du mois d' avril 2009 corrigé par NAIMI_Capex- Mobile 2 2" xfId="15523"/>
    <cellStyle name="20% - Accent6 3 2" xfId="15524"/>
    <cellStyle name="_Multiple_Update 08-27-01-3_BLS2q_salesforce" xfId="15525"/>
    <cellStyle name="_Table_02 Pfd Valuation_P &amp; L Conso_Capex- Mobile" xfId="15526"/>
    <cellStyle name="_TableHead_Commentaires TBG mars_Copie de Flash du mois d' avril 2009 corrigé par NAIMI_Flash du mois de mai 2009_Budget 2011 v1 (4) 2" xfId="15527"/>
    <cellStyle name="_Table_02 Pfd Valuation_TBG Onatel Février  2009  Vtbg V3_Copie de Flash du mois d' avril 2009 corrigé par NAIMI" xfId="15528"/>
    <cellStyle name="20 % - Accent6 4 3" xfId="15529"/>
    <cellStyle name="_Table_02 Pfd Valuation_commentaires fixe  internet Déc 08_Reporting Onatel Avril 2009 V0_Copie de Flash du mois d' avril 2009 corrigé par NAIMI_Reporting Onatel Mai 2009 V 0_Reporting Onatel septembre  2009 préparé_Capex- Mobile 3" xfId="15530"/>
    <cellStyle name="_Table_02 Pfd Valuation_commentaires fixe  internet Déc 08_Commentaires TBG mars_Copie de Flash du mois d' avril 2009 corrigé par NAIMI_Reporting Onatel Mai 2009 V 0" xfId="15531"/>
    <cellStyle name="_Table_USA Ownership_commentaires fixe  internet Déc 08_Commentaires TBG mars_Flash du mois d' avril 2009_Flash du mois de mai 2009 3" xfId="15532"/>
    <cellStyle name="40% - Accent2 24 2 2 2" xfId="15533"/>
    <cellStyle name="40% - Accent2 19 2 2 2" xfId="15534"/>
    <cellStyle name="40 % - Accent4 8 3 2" xfId="15535"/>
    <cellStyle name="_MultipleSpace_Final Pages 8-20_BLS2q_salesforce" xfId="15536"/>
    <cellStyle name="_Table_02 Pfd Valuation_commentaires fixe  internet Déc 08_Commentaires TBG mars_Copie de Flash du mois d' avril 2009 corrigé par NAIMI_Flash du mois de mai 2009_Capex- Mobile 2" xfId="15537"/>
    <cellStyle name="_Table_02 Pfd Valuation 2" xfId="15538"/>
    <cellStyle name="_TableHead_TBG Onatel Février  2009  Vtbg V3_Commentaires TBG mars" xfId="15539"/>
    <cellStyle name="40% - Accent3 7" xfId="15540"/>
    <cellStyle name="Normal 4 16 2 4" xfId="15541"/>
    <cellStyle name="_Heading_210302 VU Liquidity new figures_Reporting Onatel Mai 2009 V 0 A ENVOYE_Commentaire activité Fixe  mobile ONATEL Nov 2009" xfId="15542"/>
    <cellStyle name="_TableHead_Rev Fixe-Internet_Budget 2011 v1 (4)" xfId="15543"/>
    <cellStyle name="_TableHead_Rev Fixe-Internet_COMMENTAIRES JUILLET 2009_Budget Telmob 2011 2" xfId="15544"/>
    <cellStyle name="_Table_USA Ownership_Reporting Onatel Avril 2009 V0_Copie de Flash du mois d' avril 2009 corrigé par NAIMI 2" xfId="15545"/>
    <cellStyle name="Normal 20 2 3 2 3 2" xfId="15546"/>
    <cellStyle name="_Table_02 Pfd Valuation_Copie de Flash du mois d' avril 2009 corrigé par NAIMI_Flash du mois de septembre 2009 (2) (version 1)" xfId="15547"/>
    <cellStyle name="_SubHeading_prestemp_Reporting Onatel Mai 2009 V 0 A ENVOYE_Flash du mois de septembre 2009 (2) (version 1)_Classeur1" xfId="15548"/>
    <cellStyle name="_Situation des projets FTK_BSS_Envrt_02-10-07_PPO_3G_2009 Propos DR &amp; Scénarios Mktg 12-12_TBG nov 09 - v5" xfId="15549"/>
    <cellStyle name="_Table_02 Pfd Valuation_TBG Onatel Février  2009  Vtbg V3_Reporting Onatel septembre  2009 préparé_Budget Telmob 2011 2 2" xfId="15550"/>
    <cellStyle name="_Table_02 Pfd Valuation_commentaires fixe  internet Déc 08_Reporting Onatel Avril 2009 V0_Copie de Flash du mois d' avril 2009 corrigé par NAIMI_Reporting Onatel Mai 2009 V 0_Flash du mois de septembre 2009 (2) (version 1) 3" xfId="15551"/>
    <cellStyle name="Milliers 3 2 2" xfId="15552"/>
    <cellStyle name="40% - Accent1 2 2 3" xfId="15553"/>
    <cellStyle name="_Table_02 Pfd Valuation_Flash du mois d' avril 2009_Reporting Onatel Mai 2009 V 0_Capex- Mobile 2" xfId="15554"/>
    <cellStyle name="Normal 95 6" xfId="15555"/>
    <cellStyle name="20% - Accent6 26 2" xfId="15556"/>
    <cellStyle name="_Table_02 Pfd Valuation_commentaires fixe  internet Déc 08_Reporting Onatel Avril 2009 V0_Copie de Flash du mois d' avril 2009 corrigé par NAIMI_Reporting Onatel Mai 2009 V 0_Flash du mois de septembre 2009 (2) (version 1) 2 2" xfId="15557"/>
    <cellStyle name="40 % - Accent4 10 4 2" xfId="15558"/>
    <cellStyle name="_Table_02 Pfd Valuation_Reporting Onatel Avril 2009 V0_Reporting Onatel Mai 2009 V 0_Budget Telmob 2011" xfId="15559"/>
    <cellStyle name="_TableHeading_commentaires fixe  internet Déc 08_Copie de Flash du mois d' avril 2009 corrigé par NAIMI_Reporting Onatel Mai 2009 V 0_Reporting Onatel septembre  2009 préparé_Budget 2011 v1 (4) 2" xfId="15560"/>
    <cellStyle name="_MT-trim-mail2007-int_TBG Oct 2009 - v1" xfId="15561"/>
    <cellStyle name="_Table_02 Pfd Valuation_commentaires fixe  internet Déc 08_TBG Onatel Février  2009  Vtbg V3_Commentaires TBG mars_Budget Telmob 2011 2 2" xfId="15562"/>
    <cellStyle name="_Table_02 Pfd Valuation_commentaires fixe  internet Déc 08_Commentaires TBG mars_Copie de Flash du mois d' avril 2009 corrigé par NAIMI_Reporting Onatel Mai 2009 V 0_Capex- Mobile 2" xfId="15563"/>
    <cellStyle name="_Table_02 Pfd Valuation_commentaires fixe  internet Déc 08_Commentaires TBG mars_Flash du mois d' avril 2009 3" xfId="15564"/>
    <cellStyle name="Heading 4_RH et QS" xfId="15565"/>
    <cellStyle name="_Table_02 Pfd Valuation_commentaires fixe  internet Déc 08_TBG Onatel Février  2009  Vtbg V3_Commentaires TBG mars_Reporting Onatel Mai 2009 V 0_Budget Telmob 2011 2" xfId="15566"/>
    <cellStyle name="20% - Accent5 5_RH et QS" xfId="15567"/>
    <cellStyle name="_Table_02 Pfd Valuation_TBG Onatel Février  2009  Vtbg V3_Copie de Flash du mois d' avril 2009 corrigé par NAIMI_Flash du mois de mai 2009 3" xfId="15568"/>
    <cellStyle name="_Table_02 Pfd Valuation_Commentaires TBG mars_Flash du mois de mai 2009_Capex- Mobile 2" xfId="15569"/>
    <cellStyle name="40 % - Accent4 7 2_RH et QS" xfId="15570"/>
    <cellStyle name="ViewGrndTotalPct 3" xfId="15571"/>
    <cellStyle name="Normal 91 3 4" xfId="15572"/>
    <cellStyle name="Normal 86 3 4" xfId="15573"/>
    <cellStyle name="20% - Accent4 25 2 2" xfId="15574"/>
    <cellStyle name="_Table_02 Pfd Valuation_P &amp; L Conso_Budget Telmob 2011 3" xfId="15575"/>
    <cellStyle name="_Table_02 Pfd Valuation_commentaires fixe  internet Déc 08_Reporting Onatel Avril 2009 V0_Copie de Flash du mois d' avril 2009 corrigé par NAIMI_Reporting Onatel Mai 2009 V 0_Capex- Mobile" xfId="15576"/>
    <cellStyle name="Heading 3 11" xfId="15577"/>
    <cellStyle name="_Table_02 Pfd Valuation_commentaires fixe  internet Déc 08_Commentaires TBG mars_Flash du mois d' avril 2009_Flash du mois de septembre 2009 (2) (version 1)_Budget Telmob 2011 2" xfId="15578"/>
    <cellStyle name="40 % - Accent2 7 3 3" xfId="15579"/>
    <cellStyle name="_TableHead_commentaires fixe  internet Déc 08_Flash du mois d' avril 2009_Reporting Onatel Mai 2009 V 0_Budget Telmob 2011" xfId="15580"/>
    <cellStyle name="_Table_02 Pfd Valuation_Copie de Flash du mois d' avril 2009 corrigé par NAIMI_Reporting Onatel Mai 2009 V 0 2 2" xfId="15581"/>
    <cellStyle name="20 % - Accent3 10 4" xfId="15582"/>
    <cellStyle name="_Table_02 Pfd Valuation_commentaires fixe  internet Déc 08_Flash du mois d' avril 2009_Reporting Onatel Mai 2009 V 0 3" xfId="15583"/>
    <cellStyle name="Pourcentage 17 4" xfId="15584"/>
    <cellStyle name="40% - Accent5 25 3 2" xfId="15585"/>
    <cellStyle name="_TableHead_commentaires fixe  internet Déc 08_Commentaires TBG mars_Copie de Flash du mois d' avril 2009 corrigé par NAIMI_Reporting Onatel septembre  2009 préparé" xfId="15586"/>
    <cellStyle name="_Table_USA Ownership_TBG Onatel Février  2009  Vtbg V3_Flash du mois d' avril 2009_Reporting Onatel septembre  2009 préparé 2 2" xfId="15587"/>
    <cellStyle name="_Table_02 Pfd Valuation_commentaires fixe  internet Déc 08_TBG Onatel Février  2009  Vtbg V3_Flash du mois d' avril 2009_Reporting Onatel septembre  2009 préparé 2" xfId="15588"/>
    <cellStyle name="20% - Accent3 4 2 3" xfId="15589"/>
    <cellStyle name="_TableRowBorder_TBG Onatel Février  2009  Vtbg V3_Commentaires TBG mars_Flash du mois d' avril 2009_Flash du mois de mai 2009" xfId="15590"/>
    <cellStyle name="Milliers 3 11 3 2 2" xfId="15591"/>
    <cellStyle name="20% - Accent2 11 2" xfId="15592"/>
    <cellStyle name="Normal 8 5 2 3" xfId="15593"/>
    <cellStyle name="_Table_USA Ownership_Commentaires TBG mars_Copie de Flash du mois d' avril 2009 corrigé par NAIMI_Reporting Onatel Mai 2009 V 0_Budget Telmob 2011" xfId="15594"/>
    <cellStyle name="Normal 3 2 4 3 4" xfId="15595"/>
    <cellStyle name="40% - Accent6 6 4" xfId="15596"/>
    <cellStyle name="_Table_02 Pfd Valuation_commentaires fixe  internet Déc 08_Reporting Onatel Avril 2009 V0_Copie de Flash du mois d' avril 2009 corrigé par NAIMI_Reporting Onatel Mai 2009 V 0_Budget Telmob 2011" xfId="15597"/>
    <cellStyle name="40 % - Accent5 11 3" xfId="15598"/>
    <cellStyle name="_Table_commentaires fixe  internet Déc 08_Copie de Flash du mois d' avril 2009 corrigé par NAIMI_Reporting Onatel Mai 2009 V 0_Reporting Onatel septembre  2009 préparé_Budget Telmob 2011" xfId="15599"/>
    <cellStyle name="Normal 26 2 4" xfId="15600"/>
    <cellStyle name="20 % - Accent1 10_RH et QS" xfId="15601"/>
    <cellStyle name="_Table_USA Ownership_Copie de Flash du mois d' avril 2009 corrigé par NAIMI_Budget Telmob 2011" xfId="15602"/>
    <cellStyle name="Pourcentage 21 4" xfId="15603"/>
    <cellStyle name="40% - Accent5 25 2 2" xfId="15604"/>
    <cellStyle name="_Table_02 Pfd Valuation_commentaires fixe  internet Déc 08_Reporting Onatel Avril 2009 V0_Copie de Flash du mois d' avril 2009 corrigé par NAIMI_Reporting Onatel Mai 2009 V 0 2 2" xfId="15605"/>
    <cellStyle name="_Table_commentaires fixe  internet Déc 08_Flash du mois d' avril 2009_Flash du mois de mai 2009_Budget Telmob 2011" xfId="15606"/>
    <cellStyle name="_Table_02 Pfd Valuation_Rev Fixe-Internet 2" xfId="15607"/>
    <cellStyle name="_Table_02 Pfd Valuation_commentaires fixe  internet Déc 08_Reporting Onatel Avril 2009 V0_Copie de Flash du mois d' avril 2009 corrigé par NAIMI_Flash du mois de septembre 2009 (2) (version 1)_Capex- Mobile 2 2" xfId="15608"/>
    <cellStyle name="_Table_USA Ownership_commentaires fixe  internet Déc 08_TBG Onatel Février  2009  Vtbg V3_Commentaires TBG mars_Flash du mois d' avril 2009_Reporting Onatel septembre  2009 préparé 2" xfId="15609"/>
    <cellStyle name="_TableHead_Reporting Onatel Avril 2009 V0_Flash du mois de mai 2009_Budget Telmob 2011" xfId="15610"/>
    <cellStyle name="_Table_02 Pfd Valuation_commentaires fixe  internet Déc 08_Reporting Onatel Avril 2009 V0_Capex- Mobile 3" xfId="15611"/>
    <cellStyle name="Accent1 7" xfId="15612"/>
    <cellStyle name="Normal 33" xfId="15613"/>
    <cellStyle name="Normal 28" xfId="15614"/>
    <cellStyle name="_Table_02 Pfd Valuation_commentaires fixe  internet Déc 08_Commentaires TBG mars_Copie de Flash du mois d' avril 2009 corrigé par NAIMI_Reporting Onatel Mai 2009 V 0_Reporting Onatel septembre  2009 préparé" xfId="15615"/>
    <cellStyle name="_Table_USA Ownership_Flash du mois d' avril 2009" xfId="15616"/>
    <cellStyle name="_Heading_prestemp_Reporting Onatel Avril 2009 V0_Reporting Consolidé ONATEL 04.2009" xfId="15617"/>
    <cellStyle name="_Situation des projets FTK_BSS_Envrt_18-10-05_DRC" xfId="15618"/>
    <cellStyle name="_Table_02 Pfd Valuation_commentaires fixe  internet Déc 08_TBG Onatel Février  2009  Vtbg V3_Copie de Flash du mois d' avril 2009 corrigé par NAIMI_Flash du mois de mai 2009 2" xfId="15619"/>
    <cellStyle name="_Table_02 Pfd Valuation_commentaires fixe  internet Déc 08_TBG Onatel Février  2009  Vtbg V3_Flash du mois d' avril 2009" xfId="15620"/>
    <cellStyle name="Accent2 27" xfId="15621"/>
    <cellStyle name="_Table_02 Pfd Valuation_Reporting Onatel Avril 2009 V0_Copie de Flash du mois d' avril 2009 corrigé par NAIMI_Reporting Onatel septembre  2009 préparé_Budget Telmob 2011 2" xfId="15622"/>
    <cellStyle name="Date" xfId="15623"/>
    <cellStyle name="40 % - Accent6 9 2" xfId="15624"/>
    <cellStyle name="_Table_02 Pfd Valuation_commentaires fixe  internet Déc 08_Reporting Onatel Avril 2009 V0_Copie de Flash du mois d' avril 2009 corrigé par NAIMI_Flash du mois de mai 2009_Capex- Mobile 2 2" xfId="15625"/>
    <cellStyle name="_Table_02 Pfd Valuation_P&amp;L S1 2008 3" xfId="15626"/>
    <cellStyle name="_TableHead_commentaires fixe  internet Déc 08_Reporting Onatel Avril 2009 V0_Copie de Flash du mois d' avril 2009 corrigé par NAIMI_Budget Telmob 2011" xfId="15627"/>
    <cellStyle name="_Table_TBG Onatel Février  2009  Vtbg V3_Reporting Onatel septembre  2009 préparé_Budget Telmob 2011" xfId="15628"/>
    <cellStyle name="_Table_02 Pfd Valuation_commentaires fixe  internet Déc 08_Reporting Onatel Avril 2009 V0_Flash du mois de septembre 2009 (2) (version 1)_Capex- Mobile 3" xfId="15629"/>
    <cellStyle name="_Table_USA Ownership_commentaires fixe  internet Déc 08_Commentaires TBG mars_Flash du mois d' avril 2009_Reporting Onatel Mai 2009 V 0_Budget Telmob 2011 2" xfId="15630"/>
    <cellStyle name="_CurrencySpace_Contribution of assets into USAi_02" xfId="15631"/>
    <cellStyle name="Normal 6 2 3 4 3" xfId="15632"/>
    <cellStyle name="_Table_02 Pfd Valuation_commentaires fixe  internet Déc 08_Reporting Onatel Avril 2009 V0_Copie de Flash du mois d' avril 2009 corrigé par NAIMI_Flash du mois de mai 2009_Budget Telmob 2011 2" xfId="15633"/>
    <cellStyle name="_Table_02 Pfd Valuation_commentaires fixe  internet Déc 08_Reporting Onatel Avril 2009 V0_Copie de Flash du mois d' avril 2009 corrigé par NAIMI_Flash du mois de mai 2009 2 2" xfId="15634"/>
    <cellStyle name="_Table_02 Pfd Valuation_commentaires fixe  internet Déc 08_Reporting Onatel Avril 2009 V0_Copie de Flash du mois d' avril 2009 corrigé par NAIMI_Flash du mois de mai 2009" xfId="15635"/>
    <cellStyle name="_TableHeading_commentaires fixe  internet Déc 08_Reporting Onatel Mai 2009 V 0 A ENVOYE_Reporting Onatel septembre  2009 préparé_Budget 2011 v1 (4) 2" xfId="15636"/>
    <cellStyle name="40% - Accent2 11 2 2" xfId="15637"/>
    <cellStyle name="_9thFeb_1350_capex model" xfId="15638"/>
    <cellStyle name="20 % - Accent2 10 4 2 2" xfId="15639"/>
    <cellStyle name="20 % - Accent3 9 3 3" xfId="15640"/>
    <cellStyle name="_Table_02 Pfd Valuation_Copie de Flash du mois d' avril 2009 corrigé par NAIMI_Flash du mois de septembre 2009 (2) (version 1) 2" xfId="15641"/>
    <cellStyle name="_Table_02 Pfd Valuation_commentaires fixe  internet Déc 08_Copie de Flash du mois d' avril 2009 corrigé par NAIMI_Reporting Onatel Mai 2009 V 0_Flash du mois de septembre 2009 (2) (version 1)_Budget Telmob 2011" xfId="15642"/>
    <cellStyle name="_Table_02 Pfd Valuation_commentaires fixe  internet Déc 08_Reporting Onatel Avril 2009 V0_Copie de Flash du mois d' avril 2009 corrigé par NAIMI_Budget Telmob 2011 3" xfId="15643"/>
    <cellStyle name="_TableRowBorder_commentaires fixe  internet Déc 08_Copie de Flash du mois d' avril 2009 corrigé par NAIMI_Reporting Onatel Mai 2009 V 0 2" xfId="15644"/>
    <cellStyle name="_Table_02 Pfd Valuation_commentaires fixe  internet Déc 08_TBG Onatel Février  2009  Vtbg V3_Commentaires TBG mars_Flash du mois d' avril 2009_Flash du mois de mai 2009 2" xfId="15645"/>
    <cellStyle name="Pourcentage 3 3 2 2 4" xfId="15646"/>
    <cellStyle name="_TableRowBorder_Flash du mois d' avril 2009_Budget Telmob 2011" xfId="15647"/>
    <cellStyle name="Normal 94 3 4" xfId="15648"/>
    <cellStyle name="Normal 89 3 4" xfId="15649"/>
    <cellStyle name="_Table_02 Pfd Valuation_commentaires fixe  internet Déc 08_Capex- Mobile 2 2" xfId="15650"/>
    <cellStyle name="20% - Accent4 28 2 2" xfId="15651"/>
    <cellStyle name="_TableHeading_TBG Onatel Février  2009  Vtbg V3_Commentaires TBG mars_Copie de Flash du mois d' avril 2009 corrigé par NAIMI_Reporting Onatel Mai 2009 V 0_Budget 2011 v1 (4)" xfId="15652"/>
    <cellStyle name="_Table_02 Pfd Valuation_commentaires fixe  internet Déc 08_Reporting Onatel Avril 2009 V0_Copie de Flash du mois d' avril 2009 corrigé par NAIMI_Budget Telmob 2011 2 2" xfId="15653"/>
    <cellStyle name="_Table_02 Pfd Valuation_commentaires fixe  internet Déc 08_Commentaires TBG mars_Copie de Flash du mois d' avril 2009 corrigé par NAIMI_Capex- Mobile" xfId="15654"/>
    <cellStyle name="20 % - Accent2 9 5" xfId="15655"/>
    <cellStyle name="Normal 104 2 2" xfId="15656"/>
    <cellStyle name="_Table_02 Pfd Valuation_commentaires fixe  internet Déc 08_Reporting Onatel Avril 2009 V0_Copie de Flash du mois d' avril 2009 corrigé par NAIMI_Budget Telmob 2011" xfId="15657"/>
    <cellStyle name="_Heading_prestemp_Reporting Onatel Avril 2009 V0_Reporting Onatel septembre  2009 V1 (4)" xfId="15658"/>
    <cellStyle name="Normal 2 5" xfId="15659"/>
    <cellStyle name="20% - Accent3 7_RH et QS" xfId="15660"/>
    <cellStyle name="_Table_02 Pfd Valuation_commentaires fixe  internet Déc 08_TBG Onatel Février  2009  Vtbg V3_Commentaires TBG mars_Copie de Flash du mois d' avril 2009 corrigé par NAIMI_Budget Telmob 2011 2" xfId="15661"/>
    <cellStyle name="_Table_USA Ownership_commentaires fixe  internet Déc 08_Flash du mois d' avril 2009_Flash du mois de septembre 2009 (2) (version 1) 3" xfId="15662"/>
    <cellStyle name="_Table_02 Pfd Valuation_commentaires fixe  internet Déc 08_Reporting Onatel Avril 2009 V0_Copie de Flash du mois d' avril 2009 corrigé par NAIMI 2 2" xfId="15663"/>
    <cellStyle name="_Table_Reporting Onatel Mai 2009 V 0 A ENVOYE" xfId="15664"/>
    <cellStyle name="_TableHeading_commentaires fixe  internet Déc 08_TBG Onatel Février  2009  Vtbg V3_Reporting Onatel Mai 2009 V 0_Budget 2011 v1 (4)" xfId="15665"/>
    <cellStyle name="_Table_02 Pfd Valuation_commentaires fixe  internet Déc 08_Commentaires TBG mars_Flash du mois de septembre 2009 (2) (version 1) 2 2" xfId="15666"/>
    <cellStyle name="_SubHeading_210302 VU Liquidity new figures_Reporting Onatel septembre  2009 V1 (4)" xfId="15667"/>
    <cellStyle name="PillarHeading" xfId="15668"/>
    <cellStyle name="_Table_02 Pfd Valuation_commentaires fixe  internet Déc 08_TBG Onatel Février  2009  Vtbg V3_Copie de Flash du mois d' avril 2009 corrigé par NAIMI_Flash du mois de septembre 2009 (2) (version 1)" xfId="15669"/>
    <cellStyle name="Explanatory Text 8" xfId="15670"/>
    <cellStyle name="_Classeur2" xfId="15671"/>
    <cellStyle name="Pourcentage 17 2 3 6" xfId="15672"/>
    <cellStyle name="_Table_02 Pfd Valuation_commentaires fixe  internet Déc 08_Reporting Onatel Avril 2009 V0 3" xfId="15673"/>
    <cellStyle name="Titre 4 3_RH et QS" xfId="15674"/>
    <cellStyle name="_TableRowBorder_commentaires fixe  internet Déc 08_Reporting Onatel Avril 2009 V0" xfId="15675"/>
    <cellStyle name="_TableHead_commentaires fixe  internet Déc 08_TBG Onatel Février  2009  Vtbg V3_Reporting Onatel Mai 2009 V 0_Budget Telmob 2011 2" xfId="15676"/>
    <cellStyle name="_Table_02 Pfd Valuation_TBG Onatel Février  2009  Vtbg V3_Reporting Onatel Mai 2009 V 0 3" xfId="15677"/>
    <cellStyle name="Link Units (2)_Parc Mobile" xfId="15678"/>
    <cellStyle name="_Table_02 Pfd Valuation_Reporting Onatel Avril 2009 V0_Copie de Flash du mois d' avril 2009 corrigé par NAIMI_Reporting Onatel septembre  2009 préparé" xfId="15679"/>
    <cellStyle name="40% - Accent6 3" xfId="15680"/>
    <cellStyle name="_TableHeading_TBG Onatel Février  2009  Vtbg V3_Copie de Flash du mois d' avril 2009 corrigé par NAIMI_Flash du mois de mai 2009" xfId="15681"/>
    <cellStyle name="Normal 8 4 4 2" xfId="15682"/>
    <cellStyle name="Cellule liée 2 2 2" xfId="15683"/>
    <cellStyle name="_Table_USA Ownership_TBG Onatel Février  2009  Vtbg V3_Flash du mois d' avril 2009_Reporting Onatel septembre  2009 préparé 2" xfId="15684"/>
    <cellStyle name="_Table_USA Ownership_TBG Onatel Février  2009  Vtbg V3_Flash du mois d' avril 2009_Reporting Onatel Mai 2009 V 0_Budget Telmob 2011 3" xfId="15685"/>
    <cellStyle name="Pourcentage 17 2 3 5" xfId="15686"/>
    <cellStyle name="20% - Accent5 16_RH et QS" xfId="15687"/>
    <cellStyle name="20% - Accent5 21_RH et QS" xfId="15688"/>
    <cellStyle name="_Table_02 Pfd Valuation_commentaires fixe  internet Déc 08_Reporting Onatel Avril 2009 V0 2" xfId="15689"/>
    <cellStyle name="40% - Accent5 11 2 3" xfId="15690"/>
    <cellStyle name="_Heading_01 VU Liquidity 171202" xfId="15691"/>
    <cellStyle name="Normal 5 2 2" xfId="15692"/>
    <cellStyle name="_SubHeading_210302 VU Liquidity new figures_Reporting Onatel Avril 2009 V0_Flash du mois de septembre 2009 (2) (version 1)" xfId="15693"/>
    <cellStyle name="_MultipleSpace_further analysis on comparables_BLS2q_salesforce" xfId="15694"/>
    <cellStyle name="_Heading_210302 VU Liquidity new figures_Reporting Onatel Mai 2009 V 0_COMMENTAIRES" xfId="15695"/>
    <cellStyle name="Normal 3 2 2 2 3 4" xfId="15696"/>
    <cellStyle name="Accent1 2 8" xfId="15697"/>
    <cellStyle name="_Table_02 Pfd Valuation_commentaires fixe  internet Déc 08_TBG Onatel Février  2009  Vtbg V3_Copie de Flash du mois d' avril 2009 corrigé par NAIMI_Reporting Onatel Mai 2009 V 0_Reporting Onatel septembre  2009 préparé 3" xfId="15698"/>
    <cellStyle name="_Table_02 Pfd Valuation_commentaires fixe  internet Déc 08_Flash du mois de septembre 2009 (2) (version 1)_Budget Telmob 2011 2 2" xfId="15699"/>
    <cellStyle name="_Table_USA Ownership_commentaires fixe  internet Déc 08_Flash du mois de mai 2009_Budget Telmob 2011 2 2" xfId="15700"/>
    <cellStyle name="_Table_02 Pfd Valuation_commentaires fixe  internet Déc 08_TBG Onatel Février  2009  Vtbg V3_Copie de Flash du mois d' avril 2009 corrigé par NAIMI_Reporting Onatel Mai 2009 V 0_Flash du mois de septembre 2009 (2) (version 1)_Capex- Mobile 3" xfId="15701"/>
    <cellStyle name="40 % - Accent4 7 6" xfId="15702"/>
    <cellStyle name="Normal 6 2 3 3 3 3" xfId="15703"/>
    <cellStyle name="_Table_02 Pfd Valuation_commentaires fixe  internet Déc 08_Flash du mois de septembre 2009 (2) (version 1) 3" xfId="15704"/>
    <cellStyle name="_Table_USA Ownership_Flash du mois de septembre 2009 (2) (version 1) 3" xfId="15705"/>
    <cellStyle name="_Table_02 Pfd Valuation_commentaires fixe  internet Déc 08_TBG Onatel Février  2009  Vtbg V3_Copie de Flash du mois d' avril 2009 corrigé par NAIMI_Flash du mois de mai 2009_Budget Telmob 2011 2 2" xfId="15706"/>
    <cellStyle name="Normal 5 2 5 3 3 2" xfId="15707"/>
    <cellStyle name="Accent2 25" xfId="15708"/>
    <cellStyle name="_Table_Flash du mois d' avril 2009_Reporting Onatel septembre  2009 préparé" xfId="15709"/>
    <cellStyle name="_Heading_prestemp_Reporting Onatel Avril 2009 V0_Flash du mois de septembre 2009 (2) (version 1)_COMMENTAIRES" xfId="15710"/>
    <cellStyle name="_Table_02 Pfd Valuation_Commentaires TBG mars 2" xfId="15711"/>
    <cellStyle name="_Table_02 Pfd Valuation_commentaires fixe  internet Déc 08_Flash du mois de mai 2009_Capex- Mobile 2" xfId="15712"/>
    <cellStyle name="20 % - Accent2 10 4 2" xfId="15713"/>
    <cellStyle name="Note 31" xfId="15714"/>
    <cellStyle name="Note 26" xfId="15715"/>
    <cellStyle name="_Table_commentaires fixe  internet Déc 08_Reporting Onatel Avril 2009 V0_Reporting Onatel Mai 2009 V 0" xfId="15716"/>
    <cellStyle name="_Table_02 Pfd Valuation_commentaires fixe  internet Déc 08_Flash du mois d' avril 2009_Flash du mois de septembre 2009 (2) (version 1) 2 2" xfId="15717"/>
    <cellStyle name="40% - Accent2 11_RH et QS" xfId="15718"/>
    <cellStyle name="Normal 81 4 2" xfId="15719"/>
    <cellStyle name="Normal 76 4 2" xfId="15720"/>
    <cellStyle name="20% - Accent5 13 4" xfId="15721"/>
    <cellStyle name="_Table_02 Pfd Valuation_commentaires fixe  internet Déc 08_Commentaires TBG mars_Copie de Flash du mois d' avril 2009 corrigé par NAIMI_Reporting Onatel septembre  2009 préparé_Capex- Mobile 2" xfId="15722"/>
    <cellStyle name="_Table_commentaires fixe  internet Déc 08_TBG Onatel Février  2009  Vtbg V3_Flash du mois d' avril 2009" xfId="15723"/>
    <cellStyle name="_Table_02 Pfd Valuation_commentaires fixe  internet Déc 08_Flash du mois de mai 2009_Budget Telmob 2011 2 2" xfId="15724"/>
    <cellStyle name="_Table_USA Ownership_commentaires fixe  internet Déc 08_Copie de Flash du mois d' avril 2009 corrigé par NAIMI_Reporting Onatel Mai 2009 V 0 2 2" xfId="15725"/>
    <cellStyle name="40 % - Accent5 12 4" xfId="15726"/>
    <cellStyle name="_SubHeading_prestemp_Flash du mois de Décembre 2009 V3 (2)" xfId="15727"/>
    <cellStyle name="_Table_TBG Onatel Février  2009  Vtbg V3_Commentaires TBG mars_Flash du mois d' avril 2009_Reporting Onatel septembre  2009 préparé_Budget Telmob 2011" xfId="15728"/>
    <cellStyle name="Normal 4 2 6 2" xfId="15729"/>
    <cellStyle name="_Table_USA Ownership_commentaires fixe  internet Déc 08_Commentaires TBG mars_Flash du mois d' avril 2009_Flash du mois de septembre 2009 (2) (version 1)_Budget Telmob 2011 2" xfId="15730"/>
    <cellStyle name="_TableHeading_commentaires fixe  internet Déc 08_TBG Onatel Février  2009  Vtbg V3_Commentaires TBG mars_Flash du mois d' avril 2009_Budget Telmob 2011" xfId="15731"/>
    <cellStyle name="_Table_02 Pfd Valuation_commentaires fixe  internet Déc 08_Flash du mois de mai 2009_Budget Telmob 2011 2" xfId="15732"/>
    <cellStyle name="_TableHead_P &amp; L Conso_Budget Telmob 2011" xfId="15733"/>
    <cellStyle name="_Table_Reporting Onatel Mai 2009 V 0 A ENVOYE_Reporting Onatel septembre  2009 préparé" xfId="15734"/>
    <cellStyle name="_Comma_Update 08-27-01-3" xfId="15735"/>
    <cellStyle name="_Table_USA Ownership_commentaires fixe  internet Déc 08_TBG Onatel Février  2009  Vtbg V3_Commentaires TBG mars_Copie de Flash du mois d' avril 2009 corrigé par NAIMI_Flash du mois de septembre 2009 (2) (version 1)_Budget Telmob 2011 3" xfId="15736"/>
    <cellStyle name="Normal 20 2 2 5 2" xfId="15737"/>
    <cellStyle name="_Table_02 Pfd Valuation_commentaires fixe  internet Déc 08_TBG Onatel Février  2009  Vtbg V3_Flash du mois d' avril 2009_Reporting Onatel septembre  2009 préparé_Budget Telmob 2011 2" xfId="15738"/>
    <cellStyle name="_SubHeading_210302 VU Liquidity new figures_Flash du mois d' avril 2009" xfId="15739"/>
    <cellStyle name="20% - Accent4 20 2 3" xfId="15740"/>
    <cellStyle name="20% - Accent4 15 2 3" xfId="15741"/>
    <cellStyle name="20 % - Accent3 3_CA Fixe" xfId="15742"/>
    <cellStyle name="_TableHead_commentaires fixe  internet Déc 08_Flash du mois de mai 2009" xfId="15743"/>
    <cellStyle name="40 % - Accent3 7 2 4" xfId="15744"/>
    <cellStyle name="Normal 93 4 2" xfId="15745"/>
    <cellStyle name="Normal 88 4 2" xfId="15746"/>
    <cellStyle name="_Table_02 Pfd Valuation_commentaires fixe  internet Déc 08_Flash du mois de septembre 2009 (2) (version 1)_Capex- Mobile" xfId="15747"/>
    <cellStyle name="_Table_02 Pfd Valuation_TBG Onatel Février  2009  Vtbg V3_Commentaires TBG mars_Flash du mois de mai 2009_Budget Telmob 2011 2" xfId="15748"/>
    <cellStyle name="40% - Accent5 7 2 2" xfId="15749"/>
    <cellStyle name="20 % - Accent4 10 2 2 3" xfId="15750"/>
    <cellStyle name="_Heading_prestemp_Reporting Onatel Avril 2009 V0_Classeur1" xfId="15751"/>
    <cellStyle name="_Table_USA Ownership_Reporting Onatel Avril 2009 V0_Copie de Flash du mois d' avril 2009 corrigé par NAIMI_Reporting Onatel Mai 2009 V 0_Budget Telmob 2011 2" xfId="15752"/>
    <cellStyle name="_SubHeading_210302 VU Liquidity new figures_BUDGET ONATEL 2010 v5" xfId="15753"/>
    <cellStyle name="_Table_02 Pfd Valuation_Rev Fixe-Internet 2 2" xfId="15754"/>
    <cellStyle name="20 % - Accent5 9 3 3" xfId="15755"/>
    <cellStyle name="_Table_02 Pfd Valuation_commentaires fixe  internet Déc 08_Flash du mois d' avril 2009_Reporting Onatel septembre  2009 préparé_Budget Telmob 2011" xfId="15756"/>
    <cellStyle name="_Table_02 Pfd Valuation_commentaires fixe  internet Déc 08_Flash du mois d' avril 2009_Reporting Onatel septembre  2009 préparé 3" xfId="15757"/>
    <cellStyle name="_Table_USA Ownership_Reporting Onatel Avril 2009 V0_Copie de Flash du mois d' avril 2009 corrigé par NAIMI_Budget Telmob 2011 2" xfId="15758"/>
    <cellStyle name="_Table_USA Ownership_commentaires fixe  internet Déc 08_TBG Onatel Février  2009  Vtbg V3_Flash du mois d' avril 2009_Reporting Onatel septembre  2009 préparé" xfId="15759"/>
    <cellStyle name="40% - Accent6 3_RH et QS" xfId="15760"/>
    <cellStyle name="_Table_02 Pfd Valuation_commentaires fixe  internet Déc 08_TBG Onatel Février  2009  Vtbg V3_Flash du mois de mai 2009_Capex- Mobile 2 2" xfId="15761"/>
    <cellStyle name="40 % - Accent4 13 2 2" xfId="15762"/>
    <cellStyle name="40 % - Accent1 9 3 3" xfId="15763"/>
    <cellStyle name="_Table_02 Pfd Valuation_commentaires fixe  internet Déc 08_Flash du mois d' avril 2009_Reporting Onatel Mai 2009 V 0_Budget Telmob 2011 3" xfId="15764"/>
    <cellStyle name="Normal 3 9" xfId="15765"/>
    <cellStyle name="_Table_02 Pfd Valuation_commentaires fixe  internet Déc 08_Commentaires TBG mars_Copie de Flash du mois d' avril 2009 corrigé par NAIMI_Flash du mois de mai 2009" xfId="15766"/>
    <cellStyle name="Normal 14 2 2 2 2 2" xfId="15767"/>
    <cellStyle name="_TableHead_TBG Onatel Février  2009  Vtbg V3_Commentaires TBG mars_Reporting Onatel Mai 2009 V 0_Budget Telmob 2011" xfId="15768"/>
    <cellStyle name="Accent2 2 3" xfId="15769"/>
    <cellStyle name="_Table_commentaires fixe  internet Déc 08_TBG Onatel Février  2009  Vtbg V3_Flash du mois de septembre 2009 (2) (version 1)_Budget Telmob 2011" xfId="15770"/>
    <cellStyle name="_Table_02 Pfd Valuation_commentaires fixe  internet Déc 08_Flash du mois de mai 2009_Budget Telmob 2011" xfId="15771"/>
    <cellStyle name="_Table_USA Ownership_commentaires fixe  internet Déc 08 3" xfId="15772"/>
    <cellStyle name="_Table_02 Pfd Valuation_commentaires fixe  internet Déc 08_Commentaires TBG mars_Copie de Flash du mois d' avril 2009 corrigé par NAIMI_Reporting Onatel Mai 2009 V 0_Flash du mois de septembre 2009 (2) (version 1)_Capex- Mobile 3" xfId="15773"/>
    <cellStyle name="20 % - Accent5 2_CA Fixe" xfId="15774"/>
    <cellStyle name="_Table_02 Pfd Valuation_commentaires fixe  internet Déc 08_Commentaires TBG mars_Copie de Flash du mois d' avril 2009 corrigé par NAIMI_Reporting Onatel Mai 2009 V 0_Reporting Onatel septembre  2009 préparé_Capex- Mobile 2 2" xfId="15775"/>
    <cellStyle name="_Table_02 Pfd Valuation_Reporting Onatel Avril 2009 V0_Copie de Flash du mois d' avril 2009 corrigé par NAIMI_Reporting Onatel Mai 2009 V 0 2" xfId="15776"/>
    <cellStyle name="_Table_02 Pfd Valuation_commentaires fixe  internet Déc 08_TBG Onatel Février  2009  Vtbg V3_Copie de Flash du mois d' avril 2009 corrigé par NAIMI_Budget Telmob 2011" xfId="15777"/>
    <cellStyle name="_Table_02 Pfd Valuation_commentaires fixe  internet Déc 08_Flash du mois d' avril 2009_Flash du mois de septembre 2009 (2) (version 1)_Budget Telmob 2011" xfId="15778"/>
    <cellStyle name="_Table_02 Pfd Valuation_commentaires fixe  internet Déc 08_Flash du mois d' avril 2009_Flash du mois de septembre 2009 (2) (version 1) 3" xfId="15779"/>
    <cellStyle name="_Table_USA Ownership_commentaires fixe  internet Déc 08_Flash du mois de septembre 2009 (2) (version 1) 3" xfId="15780"/>
    <cellStyle name="_Table_commentaires fixe  internet Déc 08_Flash du mois de septembre 2009 (2) (version 1)_Budget Telmob 2011" xfId="15781"/>
    <cellStyle name="Milliers [0] 2" xfId="15782"/>
    <cellStyle name="40% - Accent6 22 2 2" xfId="15783"/>
    <cellStyle name="40% - Accent6 17 2 2" xfId="15784"/>
    <cellStyle name="_Table_02 Pfd Valuation_commentaires fixe  internet Déc 08_Flash du mois d' avril 2009_Flash du mois de septembre 2009 (2) (version 1) 2" xfId="15785"/>
    <cellStyle name="_Table_USA Ownership_commentaires fixe  internet Déc 08_Commentaires TBG mars_Copie de Flash du mois d' avril 2009 corrigé par NAIMI_Reporting Onatel Mai 2009 V 0_Flash du mois de septembre 2009 (2) (version 1) 2" xfId="15786"/>
    <cellStyle name="Normal 8 4 3 3" xfId="15787"/>
    <cellStyle name="_Table_02 Pfd Valuation_TBG Onatel Février  2009  Vtbg V3_Commentaires TBG mars_Copie de Flash du mois d' avril 2009 corrigé par NAIMI_Reporting Onatel Mai 2009 V 0_Flash du mois de septembre 2009 (2) (version 1) 3" xfId="15788"/>
    <cellStyle name="40% - Accent5 26 2 2 2" xfId="15789"/>
    <cellStyle name="_TableHeading_commentaires fixe  internet Déc 08_Commentaires TBG mars_Copie de Flash du mois d' avril 2009 corrigé par NAIMI_Reporting Onatel Mai 2009 V 0" xfId="15790"/>
    <cellStyle name="Normal 4 14 4 3" xfId="15791"/>
    <cellStyle name="_Table_02 Pfd Valuation_commentaires fixe  internet Déc 08_TBG Onatel Février  2009  Vtbg V3_Commentaires TBG mars_Flash du mois d' avril 2009_Flash du mois de mai 2009_Budget Telmob 2011 2" xfId="15792"/>
    <cellStyle name="_TableHeading_commentaires fixe  internet Déc 08_Commentaires TBG mars_Reporting Onatel septembre  2009 préparé 2" xfId="15793"/>
    <cellStyle name="_Table_02 Pfd Valuation_commentaires fixe  internet Déc 08_Flash du mois d' avril 2009_Flash du mois de mai 2009_Capex- Mobile" xfId="15794"/>
    <cellStyle name="20% - Accent3 14 4" xfId="15795"/>
    <cellStyle name="_Table_02 Pfd Valuation_commentaires fixe  internet Déc 08_TBG Onatel Février  2009  Vtbg V3_Budget Telmob 2011 3" xfId="15796"/>
    <cellStyle name="20% - Accent1 26 3" xfId="15797"/>
    <cellStyle name="_TableHead_Commentaires TBG mars_Copie de Flash du mois d' avril 2009 corrigé par NAIMI_Reporting Onatel Mai 2009 V 0_Reporting Onatel septembre  2009 préparé 2" xfId="15798"/>
    <cellStyle name="20 % - Accent5 11 2" xfId="15799"/>
    <cellStyle name="_Table_02 Pfd Valuation_commentaires fixe  internet Déc 08_Reporting Onatel Avril 2009 V0_Copie de Flash du mois d' avril 2009 corrigé par NAIMI_Flash du mois de mai 2009_Capex- Mobile" xfId="15800"/>
    <cellStyle name="20 % - Accent2 3 3" xfId="15801"/>
    <cellStyle name="Milliers 10" xfId="15802"/>
    <cellStyle name="_Table_02 Pfd Valuation_commentaires fixe  internet Déc 08_Flash du mois d' avril 2009_Flash du mois de mai 2009_Budget Telmob 2011 2" xfId="15803"/>
    <cellStyle name="Normal 23 5 3" xfId="15804"/>
    <cellStyle name="_SubHeading_prestemp_Reporting Onatel Avril 2009 V0_FAITS MARQUANTS DE SEPTEMBRE 2009" xfId="15805"/>
    <cellStyle name="Pourcentage 20 3 2" xfId="15806"/>
    <cellStyle name="%_Phase préparatoire du TBG de Décembre 2008_Flux Financiers Conso_Flash du mois de septembre 2009 (2) (version 1)" xfId="15807"/>
    <cellStyle name="40 % - Accent5 9 4" xfId="15808"/>
    <cellStyle name="Pourcentage 17 2 2 4" xfId="15809"/>
    <cellStyle name="_Table_02 Pfd Valuation_commentaires fixe  internet Déc 08_TBG Onatel Février  2009  Vtbg V3_Flash du mois d' avril 2009_Capex- Mobile 3" xfId="15810"/>
    <cellStyle name="_Table_USA Ownership_commentaires fixe  internet Déc 08_Copie de Flash du mois d' avril 2009 corrigé par NAIMI_Budget Telmob 2011 2 2" xfId="15811"/>
    <cellStyle name="Blue Title 2" xfId="15812"/>
    <cellStyle name="20 % - Accent6 11 2 2 2" xfId="15813"/>
    <cellStyle name="_Table_02 Pfd Valuation_commentaires fixe  internet Déc 08_Flash du mois d' avril 2009_Flash du mois de mai 2009 3" xfId="15814"/>
    <cellStyle name="_Table_02 Pfd Valuation_commentaires fixe  internet Déc 08_TBG Onatel Février  2009  Vtbg V3_Commentaires TBG mars_Copie de Flash du mois d' avril 2009 corrigé par NAIMI_Reporting Onatel Mai 2009 V 0 3" xfId="15815"/>
    <cellStyle name="_Table_02 Pfd Valuation_TBG Onatel Février  2009  Vtbg V3_Flash du mois de mai 2009 3" xfId="15816"/>
    <cellStyle name="Normal 97 2 2" xfId="15817"/>
    <cellStyle name="40% - Accent5 13 3" xfId="15818"/>
    <cellStyle name="20% - Accent5 9 3 2" xfId="15819"/>
    <cellStyle name="_Table_02 Pfd Valuation_commentaires fixe  internet Déc 08_Commentaires TBG mars_Reporting Onatel Mai 2009 V 0_Budget Telmob 2011" xfId="15820"/>
    <cellStyle name="_Table_02 Pfd Valuation_commentaires fixe  internet Déc 08_Flash du mois d' avril 2009_Flash du mois de mai 2009 2 2" xfId="15821"/>
    <cellStyle name="_TableRowBorder_commentaires fixe  internet Déc 08_Commentaires TBG mars_Budget Telmob 2011" xfId="15822"/>
    <cellStyle name="_Heading_210302 VU Liquidity new figures_Reporting Onatel Avril 2009 V0_Flash du mois de septembre 2009 (2) (version 1)_Commentaires Janvier 2010" xfId="15823"/>
    <cellStyle name="_Table_02 Pfd Valuation_commentaires fixe  internet Déc 08_Flash du mois d' avril 2009_Flash du mois de mai 2009 2" xfId="15824"/>
    <cellStyle name="_TableHead_Commentaires TBG mars_Flash du mois d' avril 2009 2" xfId="15825"/>
    <cellStyle name="Accent2 3" xfId="15826"/>
    <cellStyle name="_Table_02 Pfd Valuation_commentaires fixe  internet Déc 08_Reporting Onatel Avril 2009 V0_Reporting Onatel septembre  2009 préparé_Capex- Mobile 2" xfId="15827"/>
    <cellStyle name="_Table_02 Pfd Valuation_TBG Onatel Février  2009  Vtbg V3_Flash du mois d' avril 2009_Reporting Onatel Mai 2009 V 0 2 2" xfId="15828"/>
    <cellStyle name="_Table_02 Pfd Valuation_commentaires fixe  internet Déc 08_Commentaires TBG mars_Flash du mois de mai 2009_Budget Telmob 2011 2" xfId="15829"/>
    <cellStyle name="_Table_02 Pfd Valuation_commentaires fixe  internet Déc 08_Flash du mois d' avril 2009_Capex- Mobile 3" xfId="15830"/>
    <cellStyle name="_Table_USA Ownership_commentaires fixe  internet Déc 08_Reporting Onatel Avril 2009 V0_Budget Telmob 2011 3" xfId="15831"/>
    <cellStyle name="SAPBEXaggDataEmph" xfId="15832"/>
    <cellStyle name="20% - Accent5 10 3 2" xfId="15833"/>
    <cellStyle name="Comma [0] 13 2" xfId="15834"/>
    <cellStyle name="40 % - Accent4 10 3 2 2 2" xfId="15835"/>
    <cellStyle name="_Table_02 Pfd Valuation_commentaires fixe  internet Déc 08_Flash du mois d' avril 2009_Capex- Mobile 2 2" xfId="15836"/>
    <cellStyle name="20 % - Accent4 5" xfId="15837"/>
    <cellStyle name="_Table_02 Pfd Valuation_commentaires fixe  internet Déc 08_TBG Onatel Février  2009  Vtbg V3_Flash du mois d' avril 2009_Reporting Onatel Mai 2009 V 0_Capex- Mobile 2" xfId="15838"/>
    <cellStyle name="20 % - Accent2 10 4" xfId="15839"/>
    <cellStyle name="Pourcentage 7 2 2" xfId="15840"/>
    <cellStyle name="20% - Accent5 21 2 2 2" xfId="15841"/>
    <cellStyle name="20% - Accent5 16 2 2 2" xfId="15842"/>
    <cellStyle name="_Table_02 Pfd Valuation_TBG Onatel Février  2009  Vtbg V3_Commentaires TBG mars_Flash du mois d' avril 2009_Flash du mois de septembre 2009 (2) (version 1) 2 2" xfId="15843"/>
    <cellStyle name="Accent3 - 20 %" xfId="15844"/>
    <cellStyle name="Commentaire 5 4 2 2 2" xfId="15845"/>
    <cellStyle name="Normal 5 2 2 5 3 2" xfId="15846"/>
    <cellStyle name="40% - Accent1 13 3" xfId="15847"/>
    <cellStyle name="Pourcentage 17 2 3 4 2 2" xfId="15848"/>
    <cellStyle name="_Table_02 Pfd Valuation_commentaires fixe  internet Déc 08_Copie de Flash du mois d' avril 2009 corrigé par NAIMI_Reporting Onatel Mai 2009 V 0_Flash du mois de septembre 2009 (2) (version 1)_Capex- Mobile" xfId="15849"/>
    <cellStyle name="_Table_02 Pfd Valuation_commentaires fixe  internet Déc 08_TBG Onatel Février  2009  Vtbg V3_Flash du mois d' avril 2009_Flash du mois de mai 2009_Capex- Mobile" xfId="15850"/>
    <cellStyle name="20 % - Accent6 13 3" xfId="15851"/>
    <cellStyle name="_Ta" xfId="15852"/>
    <cellStyle name="%_commentaires_fixe__internet_nov_08(2)" xfId="15853"/>
    <cellStyle name="_Table_USA Ownership_commentaires fixe  internet Déc 08_Copie de Flash du mois d' avril 2009 corrigé par NAIMI_Reporting Onatel septembre  2009 préparé_Budget Telmob 2011" xfId="15854"/>
    <cellStyle name="_Table_02 Pfd Valuation_commentaires fixe  internet Déc 08_Flash du mois d' avril 2009_Capex- Mobile" xfId="15855"/>
    <cellStyle name="_TableHead_commentaires fixe  internet Déc 08_TBG Onatel Février  2009  Vtbg V3_Reporting Onatel Mai 2009 V 0" xfId="15856"/>
    <cellStyle name="40 % - Accent3 9_RH et QS" xfId="15857"/>
    <cellStyle name="_Table_02 Pfd Valuation_commentaires fixe  internet Déc 08_Copie de Flash du mois d' avril 2009 corrigé par NAIMI_Reporting Onatel Mai 2009 V 0_Reporting Onatel septembre  2009 préparé" xfId="15858"/>
    <cellStyle name="40% - Accent5 12 3" xfId="15859"/>
    <cellStyle name="Normal 27 2 2 2 2 2" xfId="15860"/>
    <cellStyle name="Milliers 3 11 2_RH et QS" xfId="15861"/>
    <cellStyle name="_Table_02 Pfd Valuation_Flash du mois d' avril 2009_Budget Telmob 2011 2 2" xfId="15862"/>
    <cellStyle name="_Table_02 Pfd Valuation_commentaires fixe  internet Déc 08_Commentaires TBG mars_Copie de Flash du mois d' avril 2009 corrigé par NAIMI_Reporting Onatel Mai 2009 V 0_Budget Telmob 2011 3" xfId="15863"/>
    <cellStyle name="_Table_02 Pfd Valuation_P &amp; L Conso_Capex- Mobile 2" xfId="15864"/>
    <cellStyle name="Normal 74 2 3" xfId="15865"/>
    <cellStyle name="Input 7" xfId="15866"/>
    <cellStyle name="_Table_USA Ownership_TBG Onatel Février  2009  Vtbg V3_Commentaires TBG mars_Copie de Flash du mois d' avril 2009 corrigé par NAIMI_Flash du mois de septembre 2009 (2) (version 1) 2 2" xfId="15867"/>
    <cellStyle name="Pourcentage 17 2 2 3 2" xfId="15868"/>
    <cellStyle name="_Table_02 Pfd Valuation_commentaires fixe  internet Déc 08_TBG Onatel Février  2009  Vtbg V3_Commentaires TBG mars_Flash du mois de mai 2009_Capex- Mobile 2 2" xfId="15869"/>
    <cellStyle name="_Table_02 Pfd Valuation_commentaires fixe  internet Déc 08_Flash du mois d' avril 2009 3" xfId="15870"/>
    <cellStyle name="60 % - Accent6 5 2" xfId="15871"/>
    <cellStyle name="_MT-trim-mail2007-int_xSAP 8-12v1" xfId="15872"/>
    <cellStyle name="_Table_commentaires fixe  internet Déc 08_TBG Onatel Février  2009  Vtbg V3_Flash du mois d' avril 2009_Budget Telmob 2011" xfId="15873"/>
    <cellStyle name="Heading 7" xfId="15874"/>
    <cellStyle name="_Table_02 Pfd Valuation_commentaires fixe  internet Déc 08_Copie de Flash du mois d' avril 2009 corrigé par NAIMI_Reporting Onatel Mai 2009 V 0_Reporting Onatel septembre  2009 préparé_Budget Telmob 2011" xfId="15875"/>
    <cellStyle name="_TableHead_commentaires fixe  internet Déc 08_TBG Onatel Février  2009  Vtbg V3_Commentaires TBG mars_Flash du mois d' avril 2009_Reporting Onatel septembre  2009 préparé_Budget 2011 v1 (4) 2" xfId="15876"/>
    <cellStyle name="40 % - Accent3 11 4" xfId="15877"/>
    <cellStyle name="_Table_02 Pfd Valuation_commentaires fixe  internet Déc 08_Reporting Onatel Avril 2009 V0_Copie de Flash du mois d' avril 2009 corrigé par NAIMI_Reporting Onatel Mai 2009 V 0_Budget Telmob 2011 2 2" xfId="15878"/>
    <cellStyle name="_Table_02 Pfd Valuation_TBG Onatel Février  2009  Vtbg V3_Copie de Flash du mois d' avril 2009 corrigé par NAIMI_Reporting Onatel Mai 2009 V 0_Reporting Onatel septembre  2009 préparé_Budget Telmob 2011" xfId="15879"/>
    <cellStyle name="Normal 98 3" xfId="15880"/>
    <cellStyle name="60% - Accent3 21" xfId="15881"/>
    <cellStyle name="60% - Accent3 16" xfId="15882"/>
    <cellStyle name="Pourcentage 17 7 2" xfId="15883"/>
    <cellStyle name="_Table_02 Pfd Valuation_commentaires fixe  internet Déc 08_TBG Onatel Février  2009  Vtbg V3_Commentaires TBG mars_Reporting Onatel septembre  2009 préparé_Capex- Mobile 2" xfId="15884"/>
    <cellStyle name="20% - Accent3 22 2 2 2" xfId="15885"/>
    <cellStyle name="20% - Accent3 17 2 2 2" xfId="15886"/>
    <cellStyle name="Pourcentage 18 4 3 2" xfId="15887"/>
    <cellStyle name="_Table_02 Pfd Valuation_commentaires fixe  internet Déc 08_Commentaires TBG mars_Copie de Flash du mois d' avril 2009 corrigé par NAIMI_Reporting Onatel Mai 2009 V 0_Budget Telmob 2011" xfId="15888"/>
    <cellStyle name="Calc Percent (2)" xfId="15889"/>
    <cellStyle name="Accent5 - 20 %" xfId="15890"/>
    <cellStyle name="Normal 43 2 2 3" xfId="15891"/>
    <cellStyle name="_Table_02 Pfd Valuation_commentaires fixe  internet Déc 08_Copie de Flash du mois d' avril 2009 corrigé par NAIMI_Reporting Onatel septembre  2009 préparé_Capex- Mobile 3" xfId="15892"/>
    <cellStyle name="_Table_02 Pfd Valuation_Reporting Onatel Avril 2009 V0_Copie de Flash du mois d' avril 2009 corrigé par NAIMI_Reporting Onatel Mai 2009 V 0_Reporting Onatel septembre  2009 préparé_Capex- Mobile" xfId="15893"/>
    <cellStyle name="_Table_USA Ownership_Flash du mois d' avril 2009_Flash du mois de mai 2009_Budget Telmob 2011" xfId="15894"/>
    <cellStyle name="_CurrencySpace_credit - newco_6_18" xfId="15895"/>
    <cellStyle name="Titre 5_RH et QS" xfId="15896"/>
    <cellStyle name="Normal 23 5_RH et QS" xfId="15897"/>
    <cellStyle name="_Table_02 Pfd Valuation_commentaires fixe  internet Déc 08_Copie de Flash du mois d' avril 2009 corrigé par NAIMI_Reporting Onatel septembre  2009 préparé_Capex- Mobile 2 2" xfId="15898"/>
    <cellStyle name="20% - Accent3 20 3 2" xfId="15899"/>
    <cellStyle name="20% - Accent3 15 3 2" xfId="15900"/>
    <cellStyle name="%_Projet de budget 2009- Onatel- V5bis_CAPEX BUDGET2010" xfId="15901"/>
    <cellStyle name="_Table_USA Ownership_Commentaires TBG mars_Reporting Onatel Mai 2009 V 0_Budget Telmob 2011 2" xfId="15902"/>
    <cellStyle name="40% - Accent6 10 2 2" xfId="15903"/>
    <cellStyle name="_Table_02 Pfd Valuation_commentaires fixe  internet Déc 08_TBG Onatel Février  2009  Vtbg V3_Flash du mois de septembre 2009 (2) (version 1) 3" xfId="15904"/>
    <cellStyle name="_Heading_prestemp_Reporting Onatel Mai 2009 V 0" xfId="15905"/>
    <cellStyle name="In Multiple" xfId="15906"/>
    <cellStyle name="Decimal 0,0000 4" xfId="15907"/>
    <cellStyle name="Accent5 21" xfId="15908"/>
    <cellStyle name="Accent5 16" xfId="15909"/>
    <cellStyle name="Normal 43 2 2 2" xfId="15910"/>
    <cellStyle name="_Table_02 Pfd Valuation_commentaires fixe  internet Déc 08_Copie de Flash du mois d' avril 2009 corrigé par NAIMI_Reporting Onatel septembre  2009 préparé_Capex- Mobile 2" xfId="15911"/>
    <cellStyle name="_Table_Reporting Onatel Avril 2009 V0" xfId="15912"/>
    <cellStyle name="_Table_02 Pfd Valuation_commentaires fixe  internet Déc 08_TBG Onatel Février  2009  Vtbg V3_Flash du mois d' avril 2009_Reporting Onatel Mai 2009 V 0_Budget Telmob 2011 2" xfId="15913"/>
    <cellStyle name="_Table_USA Ownership_commentaires fixe  internet Déc 08_TBG Onatel Février  2009  Vtbg V3_Reporting Onatel Mai 2009 V 0" xfId="15914"/>
    <cellStyle builtinId="28" name="Neutral" xfId="15915"/>
    <cellStyle name="40 % - Accent4 11 3 2" xfId="15916"/>
    <cellStyle name="40 % - Accent1 7 4 3" xfId="15917"/>
    <cellStyle name="20% - Accent1 3 3" xfId="15918"/>
    <cellStyle name="%_Flux Financiers Conso_FLASH ONATEL DU MOIS DE FEVRIER 2010 V2" xfId="15919"/>
    <cellStyle name="_Table_USA Ownership_Reporting Onatel septembre  2009 préparé_Budget Telmob 2011 3" xfId="15920"/>
    <cellStyle name="_Table_02 Pfd Valuation_commentaires fixe  internet Déc 08_Reporting Onatel Avril 2009 V0_Budget Telmob 2011 3" xfId="15921"/>
    <cellStyle name="Normal 90 3 2 3" xfId="15922"/>
    <cellStyle name="Normal 85 3 2 3" xfId="15923"/>
    <cellStyle name="_Table_02 Pfd Valuation_TBG Onatel Février  2009  Vtbg V3_Copie de Flash du mois d' avril 2009 corrigé par NAIMI_Flash du mois de septembre 2009 (2) (version 1) 2 2" xfId="15924"/>
    <cellStyle name="Titre 3 7 2" xfId="15925"/>
    <cellStyle name="_Table_02 Pfd Valuation_commentaires fixe  internet Déc 08_Copie de Flash du mois d' avril 2009 corrigé par NAIMI_Reporting Onatel Mai 2009 V 0_Reporting Onatel septembre  2009 préparé_Capex- Mobile 3" xfId="15926"/>
    <cellStyle name="Pourcentage 18 2 3 2" xfId="15927"/>
    <cellStyle name="_Table_02 Pfd Valuation_commentaires fixe  internet Déc 08_TBG Onatel Février  2009  Vtbg V3_Commentaires TBG mars_Copie de Flash du mois d' avril 2009 corrigé par NAIMI_Capex- Mobile" xfId="15928"/>
    <cellStyle name="_Table_02 Pfd Valuation_TBG Onatel Février  2009  Vtbg V3_Reporting Onatel septembre  2009 préparé_Budget Telmob 2011" xfId="15929"/>
    <cellStyle name="Input Currency 10" xfId="15930"/>
    <cellStyle name="Bad 23" xfId="15931"/>
    <cellStyle name="Bad 18" xfId="15932"/>
    <cellStyle name="Warning Text 26" xfId="15933"/>
    <cellStyle name="Enter Currency (2)_Parc Mobile" xfId="15934"/>
    <cellStyle name="_Table_02 Pfd Valuation_commentaires fixe  internet Déc 08_Copie de Flash du mois d' avril 2009 corrigé par NAIMI_Reporting Onatel Mai 2009 V 0_Reporting Onatel septembre  2009 préparé_Capex- Mobile 2" xfId="15935"/>
    <cellStyle name="Header - Style1 2" xfId="15936"/>
    <cellStyle name="20 % - Accent5 7 3" xfId="15937"/>
    <cellStyle name="_Heading_prestemp_Reporting Onatel Mai 2009 V 0_FAITS MARQUANTS DE SEPTEMBRE 2009" xfId="15938"/>
    <cellStyle name="_Table_TBG Onatel Février  2009  Vtbg V3_Copie de Flash du mois d' avril 2009 corrigé par NAIMI_Flash du mois de septembre 2009 (2) (version 1)" xfId="15939"/>
    <cellStyle name="_Table_02 Pfd Valuation_Reporting Onatel Mai 2009 V 0 A ENVOYE_Flash du mois de septembre 2009 (2) (version 1)_Budget Telmob 2011 2" xfId="15940"/>
    <cellStyle name="_Table_02 Pfd Valuation_commentaires fixe  internet Déc 08_TBG Onatel Février  2009  Vtbg V3_Reporting Onatel septembre  2009 préparé_Capex- Mobile 3" xfId="15941"/>
    <cellStyle name="_Heading_210302 VU Liquidity new figures_BUDGET ONATEL 2010 v5" xfId="15942"/>
    <cellStyle name="_EBITDA Margin Analysis" xfId="15943"/>
    <cellStyle name="Normal 3 2 2 5 2 3" xfId="15944"/>
    <cellStyle name="40% - Accent4 8 2 3" xfId="15945"/>
    <cellStyle name="Pourcentage 2_RH et QS" xfId="15946"/>
    <cellStyle name="_Table_commentaires fixe  internet Déc 08_Reporting Onatel Avril 2009 V0_Copie de Flash du mois d' avril 2009 corrigé par NAIMI_Reporting Onatel septembre  2009 préparé_Budget Telmob 2011" xfId="15947"/>
    <cellStyle name="Normal 3 2 2 5 2 2" xfId="15948"/>
    <cellStyle name="40% - Accent4 8 2 2" xfId="15949"/>
    <cellStyle name="_Table_02 Pfd Valuation_commentaires fixe  internet Déc 08_Copie de Flash du mois d' avril 2009 corrigé par NAIMI_Reporting Onatel Mai 2009 V 0_Flash du mois de septembre 2009 (2) (version 1)_Budget Telmob 2011 2" xfId="15950"/>
    <cellStyle name="60% - Accent1 11" xfId="15951"/>
    <cellStyle name="_TableRowBorder_commentaires fixe  internet Déc 08_TBG Onatel Février  2009  Vtbg V3_Flash du mois de mai 2009" xfId="15952"/>
    <cellStyle name="_Table_02 Pfd Valuation_commentaires fixe  internet Déc 08_Copie de Flash du mois d' avril 2009 corrigé par NAIMI_Reporting Onatel Mai 2009 V 0_Capex- Mobile 3" xfId="15953"/>
    <cellStyle name="40% - Accent4 14 2 3" xfId="15954"/>
    <cellStyle name="_Table_USA Ownership_commentaires fixe  internet Déc 08_Commentaires TBG mars_Reporting Onatel septembre  2009 préparé 3" xfId="15955"/>
    <cellStyle name="_Table_USA Ownership_Reporting Onatel Avril 2009 V0_Flash du mois de mai 2009_Budget Telmob 2011 3" xfId="15956"/>
    <cellStyle name="_Table_USA Ownership_commentaires fixe  internet Déc 08_Flash du mois d' avril 2009_Reporting Onatel Mai 2009 V 0_Budget Telmob 2011" xfId="15957"/>
    <cellStyle name="_Table_02 Pfd Valuation_commentaires fixe  internet Déc 08_Reporting Onatel Mai 2009 V 0 A ENVOYE_Reporting Onatel septembre  2009 préparé_Capex- Mobile 3" xfId="15958"/>
    <cellStyle name="Normal 3 2 2 2" xfId="15959"/>
    <cellStyle name="40% - Accent4 5" xfId="15960"/>
    <cellStyle name="_Table_USA Ownership_commentaires fixe  internet Déc 08_TBG Onatel Février  2009  Vtbg V3_Commentaires TBG mars_Copie de Flash du mois d' avril 2009 corrigé par NAIMI_Flash du mois de mai 2009_Budget Telmob 2011 2" xfId="15961"/>
    <cellStyle name="40 % - Accent1 8 3 4" xfId="15962"/>
    <cellStyle name="_Table_02 Pfd Valuation_commentaires fixe  internet Déc 08_Commentaires TBG mars_Reporting Onatel Mai 2009 V 0_Capex- Mobile 2" xfId="15963"/>
    <cellStyle name="_TableHeading_TBG Onatel Février  2009  Vtbg V3_Reporting Onatel Mai 2009 V 0" xfId="15964"/>
    <cellStyle name="_Table_02 Pfd Valuation_commentaires fixe  internet Déc 08_Copie de Flash du mois d' avril 2009 corrigé par NAIMI_Flash du mois de septembre 2009 (2) (version 1)_Capex- Mobile 3" xfId="15965"/>
    <cellStyle name="_Table_USA Ownership_Reporting Onatel Avril 2009 V0_Flash du mois de septembre 2009 (2) (version 1) 2" xfId="15966"/>
    <cellStyle name="_Table_02 Pfd Valuation_commentaires fixe  internet Déc 08_Reporting Onatel Avril 2009 V0_Flash du mois de septembre 2009 (2) (version 1)_Capex- Mobile" xfId="15967"/>
    <cellStyle name="40 % - Accent5 3 3" xfId="15968"/>
    <cellStyle name="20% - Accent6 26 3 2" xfId="15969"/>
    <cellStyle name="_TableHeading_commentaires fixe  internet Déc 08_TBG Onatel Février  2009  Vtbg V3_Flash du mois de mai 2009_Budget 2011 v1 (4)" xfId="15970"/>
    <cellStyle name="Monétaire 2 5" xfId="15971"/>
    <cellStyle name="40 % - Accent6 10 4 2 2" xfId="15972"/>
    <cellStyle name="_Table_02 Pfd Valuation_Flash du mois d' avril 2009_Reporting Onatel Mai 2009 V 0_Budget Telmob 2011 2" xfId="15973"/>
    <cellStyle name="_Table_02 Pfd Valuation_commentaires fixe  internet Déc 08_TBG Onatel Février  2009  Vtbg V3_Flash du mois d' avril 2009 3" xfId="15974"/>
    <cellStyle name="_Table_02 Pfd Valuation_commentaires fixe  internet Déc 08_Commentaires TBG mars_Copie de Flash du mois d' avril 2009 corrigé par NAIMI_Reporting Onatel septembre  2009 préparé" xfId="15975"/>
    <cellStyle name="_TableHeading_commentaires fixe  internet Déc 08_Reporting Onatel Avril 2009 V0_Copie de Flash du mois d' avril 2009 corrigé par NAIMI_Budget Telmob 2011 2" xfId="15976"/>
    <cellStyle name="_Table_02 Pfd Valuation_commentaires fixe  internet Déc 08_TBG Onatel Février  2009  Vtbg V3_Flash du mois d' avril 2009 2" xfId="15977"/>
    <cellStyle name="20% - Accent4 20_RH et QS" xfId="15978"/>
    <cellStyle name="20% - Accent4 15_RH et QS" xfId="15979"/>
    <cellStyle name="_Heading_210302 VU Liquidity new figures_commentaires fixe  internet Déc 08" xfId="15980"/>
    <cellStyle name="Normal 94 2_RH et QS" xfId="15981"/>
    <cellStyle name="Normal 89 2_RH et QS" xfId="15982"/>
    <cellStyle name="_Table_02 Pfd Valuation_Commentaires TBG mars_Copie de Flash du mois d' avril 2009 corrigé par NAIMI_Flash du mois de mai 2009" xfId="15983"/>
    <cellStyle name="_Table_02 Pfd Valuation_commentaires fixe  internet Déc 08_Copie de Flash du mois d' avril 2009 corrigé par NAIMI_Flash du mois de mai 2009_Budget Telmob 2011 3" xfId="15984"/>
    <cellStyle name="Normal 12 2 4 5 2" xfId="15985"/>
    <cellStyle name="_Table_02 Pfd Valuation_commentaires fixe  internet Déc 08_Copie de Flash du mois d' avril 2009 corrigé par NAIMI_Flash du mois de mai 2009_Budget Telmob 2011 2" xfId="15986"/>
    <cellStyle name="_QoQ Access Charges" xfId="15987"/>
    <cellStyle name="Normal 80 3_RH et QS" xfId="15988"/>
    <cellStyle name="Normal 75 3_RH et QS" xfId="15989"/>
    <cellStyle name="40 % - Accent6 9 5 2" xfId="15990"/>
    <cellStyle name="20% - Accent5 2 2 3" xfId="15991"/>
    <cellStyle name="_Table_USA Ownership_Copie de Flash du mois d' avril 2009 corrigé par NAIMI_Reporting Onatel Mai 2009 V 0_Budget Telmob 2011 3" xfId="15992"/>
    <cellStyle name="Accent5 2" xfId="15993"/>
    <cellStyle name="_Table_02 Pfd Valuation_commentaires fixe  internet Déc 08_Copie de Flash du mois d' avril 2009 corrigé par NAIMI_Flash du mois de mai 2009_Budget Telmob 2011" xfId="15994"/>
    <cellStyle name="_Table_USA Ownership_commentaires fixe  internet Déc 08_Flash du mois de septembre 2009 (2) (version 1)" xfId="15995"/>
    <cellStyle name="Accent4 - 20 %_RH et QS" xfId="15996"/>
    <cellStyle name="_Table_02 Pfd Valuation_commentaires fixe  internet Déc 08_Flash du mois d' avril 2009_Reporting Onatel Mai 2009 V 0_Capex- Mobile 3" xfId="15997"/>
    <cellStyle name="Normal 83 4" xfId="15998"/>
    <cellStyle name="Normal 78 4" xfId="15999"/>
    <cellStyle name="_Table_02 Pfd Valuation_TBG Onatel Février  2009  Vtbg V3_Commentaires TBG mars_Copie de Flash du mois d' avril 2009 corrigé par NAIMI_Flash du mois de septembre 2009 (2) (version 1)_Capex- Mobile 2 2" xfId="16000"/>
    <cellStyle name="60% - Accent1 22" xfId="16001"/>
    <cellStyle name="60% - Accent1 17" xfId="16002"/>
    <cellStyle name="40% - Accent1 9 2" xfId="16003"/>
    <cellStyle name="Normal 8 2 5" xfId="16004"/>
    <cellStyle name="_MultipleSpace_credit - newco_6_18_BLS2q_salesforce" xfId="16005"/>
    <cellStyle name="20% - Accent4 24 3" xfId="16006"/>
    <cellStyle name="20% - Accent4 19 3" xfId="16007"/>
    <cellStyle name="_Heading_prestemp_Reporting Onatel Mai 2009 V 0 A ENVOYE_Flash du mois de septembre 2009 (2) (version 1)_Reporting Onatel septembre  2009 V1 (4)" xfId="16008"/>
    <cellStyle name="_Table_02 Pfd Valuation_commentaires fixe  internet Déc 08_Copie de Flash du mois d' avril 2009 corrigé par NAIMI_Flash du mois de mai 2009 2" xfId="16009"/>
    <cellStyle name="Normal 92 3 3" xfId="16010"/>
    <cellStyle name="Normal 87 3 3" xfId="16011"/>
    <cellStyle name="40% - Accent4 14 4" xfId="16012"/>
    <cellStyle name="40% - Accent3 24" xfId="16013"/>
    <cellStyle name="40% - Accent3 19" xfId="16014"/>
    <cellStyle name="Normal 20 2 3 2 2 2 2" xfId="16015"/>
    <cellStyle name="20 % - Accent5 12 2 3" xfId="16016"/>
    <cellStyle name="_Table_02 Pfd Valuation_commentaires fixe  internet Déc 08_TBG Onatel Février  2009  Vtbg V3_Flash du mois d' avril 2009_Flash du mois de septembre 2009 (2) (version 1)" xfId="16017"/>
    <cellStyle name="_Table_USA Ownership_commentaires fixe  internet Déc 08_Commentaires TBG mars_Copie de Flash du mois d' avril 2009 corrigé par NAIMI_Reporting Onatel Mai 2009 V 0_Reporting Onatel septembre  2009 préparé 2" xfId="16018"/>
    <cellStyle name="_Table_USA Ownership_TBG Onatel Février  2009  Vtbg V3_Flash du mois d' avril 2009_Flash du mois de mai 2009_Budget Telmob 2011 2" xfId="16019"/>
    <cellStyle name="20% - Accent4 12 2 2" xfId="16020"/>
    <cellStyle name="Comma  - Style3 2" xfId="16021"/>
    <cellStyle name="_Table_02 Pfd Valuation_commentaires fixe  internet Déc 08_Commentaires TBG mars_Flash du mois d' avril 2009_Reporting Onatel Mai 2009 V 0_Budget Telmob 2011" xfId="16022"/>
    <cellStyle name="_Table_02 Pfd Valuation_Commentaires TBG mars_Copie de Flash du mois d' avril 2009 corrigé par NAIMI_Reporting Onatel Mai 2009 V 0_Flash du mois de septembre 2009 (2) (version 1)_Capex- Mobile" xfId="16023"/>
    <cellStyle name="Normal 3 2 2 2 4" xfId="16024"/>
    <cellStyle name="40% - Accent4 5 4" xfId="16025"/>
    <cellStyle name="_Table_02 Pfd Valuation_commentaires fixe  internet Déc 08_Flash du mois de septembre 2009 (2) (version 1)_Capex- Mobile 2 2" xfId="16026"/>
    <cellStyle name="_Table_USA Ownership_commentaires fixe  internet Déc 08_Commentaires TBG mars_Copie de Flash du mois d' avril 2009 corrigé par NAIMI_Flash du mois de mai 2009" xfId="16027"/>
    <cellStyle name="_Table_02 Pfd Valuation_TBG Onatel Février  2009  Vtbg V3_Commentaires TBG mars_Copie de Flash du mois d' avril 2009 corrigé par NAIMI_Reporting Onatel Mai 2009 V 0_Reporting Onatel septembre  2009 préparé 2" xfId="16028"/>
    <cellStyle name="_Table_USA Ownership_commentaires fixe  internet Déc 08_Reporting Onatel Avril 2009 V0_Flash du mois de mai 2009" xfId="16029"/>
    <cellStyle name="20% - Accent2 8 2 3" xfId="16030"/>
    <cellStyle name="_Table_02 Pfd Valuation_TBG Onatel Février  2009  Vtbg V3_Commentaires TBG mars_Flash du mois d' avril 2009_Capex- Mobile 2" xfId="16031"/>
    <cellStyle name="_Table_02 Pfd Valuation_commentaires fixe  internet Déc 08_Commentaires TBG mars_Flash du mois d' avril 2009_Flash du mois de septembre 2009 (2) (version 1) 2" xfId="16032"/>
    <cellStyle name="_Table_02 Pfd Valuation_commentaires fixe  internet Déc 08_Commentaires TBG mars_Flash du mois d' avril 2009_Reporting Onatel septembre  2009 préparé 3" xfId="16033"/>
    <cellStyle name="Normal 12 2 3 5 2" xfId="16034"/>
    <cellStyle name="_Table_02 Pfd Valuation_commentaires fixe  internet Déc 08_Commentaires TBG mars_Reporting Onatel septembre  2009 préparé_Capex- Mobile 3" xfId="16035"/>
    <cellStyle name="_Heading_210302 VU Liquidity new figures_Reporting Onatel Avril 2009 V0_Flash du mois de septembre 2009 (2) (version 1)_Flash du mois de Novembre V2" xfId="16036"/>
    <cellStyle name="_Table_02 Pfd Valuation_commentaires fixe  internet Déc 08_Commentaires TBG mars_Reporting Onatel septembre  2009 préparé_Capex- Mobile 2 2" xfId="16037"/>
    <cellStyle name="Accent6 - 40 %_RH et QS" xfId="16038"/>
    <cellStyle name="_Mobility QonQ1" xfId="16039"/>
    <cellStyle name="_Table_02 Pfd Valuation_commentaires fixe  internet Déc 08_Commentaires TBG mars_Reporting Onatel septembre  2009 préparé_Capex- Mobile 2" xfId="16040"/>
    <cellStyle name="_Table_02 Pfd Valuation_Reporting Onatel Avril 2009 V0_Copie de Flash du mois d' avril 2009 corrigé par NAIMI_Reporting Onatel Mai 2009 V 0_Budget Telmob 2011" xfId="16041"/>
    <cellStyle name="_Table_02 Pfd Valuation_commentaires fixe  internet Déc 08_Reporting Onatel Avril 2009 V0_Copie de Flash du mois d' avril 2009 corrigé par NAIMI_Reporting Onatel septembre  2009 préparé" xfId="16042"/>
    <cellStyle name="20% - Accent1 9" xfId="16043"/>
    <cellStyle name="20 % - Accent2 12 2" xfId="16044"/>
    <cellStyle name="_Table_02 Pfd Valuation_Commentaires TBG mars_Flash du mois d' avril 2009_Reporting Onatel septembre  2009 préparé_Capex- Mobile" xfId="16045"/>
    <cellStyle name="_Table_02 Pfd Valuation_commentaires fixe  internet Déc 08_Reporting Onatel Avril 2009 V0_Flash du mois de septembre 2009 (2) (version 1)_Capex- Mobile 2" xfId="16046"/>
    <cellStyle name="Commentaire 6 3" xfId="16047"/>
    <cellStyle name="_Table_02 Pfd Valuation_Copie de Flash du mois d' avril 2009 corrigé par NAIMI_Reporting Onatel Mai 2009 V 0_Reporting Onatel septembre  2009 préparé_Budget Telmob 2011" xfId="16048"/>
    <cellStyle name="_Table_02 Pfd Valuation_commentaires fixe  internet Déc 08_Commentaires TBG mars_Copie de Flash du mois d' avril 2009 corrigé par NAIMI_Flash du mois de mai 2009_Capex- Mobile 2 2" xfId="16049"/>
    <cellStyle name="60% - Accent4 25" xfId="16050"/>
    <cellStyle name="_TableHead_commentaires fixe  internet Déc 08_Reporting Onatel Avril 2009 V0_Flash du mois de mai 2009_Budget 2011 v1 (4)" xfId="16051"/>
    <cellStyle name="_Table_02 Pfd Valuation_commentaires fixe  internet Déc 08_Commentaires TBG mars_Copie de Flash du mois d' avril 2009 corrigé par NAIMI_Reporting Onatel septembre  2009 préparé 2 2" xfId="16052"/>
    <cellStyle name="_Table_02 Pfd Valuation_commentaires fixe  internet Déc 08_Commentaires TBG mars_Reporting Onatel septembre  2009 préparé 2" xfId="16053"/>
    <cellStyle name="_Heading_210302 VU Liquidity new figures_Classeur1" xfId="16054"/>
    <cellStyle name="_Table_02 Pfd Valuation_commentaires fixe  internet Déc 08_TBG Onatel Février  2009  Vtbg V3_Commentaires TBG mars_Reporting Onatel septembre  2009 préparé 2 2" xfId="16055"/>
    <cellStyle name="_TableHead_Copie de Flash du mois d' avril 2009 corrigé par NAIMI 2" xfId="16056"/>
    <cellStyle name="_Table_USA Ownership_TBG Onatel Février  2009  Vtbg V3_Commentaires TBG mars_Flash du mois de mai 2009_Budget Telmob 2011 2" xfId="16057"/>
    <cellStyle name="%_commentaires fixe  internet Déc 08_COMMENTAIRES" xfId="16058"/>
    <cellStyle name="40% - Accent2 23 2 2" xfId="16059"/>
    <cellStyle name="40% - Accent2 18 2 2" xfId="16060"/>
    <cellStyle name="40 % - Accent3 8 3" xfId="16061"/>
    <cellStyle name="20 % - Accent6 9 3 3 2" xfId="16062"/>
    <cellStyle name="_TableRowBorder_commentaires fixe  internet Déc 08_TBG Onatel Février  2009  Vtbg V3_Commentaires TBG mars_Copie de Flash du mois d' avril 2009 corrigé par NAIMI_Reporting Onatel Mai 2009 V 0_Reporting Onatel septembre  2009 préparé" xfId="16063"/>
    <cellStyle name="Milliers 14 3 2 2" xfId="16064"/>
    <cellStyle name="_Table_02 Pfd Valuation_commentaires fixe  internet Déc 08_Commentaires TBG mars_Reporting Onatel Mai 2009 V 0_Capex- Mobile 3" xfId="16065"/>
    <cellStyle name="_TableHead_Reporting Onatel Mai 2009 V 0 A ENVOYE_Budget 2011 v1 (4)" xfId="16066"/>
    <cellStyle name="40% - Accent6 8 2 3" xfId="16067"/>
    <cellStyle name="_Table_02 Pfd Valuation_commentaires fixe  internet Déc 08_Commentaires TBG mars_Reporting Onatel Mai 2009 V 0_Capex- Mobile 2 2" xfId="16068"/>
    <cellStyle name="Normal 7" xfId="16069"/>
    <cellStyle name="20% - Accent2 26 2 3" xfId="16070"/>
    <cellStyle name="Normal 4 16 2 2" xfId="16071"/>
    <cellStyle name="%_commentaires_fixe__internet_nov_08(2)_Flash du mois de Novembre V2" xfId="16072"/>
    <cellStyle name="_Table_02 Pfd Valuation_commentaires fixe  internet Déc 08_Flash du mois d' avril 2009_Reporting Onatel Mai 2009 V 0" xfId="16073"/>
    <cellStyle name="_Table_USA Ownership_Reporting Onatel septembre  2009 préparé_Budget Telmob 2011" xfId="16074"/>
    <cellStyle name="40 % - Accent4 12 2 2" xfId="16075"/>
    <cellStyle name="_Table_02 Pfd Valuation_commentaires fixe  internet Déc 08_Commentaires TBG mars_Reporting Onatel Mai 2009 V 0_Budget Telmob 2011 3" xfId="16076"/>
    <cellStyle name="20 % - Accent2 13_RH et QS" xfId="16077"/>
    <cellStyle name="Grey" xfId="16078"/>
    <cellStyle name="_Table_02 Pfd Valuation_commentaires fixe  internet Déc 08_Commentaires TBG mars_Reporting Onatel Mai 2009 V 0_Budget Telmob 2011 2" xfId="16079"/>
    <cellStyle name="_TableHeading_commentaires fixe  internet Déc 08_TBG Onatel Février  2009  Vtbg V3_Copie de Flash du mois d' avril 2009 corrigé par NAIMI_Reporting Onatel septembre  2009 préparé_Budget 2011 v1 (4) 2" xfId="16080"/>
    <cellStyle name="_SubHeading_210302 VU Liquidity new figures_Reporting Onatel Mai 2009 V 0 A ENVOYE_Flash du mois de septembre 2009 (2) (version 1)_Classeur1" xfId="16081"/>
    <cellStyle name="20% - Accent2 24 4" xfId="16082"/>
    <cellStyle name="20% - Accent2 19 4" xfId="16083"/>
    <cellStyle name="_SubHeading_prestemp_Reporting Onatel Mai 2009 V 0 A ENVOYE_Flash du mois de Décembre 2009 V3 (2)" xfId="16084"/>
    <cellStyle name="_TableHead_Commentaires TBG mars_Flash du mois d' avril 2009_Flash du mois de mai 2009_Budget Telmob 2011" xfId="16085"/>
    <cellStyle name="_Table_02 Pfd Valuation_Reporting Onatel Avril 2009 V0_Capex- Mobile 2 2" xfId="16086"/>
    <cellStyle name="_Table_02 Pfd Valuation_commentaires fixe  internet Déc 08_Commentaires TBG mars_Reporting Onatel Mai 2009 V 0 2" xfId="16087"/>
    <cellStyle name="Accent1 10" xfId="16088"/>
    <cellStyle name="_Heading_210302 VU Liquidity new figures_Reporting Onatel Mai 2009 V 0_Reporting Onatel septembre  2009 V1 (4)" xfId="16089"/>
    <cellStyle name="_Table_02 Pfd Valuation_commentaires fixe  internet Déc 08_Commentaires TBG mars_Reporting Onatel Mai 2009 V 0" xfId="16090"/>
    <cellStyle name="20 % - Accent6 8 4 2" xfId="16091"/>
    <cellStyle name="_TableRowBorder_Reporting Onatel Avril 2009 V0_Reporting Onatel septembre  2009 préparé" xfId="16092"/>
    <cellStyle name="_Table_02 Pfd Valuation_commentaires fixe  internet Déc 08_TBG Onatel Février  2009  Vtbg V3_Copie de Flash du mois d' avril 2009 corrigé par NAIMI_Reporting Onatel septembre  2009 préparé 2" xfId="16093"/>
    <cellStyle name="_Table_02 Pfd Valuation_commentaires fixe  internet Déc 08_Commentaires TBG mars_Flash du mois d' avril 2009_Flash du mois de septembre 2009 (2) (version 1)_Budget Telmob 2011 2 2" xfId="16094"/>
    <cellStyle name="_Table_02 Pfd Valuation_commentaires fixe  internet Déc 08_Commentaires TBG mars_Reporting Onatel Mai 2009 V 0 3" xfId="16095"/>
    <cellStyle name="_TableHead_Flash du mois d' avril 2009_Reporting Onatel Mai 2009 V 0_Budget Telmob 2011" xfId="16096"/>
    <cellStyle name="_TableHeading_TBG Onatel Février  2009  Vtbg V3_Copie de Flash du mois d' avril 2009 corrigé par NAIMI_Reporting Onatel septembre  2009 préparé_Budget 2011 v1 (4) 2" xfId="16097"/>
    <cellStyle name="_TableHead_commentaires fixe  internet Déc 08_Reporting Onatel Avril 2009 V0_Copie de Flash du mois d' avril 2009 corrigé par NAIMI" xfId="16098"/>
    <cellStyle name="Neutral 10" xfId="16099"/>
    <cellStyle name="40% - Accent1 2 3 2" xfId="16100"/>
    <cellStyle name="_Heading_prestemp_Reporting Onatel Avril 2009 V0_Flash du mois de septembre 2009 (2) (version 1)_Reporting Onatel septembre  2009 V1 (4)" xfId="16101"/>
    <cellStyle name="Milliers 5 6" xfId="16102"/>
    <cellStyle name="_TableHead_Flash du mois d' avril 2009 2" xfId="16103"/>
    <cellStyle name="_Table_02 Pfd Valuation_commentaires fixe  internet Déc 08_Commentaires TBG mars_Flash du mois d' avril 2009_Flash du mois de mai 2009_Budget Telmob 2011 2 2" xfId="16104"/>
    <cellStyle name="_Table_02 Pfd Valuation_TBG Onatel Février  2009  Vtbg V3_Commentaires TBG mars_Copie de Flash du mois d' avril 2009 corrigé par NAIMI_Reporting Onatel Mai 2009 V 0 2" xfId="16105"/>
    <cellStyle name="60 % - Accent5 7 2" xfId="16106"/>
    <cellStyle name="_TableHeading_commentaires fixe  internet Déc 08_Reporting Onatel Mai 2009 V 0_Budget Telmob 2011 2" xfId="16107"/>
    <cellStyle name="_Table_USA Ownership_Reporting Onatel Avril 2009 V0_Copie de Flash du mois d' avril 2009 corrigé par NAIMI_Flash du mois de mai 2009" xfId="16108"/>
    <cellStyle name="_Table_02 Pfd Valuation_commentaires fixe  internet Déc 08_Flash du mois d' avril 2009_Flash du mois de septembre 2009 (2) (version 1)_Budget Telmob 2011 3" xfId="16109"/>
    <cellStyle name="_Table_02 Pfd Valuation_TBG Onatel Février  2009  Vtbg V3_Flash du mois de mai 2009_Budget Telmob 2011 2 2" xfId="16110"/>
    <cellStyle name="_TableHeading_TBG Onatel Février  2009  Vtbg V3_Commentaires TBG mars_Reporting Onatel Mai 2009 V 0_Budget Telmob 2011 2" xfId="16111"/>
    <cellStyle name="_TableHeading_Commentaires TBG mars_Flash du mois d' avril 2009_Flash du mois de mai 2009 2" xfId="16112"/>
    <cellStyle name="40 % - Accent1 8 3 3" xfId="16113"/>
    <cellStyle name="20% - Accent2 2 3" xfId="16114"/>
    <cellStyle name="20 % - Accent4 9 5" xfId="16115"/>
    <cellStyle name="_TableHeading_TBG Onatel Février  2009  Vtbg V3_Copie de Flash du mois d' avril 2009 corrigé par NAIMI_Flash du mois de mai 2009 2" xfId="16116"/>
    <cellStyle name="40% - Accent5 13 2 2" xfId="16117"/>
    <cellStyle name="_TableHead_TBG Onatel Février  2009  Vtbg V3_Commentaires TBG mars_Copie de Flash du mois d' avril 2009 corrigé par NAIMI_Reporting Onatel Mai 2009 V 0 2" xfId="16118"/>
    <cellStyle name="Comma  - Style2" xfId="16119"/>
    <cellStyle name="Normal 12 2 5 2" xfId="16120"/>
    <cellStyle name="_Table_02 Pfd Valuation_Flash du mois de mai 2009_Budget Telmob 2011" xfId="16121"/>
    <cellStyle name="_Table_USA Ownership_commentaires fixe  internet Déc 08_TBG Onatel Février  2009  Vtbg V3_Commentaires TBG mars_Flash du mois d' avril 2009" xfId="16122"/>
    <cellStyle name="_Table_02 Pfd Valuation_Commentaires TBG mars_Capex- Mobile 3" xfId="16123"/>
    <cellStyle name="20 % - Accent3 7 2" xfId="16124"/>
    <cellStyle name="_Table_02 Pfd Valuation_commentaires fixe  internet Déc 08_Commentaires TBG mars_Flash du mois d' avril 2009_Reporting Onatel septembre  2009 préparé_Budget Telmob 2011 3" xfId="16125"/>
    <cellStyle name="SAPBEXexcBad9 3" xfId="16126"/>
    <cellStyle name="Normal 79 3 4" xfId="16127"/>
    <cellStyle name="20% - Accent4 23 2 2" xfId="16128"/>
    <cellStyle name="20% - Accent4 18 2 2" xfId="16129"/>
    <cellStyle name="_Table_02 Pfd Valuation_commentaires fixe  internet Déc 08_TBG Onatel Février  2009  Vtbg V3_Commentaires TBG mars_Flash du mois d' avril 2009_Flash du mois de mai 2009_Budget Telmob 2011 3" xfId="16130"/>
    <cellStyle name="Normal 34" xfId="16131"/>
    <cellStyle name="Normal 29" xfId="16132"/>
    <cellStyle name="ItemTypeClass" xfId="16133"/>
    <cellStyle name="_Table_02 Pfd Valuation_commentaires fixe  internet Déc 08_Commentaires TBG mars_Flash du mois d' avril 2009_Reporting Onatel septembre  2009 préparé" xfId="16134"/>
    <cellStyle name="_Table_USA Ownership_commentaires fixe  internet Déc 08_Commentaires TBG mars_Flash du mois de mai 2009" xfId="16135"/>
    <cellStyle name="Pourcentage 18 3 2 3 2" xfId="16136"/>
    <cellStyle name="20 % - Accent6 7" xfId="16137"/>
    <cellStyle name="_TableHeading_commentaires fixe  internet Déc 08_Flash du mois d' avril 2009_Flash du mois de mai 2009_Budget Telmob 2011 2" xfId="16138"/>
    <cellStyle name="20% - Accent3 10 2" xfId="16139"/>
    <cellStyle name="20% - Accent2 5 4" xfId="16140"/>
    <cellStyle name="_SubHeading_210302 VU Liquidity new figures_Flash_du_mois_de_Décembre_2008_v2(2)" xfId="16141"/>
    <cellStyle name="_TableHeading_commentaires fixe  internet Déc 08_Commentaires TBG mars_Flash du mois d' avril 2009_Reporting Onatel Mai 2009 V 0_Budget Telmob 2011" xfId="16142"/>
    <cellStyle name="_Table_USA Ownership_Commentaires TBG mars_Flash du mois d' avril 2009_Reporting Onatel septembre  2009 préparé_Budget Telmob 2011 2 2" xfId="16143"/>
    <cellStyle name="20% - Accent4 3 2 3" xfId="16144"/>
    <cellStyle name="_SubHeading_210302 VU Liquidity new figures_Reporting Onatel Mai 2009 V 0_Flash du mois de septembre 2009 (2) (version 1)_Classeur1" xfId="16145"/>
    <cellStyle name="_Table_USA Ownership_P &amp; L Conso_COMMENTAIRES JUILLET 2009" xfId="16146"/>
    <cellStyle name="_Comma_credit - newco_6_18" xfId="16147"/>
    <cellStyle name="Normal 21 2 3 2 2 2 2" xfId="16148"/>
    <cellStyle name="_CWNs - MOBILITY1" xfId="16149"/>
    <cellStyle name="_Table_02 Pfd Valuation_Commentaires TBG mars_Capex- Mobile 2" xfId="16150"/>
    <cellStyle name="_TableHead_Flash du mois de mai 2009 2" xfId="16151"/>
    <cellStyle name="Comma [0] 16" xfId="16152"/>
    <cellStyle name="60 % - Accent3 2 2" xfId="16153"/>
    <cellStyle name="_Heading_prestemp_Reporting Onatel Mai 2009 V 0 A ENVOYE_Flash du mois de septembre 2009 (2) (version 1)_Commentaires Janvier 2010" xfId="16154"/>
    <cellStyle name="_Table_02 Pfd Valuation_commentaires fixe  internet Déc 08_Commentaires TBG mars_Flash du mois d' avril 2009_Reporting Onatel Mai 2009 V 0_Budget Telmob 2011 2 2" xfId="16155"/>
    <cellStyle name="_EtatADSL-10-01-2007- estimation PdM_BUDGET ONATEL 2010 v5" xfId="16156"/>
    <cellStyle name="40% - Accent2 22 2 2" xfId="16157"/>
    <cellStyle name="40% - Accent2 17 2 2" xfId="16158"/>
    <cellStyle name="40 % - Accent2 8 3" xfId="16159"/>
    <cellStyle name="20 % - Accent6 9 2 3 2" xfId="16160"/>
    <cellStyle name="_SubHeading_prestemp_Reporting Onatel Avril 2009 V0_Flash du mois de septembre 2009 (2) (version 1)_Reporting Onatel septembre  2009 V1 (4)" xfId="16161"/>
    <cellStyle name="40 % - Accent4 10" xfId="16162"/>
    <cellStyle name="_Table_02 Pfd Valuation_commentaires fixe  internet Déc 08_TBG Onatel Février  2009  Vtbg V3_Commentaires TBG mars_Copie de Flash du mois d' avril 2009 corrigé par NAIMI_Reporting Onatel Mai 2009 V 0_Budget Telmob 2011 2 2" xfId="16163"/>
    <cellStyle name="Calcul 2 3" xfId="16164"/>
    <cellStyle name="20 % - Accent4 10_RH et QS" xfId="16165"/>
    <cellStyle name="_Table_02 Pfd Valuation_TBG Onatel Février  2009  Vtbg V3_Flash du mois de septembre 2009 (2) (version 1) 3" xfId="16166"/>
    <cellStyle name="_Heading_prestemp_Flash du mois de Décembre 2009 V3 (2)" xfId="16167"/>
    <cellStyle name="_Table_02 Pfd Valuation_commentaires fixe  internet Déc 08_Reporting Onatel Mai 2009 V 0 A ENVOYE_Flash du mois de septembre 2009 (2) (version 1)_Budget Telmob 2011 2" xfId="16168"/>
    <cellStyle name="_TableRowBorder_commentaires fixe  internet Déc 08_Reporting Onatel Avril 2009 V0_Flash du mois de mai 2009" xfId="16169"/>
    <cellStyle name="40% - Accent4 10 4" xfId="16170"/>
    <cellStyle name="_Table_02 Pfd Valuation_commentaires fixe  internet Déc 08_Reporting Onatel Avril 2009 V0_Reporting Onatel Mai 2009 V 0_Budget Telmob 2011 2 2" xfId="16171"/>
    <cellStyle name="_SubHeading_210302 VU Liquidity new figures_Reporting Onatel Mai 2009 V 0 A ENVOYE" xfId="16172"/>
    <cellStyle name="Heading 3 12" xfId="16173"/>
    <cellStyle name="_Table_02 Pfd Valuation_commentaires fixe  internet Déc 08_Commentaires TBG mars_Flash du mois d' avril 2009_Flash du mois de septembre 2009 (2) (version 1)_Budget Telmob 2011 3" xfId="16174"/>
    <cellStyle name="20% - Accent4 13 2" xfId="16175"/>
    <cellStyle name="_TableHead_commentaires fixe  internet Déc 08_TBG Onatel Février  2009  Vtbg V3_Commentaires TBG mars_Copie de Flash du mois d' avril 2009 corrigé par NAIMI_Budget 2011 v1 (4) 2" xfId="16176"/>
    <cellStyle name="Calcul 4 2 2" xfId="16177"/>
    <cellStyle name="Calculation 20" xfId="16178"/>
    <cellStyle name="Calculation 15" xfId="16179"/>
    <cellStyle name="_Table_commentaires fixe  internet Déc 08_Commentaires TBG mars_Copie de Flash du mois d' avril 2009 corrigé par NAIMI_Reporting Onatel Mai 2009 V 0_Flash du mois de septembre 2009 (2) (version 1)_Budget Telmob 2011" xfId="16180"/>
    <cellStyle name="20% - Accent6 9 2 3" xfId="16181"/>
    <cellStyle name="_Table_USA Ownership_Copie de Flash du mois d' avril 2009 corrigé par NAIMI_Reporting Onatel Mai 2009 V 0 2 2" xfId="16182"/>
    <cellStyle name="20 % - Accent2 2 5" xfId="16183"/>
    <cellStyle name="_TableHeading_TBG Onatel Février  2009  Vtbg V3_Reporting Onatel Mai 2009 V 0_Budget 2011 v1 (4) 2" xfId="16184"/>
    <cellStyle name="_TableHeading_commentaires fixe  internet Déc 08_Reporting Onatel Avril 2009 V0_Reporting Onatel Mai 2009 V 0_Budget Telmob 2011" xfId="16185"/>
    <cellStyle name="20% - Accent2 11 2 2 2" xfId="16186"/>
    <cellStyle name="Normal 83 2 4" xfId="16187"/>
    <cellStyle name="Normal 78 2 4" xfId="16188"/>
    <cellStyle name="_Table_02 Pfd Valuation_Reporting Onatel Avril 2009 V0_Copie de Flash du mois d' avril 2009 corrigé par NAIMI_Reporting Onatel septembre  2009 préparé_Capex- Mobile" xfId="16189"/>
    <cellStyle name="Milliers 16 2 4" xfId="16190"/>
    <cellStyle name="_SubHeading_210302 VU Liquidity new figures_Reporting Onatel Mai 2009 V 0_Flash du mois de septembre 2009 (2) (version 1)_Reporting Onatel septembre  2009 V1 (4)" xfId="16191"/>
    <cellStyle name="_Table_USA Ownership_Reporting Onatel Avril 2009 V0_Reporting Onatel septembre  2009 préparé" xfId="16192"/>
    <cellStyle name="DOWNFOOT 2" xfId="16193"/>
    <cellStyle name="_Table_02 Pfd Valuation_commentaires fixe  internet Déc 08_Copie de Flash du mois d' avril 2009 corrigé par NAIMI_Reporting Onatel septembre  2009 préparé_Budget Telmob 2011 2" xfId="16194"/>
    <cellStyle name="_Table_02 Pfd Valuation_commentaires fixe  internet Déc 08_Commentaires TBG mars_Copie de Flash du mois d' avril 2009 corrigé par NAIMI_Flash du mois de septembre 2009 (2) (version 1) 3" xfId="16195"/>
    <cellStyle name="_Table_02 Pfd Valuation_commentaires fixe  internet Déc 08_Copie de Flash du mois d' avril 2009 corrigé par NAIMI_Flash du mois de septembre 2009 (2) (version 1)" xfId="16196"/>
    <cellStyle name="20 % - Accent6 9 3 3" xfId="16197"/>
    <cellStyle name="ViewTotalInt" xfId="16198"/>
    <cellStyle name="_Table_02 Pfd Valuation_commentaires fixe  internet Déc 08_Commentaires TBG mars_Flash du mois d' avril 2009_Flash du mois de mai 2009_Budget Telmob 2011 2" xfId="16199"/>
    <cellStyle name="_Table_USA Ownership_commentaires fixe  internet Déc 08_TBG Onatel Février  2009  Vtbg V3_Reporting Onatel Mai 2009 V 0 3" xfId="16200"/>
    <cellStyle name="_Table_02 Pfd Valuation_commentaires fixe  internet Déc 08_Commentaires TBG mars_Flash du mois d' avril 2009_Flash du mois de mai 2009_Budget Telmob 2011" xfId="16201"/>
    <cellStyle name="_SubHeading_prestemp_Reporting Onatel Avril 2009 V0_Reporting Consolidé ONATEL 04.2009" xfId="16202"/>
    <cellStyle name="_Table_USA Ownership_commentaires fixe  internet Déc 08_Reporting Onatel Avril 2009 V0_Flash du mois de mai 2009 2" xfId="16203"/>
    <cellStyle name="40 % - Accent2 13 3 2" xfId="16204"/>
    <cellStyle name="20% - Accent3 6 2 2" xfId="16205"/>
    <cellStyle name="_Heading_210302 VU Liquidity new figures_Reporting Onatel Mai 2009 V 0_Flash du mois de septembre 2009 (2) (version 1)_FLASH ONATEL DU MOIS DE FEVRIER 2010 V2" xfId="16206"/>
    <cellStyle name="Normal 20 2 5 2 3" xfId="16207"/>
    <cellStyle name="_Table_02 Pfd Valuation_Flash du mois d' avril 2009_Flash du mois de mai 2009_Budget Telmob 2011 2 2" xfId="16208"/>
    <cellStyle name="_Situation des projets FTK_BSS_Envrt_02-10-07_Tableau de bord 3G_Feuil1" xfId="16209"/>
    <cellStyle name="20% - Accent5 27 3 2" xfId="16210"/>
    <cellStyle name="_Table_02 Pfd Valuation_commentaires fixe  internet Déc 08_Reporting Onatel Mai 2009 V 0 A ENVOYE_Budget Telmob 2011" xfId="16211"/>
    <cellStyle name="En-tête 1" xfId="16212"/>
    <cellStyle name="_TableHead_Reporting Onatel Avril 2009 V0_Copie de Flash du mois d' avril 2009 corrigé par NAIMI_Reporting Onatel Mai 2009 V 0_Reporting Onatel septembre  2009 préparé_Budget 2011 v1 (4) 2" xfId="16213"/>
    <cellStyle name="_Table_USA Ownership_Commentaires TBG mars_Copie de Flash du mois d' avril 2009 corrigé par NAIMI_Budget Telmob 2011 3" xfId="16214"/>
    <cellStyle name="_Table_USA Ownership_Flash du mois d' avril 2009_Reporting Onatel Mai 2009 V 0 3" xfId="16215"/>
    <cellStyle name="_Table_02 Pfd Valuation_commentaires fixe  internet Déc 08_Commentaires TBG mars_Copie de Flash du mois d' avril 2009 corrigé par NAIMI_Flash du mois de mai 2009 2" xfId="16216"/>
    <cellStyle name="_Network Capex &amp; Opex Module - Circle" xfId="16217"/>
    <cellStyle name="_Table_02 Pfd Valuation_TBG Onatel Février  2009  Vtbg V3_Commentaires TBG mars_Reporting Onatel Mai 2009 V 0 2 2" xfId="16218"/>
    <cellStyle name="_TableHeading_commentaires fixe  internet Déc 08_TBG Onatel Février  2009  Vtbg V3_Reporting Onatel Mai 2009 V 0" xfId="16219"/>
    <cellStyle name="Pourcentage 17 5_RH et QS" xfId="16220"/>
    <cellStyle name="_~8691318_BP&amp;A Bulletin - 05- 2008-09-MAPA (Post review)" xfId="16221"/>
    <cellStyle name="_Table_USA Ownership_TBG Onatel Février  2009  Vtbg V3_Commentaires TBG mars_Flash du mois d' avril 2009_Reporting Onatel Mai 2009 V 0_Budget Telmob 2011 3" xfId="16222"/>
    <cellStyle name="_Table_02 Pfd Valuation_Copie de Flash du mois d' avril 2009 corrigé par NAIMI_Reporting Onatel Mai 2009 V 0_Flash du mois de septembre 2009 (2) (version 1)_Budget Telmob 2011 3" xfId="16223"/>
    <cellStyle name="40 % - Accent6 6 2" xfId="16224"/>
    <cellStyle name="_Table_02 Pfd Valuation_Reporting Onatel Avril 2009 V0 2 2" xfId="16225"/>
    <cellStyle name="_Table_USA Ownership_commentaires fixe  internet Déc 08_TBG Onatel Février  2009  Vtbg V3_Flash du mois de septembre 2009 (2) (version 1)" xfId="16226"/>
    <cellStyle name="_Table_02 Pfd Valuation_Budget Telmob 2011 3" xfId="16227"/>
    <cellStyle name="_TableHead_Reporting Onatel Avril 2009 V0_Reporting Onatel septembre  2009 préparé" xfId="16228"/>
    <cellStyle name="Pourcentage 18 2 5_RH et QS" xfId="16229"/>
    <cellStyle name="_Table_02 Pfd Valuation_commentaires fixe  internet Déc 08_Commentaires TBG mars_Flash du mois d' avril 2009" xfId="16230"/>
    <cellStyle name="40 % - Accent3 9 2" xfId="16231"/>
    <cellStyle name="20 % - Accent3 10 3 2 2 2" xfId="16232"/>
    <cellStyle name="_Table_02 Pfd Valuation_commentaires fixe  internet Déc 08_Commentaires TBG mars_Copie de Flash du mois d' avril 2009 corrigé par NAIMI_Reporting Onatel septembre  2009 préparé_Capex- Mobile 2 2" xfId="16233"/>
    <cellStyle name="40 % - Accent1 7 3 2 2" xfId="16234"/>
    <cellStyle name="20% - Accent1 2 2 2" xfId="16235"/>
    <cellStyle name="_SubHeading_210302 VU Liquidity new figures_Classeur1 (2)" xfId="16236"/>
    <cellStyle name="_Table_02 Pfd Valuation_commentaires fixe  internet Déc 08_Commentaires TBG mars_Flash du mois d' avril 2009_Reporting Onatel Mai 2009 V 0 3" xfId="16237"/>
    <cellStyle name="_Table_02 Pfd Valuation_TBG Onatel Février  2009  Vtbg V3_Flash du mois de septembre 2009 (2) (version 1)_Budget Telmob 2011 3" xfId="16238"/>
    <cellStyle name="Normal 3 13 3" xfId="16239"/>
    <cellStyle name="_Heading_prestemp_Reporting Onatel Avril 2009 V0_Commentaires Janvier 2010" xfId="16240"/>
    <cellStyle name="_Table_02 Pfd Valuation_commentaires fixe  internet Déc 08_Copie de Flash du mois d' avril 2009 corrigé par NAIMI_Capex- Mobile 3" xfId="16241"/>
    <cellStyle name="20 % - Accent2 7 4 2 2" xfId="16242"/>
    <cellStyle name="40 % - Accent6 8 3 2 2" xfId="16243"/>
    <cellStyle name="_Comma_CSC Cable makers 060502" xfId="16244"/>
    <cellStyle name="60% - Accent6 4" xfId="16245"/>
    <cellStyle name="Normal 22_RH et QS" xfId="16246"/>
    <cellStyle name="Normal 17_RH et QS" xfId="16247"/>
    <cellStyle name="40 % - Accent5 7 2 3" xfId="16248"/>
    <cellStyle name="_Table_02 Pfd Valuation_commentaires fixe  internet Déc 08_Commentaires TBG mars_Copie de Flash du mois d' avril 2009 corrigé par NAIMI_Reporting Onatel septembre  2009 préparé 2" xfId="16249"/>
    <cellStyle name="20 % - Accent6 8 3_RH et QS" xfId="16250"/>
    <cellStyle builtinId="24" name="Linked Cell" xfId="16251"/>
    <cellStyle name="_TableHead_TBG Onatel Février  2009  Vtbg V3_Commentaires TBG mars_Flash du mois d' avril 2009_Reporting Onatel septembre  2009 préparé 2" xfId="16252"/>
    <cellStyle name="_Table_02 Pfd Valuation_commentaires fixe  internet Déc 08_TBG Onatel Février  2009  Vtbg V3_Commentaires TBG mars_Copie de Flash du mois d' avril 2009 corrigé par NAIMI_Reporting Onatel Mai 2009 V 0_Capex- Mobile" xfId="16253"/>
    <cellStyle name="20% - Accent1 10 2 2 2" xfId="16254"/>
    <cellStyle name="20 % - Accent1 12_RH et QS" xfId="16255"/>
    <cellStyle name="Normal 74 3 4" xfId="16256"/>
    <cellStyle name="20% - Accent4 13 2 2" xfId="16257"/>
    <cellStyle name="_Table_02 Pfd Valuation_commentaires fixe  internet Déc 08_Commentaires TBG mars_Flash du mois d' avril 2009_Capex- Mobile 2 2" xfId="16258"/>
    <cellStyle name="_Table_02 Pfd Valuation_TBG Onatel Février  2009  Vtbg V3_Commentaires TBG mars_Copie de Flash du mois d' avril 2009 corrigé par NAIMI_Reporting Onatel septembre  2009 préparé_Capex- Mobile 2" xfId="16259"/>
    <cellStyle name="Heading 2 28" xfId="16260"/>
    <cellStyle name="_Table_02 Pfd Valuation_commentaires fixe  internet Déc 08_Flash du mois d' avril 2009_Reporting Onatel Mai 2009 V 0 2 2" xfId="16261"/>
    <cellStyle name="_Table_02 Pfd Valuation_commentaires fixe  internet Déc 08_TBG Onatel Février  2009  Vtbg V3_Copie de Flash du mois d' avril 2009 corrigé par NAIMI_Flash du mois de mai 2009" xfId="16262"/>
    <cellStyle name="_Table_USA Ownership_Commentaires TBG mars_Flash du mois d' avril 2009_Reporting Onatel septembre  2009 préparé_Budget Telmob 2011" xfId="16263"/>
    <cellStyle name="20% - Accent3 8 3 2" xfId="16264"/>
    <cellStyle name="20% - Accent1 27 2 2 2" xfId="16265"/>
    <cellStyle name="_Heading_210302 VU Liquidity new figures_Reporting Onatel Mai 2009 V 0_Flash du mois de septembre 2009 (2) (version 1)_COMMENTAIRES" xfId="16266"/>
    <cellStyle name="Calc Percent (1)_Parc Mobile" xfId="16267"/>
    <cellStyle name="60% - Accent6 23" xfId="16268"/>
    <cellStyle name="60% - Accent6 18" xfId="16269"/>
    <cellStyle name="40% - Accent2 9 3" xfId="16270"/>
    <cellStyle name="_MT-trim-mail2007-int_TBG nov 09 - v5" xfId="16271"/>
    <cellStyle name="40% - Accent5 27 2 3" xfId="16272"/>
    <cellStyle name="40% - Accent2 20 2" xfId="16273"/>
    <cellStyle name="40% - Accent2 15 2" xfId="16274"/>
    <cellStyle name="_ILD MAPA Format_BP&amp;A Bulletin - 05- 2008-09-MAPA (draft)" xfId="16275"/>
    <cellStyle name="20 % - Accent2 6 2" xfId="16276"/>
    <cellStyle name="40 % - Accent3 10 2 4" xfId="16277"/>
    <cellStyle name="20 % - Accent4 12 4" xfId="16278"/>
    <cellStyle name="_Multiple_Training Model Shell" xfId="16279"/>
    <cellStyle name="_Table_02 Pfd Valuation_commentaires fixe  internet Déc 08_Commentaires TBG mars_Copie de Flash du mois d' avril 2009 corrigé par NAIMI_Reporting Onatel Mai 2009 V 0_Reporting Onatel septembre  2009 préparé_Budget Telmob 2011 2 2" xfId="16280"/>
    <cellStyle name="Normal 3 3 3 3 3 2" xfId="16281"/>
    <cellStyle name="_Table_USA Ownership_Commentaires TBG mars" xfId="16282"/>
    <cellStyle name="Pourcentage 17 2 2 2 2 2" xfId="16283"/>
    <cellStyle name="_TableHead_Flash du mois de mai 2009_Budget 2011 v1 (4) 2" xfId="16284"/>
    <cellStyle name="_TableHead_commentaires fixe  internet Déc 08_Reporting Onatel Avril 2009 V0_Copie de Flash du mois d' avril 2009 corrigé par NAIMI_Reporting Onatel Mai 2009 V 0_Reporting Onatel septembre  2009 préparé_Budget 2011 v1 (4)" xfId="16285"/>
    <cellStyle name="_Percent_02 Pfd Valuation" xfId="16286"/>
    <cellStyle name="40 % - Accent2 9 3 3 2" xfId="16287"/>
    <cellStyle name="_Heading_prestemp_Reporting Onatel Avril 2009 V0_COMMENTAIRES" xfId="16288"/>
    <cellStyle name="_Table_02 Pfd Valuation_commentaires fixe  internet Déc 08_Commentaires TBG mars_Copie de Flash du mois d' avril 2009 corrigé par NAIMI_Budget Telmob 2011 3" xfId="16289"/>
    <cellStyle name="_Table_02 Pfd Valuation_commentaires fixe  internet Déc 08_Commentaires TBG mars_Copie de Flash du mois d' avril 2009 corrigé par NAIMI_Reporting Onatel Mai 2009 V 0_Reporting Onatel septembre  2009 préparé_Budget Telmob 2011" xfId="16290"/>
    <cellStyle name="_Heading_prestemp_Reporting Onatel Mai 2009 V 0_Reporting Onatel septembre  2009 préparé" xfId="16291"/>
    <cellStyle name="40% - Accent1 21 3 2" xfId="16292"/>
    <cellStyle name="40% - Accent1 16 3 2" xfId="16293"/>
    <cellStyle name="Sortie 2 2 2 3" xfId="16294"/>
    <cellStyle name="_Table_USA Ownership_commentaires fixe  internet Déc 08_TBG Onatel Février  2009  Vtbg V3_Flash du mois d' avril 2009_Reporting Onatel Mai 2009 V 0_Budget Telmob 2011 3" xfId="16295"/>
    <cellStyle name="_Table_USA Ownership_Reporting Onatel Avril 2009 V0_Flash du mois de septembre 2009 (2) (version 1)_Budget Telmob 2011 2" xfId="16296"/>
    <cellStyle name="_Table_02 Pfd Valuation_commentaires fixe  internet Déc 08_Copie de Flash du mois d' avril 2009 corrigé par NAIMI_Reporting Onatel Mai 2009 V 0_Flash du mois de septembre 2009 (2) (version 1) 2 2" xfId="16297"/>
    <cellStyle name="Normal 4 16 2 2 2" xfId="16298"/>
    <cellStyle name="_KPI BBNL" xfId="16299"/>
    <cellStyle name="40% - Accent2 24 2" xfId="16300"/>
    <cellStyle name="40% - Accent2 19 2" xfId="16301"/>
    <cellStyle name="_Table_02 Pfd Valuation_commentaires fixe  internet Déc 08_Commentaires TBG mars_Copie de Flash du mois d' avril 2009 corrigé par NAIMI_Flash du mois de mai 2009_Budget Telmob 2011 2 2" xfId="16302"/>
    <cellStyle name="20% - Accent4 7 2 2 2" xfId="16303"/>
    <cellStyle name="_Table_02 Pfd Valuation_commentaires fixe  internet Déc 08_Commentaires TBG mars_Copie de Flash du mois d' avril 2009 corrigé par NAIMI_Reporting Onatel Mai 2009 V 0_Flash du mois de septembre 2009 (2) (version 1) 2" xfId="16304"/>
    <cellStyle name="_TableRowBorder_TBG Onatel Février  2009  Vtbg V3_Flash du mois d' avril 2009_Reporting Onatel Mai 2009 V 0_Budget Telmob 2011" xfId="16305"/>
    <cellStyle name="_Table_02 Pfd Valuation_Rev Fixe-Internet_Capex- Mobile 3" xfId="16306"/>
    <cellStyle name="20 % - Accent2 7 2 2 2 2" xfId="16307"/>
    <cellStyle name="20% - Accent6 5 2 2 2" xfId="16308"/>
    <cellStyle name="40 % - Accent1 12" xfId="16309"/>
    <cellStyle name="_Table_02 Pfd Valuation_commentaires fixe  internet Déc 08_Commentaires TBG mars_Flash du mois d' avril 2009_Flash du mois de septembre 2009 (2) (version 1) 2 2" xfId="16310"/>
    <cellStyle name="40% - Accent1 2_RH et QS" xfId="16311"/>
    <cellStyle name="_Table_02 Pfd Valuation_commentaires fixe  internet Déc 08_Flash du mois d' avril 2009_Budget Telmob 2011 2 2" xfId="16312"/>
    <cellStyle name="Output 22" xfId="16313"/>
    <cellStyle name="Output 17" xfId="16314"/>
    <cellStyle name="20% - Accent6 20" xfId="16315"/>
    <cellStyle name="20% - Accent6 15" xfId="16316"/>
    <cellStyle name="_Table_02 Pfd Valuation_commentaires fixe  internet Déc 08_Commentaires TBG mars_Copie de Flash du mois d' avril 2009 corrigé par NAIMI_Flash du mois de septembre 2009 (2) (version 1)_Capex- Mobile 2" xfId="16317"/>
    <cellStyle name="Normal 90 5 2" xfId="16318"/>
    <cellStyle name="Normal 85 5 2" xfId="16319"/>
    <cellStyle name="_Table_02 Pfd Valuation_Commentaires TBG mars_Flash du mois de mai 2009" xfId="16320"/>
    <cellStyle name="20% - Accent4 11 3" xfId="16321"/>
    <cellStyle name="_Table_02 Pfd Valuation_commentaires fixe  internet Déc 08_Commentaires TBG mars_Copie de Flash du mois d' avril 2009 corrigé par NAIMI_Flash du mois de septembre 2009 (2) (version 1)_Capex- Mobile" xfId="16322"/>
    <cellStyle name="40% - Accent1 24 2 3" xfId="16323"/>
    <cellStyle name="40% - Accent1 19 2 3" xfId="16324"/>
    <cellStyle name="_Table_02 Pfd Valuation_Commentaires TBG mars_Flash du mois d' avril 2009_Capex- Mobile 2 2" xfId="16325"/>
    <cellStyle name="_TableHead_commentaires fixe  internet Déc 08_Commentaires TBG mars_Flash du mois de mai 2009_Budget Telmob 2011 2" xfId="16326"/>
    <cellStyle name="40 % - Accent5 10 3 3" xfId="16327"/>
    <cellStyle name="???_BINV" xfId="16328"/>
    <cellStyle name="Heading bar" xfId="16329"/>
    <cellStyle name="_Heading_210302 VU Liquidity new figures_Copie de Flash du mois d' avril 2009 corrigé par NAIMI" xfId="16330"/>
    <cellStyle name="20 % - Accent5 7 2 4" xfId="16331"/>
    <cellStyle name="_Table_02 Pfd Valuation_commentaires fixe  internet Déc 08_Flash du mois d' avril 2009_Reporting Onatel septembre  2009 préparé 2 2" xfId="16332"/>
    <cellStyle name="_Table_02 Pfd Valuation_commentaires fixe  internet Déc 08_TBG Onatel Février  2009  Vtbg V3_Commentaires TBG mars_Flash du mois de mai 2009_Capex- Mobile 3" xfId="16333"/>
    <cellStyle builtinId="47" name="40% - Accent5" xfId="16334"/>
    <cellStyle name="_Table_02 Pfd Valuation_Copie de Flash du mois d' avril 2009 corrigé par NAIMI_Reporting Onatel Mai 2009 V 0_Budget Telmob 2011 2" xfId="16335"/>
    <cellStyle name="_Table_02 Pfd Valuation_Reporting Onatel Avril 2009 V0_Reporting Onatel Mai 2009 V 0_Capex- Mobile 3" xfId="16336"/>
    <cellStyle name="_Table_02 Pfd Valuation_TBG Onatel Février  2009  Vtbg V3_Capex- Mobile" xfId="16337"/>
    <cellStyle name="_Currency_Final Pages 8-20_BLS2q_salesforce" xfId="16338"/>
    <cellStyle name="_TableHead_Commentaires TBG mars_Reporting Onatel Mai 2009 V 0_Budget 2011 v1 (4)" xfId="16339"/>
    <cellStyle name="Normal 94 5" xfId="16340"/>
    <cellStyle name="Normal 89 5" xfId="16341"/>
    <cellStyle name="_Table_02 Pfd Valuation_commentaires fixe  internet Déc 08_Commentaires TBG mars_Copie de Flash du mois d' avril 2009 corrigé par NAIMI_Flash du mois de mai 2009 2 2" xfId="16342"/>
    <cellStyle name="_TableHead_Reporting Onatel Avril 2009 V0_Reporting Onatel Mai 2009 V 0" xfId="16343"/>
    <cellStyle name="_Table_USA Ownership_TBG Onatel Février  2009  Vtbg V3_Commentaires TBG mars_Copie de Flash du mois d' avril 2009 corrigé par NAIMI_Flash du mois de mai 2009" xfId="16344"/>
    <cellStyle name="20% - Accent1 21" xfId="16345"/>
    <cellStyle name="20% - Accent1 16" xfId="16346"/>
    <cellStyle name="_Table_commentaires fixe  internet Déc 08_TBG Onatel Février  2009  Vtbg V3_Flash du mois d' avril 2009_Flash du mois de mai 2009_Budget Telmob 2011" xfId="16347"/>
    <cellStyle name="Accent3 27" xfId="16348"/>
    <cellStyle name="_Heading_210302 VU Liquidity new figures_Reporting Onatel Avril 2009 V0_Classeur1" xfId="16349"/>
    <cellStyle name="_Table_P&amp;L S1 2008_Budget Telmob 2011" xfId="16350"/>
    <cellStyle name="40 % - Accent3 10 4 3" xfId="16351"/>
    <cellStyle name="_Table_02 Pfd Valuation_Flash du mois d' avril 2009_Flash du mois de septembre 2009 (2) (version 1)_Capex- Mobile" xfId="16352"/>
    <cellStyle name="20 % - Accent6 8 2 4" xfId="16353"/>
    <cellStyle name="_Table_02 Pfd Valuation_commentaires fixe  internet Déc 08_Reporting Onatel Mai 2009 V 0 A ENVOYE_Reporting Onatel septembre  2009 préparé 2" xfId="16354"/>
    <cellStyle name="_Table_02 " xfId="16355"/>
    <cellStyle name="Accent5 8" xfId="16356"/>
    <cellStyle name="_Table_02 Pfd Valuation_commentaires fixe  internet Déc 08_Commentaires TBG mars_Copie de Flash du mois d' avril 2009 corrigé par NAIMI_Budget Telmob 2011 2" xfId="16357"/>
    <cellStyle name="Normal 20 5 2 4" xfId="16358"/>
    <cellStyle name="_TableHeading_commentaires fixe  internet Déc 08_TBG Onatel Février  2009  Vtbg V3_Copie de Flash du mois d' avril 2009 corrigé par NAIMI_Flash du mois de mai 2009_Budget Telmob 2011" xfId="16359"/>
    <cellStyle name="_CurrencySpace" xfId="16360"/>
    <cellStyle name="_Table_USA Ownership_Copie de Flash du mois d' avril 2009 corrigé par NAIMI_Reporting Onatel septembre  2009 préparé 2 2" xfId="16361"/>
    <cellStyle name="_Table_02 Pfd Valuation_Reporting Onatel Avril 2009 V0_Copie de Flash du mois d' avril 2009 corrigé par NAIMI_Reporting Onatel septembre  2009 préparé_Budget Telmob 2011" xfId="16362"/>
    <cellStyle name="_TableHead_commentaires fixe  internet Déc 08_Flash du mois d' avril 2009 2" xfId="16363"/>
    <cellStyle name="_Table_USA Ownership_commentaires fixe  internet Déc 08_Flash du mois de mai 2009 2" xfId="16364"/>
    <cellStyle name="Normal 2 3 7" xfId="16365"/>
    <cellStyle name="20% - Accent4 27 4" xfId="16366"/>
    <cellStyle name="_Table_02 Pfd Valuation_commentaires fixe  internet Déc 08_Commentaires TBG mars_Copie de Flash du mois d' avril 2009 corrigé par NAIMI_Budget Telmob 2011" xfId="16367"/>
    <cellStyle name="20 % - Accent1 9 4 2" xfId="16368"/>
    <cellStyle builtinId="32" name="60% - Accent1" xfId="16369"/>
    <cellStyle name="_Table_02 Pfd Valuation_commentaires fixe  internet Déc 08_Commentaires TBG mars_Copie de Flash du mois d' avril 2009 corrigé par NAIMI_Flash du mois de mai 2009 3" xfId="16370"/>
    <cellStyle name="_Table_02 Pfd Valuation_Reporting Onatel Avril 2009 V0_Copie de Flash du mois d' avril 2009 corrigé par NAIMI_Reporting Onatel Mai 2009 V 0_Reporting Onatel septembre  2009 préparé_Budget Telmob 2011" xfId="16371"/>
    <cellStyle name="Normal 26 2 3 2 3" xfId="16372"/>
    <cellStyle name="_TableHead_TBG Onatel Février  2009  Vtbg V3_Copie de Flash du mois d' avril 2009 corrigé par NAIMI_Reporting Onatel septembre  2009 préparé_Budget 2011 v1 (4) 2" xfId="16373"/>
    <cellStyle name="_Situation des projets FTK_BSS_Envrt_18-10-05_Tableau de bord 3G_TBG Oct 2009 - v1" xfId="16374"/>
    <cellStyle name="_Table_02 Pfd Valuation_commentaires fixe  internet Déc 08_TBG Onatel Février  2009  Vtbg V3_Flash du mois d' avril 2009_Reporting Onatel Mai 2009 V 0_Capex- Mobile" xfId="16375"/>
    <cellStyle name="_Table_02 Pfd Valuation_Flash du mois de mai 2009_Budget Telmob 2011 2" xfId="16376"/>
    <cellStyle name="20 % - Accent3 10" xfId="16377"/>
    <cellStyle name="SAPBEXexcCritical4 2" xfId="16378"/>
    <cellStyle name="20 % - Accent5 8 2" xfId="16379"/>
    <cellStyle name="_Table_02 Pfd Valuation_commentaires fixe  internet Déc 08_Commentaires TBG mars_Copie de Flash du mois d' avril 2009 corrigé par NAIMI_Reporting Onatel Mai 2009 V 0_Flash du mois de septembre 2009 (2) (version 1) 3" xfId="16380"/>
    <cellStyle name="40 % - Accent6 8 3 4" xfId="16381"/>
    <cellStyle name="40 % - Accent5 12 2 3" xfId="16382"/>
    <cellStyle name="_Table_02 Pfd Valuation_P&amp;L S1 2008_Capex- Mobile 3" xfId="16383"/>
    <cellStyle name="_Table_USA Ownership_TBG Onatel Février  2009  Vtbg V3_Copie de Flash du mois d' avril 2009 corrigé par NAIMI_Reporting Onatel Mai 2009 V 0_Reporting Onatel septembre  2009 préparé 3" xfId="16384"/>
    <cellStyle name="_Table_02 Pfd Valuation_commentaires fixe  internet Déc 08_TBG Onatel Février  2009  Vtbg V3_Commentaires TBG mars_Copie de Flash du mois d' avril 2009 corrigé par NAIMI_Reporting Onatel septembre  2009 préparé 3" xfId="16385"/>
    <cellStyle name="_TableHeading_TBG Onatel Février  2009  Vtbg V3_Flash du mois d' avril 2009 2" xfId="16386"/>
    <cellStyle name="40 % - Accent3 8 2 3 2" xfId="16387"/>
    <cellStyle name="40 % - Accent1 8 2" xfId="16388"/>
    <cellStyle name="Input Normal 10" xfId="16389"/>
    <cellStyle name="Normal 12 2 4 3 4" xfId="16390"/>
    <cellStyle name="40% - Accent2 6 2 2 2" xfId="16391"/>
    <cellStyle name="_TableHead_commentaires fixe  internet Déc 08_Flash du mois d' avril 2009_Reporting Onatel septembre  2009 préparé_Budget 2011 v1 (4) 2" xfId="16392"/>
    <cellStyle name="SAPBEXfilterItem 2 2" xfId="16393"/>
    <cellStyle name="_Table_USA Ownership_commentaires fixe  internet Déc 08_Copie de Flash du mois d' avril 2009 corrigé par NAIMI_Budget Telmob 2011" xfId="16394"/>
    <cellStyle name="Texte explicatif 3 2" xfId="16395"/>
    <cellStyle name="60 % - Accent3 3" xfId="16396"/>
    <cellStyle name="Normal 74 4 2 2" xfId="16397"/>
    <cellStyle name="_CWNs - MOBILITY1_BP&amp;A Bulletin - 05- 2008-09-MAPA (draft)" xfId="16398"/>
    <cellStyle name="20% - Accent5 24 2 2" xfId="16399"/>
    <cellStyle name="20% - Accent5 19 2 2" xfId="16400"/>
    <cellStyle name="_Table_USA Ownership_commentaires fixe  internet Déc 08_Commentaires TBG mars_Flash du mois d' avril 2009_Reporting Onatel septembre  2009 préparé_Budget Telmob 2011" xfId="16401"/>
    <cellStyle name="Milliers 7 2 3" xfId="16402"/>
    <cellStyle name="_Table_02 Pfd Valuation_commentaires fixe  internet Déc 08_Copie de Flash du mois d' avril 2009 corrigé par NAIMI_Reporting Onatel septembre  2009 préparé_Budget Telmob 2011 2 2" xfId="16403"/>
    <cellStyle name="20% - Accent4 16 2" xfId="16404"/>
    <cellStyle name="20% - Accent4 21 2" xfId="16405"/>
    <cellStyle name="_Table_02 Pfd Valuation_commentaires fixe  internet Déc 08_Commentaires TBG mars_Flash du mois d' avril 2009_Flash du mois de mai 2009_Capex- Mobile 2" xfId="16406"/>
    <cellStyle name="Normal 23_RH et QS" xfId="16407"/>
    <cellStyle name="Normal 18_RH et QS" xfId="16408"/>
    <cellStyle name="_Table_02 Pfd Valuation_Budget Telmob 2011" xfId="16409"/>
    <cellStyle name="_Heading_prestemp_Reporting Onatel Mai 2009 V 0 A ENVOYE_Reporting Onatel septembre  2009 préparé" xfId="16410"/>
    <cellStyle name="_Table_commentaires fixe  internet Déc 08_Copie de Flash du mois d' avril 2009 corrigé par NAIMI_Flash du mois de mai 2009_Budget Telmob 2011" xfId="16411"/>
    <cellStyle name="_Table_02 Pfd Valuation_commentaires fixe  internet Déc 08_TBG Onatel Février  2009  Vtbg V3_Copie de Flash du mois d' avril 2009 corrigé par NAIMI_Reporting Onatel Mai 2009 V 0_Flash du mois de septembre 2009 (2) (version 1)_Capex- Mobile 2" xfId="16412"/>
    <cellStyle name="NPPESalesPct 5" xfId="16413"/>
    <cellStyle name="_Table_02 Pfd Valuation_commentaires fixe  internet Déc 08_Flash du mois d' avril 2009_Flash du mois de septembre 2009 (2) (version 1)_Budget Telmob 2011 2 2" xfId="16414"/>
    <cellStyle name="40% - Accent5 21 3 2" xfId="16415"/>
    <cellStyle name="40% - Accent5 16 3 2" xfId="16416"/>
    <cellStyle name="_MAPA-Nov 04_BP&amp;A Bulletin - 05- 2008-09-MAPA (draft)" xfId="16417"/>
    <cellStyle name="_Table_02  3" xfId="16418"/>
    <cellStyle builtinId="22" name="Calculation" xfId="16419"/>
    <cellStyle name="_Table_02 Pfd Valuation_Flash du mois d' avril 2009_Reporting Onatel septembre  2009 préparé 3" xfId="16420"/>
    <cellStyle name="20% - Accent2 28" xfId="16421"/>
    <cellStyle name="_Table_USA Ownership_Commentaires TBG mars_Flash du mois d' avril 2009_Flash du mois de septembre 2009 (2) (version 1) 2" xfId="16422"/>
    <cellStyle name="_TableHeading_commentaires fixe  internet Déc 08_TBG Onatel Février  2009  Vtbg V3_Commentaires TBG mars_Copie de Flash du mois d' avril 2009 corrigé par NAIMI_Reporting Onatel Mai 2009 V 0_Budget 2011 v1 (4)" xfId="16423"/>
    <cellStyle name="_SubHeading_210302 VU Liquidity new figures_Reporting Onatel Avril 2009 V0_Flash du mois de septembre 2009 (2) (version 1)_Flash du mois de Décembre 2009 V3 (2)" xfId="16424"/>
    <cellStyle name="Normal 23 2 3 2 3" xfId="16425"/>
    <cellStyle name="_Currency_CSC Cable makers 060502" xfId="16426"/>
    <cellStyle name="Normal 4 14 3_RH et QS" xfId="16427"/>
    <cellStyle name="_Table_USA Ownership_commentaires fixe  internet Déc 08_TBG Onatel Février  2009  Vtbg V3_Commentaires TBG mars_Copie de Flash du mois d' avril 2009 corrigé par NAIMI_Flash du mois de septembre 2009 (2) (version 1) 2 2" xfId="16428"/>
    <cellStyle name="_Table_02 Pfd Valuation_commentaires fixe  internet Déc 08_TBG Onatel Février  2009  Vtbg V3_Commentaires TBG mars_Reporting Onatel Mai 2009 V 0 3" xfId="16429"/>
    <cellStyle name="40% - Accent4 25 2" xfId="16430"/>
    <cellStyle name="40 % - Accent2 11 3 2" xfId="16431"/>
    <cellStyle name="_SubHeading_210302 VU Liquidity new figures_Reporting Onatel Avril 2009 V0_Flash du mois de septembre 2009 (2) (version 1)_FLASH ONATEL DU MOIS DE FEVRIER 2010 V2" xfId="16432"/>
    <cellStyle name="Milliers 14 2 4 3" xfId="16433"/>
    <cellStyle name="_SubHeading_210302 VU Liquidity new figures_Reporting Onatel Avril 2009 V0_Flash du mois de Décembre 2009 V3 (2)" xfId="16434"/>
    <cellStyle name="Normal 3 2 7" xfId="16435"/>
    <cellStyle name="40% - Accent2 28 3" xfId="16436"/>
    <cellStyle name="_SubHeading_210302 VU Liquidity new figures_Sotelma réctifié5" xfId="16437"/>
    <cellStyle name="40% - Accent1 22 2 2" xfId="16438"/>
    <cellStyle name="40% - Accent1 17 2 2" xfId="16439"/>
    <cellStyle name="_Table_02 Pfd Valuation_TBG Onatel Février  2009  Vtbg V3_Copie de Flash du mois d' avril 2009 corrigé par NAIMI_Reporting Onatel Mai 2009 V 0_Reporting Onatel septembre  2009 préparé 3" xfId="16440"/>
    <cellStyle name="40% - Accent3 11" xfId="16441"/>
    <cellStyle name="_Table_USA Ownership_commentaires fixe  internet Déc 08_TBG Onatel Février  2009  Vtbg V3_Copie de Flash du mois d' avril 2009 corrigé par NAIMI_Reporting Onatel septembre  2009 préparé 3" xfId="16442"/>
    <cellStyle name="_Table_02 Pfd Valuation_commentaires fixe  internet Déc 08_Flash du mois d' avril 2009_Flash du mois de mai 2009_Budget Telmob 2011 2 2" xfId="16443"/>
    <cellStyle name="Milliers 14 2 5 2" xfId="16444"/>
    <cellStyle name="_Table_USA Ownership_Copie de Flash du mois d' avril 2009 corrigé par NAIMI 2" xfId="16445"/>
    <cellStyle name="_Table_USA Ownership_commentaires fixe  internet Déc 08_Commentaires TBG mars_Flash du mois de mai 2009_Budget Telmob 2011" xfId="16446"/>
    <cellStyle name="_Table_02 Pfd Valuation_commentaires fixe  internet Déc 08_Copie de Flash du mois d' avril 2009 corrigé par NAIMI_Flash du mois de mai 2009 3" xfId="16447"/>
    <cellStyle name="_Tabl 2" xfId="16448"/>
    <cellStyle name="20 % - Accent5 3 2 2" xfId="16449"/>
    <cellStyle name="_TableHeading_commentaires fixe  internet Déc 08_Copie de Flash du mois d' avril 2009 corrigé par NAIMI_Budget 2011 v1 (4)" xfId="16450"/>
    <cellStyle name="_Tabl" xfId="16451"/>
    <cellStyle name="Normal 4 16 4 2" xfId="16452"/>
    <cellStyle name="_Table_Reporting Onatel Mai 2009 V 0" xfId="16453"/>
    <cellStyle name="_Table_USA Ownership_Reporting Onatel Avril 2009 V0_Flash du mois de mai 2009 2 2" xfId="16454"/>
    <cellStyle name="40 % - Accent2 7 5 2" xfId="16455"/>
    <cellStyle name="_Table_02 Pfd Valuation_commentaires fixe  internet Déc 08_Commentaires TBG mars_Reporting Onatel septembre  2009 préparé_Budget Telmob 2011 3" xfId="16456"/>
    <cellStyle name="_Table_USA Ownership_Copie de Flash du mois d' avril 2009 corrigé par NAIMI_Reporting Onatel Mai 2009 V 0_Budget Telmob 2011 2" xfId="16457"/>
    <cellStyle name="_Retenu  Projets exceptionnels_Classeur1 (2)" xfId="16458"/>
    <cellStyle name="_Heading_prestemp_Reporting Onatel Avril 2009 V0_Flash du mois de Novembre V2" xfId="16459"/>
    <cellStyle name="_Situation des projets FTK_BSS_Envrt_02-10-07_PPO_3G_2009 Propos DR &amp; Scénarios Mktg 12-12" xfId="16460"/>
    <cellStyle name="_Table_02 Pfd Valuation_commentaires fixe  internet Déc 08_TBG Onatel Février  2009  Vtbg V3_Commentaires TBG mars_Flash du mois d' avril 2009_Budget Telmob 2011 3" xfId="16461"/>
    <cellStyle name="_Table_02 Pfd Valuation_Flash du mois de mai 2009 3" xfId="16462"/>
    <cellStyle name="40 % - Accent6 9 3 2" xfId="16463"/>
    <cellStyle name="Pourcentage 18 2 2 2 4" xfId="16464"/>
    <cellStyle name="_SubHeading_prestemp_Reporting Onatel Avril 2009 V0_Reporting Onatel septembre  2009 préparé" xfId="16465"/>
    <cellStyle name="40% - Accent5 24_RH et QS" xfId="16466"/>
    <cellStyle name="40% - Accent5 19_RH et QS" xfId="16467"/>
    <cellStyle name="_Situation des projets FTK_BSS_Envrt_02-10-07_Feuil1" xfId="16468"/>
    <cellStyle name="_Table_02 Pfd Valuation_commentaires fixe  internet Déc 08_Commentaires TBG mars_Copie de Flash du mois d' avril 2009 corrigé par NAIMI_Reporting Onatel septembre  2009 préparé 3" xfId="16469"/>
    <cellStyle name="Normal 6 2 3 5 2" xfId="16470"/>
    <cellStyle name="_Table_02 Pfd Valuation_TBG Onatel Février  2009  Vtbg V3_Reporting Onatel Mai 2009 V 0_Budget Telmob 2011" xfId="16471"/>
    <cellStyle name="_Table_02 Pfd Valuation_TBG Onatel Février  2009  Vtbg V3_Flash du mois d' avril 2009_Budget Telmob 2011 2 2" xfId="16472"/>
    <cellStyle name="40% - Accent4 10" xfId="16473"/>
    <cellStyle name="Linked Cell 12" xfId="16474"/>
    <cellStyle name="_Table_USA Ownership_Reporting Onatel Avril 2009 V0_Copie de Flash du mois d' avril 2009 corrigé par NAIMI_Reporting Onatel Mai 2009 V 0_Flash du mois de septembre 2009 (2) (version 1)" xfId="16475"/>
    <cellStyle name="Normal 21 2 3_RH et QS" xfId="16476"/>
    <cellStyle name="_Table_02 Pfd Valuation_commentaires fixe  internet Déc 08_TBG Onatel Février  2009  Vtbg V3_Commentaires TBG mars_Flash du mois d' avril 2009_Flash du mois de septembre 2009 (2) (version 1) 2 2" xfId="16477"/>
    <cellStyle name="_RECAPFLUXMES2004" xfId="16478"/>
    <cellStyle name="_SubHeading_210302 VU Liquidity new figures_FAITS MARQUANTS DE SEPTEMBRE 2009" xfId="16479"/>
    <cellStyle name="Milliers 14 5" xfId="16480"/>
    <cellStyle name="_TableHead_commentaires fixe  internet Déc 08_TBG Onatel Février  2009  Vtbg V3_Flash du mois d' avril 2009_Budget Telmob 2011 2" xfId="16481"/>
    <cellStyle name="_Table_USA Ownership_commentaires fixe  internet Déc 08_TBG Onatel Février  2009  Vtbg V3_Commentaires TBG mars_Reporting Onatel septembre  2009 préparé_Budget Telmob 2011 3" xfId="16482"/>
    <cellStyle name="_Table_Commentaires TBG mars_Copie de Flash du mois d' avril 2009 corrigé par NAIMI_Reporting Onatel Mai 2009 V 0_Budget Telmob 2011" xfId="16483"/>
    <cellStyle name="_Table_USA Ownership_Rev Fixe-Internet_COMMENTAIRES JUILLET 2009_Budget Telmob 2011 2" xfId="16484"/>
    <cellStyle name="_TableHeading_commentaires fixe  internet Déc 08_Copie de Flash du mois d' avril 2009 corrigé par NAIMI_Reporting Onatel Mai 2009 V 0 2" xfId="16485"/>
    <cellStyle name="_Table_02 Pfd Valuation_TBG Onatel Février  2009  Vtbg V3" xfId="16486"/>
    <cellStyle name="_TableHead_P&amp;L S1 2008" xfId="16487"/>
    <cellStyle name="40% - Accent5 10 4" xfId="16488"/>
    <cellStyle name="_SubHeading_210302 VU Liquidity new figures_Reporting Onatel Mai 2009 V 0_Flash du mois de septembre 2009 (2) (version 1)_FLASH ONATEL DU MOIS DE FEVRIER 2010 V2" xfId="16489"/>
    <cellStyle name="_Table_USA Ownership_commentaires fixe  internet Déc 08_TBG Onatel Février  2009  Vtbg V3_Commentaires TBG mars_Flash du mois d' avril 2009_Reporting Onatel septembre  2009 préparé 3" xfId="16490"/>
    <cellStyle name="Entrée 2 2 3" xfId="16491"/>
    <cellStyle name="_Table_02 Pfd Valuation_TBG Onatel Février  2009  Vtbg V3_Commentaires TBG mars_Budget Telmob 2011" xfId="16492"/>
    <cellStyle name="_TableHeading_Commentaires TBG mars_Copie de Flash du mois d' avril 2009 corrigé par NAIMI_Reporting Onatel Mai 2009 V 0_Reporting Onatel septembre  2009 préparé" xfId="16493"/>
    <cellStyle name="_Table_02 Pfd Valuation_commentaires fixe  internet Déc 08_Budget Telmob 2011 2" xfId="16494"/>
    <cellStyle name="_Table_USA Ownership_Rev Fixe-Internet 3" xfId="16495"/>
    <cellStyle name="Normal 20 2 2 4 2 2" xfId="16496"/>
    <cellStyle name="_Table_Reporting Onatel septembre  2009 préparé_Budget Telmob 2011" xfId="16497"/>
    <cellStyle name="Total 3 4" xfId="16498"/>
    <cellStyle name="_Table_02 Pfd Valuation_commentaires fixe  internet Déc 08_Commentaires TBG mars_Copie de Flash du mois d' avril 2009 corrigé par NAIMI_Reporting Onatel Mai 2009 V 0_Reporting Onatel septembre  2009 préparé_Capex- Mobile 2" xfId="16499"/>
    <cellStyle name="Normal 8 2 3 3 3" xfId="16500"/>
    <cellStyle name="Accent3 - 60 %" xfId="16501"/>
    <cellStyle name="_TableRowBorder_TBG Onatel Février  2009  Vtbg V3_Commentaires TBG mars_Copie de Flash du mois d' avril 2009 corrigé par NAIMI_Flash du mois de mai 2009_Budget Telmob 2011" xfId="16502"/>
    <cellStyle name="_Heading_prestemp_Reporting Onatel Mai 2009 V 0 A ENVOYE_Commentaire activité Fixe  mobile ONATEL Nov 2009" xfId="16503"/>
    <cellStyle name="20% - Accent5 22 2" xfId="16504"/>
    <cellStyle name="20% - Accent5 17 2" xfId="16505"/>
    <cellStyle name="_Table_USA Ownership_Reporting Onatel Avril 2009 V0_Flash du mois de septembre 2009 (2) (version 1)_Budget Telmob 2011 2 2" xfId="16506"/>
    <cellStyle name="_Table_USA Ownership_commentaires fixe  internet Déc 08_Reporting Onatel Mai 2009 V 0 A ENVOYE_Flash du mois de septembre 2009 (2) (version 1)_Budget Telmob 2011 2" xfId="16507"/>
    <cellStyle name="_Percent_USA Ownership" xfId="16508"/>
    <cellStyle name="_Table_02 Pfd Valuation_commentaires fixe  internet Déc 08_TBG Onatel Février  2009  Vtbg V3_Commentaires TBG mars_Flash du mois d' avril 2009_Reporting Onatel septembre  2009 préparé_Capex- Mobile 2" xfId="16509"/>
    <cellStyle name="20 % - Accent1 8 4" xfId="16510"/>
    <cellStyle name="_TableHeading_Commentaires TBG mars_Copie de Flash du mois d' avril 2009 corrigé par NAIMI_Reporting Onatel septembre  2009 préparé" xfId="16511"/>
    <cellStyle name="_Table_02 Pfd Valuation_commentaires fixe  internet Déc 08_TBG Onatel Février  2009  Vtbg V3_Copie de Flash du mois d' avril 2009 corrigé par NAIMI_Capex- Mobile 2" xfId="16512"/>
    <cellStyle name="_TableHeading_commentaires fixe  internet Déc 08_TBG Onatel Février  2009  Vtbg V3_Flash du mois de mai 2009_Budget Telmob 2011" xfId="16513"/>
    <cellStyle name="_Table_02 Pfd Valuation_commentaires fixe  internet Déc 08_Commentaires TBG mars_Flash du mois de mai 2009_Budget Telmob 2011 3" xfId="16514"/>
    <cellStyle name="_Table_02 Pfd Valuation_Commentaires TBG mars_Budget Telmob 2011 2 2" xfId="16515"/>
    <cellStyle name="40 % - Accent4 12 2 3" xfId="16516"/>
    <cellStyle name="20% - Accent2 2 4" xfId="16517"/>
    <cellStyle name="Normal 8 9 2" xfId="16518"/>
    <cellStyle name="_Table_USA Ownership_commentaires fixe  internet Déc 08_Reporting Onatel Mai 2009 V 0 A ENVOYE_Budget Telmob 2011" xfId="16519"/>
    <cellStyle name="_Heading_210302 VU Liquidity new figures_Commentaires Janvier 2010" xfId="16520"/>
    <cellStyle name="_SubHeading_prestemp_commentaires fixe  internet Déc 08" xfId="16521"/>
    <cellStyle name="_Table_USA Ownership_Reporting Onatel Avril 2009 V0_Reporting Onatel Mai 2009 V 0_Budget Telmob 2011 3" xfId="16522"/>
    <cellStyle name="_Table_USA Ownership_commentaires fixe  internet Déc 08_Commentaires TBG mars_Reporting Onatel septembre  2009 préparé_Budget Telmob 2011" xfId="16523"/>
    <cellStyle name="_SubHeading_210302 VU Liquidity new figures_Reporting Onatel Mai 2009 V 0 A ENVOYE 2" xfId="16524"/>
    <cellStyle name="40 % - Accent6 10 3 3" xfId="16525"/>
    <cellStyle name="20 % - Accent3 8 5 2" xfId="16526"/>
    <cellStyle name="40 % - Accent6 10_RH et QS" xfId="16527"/>
    <cellStyle name="20% - Accent1 14 2" xfId="16528"/>
    <cellStyle name="_Table_USA Ownership_Flash du mois d' avril 2009_Flash du mois de septembre 2009 (2) (version 1)_Budget Telmob 2011 2" xfId="16529"/>
    <cellStyle name="_Table_USA Ownership_commentaires fixe  internet Déc 08_Commentaires TBG mars_Flash du mois d' avril 2009_Reporting Onatel septembre  2009 préparé_Budget Telmob 2011 3" xfId="16530"/>
    <cellStyle name="40 % - Accent4 10 2_RH et QS" xfId="16531"/>
    <cellStyle name="20 % - Accent3 10 2 2" xfId="16532"/>
    <cellStyle name="_TableRowBorder_commentaires fixe  internet Déc 08_TBG Onatel Février  2009  Vtbg V3_Commentaires TBG mars_Flash du mois d' avril 2009_Flash du mois de mai 2009" xfId="16533"/>
    <cellStyle name="_SubHeading_210302 VU Liquidity new figures_Reporting Onatel Mai 2009 V 0_FLASH ONATEL DU MOIS DE FEVRIER 2010 V2" xfId="16534"/>
    <cellStyle name="_Table_02 Pfd Valuation_TBG Onatel Février  2009  Vtbg V3_Commentaires TBG mars_Copie de Flash du mois d' avril 2009 corrigé par NAIMI_Flash du mois de septembre 2009 (2) (version 1) 3" xfId="16535"/>
    <cellStyle name="_PercentSpace_BLS2q_salesforce" xfId="16536"/>
    <cellStyle name="_Table_02 Pfd Valuation_commentaires fixe  internet Déc 08_Reporting Onatel Mai 2009 V 0_Budget Telmob 2011 2 2" xfId="16537"/>
    <cellStyle name="_SubHeading_prestemp_Reporting Onatel Avril 2009 V0_FLASH ONATEL DU MOIS DE FEVRIER 2010 V2" xfId="16538"/>
    <cellStyle name="Commentaire 5 7 2" xfId="16539"/>
    <cellStyle name="_Table_02 Pfd Valuation_Commentaires TBG mars_Flash du mois d' avril 2009_Flash du mois de septembre 2009 (2) (version 1)_Budget Telmob 2011 2" xfId="16540"/>
    <cellStyle name="_Table_02 Pfd Valuation_commentaires fixe  internet Déc 08_Commentaires TBG mars_Copie de Flash du mois d' avril 2009 corrigé par NAIMI_Reporting Onatel Mai 2009 V 0_Flash du mois de septembre 2009 (2) (version 1)_Budget Telmob 2011 3" xfId="16541"/>
    <cellStyle name="40% - Accent3 2 3" xfId="16542"/>
    <cellStyle name="_Table_02 Pfd Valuation_Reporting Onatel Mai 2009 V 0 A ENVOYE_Reporting Onatel septembre  2009 préparé_Budget Telmob 2011 2" xfId="16543"/>
    <cellStyle name="40 % - Accent6 9 2 2 3" xfId="16544"/>
    <cellStyle name="_Comma_Final Pages 8-20_BLS2q_salesforce" xfId="16545"/>
    <cellStyle name="Explanatory Text 25" xfId="16546"/>
    <cellStyle name="_SubHeading_210302 VU Liquidity new figures_Reporting Onatel Mai 2009 V 0_Flash du mois de septembre 2009 (2) (version 1)_Flash du mois de Décembre 2009 V3 (2)" xfId="16547"/>
    <cellStyle name="Normal 26 2 6" xfId="16548"/>
    <cellStyle name="_Table_02 Pfd Valuation_commentaires fixe  internet Déc 08_Reporting Onatel Avril 2009 V0_Copie de Flash du mois d' avril 2009 corrigé par NAIMI_Flash du mois de septembre 2009 (2) (version 1)" xfId="16549"/>
    <cellStyle name="_Table_02 Pfd Valuation_commentaires fixe  internet Déc 08_TBG Onatel Février  2009  Vtbg V3_Flash du mois de septembre 2009 (2) (version 1)_Budget Telmob 2011 3" xfId="16550"/>
    <cellStyle name="_Table_02 Pfd Valuation_commentaires fixe  internet Déc 08_Commentaires TBG mars_Copie de Flash du mois d' avril 2009 corrigé par NAIMI_Reporting Onatel Mai 2009 V 0_Flash du mois de septembre 2009 (2) (version 1)" xfId="16551"/>
    <cellStyle name="20 % - Accent1 4" xfId="16552"/>
    <cellStyle name="_Table_USA Ownership_TBG Onatel Février  2009  Vtbg V3_Flash du mois de mai 2009 2" xfId="16553"/>
    <cellStyle name="_TableRowBorder_commentaires fixe  internet Déc 08_TBG Onatel Février  2009  Vtbg V3_Flash du mois d' avril 2009_Budget Telmob 2011" xfId="16554"/>
    <cellStyle name="_TableHead_Flash du mois d' avril 2009_Budget 2011 v1 (4) 2" xfId="16555"/>
    <cellStyle name="_Table_USA Ownership_Commentaires TBG mars_Flash du mois d' avril 2009_Flash du mois de septembre 2009 (2) (version 1)_Budget Telmob 2011 2 2" xfId="16556"/>
    <cellStyle name="_Table_02 Pfd Valuation_Commentaires TBG mars_Copie de Flash du mois d' avril 2009 corrigé par NAIMI_Flash du mois de mai 2009_Capex- Mobile" xfId="16557"/>
    <cellStyle name="_Table_02 Pfd Valuation_commentaires fixe  internet Déc 08_TBG Onatel Février  2009  Vtbg V3_Commentaires TBG mars_Flash du mois d' avril 2009_Budget Telmob 2011 2 2" xfId="16558"/>
    <cellStyle name="Normal 101 5" xfId="16559"/>
    <cellStyle name="_Table_02 Pfd Valuation_Flash du mois d' avril 2009_Reporting Onatel septembre  2009 préparé_Capex- Mobile 2" xfId="16560"/>
    <cellStyle name="20% - Accent1 25 3" xfId="16561"/>
    <cellStyle name="Normal 8 5 2 2" xfId="16562"/>
    <cellStyle name="_Table_02 Pfd Valuation_commentaires fixe  internet Déc 08_Copie de Flash du mois d' avril 2009 corrigé par NAIMI_Reporting Onatel Mai 2009 V 0_Flash du mois de septembre 2009 (2) (version 1) 3" xfId="16563"/>
    <cellStyle name="_CWNs - MOBILITY" xfId="16564"/>
    <cellStyle name="60 % - Accent2 5 2" xfId="16565"/>
    <cellStyle name="Normal 92 2 3 2" xfId="16566"/>
    <cellStyle name="Normal 87 2 3 2" xfId="16567"/>
    <cellStyle name="_SubHeading_210302 VU Liquidity new figures_Reporting Onatel Mai 2009 V 0_FAITS MARQUANTS DE SEPTEMBRE 2009" xfId="16568"/>
    <cellStyle name="40% - Accent6 10 4" xfId="16569"/>
    <cellStyle name="Comma [0] 5 3" xfId="16570"/>
    <cellStyle name="40 % - Accent6 9 3 3" xfId="16571"/>
    <cellStyle name="Normal 20 4 3_RH et QS" xfId="16572"/>
    <cellStyle name="40 % - Accent5 13 2 2" xfId="16573"/>
    <cellStyle name="_Table_USA Ownership_commentaires fixe  internet Déc 08_Commentaires TBG mars_Budget Telmob 2011 3" xfId="16574"/>
    <cellStyle name="40% - Accent5 25" xfId="16575"/>
    <cellStyle name="20 % - Accent2 8 2 3" xfId="16576"/>
    <cellStyle name="_TableHeading_P &amp; L Conso_Budget Telmob 2011 2" xfId="16577"/>
    <cellStyle name="_Table_02 Pfd Valuation_Commentaires TBG mars_Flash du mois d' avril 2009_Flash du mois de mai 2009_Capex- Mobile" xfId="16578"/>
    <cellStyle name="_SubHeading_prestemp_Classeur1" xfId="16579"/>
    <cellStyle name="40% - Accent6 13 2" xfId="16580"/>
    <cellStyle name="_Table_TBG Onatel Février  2009  Vtbg V3_Commentaires TBG mars_Copie de Flash du mois d' avril 2009 corrigé par NAIMI_Reporting Onatel septembre  2009 préparé" xfId="16581"/>
    <cellStyle name="_SubHeading_210302 VU Liquidity new figures_Reporting Onatel Mai 2009 V 0 A ENVOYE_Flash du mois de septembre 2009 (2) (version 1)_Reporting Onatel septembre  2009 V1 (4)" xfId="16582"/>
    <cellStyle name="_SubHeading_210302 VU Liquidity new figures_Reporting Onatel Mai 2009 V 0 A ENVOYE_Flash du mois de septembre 2009 (2) (version 1)_FLASH ONATEL DU MOIS DE FEVRIER 2010 V2" xfId="16583"/>
    <cellStyle name="_CAPEX RFE 2007-2008-Actu12008 (2)" xfId="16584"/>
    <cellStyle name="_Table_02 Pfd Valuation_commentaires fixe  internet Déc 08_Copie de Flash du mois d' avril 2009 corrigé par NAIMI_Reporting Onatel septembre  2009 préparé 3" xfId="16585"/>
    <cellStyle name="_Table_commentaires fixe  internet Déc 08_TBG Onatel Février  2009  Vtbg V3_Commentaires TBG mars_Copie de Flash du mois d' avril 2009 corrigé par NAIMI_Reporting Onatel Mai 2009 V 0_Flash du mois de septembre 2009 (2) (version 1)" xfId="16586"/>
    <cellStyle name="Accent5 6" xfId="16587"/>
    <cellStyle name="%_Budget Onatel -Actu 3-2008_Budget Telmob 2011" xfId="16588"/>
    <cellStyle name="Comma  - Style8" xfId="16589"/>
    <cellStyle name="20% - Accent4 5 4" xfId="16590"/>
    <cellStyle name="40 % - Accent6 10 2 2" xfId="16591"/>
    <cellStyle name="_SubHeading_210302 VU Liquidity new figures_Reporting Onatel Mai 2009 V 0 A ENVOYE_Classeur1" xfId="16592"/>
    <cellStyle name="_Table_02 Pfd Valuation_commentaires fixe  internet Déc 08_TBG Onatel Février  2009  Vtbg V3_Copie de Flash du mois d' avril 2009 corrigé par NAIMI_Flash du mois de septembre 2009 (2) (version 1)_Capex- Mobile 3" xfId="16593"/>
    <cellStyle name="40% - Accent6 13_RH et QS" xfId="16594"/>
    <cellStyle name="20% - Accent4 7 3 2" xfId="16595"/>
    <cellStyle name="Titre 2 6_RH et QS" xfId="16596"/>
    <cellStyle name="Normal 94 3 2 2 2" xfId="16597"/>
    <cellStyle name="Normal 89 3 2 2 2" xfId="16598"/>
    <cellStyle name="_Table_02 Pfd Valuation_commentaires fixe  internet Déc 08_Reporting Onatel Mai 2009 V 0 A ENVOYE_Flash du mois de septembre 2009 (2) (version 1)_Budget Telmob 2011 3" xfId="16599"/>
    <cellStyle name="_TableRowBorder_TBG Onatel Février  2009  Vtbg V3_Commentaires TBG mars_Reporting Onatel septembre  2009 préparé" xfId="16600"/>
    <cellStyle name="20 % - Accent3 4 4" xfId="16601"/>
    <cellStyle name="_TableHead_commentaires fixe  internet Déc 08_Commentaires TBG mars_Flash du mois d' avril 2009_Budget Telmob 2011 2" xfId="16602"/>
    <cellStyle name="_Table_02 Pfd Valuation_commentaires fixe  internet Déc 08_TBG Onatel Février  2009  Vtbg V3_Commentaires TBG mars_Flash du mois d' avril 2009" xfId="16603"/>
    <cellStyle name="_TableHead_commentaires fixe  internet Déc 08_TBG Onatel Février  2009  Vtbg V3_Commentaires TBG mars" xfId="16604"/>
    <cellStyle name="40 % - Accent2 7 5" xfId="16605"/>
    <cellStyle name="_SubHeading_210302 VU Liquidity new figures_Reporting Onatel Avril 2009 V0_Flash du mois de septembre 2009 (2) (version 1) 2" xfId="16606"/>
    <cellStyle name="20 % - Accent2 4 2_Parc Mobile" xfId="16607"/>
    <cellStyle name="_Table_02 Pfd Valuation_commentaires fixe  internet Déc 08_Reporting Onatel Avril 2009 V0_Copie de Flash du mois d' avril 2009 corrigé par NAIMI_Reporting Onatel Mai 2009 V 0_Flash du mois de septembre 2009 (2) (version 1)_Capex- Mobile" xfId="16608"/>
    <cellStyle name="Currency [1]_RH et QS" xfId="16609"/>
    <cellStyle name="_Table_02 Pfd Valuation_Reporting Onatel Mai 2009 V 0 A ENVOYE_Flash du mois de septembre 2009 (2) (version 1)_Capex- Mobile 2 2" xfId="16610"/>
    <cellStyle name="20 % - Accent6 2 2 2" xfId="16611"/>
    <cellStyle name="_CAPEX Août 07 (3)_Classeur1 (2)" xfId="16612"/>
    <cellStyle name="_MT-trim-mail2007-int_Feuil1" xfId="16613"/>
    <cellStyle name="40% - Accent5 28 4" xfId="16614"/>
    <cellStyle name="_Table_02 Pfd Valuation_TBG Onatel Février  2009  Vtbg V3_Budget Telmob 2011 2" xfId="16615"/>
    <cellStyle name="Calc Percent (2) 2" xfId="16616"/>
    <cellStyle name="Accent5 - 20 % 2" xfId="16617"/>
    <cellStyle name="20% - Accent4 4 2 3" xfId="16618"/>
    <cellStyle name="_TableHeading_TBG Onatel Février  2009  Vtbg V3_Commentaires TBG mars_Budget 2011 v1 (4) 2" xfId="16619"/>
    <cellStyle name="Normal 12 2 4 3" xfId="16620"/>
    <cellStyle name="Euro 4 2 2" xfId="16621"/>
    <cellStyle name="%_commentaires fixe  internet Déc 08_FLASH ONATEL DU MOIS DE FEVRIER 2010 V2" xfId="16622"/>
    <cellStyle name="60% - Accent3 11" xfId="16623"/>
    <cellStyle name="_Table_02 Pfd Valuation_TBG Onatel Février  2009  Vtbg V3_Commentaires TBG mars_Copie de Flash du mois d' avril 2009 corrigé par NAIMI_Reporting Onatel septembre  2009 préparé_Capex- Mobile" xfId="16624"/>
    <cellStyle name="Normal 94 3 2" xfId="16625"/>
    <cellStyle name="Normal 89 3 2" xfId="16626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16627"/>
    <cellStyle name="Normal 3 3 3 2 3" xfId="16628"/>
    <cellStyle name="_SubHeading_210302 VU Liquidity new figures_FLASH ONATEL DU MOIS DE FEVRIER 2010 V2" xfId="16629"/>
    <cellStyle name="_Heading_210302 VU Liquidity new figures_Commentaire activité Fixe  mobile ONATEL Nov 2009" xfId="16630"/>
    <cellStyle name="_SubHeading_210302 VU Liquidity new figures_Flash du mois de septembre 2009 (2) (version 1)" xfId="16631"/>
    <cellStyle name="_Heading_prestemp_Reporting Onatel Mai 2009 V 0_Flash du mois de septembre 2009 (2) (version 1) 2" xfId="16632"/>
    <cellStyle name="_Table_USA Ownership_commentaires fixe  internet Déc 08_Commentaires TBG mars_Copie de Flash du mois d' avril 2009 corrigé par NAIMI_Flash du mois de mai 2009_Budget Telmob 2011" xfId="16633"/>
    <cellStyle name="20 % - Accent6 10 2 3" xfId="16634"/>
    <cellStyle name="_Table_commentaires fixe  internet Déc 08_TBG Onatel Février  2009  Vtbg V3_Copie de Flash du mois d' avril 2009 corrigé par NAIMI_Flash du mois de septembre 2009 (2) (version 1)" xfId="16635"/>
    <cellStyle name="20 % - Accent4 11 2 3" xfId="16636"/>
    <cellStyle name="20 % - Accent2 10 3 2" xfId="16637"/>
    <cellStyle name="Normal 3 2 2 2 3 3" xfId="16638"/>
    <cellStyle name="Accent1 2 7" xfId="16639"/>
    <cellStyle name="_Table_02 Pfd Valuation_commentaires fixe  internet Déc 08_TBG Onatel Février  2009  Vtbg V3_Copie de Flash du mois d' avril 2009 corrigé par NAIMI_Reporting Onatel Mai 2009 V 0_Reporting Onatel septembre  2009 préparé 2" xfId="16640"/>
    <cellStyle name="_Table_02 Pfd Valuation_commentaires fixe  internet Déc 08_TBG Onatel Février  2009  Vtbg V3_Copie de Flash du mois d' avril 2009 corrigé par NAIMI_Reporting Onatel Mai 2009 V 0 2 2" xfId="16641"/>
    <cellStyle name="_Table_02 Pfd Valuation_Copie de Flash du mois d' avril 2009 corrigé par NAIMI_Budget Telmob 2011 2" xfId="16642"/>
    <cellStyle name="20% - Accent5 2 2 2" xfId="16643"/>
    <cellStyle name="Normal 8 2 6 2" xfId="16644"/>
    <cellStyle name="40% - Accent3 28 2 2" xfId="16645"/>
    <cellStyle name="60% - Accent1 6" xfId="16646"/>
    <cellStyle name="_TableHeading_commentaires fixe  internet Déc 08_TBG Onatel Février  2009  Vtbg V3_Copie de Flash du mois d' avril 2009 corrigé par NAIMI_Reporting Onatel Mai 2009 V 0_Budget Telmob 2011" xfId="16647"/>
    <cellStyle name="_Table_02 Pfd Valuation_commentaires fixe  internet Déc 08_Copie de Flash du mois d' avril 2009 corrigé par NAIMI_Reporting Onatel Mai 2009 V 0_Reporting Onatel septembre  2009 préparé 2" xfId="16648"/>
    <cellStyle name="_Table_02 Pfd Valuation_commentaires fixe  internet Déc 08_TBG Onatel Février  2009  Vtbg V3_Commentaires TBG mars_Copie de Flash du mois d' avril 2009 corrigé par NAIMI_Flash du mois de septembre 2009 (2) (version 1)" xfId="16649"/>
    <cellStyle name="_TableHead_commentaires fixe  internet Déc 08_Reporting Onatel Avril 2009 V0_Copie de Flash du mois d' avril 2009 corrigé par NAIMI_Flash du mois de mai 2009" xfId="16650"/>
    <cellStyle name="_Currency_Warrants Valuation Model" xfId="16651"/>
    <cellStyle name="_Table_02 Pfd Valuation_TBG Onatel Février  2009  Vtbg V3 2 2" xfId="16652"/>
    <cellStyle name="_Situation des projets FTK_BSS_Envrt_18-10-05" xfId="16653"/>
    <cellStyle name="20% - Accent5 8 2 2 2" xfId="16654"/>
    <cellStyle name="20 % - Accent6 11 3 2" xfId="16655"/>
    <cellStyle name="_Table_02 Pfd Valuation_Reporting Onatel septembre  2009 préparé_Capex- Mobile" xfId="16656"/>
    <cellStyle name="Milliers 18_RH et QS" xfId="16657"/>
    <cellStyle name="_Table_02 Pfd Valuation_Commentaires TBG mars_Copie de Flash du mois d' avril 2009 corrigé par NAIMI_Reporting Onatel septembre  2009 préparé_Capex- Mobile 2" xfId="16658"/>
    <cellStyle name="20 % - Accent6 10 4" xfId="16659"/>
    <cellStyle name="_Table_02 Pfd Valuation_TBG Onatel Février  2009  Vtbg V3_Commentaires TBG mars_Flash du mois d' avril 2009_Capex- Mobile 2 2" xfId="16660"/>
    <cellStyle name="40% - Accent1 13 2 2" xfId="16661"/>
    <cellStyle name="_Situation des projets FTK_BSS_Envrt_18-10-05_Feuil1" xfId="16662"/>
    <cellStyle name="_Table_02 Pfd Valuation_commentaires fixe  internet Déc 08_Commentaires TBG mars_Copie de Flash du mois d' avril 2009 corrigé par NAIMI_Flash du mois de septembre 2009 (2) (version 1)_Budget Telmob 2011 3" xfId="16663"/>
    <cellStyle name="Check Cell 24" xfId="16664"/>
    <cellStyle name="Check Cell 19" xfId="16665"/>
    <cellStyle name="_Table_02 Pfd Valuation_commentaires fixe  internet Déc 08_Flash du mois d' avril 2009_Reporting Onatel Mai 2009 V 0_Budget Telmob 2011" xfId="16666"/>
    <cellStyle name="Heading 2 27" xfId="16667"/>
    <cellStyle name="20 % - Accent2 10_RH et QS" xfId="16668"/>
    <cellStyle name="Texte explicatif 8 2" xfId="16669"/>
    <cellStyle name="_Situation des projets FTK_BSS_Envrt_02-10-07_TBG nov 09 - v5" xfId="16670"/>
    <cellStyle name="_Table_02 Pfd Valuation_commentaires fixe  internet Déc 08_Copie de Flash du mois d' avril 2009 corrigé par NAIMI_Capex- Mobile 2" xfId="16671"/>
    <cellStyle name="Heading 1 27" xfId="16672"/>
    <cellStyle name="_Situation des projets FTK_BSS_Envrt_02-10-07_Tableau de bord-PPO_3G_2009 (3)" xfId="16673"/>
    <cellStyle name="40 % - Accent4 9 4 2 2" xfId="16674"/>
    <cellStyle name="_Table_02 Pfd Valuation_commentaires fixe  internet Déc 08_Commentaires TBG mars_Flash du mois d' avril 2009_Flash du mois de septembre 2009 (2) (version 1) 3" xfId="16675"/>
    <cellStyle name="_SubHeading_210302 VU Liquidity new figures_Reporting Onatel Mai 2009 V 0 A ENVOYE_Reporting Onatel septembre  2009 V1 (4)" xfId="16676"/>
    <cellStyle name="_Table_commentaires fixe  internet Déc 08_Commentaires TBG mars_Budget Telmob 2011" xfId="16677"/>
    <cellStyle name="20 % - Accent6 12 2 2" xfId="16678"/>
    <cellStyle name="_Table_02 Pfd Valuation_commentaires fixe  internet Déc 08_Budget Telmob 2011 3" xfId="16679"/>
    <cellStyle name="40 % - Accent6 9 2 3 2" xfId="16680"/>
    <cellStyle name="_Table_Commentaires TBG mars_Copie de Flash du mois d' avril 2009 corrigé par NAIMI_Flash du mois de mai 2009" xfId="16681"/>
    <cellStyle name="Accent1 2" xfId="16682"/>
    <cellStyle name="40 % - Accent2 8 3 2 2 2" xfId="16683"/>
    <cellStyle name="_Situation des projets FTK_BSS_Envrt_02-10-07" xfId="16684"/>
    <cellStyle name="_Heading_prestemp_FLASH ONATEL DU MOIS DE FEVRIER 2010 V2" xfId="16685"/>
    <cellStyle name="Pourcentage 3 3 2 3 2 2" xfId="16686"/>
    <cellStyle name="_Table_02 Pfd Valuation_commentaires fixe  internet Déc 08_Reporting Onatel Avril 2009 V0_Flash du mois de mai 2009 3" xfId="16687"/>
    <cellStyle name="_Table_USA Ownership_commentaires fixe  internet Déc 08_TBG Onatel Février  2009  Vtbg V3_Reporting Onatel Mai 2009 V 0 2" xfId="16688"/>
    <cellStyle name="_Table_02 Pfd Valuation_Reporting Onatel Avril 2009 V0_Copie de Flash du mois d' avril 2009 corrigé par NAIMI_Reporting Onatel Mai 2009 V 0_Flash du mois de septembre 2009 (2) (version 1) 2" xfId="16689"/>
    <cellStyle name="_Table_02 Pfd Valuation_Flash du mois d' avril 2009_Reporting Onatel septembre  2009 préparé_Budget Telmob 2011 2" xfId="16690"/>
    <cellStyle name="_TableHead_Commentaires TBG mars_Flash du mois d' avril 2009_Reporting Onatel septembre  2009 préparé" xfId="16691"/>
    <cellStyle name="_Table_02 Pfd Valuation_Reporting Onatel Avril 2009 V0_Reporting Onatel Mai 2009 V 0" xfId="16692"/>
    <cellStyle name="Entrée 5_RH et QS" xfId="16693"/>
    <cellStyle name="40% - Accent4 20 2 2 2" xfId="16694"/>
    <cellStyle name="40% - Accent4 15 2 2 2" xfId="16695"/>
    <cellStyle name="_Table_02 Pfd Valuation_commentaires fixe  internet Déc 08_TBG Onatel Février  2009  Vtbg V3_Flash du mois d' avril 2009_Reporting Onatel septembre  2009 préparé 3" xfId="16696"/>
    <cellStyle name="_Frais d'actes  Contentieux 2009" xfId="16697"/>
    <cellStyle name="_MT-trim-mail2007-int_Classeur1 (2)" xfId="16698"/>
    <cellStyle name="_Table_USA Ownership_commentaires fixe  internet Déc 08_TBG Onatel Février  2009  Vtbg V3_Commentaires TBG mars_Flash du mois d' avril 2009_Reporting Onatel septembre  2009 préparé_Budget Telmob 2011" xfId="16699"/>
    <cellStyle name="_Retenu  Projets exceptionnels" xfId="16700"/>
    <cellStyle name="40 % - Accent5 10" xfId="16701"/>
    <cellStyle name="_Table_USA Ownership_commentaires fixe  internet Déc 08_TBG Onatel Février  2009  Vtbg V3_Budget Telmob 2011 3" xfId="16702"/>
    <cellStyle name="_Table_USA Ownership_Reporting Onatel Mai 2009 V 0 A ENVOYE_Flash du mois de septembre 2009 (2) (version 1) 3" xfId="16703"/>
    <cellStyle name="Note 28" xfId="16704"/>
    <cellStyle name="40 % - Accent1 7 4 2 2" xfId="16705"/>
    <cellStyle name="_Table_02 Pfd Valuation_commentaires fixe  internet Déc 08_TBG Onatel Février  2009  Vtbg V3_Commentaires TBG mars_Capex- Mobile" xfId="16706"/>
    <cellStyle name="_Table_02 Pfd Valuation_commentaires fixe  internet Déc 08_Commentaires TBG mars_Flash du mois de septembre 2009 (2) (version 1) 2" xfId="16707"/>
    <cellStyle name="_Table_USA Ownership_commentaires fixe  internet Déc 08_Flash du mois d' avril 2009_Flash du mois de septembre 2009 (2) (version 1)" xfId="16708"/>
    <cellStyle name="40 % - Accent6 10 6" xfId="16709"/>
    <cellStyle name="_Table_USA Ownership_commentaires fixe  internet Déc 08_Copie de Flash du mois d' avril 2009 corrigé par NAIMI 2" xfId="16710"/>
    <cellStyle name="_TableHead_commentaires fixe  internet Déc 08_Commentaires TBG mars_Copie de Flash du mois d' avril 2009 corrigé par NAIMI_Reporting Onatel Mai 2009 V 0_Reporting Onatel septembre  2009 préparé_Budget 2011 v1 (4)" xfId="16711"/>
    <cellStyle name="_SubHeading_prestemp_USAi Warrants Valuation 1" xfId="16712"/>
    <cellStyle name="_Table_USA Ownership_TBG Onatel Février  2009  Vtbg V3_Reporting Onatel Mai 2009 V 0" xfId="16713"/>
    <cellStyle name="_TableHead_TBG Onatel Février  2009  Vtbg V3_Commentaires TBG mars_Flash du mois d' avril 2009_Reporting Onatel septembre  2009 préparé" xfId="16714"/>
    <cellStyle name="_Table_02 Pfd Valuation_commentaires fixe  internet Déc 08_TBG Onatel Février  2009  Vtbg V3_Flash du mois d' avril 2009_Budget Telmob 2011 2 2" xfId="16715"/>
    <cellStyle name="20 % - Accent1 3 2" xfId="16716"/>
    <cellStyle name="%_Flash du mois de septembre 2009 (2) (version 1)_Commentaire activité Fixe  mobile ONATEL Nov 2009" xfId="16717"/>
    <cellStyle name="_TableHead_P &amp; L Conso_COMMENTAIRES JUILLET 2009_Budget Telmob 2011 2" xfId="16718"/>
    <cellStyle name="20% - Accent6 3 2 2 2" xfId="16719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16720"/>
    <cellStyle name="_PercentSpace_02 Pfd Valuation" xfId="16721"/>
    <cellStyle name="_Table_USA Ownership_commentaires fixe  internet Déc 08_Commentaires TBG mars_Copie de Flash du mois d' avril 2009 corrigé par NAIMI_Reporting Onatel septembre  2009 préparé 3" xfId="16722"/>
    <cellStyle name="InputDetailInt 3" xfId="16723"/>
    <cellStyle name="_Multiple_Update 08-27-01-3" xfId="16724"/>
    <cellStyle name="20% - Accent3 6" xfId="16725"/>
    <cellStyle name="SAPBEXHLevel3X 2" xfId="16726"/>
    <cellStyle name="20 % - Accent4 7 2 4" xfId="16727"/>
    <cellStyle name="_Percent" xfId="16728"/>
    <cellStyle name="_P&amp;L consolidé q1 2007 V1 bis" xfId="16729"/>
    <cellStyle name="_OUJDA fixe detail 29-05-2005" xfId="16730"/>
    <cellStyle name="20% - Accent1 3 2 2 2" xfId="16731"/>
    <cellStyle name="% 2" xfId="16732"/>
    <cellStyle name="Normal 6 2 4 3" xfId="16733"/>
    <cellStyle name="_Table_02 Pfd Valuation_Commentaires TBG mars_Reporting Onatel Mai 2009 V 0_Budget Telmob 2011 2 2" xfId="16734"/>
    <cellStyle name="20 % - Accent1 9 2 2 2" xfId="16735"/>
    <cellStyle name="40% - Accent5 14 2 2 2" xfId="16736"/>
    <cellStyle name="_Table_02 Pfd Valuation_commentaires fixe  internet Déc 08_Commentaires TBG mars_Flash du mois d' avril 2009_Capex- Mobile 2" xfId="16737"/>
    <cellStyle name="20 % - Accent6 12 3" xfId="16738"/>
    <cellStyle name="_Opex_11" xfId="16739"/>
    <cellStyle name="_Table_02 Pfd Valuation_commentaires fixe  internet Déc 08_TBG Onatel Février  2009  Vtbg V3_Flash du mois d' avril 2009_Budget Telmob 2011 2" xfId="16740"/>
    <cellStyle name="_Table_02 Pfd Valuation_commentaires fixe  internet Déc 08_Commentaires TBG mars_Flash du mois d' avril 2009_Reporting Onatel septembre  2009 préparé_Budget Telmob 2011 2 2" xfId="16741"/>
    <cellStyle name="40 % - Accent2 9 2 2 3" xfId="16742"/>
    <cellStyle name="_Table_02 Pfd Valuation_TBG Onatel Février  2009  Vtbg V3_Commentaires TBG mars_Flash du mois d' avril 2009_Reporting Onatel Mai 2009 V 0 2 2" xfId="16743"/>
    <cellStyle name="20 % - Accent5 4_CA Fixe" xfId="16744"/>
    <cellStyle name="_QoQ Access Charegs" xfId="16745"/>
    <cellStyle name="_TableHeading_commentaires fixe  internet Déc 08_TBG Onatel Février  2009  Vtbg V3_Flash du mois d' avril 2009_Reporting Onatel Mai 2009 V 0_Budget Telmob 2011 2" xfId="16746"/>
    <cellStyle name="20% - Accent3 7 3 2" xfId="16747"/>
    <cellStyle name="_MultipleSpace_Training Model Shell" xfId="16748"/>
    <cellStyle name="_CAPEX Août 07 (3)" xfId="16749"/>
    <cellStyle name="20% - Accent6 27 2" xfId="16750"/>
    <cellStyle name="% 10" xfId="16751"/>
    <cellStyle name="Linked Cell 9" xfId="16752"/>
    <cellStyle name="20 % - Accent3 9_RH et QS" xfId="16753"/>
    <cellStyle name="_TableHeading_TBG Onatel Février  2009  Vtbg V3_Commentaires TBG mars_Copie de Flash du mois d' avril 2009 corrigé par NAIMI_Flash du mois de mai 2009" xfId="16754"/>
    <cellStyle name="_Table_02 Pfd Valuation_Commentaires TBG mars_Copie de Flash du mois d' avril 2009 corrigé par NAIMI_Flash du mois de septembre 2009 (2) (version 1)_Capex- Mobile 2 2" xfId="16755"/>
    <cellStyle name="Milliers 14 2 3 3" xfId="16756"/>
    <cellStyle name="_Table_02 Pfd Valuation_Budget Telmob 2011 2" xfId="16757"/>
    <cellStyle name="20 % - Accent1 7_RH et QS" xfId="16758"/>
    <cellStyle name="%_Phase préparatoire du TBG de Décembre 2008_Flux Financiers Conso_FLASH ONATEL DU MOIS DE FEVRIER 2010 V2" xfId="16759"/>
    <cellStyle name="_Heading_210302 VU Liquidity new figures_Reporting Onatel Avril 2009 V0_Flash du mois de septembre 2009 (2) (version 1)_Commentaire activité Fixe  mobile ONATEL Nov 2009" xfId="16760"/>
    <cellStyle name="_TableHeading_Copie de Flash du mois d' avril 2009 corrigé par NAIMI_Reporting Onatel Mai 2009 V 0_Reporting Onatel septembre  2009 préparé" xfId="16761"/>
    <cellStyle name="Normal [0] 12 2 2" xfId="16762"/>
    <cellStyle name="_KPI definitions_Draft_BP&amp;A Bulletin - 05- 2008-09-MAPA (draft)" xfId="16763"/>
    <cellStyle name="40 % - Accent3 11 2" xfId="16764"/>
    <cellStyle name="_KPI BBNL_BP&amp;A Bulletin - 05- 2008-09-MAPA (draft)" xfId="16765"/>
    <cellStyle name="40 % - Accent4 10 3 2 3" xfId="16766"/>
    <cellStyle name="20% - Accent4 5 2" xfId="16767"/>
    <cellStyle name="20 % - Accent4 7 3 3 2" xfId="16768"/>
    <cellStyle name="_TableHeading_commentaires fixe  internet Déc 08_TBG Onatel Février  2009  Vtbg V3_Flash du mois de mai 2009 2" xfId="16769"/>
    <cellStyle name="_Heading_210302 VU Liquidity new figures_P-L Fixe" xfId="16770"/>
    <cellStyle name="20% - Accent5 28" xfId="16771"/>
    <cellStyle name="_BTVL F&amp;F - 2+10 - For circulation" xfId="16772"/>
    <cellStyle name="réel_Kombissiri" xfId="16773"/>
    <cellStyle name="_Table_02 Pfd Valuation_commentaires fixe  internet Déc 08_TBG Onatel Février  2009  Vtbg V3 2" xfId="16774"/>
    <cellStyle name="_Table_02 Pfd Valuation_commentaires fixe  internet Déc 08_TBG Onatel Février  2009  Vtbg V3_Commentaires TBG mars_Flash du mois d' avril 2009_Reporting Onatel Mai 2009 V 0_Budget Telmob 2011" xfId="16775"/>
    <cellStyle name="_TableRowBorder_Reporting Onatel Mai 2009 V 0" xfId="16776"/>
    <cellStyle name="_TableHead_commentaires fixe  internet Déc 08_TBG Onatel Février  2009  Vtbg V3_Commentaires TBG mars_Copie de Flash du mois d' avril 2009 corrigé par NAIMI_Reporting Onatel Mai 2009 V 0_Budget Telmob 2011 2" xfId="16777"/>
    <cellStyle name="40 % - Accent5 7 4 2" xfId="16778"/>
    <cellStyle name="40 % - Accent4 2 2 2" xfId="16779"/>
    <cellStyle name="_Table_02 Pfd Valuation_Reporting Onatel septembre  2009 préparé" xfId="16780"/>
    <cellStyle name="Years" xfId="16781"/>
    <cellStyle name="40% - Accent6 9_RH et QS" xfId="16782"/>
    <cellStyle name="%_Phase préparatoire du TBG de Décembre 2008_Flash du mois de septembre 2009 (2) (version 1)_Commentaire activité Fixe  mobile ONATEL Nov 2009" xfId="16783"/>
    <cellStyle name="_Table_02 Pfd Valuation_TBG Onatel Février  2009  Vtbg V3_Copie de Flash du mois d' avril 2009 corrigé par NAIMI_Flash du mois de mai 2009_Budget Telmob 2011 2" xfId="16784"/>
    <cellStyle name="Normal 25 2" xfId="16785"/>
    <cellStyle name="_Table_USA Ownership_Flash du mois d' avril 2009_Flash du mois de septembre 2009 (2) (version 1)_Budget Telmob 2011 2 2" xfId="16786"/>
    <cellStyle name="_TableHeading_commentaires fixe  internet Déc 08_TBG Onatel Février  2009  Vtbg V3_Commentaires TBG mars_Copie de Flash du mois d' avril 2009 corrigé par NAIMI_Reporting Onatel Mai 2009 V 0_Budget Telmob 2011" xfId="16787"/>
    <cellStyle name="20% - Accent1 16 2 3" xfId="16788"/>
    <cellStyle name="20% - Accent1 21 2 3" xfId="16789"/>
    <cellStyle name="_MAPA-Nov 04" xfId="16790"/>
    <cellStyle name="_Table_02 Pfd Valuation_Commentaires TBG mars_Flash du mois d' avril 2009_Budget Telmob 2011 3" xfId="16791"/>
    <cellStyle name="40% - Accent4 10 2 2" xfId="16792"/>
    <cellStyle name="_Table_USA Ownership_commentaires fixe  internet Déc 08_Commentaires TBG mars_Copie de Flash du mois d' avril 2009 corrigé par NAIMI_Reporting Onatel Mai 2009 V 0_Budget Telmob 2011" xfId="16793"/>
    <cellStyle name="Normal 5 2 4 2 3" xfId="16794"/>
    <cellStyle name="_Heading_210302 VU Liquidity new figures_Reporting Onatel Avril 2009 V0_Flash du mois de septembre 2009 (2) (version 1)_FLASH ONATEL DU MOIS DE FEVRIER 2010 V2" xfId="16795"/>
    <cellStyle name="20 % - Accent1 3 2 2" xfId="16796"/>
    <cellStyle name="_indicateurs BFR régions TBG 06 08_Classeur1 (2)" xfId="16797"/>
    <cellStyle name="40 % - Accent2 9 3_RH et QS" xfId="16798"/>
    <cellStyle name="_Table_02 Pfd Valuation_commentaires fixe  internet Déc 08_Reporting Onatel Avril 2009 V0_Flash du mois de mai 2009_Budget Telmob 2011" xfId="16799"/>
    <cellStyle name="_Table_02 Pfd Valuation_Reporting Onatel Mai 2009 V 0 A ENVOYE_Budget Telmob 2011 2" xfId="16800"/>
    <cellStyle name="40% - Accent1 9 2 3" xfId="16801"/>
    <cellStyle name="_Table_02 Pfd Valuation_commentaires fixe  internet Déc 08_Commentaires TBG mars_Flash du mois d' avril 2009 2" xfId="16802"/>
    <cellStyle name="20% - Accent2 22 3 2" xfId="16803"/>
    <cellStyle name="20% - Accent2 17 3 2" xfId="16804"/>
    <cellStyle name="Input [0] 2 2" xfId="16805"/>
    <cellStyle name="20% - Accent1 14 2 2 2" xfId="16806"/>
    <cellStyle name="_TableHead_commentaires fixe  internet Déc 08_Flash du mois d' avril 2009_Budget Telmob 2011 2" xfId="16807"/>
    <cellStyle name="_Indicateurs BFR Régions 06 2008 (3)" xfId="16808"/>
    <cellStyle name="40% - Accent4 9 2 3" xfId="16809"/>
    <cellStyle name="_Table_02 Pfd Valuation_Reporting Onatel Avril 2009 V0_Flash du mois de mai 2009_Capex- Mobile 3" xfId="16810"/>
    <cellStyle name="_Table_USA Ownership_commentaires fixe  internet Déc 08_Flash du mois d' avril 2009_Reporting Onatel septembre  2009 préparé 2" xfId="16811"/>
    <cellStyle name="_TableHead_commentaires fixe  internet Déc 08_Copie de Flash du mois d' avril 2009 corrigé par NAIMI_Flash du mois de mai 2009_Budget 2011 v1 (4)" xfId="16812"/>
    <cellStyle name="_Heading_prestemp_FAITS MARQUANTS DE SEPTEMBRE 2009" xfId="16813"/>
    <cellStyle builtinId="29" name="Accent1" xfId="16814"/>
    <cellStyle name="_Heading_prestemp_Reporting Onatel Avril 2009 V0" xfId="16815"/>
    <cellStyle name="_Indicateurs BFR Régions 03 2008 vesrion finale (2) (2)" xfId="16816"/>
    <cellStyle name="_Table_02 Pfd Valuation_commentaires fixe  internet Déc 08_Commentaires TBG mars_Copie de Flash du mois d' avril 2009 corrigé par NAIMI_Reporting Onatel Mai 2009 V 0_Budget Telmob 2011 2 2" xfId="16817"/>
    <cellStyle name="20% - Accent6 3 3" xfId="16818"/>
    <cellStyle name="Normal 4 2 3 4" xfId="16819"/>
    <cellStyle name="20% - Accent2 5 2 2 2" xfId="16820"/>
    <cellStyle name="40% - Accent3 21 3 2" xfId="16821"/>
    <cellStyle name="40% - Accent3 16 3 2" xfId="16822"/>
    <cellStyle name="ViewDetailPct" xfId="16823"/>
    <cellStyle name="_TableHeading_TBG Onatel Février  2009  Vtbg V3_Commentaires TBG mars_Copie de Flash du mois d' avril 2009 corrigé par NAIMI_Reporting Onatel septembre  2009 préparé 2" xfId="16824"/>
    <cellStyle name="_Table_02 Pfd Valuation_commentaires fixe  internet Déc 08_Reporting Onatel Mai 2009 V 0 A ENVOYE_Budget Telmob 2011 2 2" xfId="16825"/>
    <cellStyle name="_Immo BLO _global" xfId="16826"/>
    <cellStyle name="_Table_USA Ownership_commentaires fixe  internet Déc 08_Copie de Flash du mois d' avril 2009 corrigé par NAIMI_Reporting Onatel septembre  2009 préparé 3" xfId="16827"/>
    <cellStyle name="_TableHead_Reporting Onatel septembre  2009 préparé_Budget 2011 v1 (4) 2" xfId="16828"/>
    <cellStyle name="_Table_02 Pfd Valuation_commentaires fixe  internet Déc 08_Reporting Onatel Mai 2009 V 0 A ENVOYE_Flash du mois de septembre 2009 (2) (version 1)_Capex- Mobile" xfId="16829"/>
    <cellStyle name="_Table_02 Pfd Valuation_Reporting Onatel Avril 2009 V0_Flash du mois de septembre 2009 (2) (version 1)_Budget Telmob 2011 2" xfId="16830"/>
    <cellStyle name="_Table_USA Ownership_commentaires fixe  internet Déc 08_TBG Onatel Février  2009  Vtbg V3_Copie de Flash du mois d' avril 2009 corrigé par NAIMI_Reporting Onatel Mai 2009 V 0_Flash du mois de septembre 2009 (2) (version 1) 3" xfId="16831"/>
    <cellStyle name="_Table_USA Ownership_commentaires fixe  internet Déc 08_Reporting Onatel Mai 2009 V 0 A ENVOYE_Reporting Onatel septembre  2009 préparé_Budget Telmob 2011" xfId="16832"/>
    <cellStyle name="20% - Accent6 28 4" xfId="16833"/>
    <cellStyle name="_Table_commentaires fixe  internet Déc 08_TBG Onatel Février  2009  Vtbg V3_Commentaires TBG mars_Flash du mois d' avril 2009_Reporting Onatel Mai 2009 V 0_Budget Telmob 2011" xfId="16834"/>
    <cellStyle name="_Heading_prestemp_Sotelma réctifié5" xfId="16835"/>
    <cellStyle name="Currency [1] 2" xfId="16836"/>
    <cellStyle name="_Table_commentaires fixe  internet Déc 08_Commentaires TBG mars_Flash du mois de septembre 2009 (2) (version 1)" xfId="16837"/>
    <cellStyle name="_Table_02 Pfd Valuation_TBG Onatel Février  2009  Vtbg V3_Commentaires TBG mars_Copie de Flash du mois d' avril 2009 corrigé par NAIMI_Flash du mois de mai 2009_Capex- Mobile 2 2" xfId="16838"/>
    <cellStyle name="_Heading_prestemp_Flux Financiers Conso" xfId="16839"/>
    <cellStyle name="Pourcentage 17 3 2_RH et QS" xfId="16840"/>
    <cellStyle name="20% - Accent5 26 2 2 2" xfId="16841"/>
    <cellStyle name="60% - Accent2 9" xfId="16842"/>
    <cellStyle name="40% - Accent2 7 3" xfId="16843"/>
    <cellStyle name="_Table_02 Pfd Valuation_commentaires fixe  internet Déc 08_Reporting Onatel Avril 2009 V0_Reporting Onatel Mai 2009 V 0_Budget Telmob 2011" xfId="16844"/>
    <cellStyle name="_TableHead_commentaires fixe  internet Déc 08_TBG Onatel Février  2009  Vtbg V3_Commentaires TBG mars_Copie de Flash du mois d' avril 2009 corrigé par NAIMI_Flash du mois de mai 2009_Budget Telmob 2011" xfId="16845"/>
    <cellStyle name="20 % - Accent3 9 3 2 2" xfId="16846"/>
    <cellStyle name="Titre 3 2 2 3" xfId="16847"/>
    <cellStyle name="40% - Accent6 14 2 2" xfId="16848"/>
    <cellStyle name="40% - Accent6 2 2 2" xfId="16849"/>
    <cellStyle name="Normal 5 2 7 4" xfId="16850"/>
    <cellStyle name="Normal 20 2 3_RH et QS" xfId="16851"/>
    <cellStyle name="20% - Accent2 9" xfId="16852"/>
    <cellStyle name="_Table_02 Pfd Valuation_Copie de Flash du mois d' avril 2009 corrigé par NAIMI_Flash du mois de mai 2009_Capex- Mobile 2" xfId="16853"/>
    <cellStyle name="Normal 20 2 2 3 2 3" xfId="16854"/>
    <cellStyle name="_Table_02 Pfd Valuation_commentaires fixe  internet Déc 08_Flash du mois de septembre 2009 (2) (version 1)_Budget Telmob 2011 3" xfId="16855"/>
    <cellStyle name="_MultipleSpace_NBC-5 yearDCF-Final from Vivendi modified" xfId="16856"/>
    <cellStyle name="20 % - Accent1 7 3 2 3" xfId="16857"/>
    <cellStyle name="40% - Accent2 21 3" xfId="16858"/>
    <cellStyle name="40% - Accent2 16 3" xfId="16859"/>
    <cellStyle name="20% - Accent5 22 2 2 2" xfId="16860"/>
    <cellStyle name="20% - Accent5 17 2 2 2" xfId="16861"/>
    <cellStyle name="_Table_commentaires fixe  internet Déc 08_Copie de Flash du mois d' avril 2009 corrigé par NAIMI_Reporting Onatel Mai 2009 V 0_Reporting Onatel septembre  2009 préparé" xfId="16862"/>
    <cellStyle name="Normal 4 14 6" xfId="16863"/>
    <cellStyle name="_Situation des projets FTK_BSS_Envrt_02-10-07_Tableau de bord 3G_TBG Oct 2009 - v1" xfId="16864"/>
    <cellStyle name="_Table_02 Pfd Valuation_TBG Onatel Février  2009  Vtbg V3_Copie de Flash du mois d' avril 2009 corrigé par NAIMI_Reporting Onatel Mai 2009 V 0_Reporting Onatel septembre  2009 préparé_Budget Telmob 2011 2" xfId="16865"/>
    <cellStyle name="40% - Accent3 9 2 2" xfId="16866"/>
    <cellStyle name="20% - Accent1 24 2 3" xfId="16867"/>
    <cellStyle name="20% - Accent1 19 2 3" xfId="16868"/>
    <cellStyle name="_Heading_prestemp_Reporting Onatel Mai 2009 V 0 A ENVOYE_Reporting Onatel septembre  2009 V1 (4)" xfId="16869"/>
    <cellStyle name="_Multiple_NBC-5 yearDCF-Final from Vivendi modified" xfId="16870"/>
    <cellStyle name="40 % - Accent3 9 3 2 2 2" xfId="16871"/>
    <cellStyle name="_Heading_prestemp_Reporting Onatel Mai 2009 V 0 A ENVOYE_Flash du mois de Novembre V2" xfId="16872"/>
    <cellStyle name="40 % - Accent1 5 2" xfId="16873"/>
    <cellStyle name="_Table_02 Pfd Valuation_Commentaires TBG mars_Flash du mois d' avril 2009 3" xfId="16874"/>
    <cellStyle name="_TableHeading_Commentaires TBG mars_Copie de Flash du mois d' avril 2009 corrigé par NAIMI_Budget 2011 v1 (4)" xfId="16875"/>
    <cellStyle name="40% - Accent6 2 2" xfId="16876"/>
    <cellStyle name="_Heading_210302 VU Liquidity new figures_Reporting Onatel Mai 2009 V 0 A ENVOYE_COMMENTAIRES" xfId="16877"/>
    <cellStyle name="20 % - Accent6 7 3 3 2" xfId="16878"/>
    <cellStyle name="_Table_02 Pfd Valuation_Commentaires TBG mars_Flash du mois d' avril 2009_Flash du mois de mai 2009 3" xfId="16879"/>
    <cellStyle name="_Table_02 Pfd Valuation_commentaires fixe  internet Déc 08_Flash du mois d' avril 2009_Reporting Onatel Mai 2009 V 0_Capex- Mobile 2 2" xfId="16880"/>
    <cellStyle name="%_Flash_du_mois_de_Décembre_2008_v2(2)_Flash du mois de septembre 2009 (2) (version 1) 2" xfId="16881"/>
    <cellStyle name="40% - Accent4 12" xfId="16882"/>
    <cellStyle name="_TableHead_commentaires fixe  internet Déc 08_TBG Onatel Février  2009  Vtbg V3_Copie de Flash du mois d' avril 2009 corrigé par NAIMI_Budget Telmob 2011" xfId="16883"/>
    <cellStyle name="_Table_02 Pfd Valuation_Commentaires TBG mars 3" xfId="16884"/>
    <cellStyle name="_Table_02 Pfd Valuation_commentaires fixe  internet Déc 08_Flash du mois de mai 2009_Capex- Mobile 3" xfId="16885"/>
    <cellStyle name="20% - Accent6 23_RH et QS" xfId="16886"/>
    <cellStyle name="20% - Accent6 18_RH et QS" xfId="16887"/>
    <cellStyle name="_Table_USA Ownership_commentaires fixe  internet Déc 08_TBG Onatel Février  2009  Vtbg V3_Flash du mois d' avril 2009_Reporting Onatel septembre  2009 préparé_Budget Telmob 2011" xfId="16888"/>
    <cellStyle name="_Situation des projets FTK_BSS_Envrt_18-10-05_Sotelma- P&amp;L MAD " xfId="16889"/>
    <cellStyle name="40% - Accent3 2 2 3" xfId="16890"/>
    <cellStyle name="Euro 2_RH et QS" xfId="16891"/>
    <cellStyle name="_Table_USA Ownership_Copie de Flash du mois d' avril 2009 corrigé par NAIMI_Reporting Onatel Mai 2009 V 0_Flash du mois de septembre 2009 (2) (version 1) 2" xfId="16892"/>
    <cellStyle name="40 % - Accent1 7 2 3" xfId="16893"/>
    <cellStyle name="20 % - Accent6 15" xfId="16894"/>
    <cellStyle name="Milliers 2 2 4" xfId="16895"/>
    <cellStyle name="_Table_02 Pfd Valuation_Flash du mois d' avril 2009_Flash du mois de septembre 2009 (2) (version 1) 2" xfId="16896"/>
    <cellStyle name="_Table_02 Pfd Valuation_TBG Onatel Février  2009  Vtbg V3_Commentaires TBG mars_Flash du mois d' avril 2009_Flash du mois de mai 2009_Budget Telmob 2011" xfId="16897"/>
    <cellStyle name="20% - Accent4 4" xfId="16898"/>
    <cellStyle name="20 % - Accent4 7 3 2" xfId="16899"/>
    <cellStyle name="_TableHeading_commentaires fixe  internet Déc 08_Commentaires TBG mars_Reporting Onatel septembre  2009 préparé" xfId="16900"/>
    <cellStyle name="_Table_02 Pfd Valuation_commentaires fixe  internet Déc 08_Reporting Onatel Mai 2009 V 0 A ENVOYE_Reporting Onatel septembre  2009 préparé 3" xfId="16901"/>
    <cellStyle name="%_Phase préparatoire du TBG de Décembre 2008_Flash du mois de septembre 2009 (2) (version 1)_Flash du mois de Novembre V2" xfId="16902"/>
    <cellStyle name="40 % - Accent1 9 3 2" xfId="16903"/>
    <cellStyle name="Normal 20 7 3" xfId="16904"/>
    <cellStyle name="20% - Accent3 2 2" xfId="16905"/>
    <cellStyle name="_Presentation DL Ver.5" xfId="16906"/>
    <cellStyle name="_TableRowBorder_TBG Onatel Février  2009  Vtbg V3_Commentaires TBG mars_Reporting Onatel Mai 2009 V 0" xfId="16907"/>
    <cellStyle name="_Table_USA Ownership_Commentaires TBG mars_Copie de Flash du mois d' avril 2009 corrigé par NAIMI_Reporting Onatel septembre  2009 préparé 3" xfId="16908"/>
    <cellStyle name="Titre 4 6" xfId="16909"/>
    <cellStyle name="40% - Accent5 9 2 3" xfId="16910"/>
    <cellStyle name="20% - Accent4 28 3 2" xfId="16911"/>
    <cellStyle name="_Table_02 Pfd Valuation_TBG Onatel Février  2009  Vtbg V3_Commentaires TBG mars_Copie de Flash du mois d' avril 2009 corrigé par NAIMI_Budget Telmob 2011" xfId="16912"/>
    <cellStyle name="_Table_02 Pfd Valuation_TBG Onatel Février  2009  Vtbg V3_Flash du mois d' avril 2009_Reporting Onatel septembre  2009 préparé 2 2" xfId="16913"/>
    <cellStyle name="_Table_02 Pfd Valuation_commentaires fixe  internet Déc 08_TBG Onatel Février  2009  Vtbg V3_Commentaires TBG mars_Copie de Flash du mois d' avril 2009 corrigé par NAIMI_Flash du mois de mai 2009_Capex- Mobile 3" xfId="16914"/>
    <cellStyle name="regstoresfromspecstores" xfId="16915"/>
    <cellStyle name="_Tabl 3" xfId="16916"/>
    <cellStyle name="40 % - Accent6 10 3 3 2" xfId="16917"/>
    <cellStyle name="20% - Accent3 5 3" xfId="16918"/>
    <cellStyle name="_Heading_prestemp_Reporting Onatel septembre  2009 préparé" xfId="16919"/>
    <cellStyle name="20% - Accent2 3 4" xfId="16920"/>
    <cellStyle name="_Table_USA Ownership_commentaires fixe  internet Déc 08_Copie de Flash du mois d' avril 2009 corrigé par NAIMI_Reporting Onatel Mai 2009 V 0_Flash du mois de septembre 2009 (2) (version 1)_Budget Telmob 2011 3" xfId="16921"/>
    <cellStyle name="_Table_USA Ownership_TBG Onatel Février  2009  Vtbg V3_Commentaires TBG mars_Copie de Flash du mois d' avril 2009 corrigé par NAIMI_Reporting Onatel Mai 2009 V 0_Flash du mois de septembre 2009 (2) (version 1) 2 2" xfId="16922"/>
    <cellStyle name="_RECAP_NEGO_BSS 2008_17 03 08 _Classeur1 (2)" xfId="16923"/>
    <cellStyle name="Input Percent 13" xfId="16924"/>
    <cellStyle name="_Table_02 Pfd Valuation_Reporting Onatel Avril 2009 V0_Budget Telmob 2011" xfId="16925"/>
    <cellStyle name="_Heading_prestemp_Reporting Onatel Mai 2009 V 0 A ENVOYE_Flash du mois de septembre 2009 (2) (version 1)_FLASH ONATEL DU MOIS DE FEVRIER 2010 V2" xfId="16926"/>
    <cellStyle name="Comma  - Style1" xfId="16927"/>
    <cellStyle name="_Table_02 Pfd Valuation_commentaires fixe  internet Déc 08_TBG Onatel Février  2009  Vtbg V3_Commentaires TBG mars_Flash du mois de mai 2009" xfId="16928"/>
    <cellStyle name="Normal 6 2 5 5 2" xfId="16929"/>
    <cellStyle name="_TableHeading_commentaires fixe  internet Déc 08_Commentaires TBG mars_Reporting Onatel Mai 2009 V 0_Budget Telmob 2011" xfId="16930"/>
    <cellStyle name="Pourcentage 17 3 4" xfId="16931"/>
    <cellStyle name="_Table_02 Pfd Valuation_commentaires fixe  internet Déc 08_TBG Onatel Février  2009  Vtbg V3_Flash du mois d' avril 2009_Flash du mois de septembre 2009 (2) (version 1)_Budget Telmob 2011" xfId="16932"/>
    <cellStyle name="_Table_02 Pfd Valuation_TBG Onatel Février  2009  Vtbg V3_Commentaires TBG mars_Copie de Flash du mois d' avril 2009 corrigé par NAIMI_Flash du mois de mai 2009_Budget Telmob 2011 2" xfId="16933"/>
    <cellStyle name="Normal 27 2 6" xfId="16934"/>
    <cellStyle name="_Table_02 Pfd Valuation_commentaires fixe  internet Déc 08_TBG Onatel Février  2009  Vtbg V3_Reporting Onatel Mai 2009 V 0" xfId="16935"/>
    <cellStyle name="20% - Accent3 13 3" xfId="16936"/>
    <cellStyle name="Normal 12" xfId="16937"/>
    <cellStyle name="_Table_02 Pfd Valuation_commentaires fixe  internet Déc 08_TBG Onatel Février  2009  Vtbg V3_Commentaires TBG mars_Flash du mois d' avril 2009_Reporting Onatel septembre  2009 préparé_Budget Telmob 2011 2 2" xfId="16938"/>
    <cellStyle name="_TableHead_TBG Onatel Février  2009  Vtbg V3_Commentaires TBG mars_Copie de Flash du mois d' avril 2009 corrigé par NAIMI_Reporting Onatel septembre  2009 préparé" xfId="16939"/>
    <cellStyle name="Warning 33" xfId="16940"/>
    <cellStyle name="_Heading_prestemp_Flash du mois d' avril 2009" xfId="16941"/>
    <cellStyle name="_Table_02 Pfd Valuation_commentaires fixe  internet Déc 08_TBG Onatel Février  2009  Vtbg V3_Copie de Flash du mois d' avril 2009 corrigé par NAIMI_Budget Telmob 2011 3" xfId="16942"/>
    <cellStyle name="Normal 21 2 2 4 3" xfId="16943"/>
    <cellStyle name="_Table_commentaires fixe  internet Déc 08_TBG Onatel Février  2009  Vtbg V3_Commentaires TBG mars_Flash du mois d' avril 2009_Budget Telmob 2011" xfId="16944"/>
    <cellStyle name="60% - Accent1 8" xfId="16945"/>
    <cellStyle name="40% - Accent2 6 2" xfId="16946"/>
    <cellStyle name="_Table_02 Pfd Valuation_Flash du mois de septembre 2009 (2) (version 1) 2" xfId="16947"/>
    <cellStyle name="_CurrencySpace_Update 08-27-01-3" xfId="16948"/>
    <cellStyle name="_Table_02 Pfd Valuation_TBG Onatel Février  2009  Vtbg V3_Commentaires TBG mars_Copie de Flash du mois d' avril 2009 corrigé par NAIMI_Reporting Onatel Mai 2009 V 0_Capex- Mobile 3" xfId="16949"/>
    <cellStyle name="_Table_02 Pfd Valuation_Commentaires TBG mars_Flash du mois de mai 2009 3" xfId="16950"/>
    <cellStyle name="_Table_02 Pfd Valuation_Commentaires TBG mars_Flash du mois d' avril 2009" xfId="16951"/>
    <cellStyle name="_Table_02 Pfd Valuation_commentaires fixe  internet Déc 08_TBG Onatel Février  2009  Vtbg V3_Flash du mois d' avril 2009_Reporting Onatel septembre  2009 préparé_Capex- Mobile 2 2" xfId="16952"/>
    <cellStyle name="40% - Accent3 13 2" xfId="16953"/>
    <cellStyle name="20 % - Accent5 9 4 2 2" xfId="16954"/>
    <cellStyle name="Normal 4 16 2_RH et QS" xfId="16955"/>
    <cellStyle name="_Table_USA Ownership_commentaires fixe  internet Déc 08_TBG Onatel Février  2009  Vtbg V3_Copie de Flash du mois d' avril 2009 corrigé par NAIMI_Flash du mois de mai 2009" xfId="16956"/>
    <cellStyle name="_Highlight" xfId="16957"/>
    <cellStyle name="20% - Accent1 10 2" xfId="16958"/>
    <cellStyle name="Normal 21 2 3 3 3 2" xfId="16959"/>
    <cellStyle name="_Table_USA Ownership_commentaires fixe  internet Déc 08_TBG Onatel Février  2009  Vtbg V3_Commentaires TBG mars_Flash du mois de mai 2009 2" xfId="16960"/>
    <cellStyle name="40 % - Accent5 7 5" xfId="16961"/>
    <cellStyle name="_Currency_BLS2q_salesforce" xfId="16962"/>
    <cellStyle name="Normal 94 6" xfId="16963"/>
    <cellStyle name="Normal 89 6" xfId="16964"/>
    <cellStyle name="20% - Accent6 25 2" xfId="16965"/>
    <cellStyle name="20% - Accent5 6 3 2" xfId="16966"/>
    <cellStyle name="_Table_02 Pfd Valuation_Commentaires TBG mars_Flash du mois d' avril 2009_Reporting Onatel septembre  2009 préparé 2 2" xfId="16967"/>
    <cellStyle name="60% - Accent3 28" xfId="16968"/>
    <cellStyle name="40 % - Accent5 10 2" xfId="16969"/>
    <cellStyle name="Normal 79 4 3" xfId="16970"/>
    <cellStyle builtinId="5" name="Percent" xfId="16971"/>
    <cellStyle name="Pourcentage 18 3 3 2 2" xfId="16972"/>
    <cellStyle name="_Table_USA Ownership_Reporting Onatel Avril 2009 V0_Copie de Flash du mois d' avril 2009 corrigé par NAIMI_Reporting Onatel Mai 2009 V 0_Flash du mois de septembre 2009 (2) (version 1) 2" xfId="16973"/>
    <cellStyle name="_Table_02 Pfd Valuation_commentaires fixe  internet Déc 08_Reporting Onatel Avril 2009 V0_Copie de Flash du mois d' avril 2009 corrigé par NAIMI_Flash du mois de septembre 2009 (2) (version 1) 2" xfId="16974"/>
    <cellStyle name="Normal 8 2 4" xfId="16975"/>
    <cellStyle name="_Table_USA Ownership_TBG Onatel Février  2009  Vtbg V3_Commentaires TBG mars 3" xfId="16976"/>
    <cellStyle name="Normal 20 4 2" xfId="16977"/>
    <cellStyle name="_Table_USA Ownership_Commentaires TBG mars_Copie de Flash du mois d' avril 2009 corrigé par NAIMI_Reporting Onatel Mai 2009 V 0_Flash du mois de septembre 2009 (2) (version 1) 3" xfId="16978"/>
    <cellStyle name="40 % - Accent3 9 5" xfId="16979"/>
    <cellStyle name="20 % - Accent4 9 2 2" xfId="16980"/>
    <cellStyle name="_Heading_210302 VU Liquidity new figures_Reporting Onatel Mai 2009 V 0 A ENVOYE_Reporting Onatel septembre  2009 préparé" xfId="16981"/>
    <cellStyle name="_Heading_prestemp" xfId="16982"/>
    <cellStyle name="_Table_02 Pfd Valuation_Commentaires TBG mars_Flash du mois d' avril 2009_Reporting Onatel septembre  2009 préparé" xfId="16983"/>
    <cellStyle name="_TableHead_Reporting Onatel Avril 2009 V0_Flash du mois de mai 2009_Budget 2011 v1 (4)" xfId="16984"/>
    <cellStyle name="_TableHead_TBG Onatel Février  2009  Vtbg V3_Commentaires TBG mars_Copie de Flash du mois d' avril 2009 corrigé par NAIMI_Reporting Onatel Mai 2009 V 0_Reporting Onatel septembre  2009 préparé" xfId="16985"/>
    <cellStyle name="_Table_USA Ownership_Reporting Onatel Avril 2009 V0_Copie de Flash du mois d' avril 2009 corrigé par NAIMI_Flash du mois de mai 2009_Budget Telmob 2011" xfId="16986"/>
    <cellStyle name="Pourcentage 17 2 5 4" xfId="16987"/>
    <cellStyle name="_Heading_210302 VU Liquidity new figures_Reporting Onatel Mai 2009 V 0_FLASH ONATEL DU MOIS DE FEVRIER 2010 V2" xfId="16988"/>
    <cellStyle name="Sortie 2 4" xfId="16989"/>
    <cellStyle name="_TableSuperHeading" xfId="16990"/>
    <cellStyle name="_Table_02 Pfd Valuation_commentaires fixe  internet Déc 08_Flash du mois d' avril 2009_Flash du mois de mai 2009" xfId="16991"/>
    <cellStyle name="40% - Accent3 25 2 3" xfId="16992"/>
    <cellStyle name="_KPI BBNL_BP&amp;A Bulletin - 05- 2008-09-MAPA (Post review)" xfId="16993"/>
    <cellStyle name="_Table_02 Pfd Valuation_Commentaires TBG mars_Copie de Flash du mois d' avril 2009 corrigé par NAIMI_Reporting Onatel septembre  2009 préparé_Capex- Mobile 3" xfId="16994"/>
    <cellStyle name="_Heading_210302 VU Liquidity new figures_Reporting Onatel Mai 2009 V 0_Flash du mois de septembre 2009 (2) (version 1)_Commentaires Janvier 2010" xfId="16995"/>
    <cellStyle name="_Table_USA Ownership_commentaires fixe  internet Déc 08_Commentaires TBG mars_Flash du mois d' avril 2009 3" xfId="16996"/>
    <cellStyle name="_BTVL Consolidated" xfId="16997"/>
    <cellStyle name="Commentaire 5 6" xfId="16998"/>
    <cellStyle name="_TableHeading_Commentaires TBG mars_Copie de Flash du mois d' avril 2009 corrigé par NAIMI_Budget Telmob 2011" xfId="16999"/>
    <cellStyle builtinId="10" name="Note" xfId="17000"/>
    <cellStyle name="%_Flash_du_mois_de_Décembre_2008_v2(2)" xfId="17001"/>
    <cellStyle name="_Heading_210302 VU Liquidity new figures_Reporting Onatel Mai 2009 V 0_Flash du mois de Novembre V2" xfId="17002"/>
    <cellStyle name="_Table_USA Ownership_Flash du mois de mai 2009 2 2" xfId="17003"/>
    <cellStyle name="Accent4 3" xfId="17004"/>
    <cellStyle name="_Heading_210302 VU Liquidity new figures_Reporting Onatel Mai 2009 V 0_FAITS MARQUANTS DE SEPTEMBRE 2009" xfId="17005"/>
    <cellStyle name="40% - Accent5 7 2 2 2" xfId="17006"/>
    <cellStyle name="_Heading_210302 VU Liquidity new figures_Reporting Onatel Mai 2009 V 0_Commentaires Janvier 2010" xfId="17007"/>
    <cellStyle name="_Table_USA Ownership_commentaires fixe  internet Déc 08_Commentaires TBG mars_Copie de Flash du mois d' avril 2009 corrigé par NAIMI_Flash du mois de septembre 2009 (2) (version 1)_Budget Telmob 2011 2 2" xfId="17008"/>
    <cellStyle name="Accent1 6" xfId="17009"/>
    <cellStyle name="_Table_USA Ownership_commentaires fixe  internet Déc 08_Commentaires TBG mars 3" xfId="17010"/>
    <cellStyle name="40 % - Accent2 7 2 2 2 2" xfId="17011"/>
    <cellStyle name="_TableHead_Commentaires TBG mars_Copie de Flash du mois d' avril 2009 corrigé par NAIMI_Flash du mois de mai 2009_Budget Telmob 2011" xfId="17012"/>
    <cellStyle name="40 % - Accent3 13 2 2 2" xfId="17013"/>
    <cellStyle name="40% - Accent5 20 2 3" xfId="17014"/>
    <cellStyle name="40% - Accent5 15 2 3" xfId="17015"/>
    <cellStyle name="_Table_USA Ownership_Reporting Onatel Avril 2009 V0_Reporting Onatel Mai 2009 V 0_Budget Telmob 2011 2" xfId="17016"/>
    <cellStyle name="_Table_02 Pfd Valuation_TBG Onatel Février  2009  Vtbg V3_Commentaires TBG mars_Copie de Flash du mois d' avril 2009 corrigé par NAIMI_Flash du mois de mai 2009 2 2" xfId="17017"/>
    <cellStyle name="20% - Accent6 4" xfId="17018"/>
    <cellStyle name="_TableHead_TBG Onatel Février  2009  Vtbg V3_Copie de Flash du mois d' avril 2009 corrigé par NAIMI_Reporting Onatel Mai 2009 V 0" xfId="17019"/>
    <cellStyle name="_Table_02 Pfd Valuation_commentaires fixe  internet Déc 08_Copie de Flash du mois d' avril 2009 corrigé par NAIMI_Reporting Onatel Mai 2009 V 0_Flash du mois de septembre 2009 (2) (version 1) 2" xfId="17020"/>
    <cellStyle name="_TableHeading_TBG Onatel Février  2009  Vtbg V3_Copie de Flash du mois d' avril 2009 corrigé par NAIMI_Reporting Onatel Mai 2009 V 0_Budget Telmob 2011" xfId="17021"/>
    <cellStyle name="60% - Accent1 9" xfId="17022"/>
    <cellStyle name="_Table_02 Pfd Valuation_Reporting Onatel Avril 2009 V0_Copie de Flash du mois d' avril 2009 corrigé par NAIMI_Reporting Onatel Mai 2009 V 0_Reporting Onatel septembre  2009 préparé" xfId="17023"/>
    <cellStyle name="NWI%S 3" xfId="17024"/>
    <cellStyle name="40% - Accent3 21 2 2 2" xfId="17025"/>
    <cellStyle name="40% - Accent3 16 2 2 2" xfId="17026"/>
    <cellStyle name="_Table_02 Pfd Valuation_commentaires fixe  internet Déc 08_Reporting Onatel Avril 2009 V0" xfId="17027"/>
    <cellStyle name="_TableHeading_commentaires fixe  internet Déc 08_TBG Onatel Février  2009  Vtbg V3_Commentaires TBG mars_Copie de Flash du mois d' avril 2009 corrigé par NAIMI_Flash du mois de mai 2009 2" xfId="17028"/>
    <cellStyle name="Normal 104 3 2" xfId="17029"/>
    <cellStyle name="20 % - Accent5 10 3 2 3" xfId="17030"/>
    <cellStyle name="_Table_Flash du mois d' avril 2009_Flash du mois de mai 2009_Budget Telmob 2011" xfId="17031"/>
    <cellStyle name="Normal 8 2 3 3_RH et QS" xfId="17032"/>
    <cellStyle name="20% - Accent2 26 2" xfId="17033"/>
    <cellStyle name="_MAPA-Nov 04_BP&amp;A Bulletin - 05- 2008-09-MAPA (Post review)" xfId="17034"/>
    <cellStyle name="_Table_USA Ownership_commentaires fixe  internet Déc 08_Reporting Onatel Avril 2009 V0_Copie de Flash du mois d' avril 2009 corrigé par NAIMI_Reporting Onatel Mai 2009 V 0_Flash du mois de septembre 2009 (2) (version 1)_Budget Telmob 2011 2 2" xfId="17035"/>
    <cellStyle name="_Table_commentaires fixe  internet Déc 08_TBG Onatel Février  2009  Vtbg V3_Commentaires TBG mars_Reporting Onatel septembre  2009 préparé_Budget Telmob 2011" xfId="17036"/>
    <cellStyle name="Calcul 2 2 2 2 2" xfId="17037"/>
    <cellStyle name="40 % - Accent2 8 2 2 3" xfId="17038"/>
    <cellStyle name="_Table_USA Ownership_commentaires fixe  internet Déc 08_Copie de Flash du mois d' avril 2009 corrigé par NAIMI_Flash du mois de septembre 2009 (2) (version 1) 2 2" xfId="17039"/>
    <cellStyle name="_Table_02 Pfd Valuation_commentaires fixe  internet Déc 08_Commentaires TBG mars_Copie de Flash du mois d' avril 2009 corrigé par NAIMI_Reporting Onatel Mai 2009 V 0_Reporting Onatel septembre  2009 préparé 3" xfId="17040"/>
    <cellStyle name="_TableHeading_Flash du mois de mai 2009_Budget 2011 v1 (4)" xfId="17041"/>
    <cellStyle name="_SubHeading_210302 VU Liquidity new figures_Reporting Onatel Mai 2009 V 0" xfId="17042"/>
    <cellStyle name="Komma [0]_RESULTS" xfId="17043"/>
    <cellStyle name="40% - Accent1 23 2" xfId="17044"/>
    <cellStyle name="40% - Accent1 18 2" xfId="17045"/>
    <cellStyle name="_Table_02 Pfd Valuation_TBG Onatel Février  2009  Vtbg V3_Commentaires TBG mars_Flash du mois d' avril 2009_Budget Telmob 2011 3" xfId="17046"/>
    <cellStyle name="_Multiple_02 Pfd Valuation" xfId="17047"/>
    <cellStyle name="_TableHeading_commentaires fixe  internet Déc 08_Reporting Onatel Avril 2009 V0_Flash du mois de mai 2009_Budget 2011 v1 (4)" xfId="17048"/>
    <cellStyle name="_Table_02 Pfd Valuation_commentaires fixe  internet Déc 08_Reporting Onatel Avril 2009 V0_Flash du mois de mai 2009_Budget Telmob 2011 3" xfId="17049"/>
    <cellStyle name="_TableRowBorder_commentaires fixe  internet Déc 08_Copie de Flash du mois d' avril 2009 corrigé par NAIMI_Reporting Onatel septembre  2009 préparé" xfId="17050"/>
    <cellStyle name="_Infotel KPI's Cover page" xfId="17051"/>
    <cellStyle name="_Heading_210302 VU Liquidity new figures_Reporting Onatel Avril 2009 V0_FLASH ONATEL DU MOIS DE FEVRIER 2010 V2" xfId="17052"/>
    <cellStyle name="_TableHeading_TBG Onatel Février  2009  Vtbg V3_Commentaires TBG mars_Copie de Flash du mois d' avril 2009 corrigé par NAIMI_Budget 2011 v1 (4) 2" xfId="17053"/>
    <cellStyle name="_Table_commentaires fixe  internet Déc 08_Commentaires TBG mars_Flash du mois d' avril 2009_Reporting Onatel septembre  2009 préparé_Budget Telmob 2011" xfId="17054"/>
    <cellStyle name="_Heading_210302 VU Liquidity new figures_Reporting Onatel Avril 2009 V0_Flash du mois de septembre 2009 (2) (version 1)_Reporting Onatel septembre  2009 V1 (4)" xfId="17055"/>
    <cellStyle name="_TableHeading_commentaires fixe  internet Déc 08_TBG Onatel Février  2009  Vtbg V3_Commentaires TBG mars_Copie de Flash du mois d' avril 2009 corrigé par NAIMI_Budget 2011 v1 (4) 2" xfId="17056"/>
    <cellStyle name="_Table_USA Ownership_Reporting Onatel Avril 2009 V0_Copie de Flash du mois d' avril 2009 corrigé par NAIMI_Flash du mois de septembre 2009 (2) (version 1) 2 2" xfId="17057"/>
    <cellStyle name="SAPBEXHLevel1X" xfId="17058"/>
    <cellStyle name="_Heading_prestemp_Reporting Onatel Mai 2009 V 0 A ENVOYE_Flash du mois de septembre 2009 (2) (version 1)_Flash du mois de Novembre V2" xfId="17059"/>
    <cellStyle name="Input [00] 2 2" xfId="17060"/>
    <cellStyle name="_Table_02 Pfd Valuation_Reporting Onatel Avril 2009 V0_Copie de Flash du mois d' avril 2009 corrigé par NAIMI_Capex- Mobile 2" xfId="17061"/>
    <cellStyle name="Normal 90 3 3" xfId="17062"/>
    <cellStyle name="Normal 85 3 3" xfId="17063"/>
    <cellStyle name="_TableHeading_commentaires fixe  internet Déc 08_Commentaires TBG mars_Flash du mois d' avril 2009_Budget Telmob 2011" xfId="17064"/>
    <cellStyle name="_TableHeading_commentaires fixe  internet Déc 08_Flash du mois d' avril 2009_Reporting Onatel Mai 2009 V 0 2" xfId="17065"/>
    <cellStyle name="Titre 3 8 2 2" xfId="17066"/>
    <cellStyle name="_TableHead_Reporting Onatel Avril 2009 V0_Copie de Flash du mois d' avril 2009 corrigé par NAIMI_Flash du mois de mai 2009_Budget Telmob 2011" xfId="17067"/>
    <cellStyle name="20 % - Accent2 7 2_RH et QS" xfId="17068"/>
    <cellStyle name="20% - Accent6 7 2" xfId="17069"/>
    <cellStyle name="_Currency_Preliminary Model 30 06 00" xfId="17070"/>
    <cellStyle name="_TableHead_Copie de Flash du mois d' avril 2009 corrigé par NAIMI_Flash du mois de mai 2009_Budget Telmob 2011" xfId="17071"/>
    <cellStyle name="40 % - Accent1 10 4" xfId="17072"/>
    <cellStyle name="_Table_02 Pfd Valuation_commentaires fixe  internet Déc 08_TBG Onatel Février  2009  Vtbg V3_Copie de Flash du mois d' avril 2009 corrigé par NAIMI_Flash du mois de septembre 2009 (2) (version 1)_Budget Telmob 2011 2 2" xfId="17073"/>
    <cellStyle name="=C:\WINNT35\SYSTEM32\COMMAND.COM" xfId="17074"/>
    <cellStyle name="Normal 21 5 2 3 2" xfId="17075"/>
    <cellStyle name="Commentaire 7 4 3" xfId="17076"/>
    <cellStyle name="_Table_USA Ownership_TBG Onatel Février  2009  Vtbg V3_Flash du mois de septembre 2009 (2) (version 1)_Budget Telmob 2011" xfId="17077"/>
    <cellStyle name="_Table_Contribution of assets into USAi_02" xfId="17078"/>
    <cellStyle name="_TableRowBorder_TBG Onatel Février  2009  Vtbg V3_Reporting Onatel septembre  2009 préparé" xfId="17079"/>
    <cellStyle name="_Table_USA Ownership_commentaires fixe  internet Déc 08_Commentaires TBG mars_Flash du mois d' avril 2009_Budget Telmob 2011 2 2" xfId="17080"/>
    <cellStyle name="20 % - Accent1 10 6" xfId="17081"/>
    <cellStyle name="_Table_USA Ownership_TBG Onatel Février  2009  Vtbg V3_Commentaires TBG mars_Copie de Flash du mois d' avril 2009 corrigé par NAIMI_Reporting Onatel septembre  2009 préparé_Budget Telmob 2011 3" xfId="17082"/>
    <cellStyle name="_Table_USA Ownership_commentaires fixe  internet Déc 08_Commentaires TBG mars_Flash du mois d' avril 2009_Reporting Onatel Mai 2009 V 0 2" xfId="17083"/>
    <cellStyle name="_Heading_210302 VU Liquidity new figures_Reporting Consolidé ONATEL 04.2009" xfId="17084"/>
    <cellStyle name="Pourcentage 18 5 2 2 2" xfId="17085"/>
    <cellStyle name="60 % - Accent1 3 2" xfId="17086"/>
    <cellStyle name="Normal 6 2 7 2 2 2" xfId="17087"/>
    <cellStyle name="_TableHead_TBG Onatel Février  2009  Vtbg V3_Flash du mois d' avril 2009_Reporting Onatel septembre  2009 préparé_Budget 2011 v1 (4) 2" xfId="17088"/>
    <cellStyle name="_SubHeading_prestemp_Reporting Onatel Avril 2009 V0_Flash du mois de septembre 2009 (2) (version 1)_FLASH ONATEL DU MOIS DE FEVRIER 2010 V2" xfId="17089"/>
    <cellStyle name="_Table_USA Ownership_commentaires fixe  internet Déc 08_Copie de Flash du mois d' avril 2009 corrigé par NAIMI_Reporting Onatel Mai 2009 V 0_Budget Telmob 2011" xfId="17090"/>
    <cellStyle name="Normal 4 2 3 5 2" xfId="17091"/>
    <cellStyle name="_Table_02 Pfd Valuation_TBG Onatel Février  2009  Vtbg V3_Commentaires TBG mars_Flash du mois d' avril 2009_Capex- Mobile 3" xfId="17092"/>
    <cellStyle name="20% - Accent4 28 4" xfId="17093"/>
    <cellStyle name="_Heading_210302 VU Liquidity new figures_Reporting Onatel Mai 2009 V 0 A ENVOYE_Flash du mois de Novembre V2" xfId="17094"/>
    <cellStyle name="_Table_commentaires fixe  internet Déc 08_TBG Onatel Février  2009  Vtbg V3_Flash du mois de mai 2009" xfId="17095"/>
    <cellStyle name="Entrée 2 2 2" xfId="17096"/>
    <cellStyle name="40 % - Accent1 14 2" xfId="17097"/>
    <cellStyle name="20% - Accent4 24_RH et QS" xfId="17098"/>
    <cellStyle name="20% - Accent4 19_RH et QS" xfId="17099"/>
    <cellStyle name="_Table_02 Pfd Valuation_commentaires fixe  internet Déc 08_Commentaires TBG mars" xfId="17100"/>
    <cellStyle name="Commentaire 2" xfId="17101"/>
    <cellStyle name="_TableHeading_commentaires fixe  internet Déc 08_Flash du mois d' avril 2009_Reporting Onatel Mai 2009 V 0_Budget Telmob 2011 2" xfId="17102"/>
    <cellStyle name="Accent5 2 9" xfId="17103"/>
    <cellStyle name="_CurrencySpace_further analysis on comparables" xfId="17104"/>
    <cellStyle name="_TableHeading_Commentaires TBG mars_Copie de Flash du mois d' avril 2009 corrigé par NAIMI_Reporting Onatel Mai 2009 V 0_Reporting Onatel septembre  2009 préparé_Budget 2011 v1 (4) 2" xfId="17105"/>
    <cellStyle name="_Table_02 Pfd Valuation_commentaires fixe  internet Déc 08_TBG Onatel Février  2009  Vtbg V3_Flash du mois d' avril 2009_Reporting Onatel septembre  2009 préparé_Budget Telmob 2011" xfId="17106"/>
    <cellStyle name="Commentaire 5 4 2" xfId="17107"/>
    <cellStyle name="_TableHeading_commentaires fixe  internet Déc 08_TBG Onatel Février  2009  Vtbg V3_Commentaires TBG mars_Copie de Flash du mois d' avril 2009 corrigé par NAIMI_Reporting Onatel septembre  2009 préparé_Budget 2011 v1 (4) 2" xfId="17108"/>
    <cellStyle name="_Table_02 Pfd Valuation_commentaires fixe  internet Déc 08_Capex- Mobile" xfId="17109"/>
    <cellStyle name="_SubHeading_prestemp_Reporting Onatel Mai 2009 V 0_Reporting Onatel septembre  2009 V1 (4)" xfId="17110"/>
    <cellStyle name="_Table_02 Pfd Valuation_TBG Onatel Février  2009  Vtbg V3_Commentaires TBG mars_Flash du mois d' avril 2009_Reporting Onatel septembre  2009 préparé_Budget Telmob 2011" xfId="17111"/>
    <cellStyle name="_Table_02 Pfd Valuation_commentaires fixe  internet Déc 08_TBG Onatel Février  2009  Vtbg V3_Commentaires TBG mars_Flash du mois d' avril 2009_Flash du mois de mai 2009_Budget Telmob 2011 2 2" xfId="17112"/>
    <cellStyle name="Normal 3 2 2 6 2 2" xfId="17113"/>
    <cellStyle name="40% - Accent4 9 2 2" xfId="17114"/>
    <cellStyle name="_Rapport_Mez_GSR7TRX (2)" xfId="17115"/>
    <cellStyle name="_tab indicat_Classeur1 (2)" xfId="17116"/>
    <cellStyle name="_Table_02 Pfd Valuation_Reporting Onatel septembre  2009 préparé_Budget Telmob 2011 3" xfId="17117"/>
    <cellStyle name="_TableHead_commentaires fixe  internet Déc 08_Reporting Onatel Mai 2009 V 0_Budget 2011 v1 (4)" xfId="17118"/>
    <cellStyle name="_Table_02 Pfd Valuation_commentaires fixe  internet Déc 08_Commentaires TBG mars_Flash du mois de mai 2009 2" xfId="17119"/>
    <cellStyle name="_Table_USA Ownership_Flash du mois d' avril 2009_Reporting Onatel Mai 2009 V 0 2 2" xfId="17120"/>
    <cellStyle name="_MultipleSpace_Update 08-27-01-3" xfId="17121"/>
    <cellStyle name="0000" xfId="17122"/>
    <cellStyle name="_Multiple_Final Pages 8-20" xfId="17123"/>
    <cellStyle name="_TableHeading_commentaires fixe  internet Déc 08_Reporting Onatel Avril 2009 V0_Reporting Onatel Mai 2009 V 0_Budget 2011 v1 (4) 2" xfId="17124"/>
    <cellStyle name="_Multiple_Training Model Shell_BLS2q_salesforce" xfId="17125"/>
    <cellStyle name="_Table_USA Ownership_commentaires fixe  internet Déc 08_Reporting Onatel Avril 2009 V0_Reporting Onatel septembre  2009 préparé 2" xfId="17126"/>
    <cellStyle name="Normal 2 2 6" xfId="17127"/>
    <cellStyle name="20% - Accent4 26 3" xfId="17128"/>
    <cellStyle name="_Expense variation" xfId="17129"/>
    <cellStyle name="60% - Accent6 12" xfId="17130"/>
    <cellStyle name="60% - Accent4 3" xfId="17131"/>
    <cellStyle name="_TableHeading_TBG Onatel Février  2009  Vtbg V3_Copie de Flash du mois d' avril 2009 corrigé par NAIMI_Reporting Onatel Mai 2009 V 0_Budget 2011 v1 (4)" xfId="17132"/>
    <cellStyle builtinId="51" name="40% - Accent6" xfId="17133"/>
    <cellStyle name="_Table_USA Ownership" xfId="17134"/>
    <cellStyle name="_Table_USA Ownership_Reporting Onatel Mai 2009 V 0 A ENVOYE_Reporting Onatel septembre  2009 préparé 2 2" xfId="17135"/>
    <cellStyle name="_Table_USA Ownership_commentaires fixe  internet Déc 08_TBG Onatel Février  2009  Vtbg V3_Commentaires TBG mars 2" xfId="17136"/>
    <cellStyle name="20 % - Accent2 3 4" xfId="17137"/>
    <cellStyle name="_Table_USA Ownership_Copie de Flash du mois d' avril 2009 corrigé par NAIMI_Reporting Onatel Mai 2009 V 0_Reporting Onatel septembre  2009 préparé_Budget Telmob 2011 2 2" xfId="17138"/>
    <cellStyle name="40% - Accent1 7 3 2" xfId="17139"/>
    <cellStyle name="40% - Accent1 12 2 3" xfId="17140"/>
    <cellStyle name="_SubHeading_210302 VU Liquidity new figures_Reporting Onatel Avril 2009 V0_Commentaires Janvier 2010" xfId="17141"/>
    <cellStyle name="40% - Accent2 23_RH et QS" xfId="17142"/>
    <cellStyle name="40% - Accent2 18_RH et QS" xfId="17143"/>
    <cellStyle name="Normal 23 2 2_RH et QS" xfId="17144"/>
    <cellStyle name="Normal 18 2 2_RH et QS" xfId="17145"/>
    <cellStyle name="_Table_02 Pfd Valuation_Reporting Onatel Mai 2009 V 0 2 2" xfId="17146"/>
    <cellStyle name="_Table_02 Pfd Valuation_commentaires fixe  internet Déc 08_Copie de Flash du mois d' avril 2009 corrigé par NAIMI_Reporting Onatel septembre  2009 préparé 2" xfId="17147"/>
    <cellStyle name="_TableHeading_TBG Onatel Février  2009  Vtbg V3_Flash du mois d' avril 2009_Reporting Onatel septembre  2009 préparé_Budget 2011 v1 (4)" xfId="17148"/>
    <cellStyle name="_Heading_210302 VU Liquidity new figures_CAPEX BUDGET2010" xfId="17149"/>
    <cellStyle name="20% - Accent2 25 4" xfId="17150"/>
    <cellStyle name="_Table_02 Pfd Valuation_commentaires fixe  internet Déc 08_Reporting Onatel Avril 2009 V0_Copie de Flash du mois d' avril 2009 corrigé par NAIMI_Reporting Onatel Mai 2009 V 0_Reporting Onatel septembre  2009 préparé_Capex- Mobile 2 2" xfId="17151"/>
    <cellStyle name="40 % - Accent1 9 2 4" xfId="17152"/>
    <cellStyle name="_Table_USA Ownership_Reporting Onatel Avril 2009 V0_Copie de Flash du mois d' avril 2009 corrigé par NAIMI_Budget Telmob 2011 3" xfId="17153"/>
    <cellStyle name="Calc Units (0)" xfId="17154"/>
    <cellStyle name="_TableRowBorder_TBG Onatel Février  2009  Vtbg V3_Copie de Flash du mois d' avril 2009 corrigé par NAIMI" xfId="17155"/>
    <cellStyle name="_TableHead_Reporting Onatel Avril 2009 V0_Copie de Flash du mois d' avril 2009 corrigé par NAIMI_Budget Telmob 2011" xfId="17156"/>
    <cellStyle name="Cellule liée 6 2" xfId="17157"/>
    <cellStyle name="_Heading_prestemp_Reporting Onatel Mai 2009 V 0 A ENVOYE_FLASH ONATEL DU MOIS DE FEVRIER 2010 V2" xfId="17158"/>
    <cellStyle name="Normal 4 2 5 2" xfId="17159"/>
    <cellStyle name="_Table_USA Ownership_Reporting Onatel Avril 2009 V0_Copie de Flash du mois d' avril 2009 corrigé par NAIMI_Reporting Onatel Mai 2009 V 0_Budget Telmob 2011 2 2" xfId="17160"/>
    <cellStyle name="20% - Accent3 28 4" xfId="17161"/>
    <cellStyle name="_TableHead_TBG Onatel Février  2009  Vtbg V3_Flash du mois d' avril 2009_Budget 2011 v1 (4) 2" xfId="17162"/>
    <cellStyle name="_Table_02 Pfd Valuation_Commentaires TBG mars_Copie de Flash du mois d' avril 2009 corrigé par NAIMI_Flash du mois de septembre 2009 (2) (version 1) 2" xfId="17163"/>
    <cellStyle name="_Heading_210302 VU Liquidity new figures_Reporting Onatel Mai 2009 V 0 A ENVOYE_Reporting Onatel septembre  2009 V1 (4)" xfId="17164"/>
    <cellStyle name="20 % - Accent2 11 2 2" xfId="17165"/>
    <cellStyle name="20% - Accent6 12 2 2 2" xfId="17166"/>
    <cellStyle name="Normal 12 2 4 2 4" xfId="17167"/>
    <cellStyle name="_SubHeading_prestemp_Reporting Onatel Mai 2009 V 0 A ENVOYE_Flash du mois de septembre 2009 (2) (version 1)_Commentaires Janvier 2010" xfId="17168"/>
    <cellStyle name="%_commentaires fixe  internet Déc 08_Flash du mois de septembre 2009 (2) (version 1)" xfId="17169"/>
    <cellStyle name="20% - Accent1 20_RH et QS" xfId="17170"/>
    <cellStyle name="20% - Accent1 15_RH et QS" xfId="17171"/>
    <cellStyle name="_SubHeading_210302 VU Liquidity new figures_Flash du mois de mai 2009" xfId="17172"/>
    <cellStyle name="_Heading_prestemp_Reporting Onatel Mai 2009 V 0 A ENVOYE_Commentaires Janvier 2010" xfId="17173"/>
    <cellStyle name="40 % - Accent1 8 2 3" xfId="17174"/>
    <cellStyle name="Header" xfId="17175"/>
    <cellStyle name="_Table_02 Pfd Valuation_commentaires fixe  internet Déc 08_TBG Onatel Février  2009  Vtbg V3_Commentaires TBG mars_Flash du mois de septembre 2009 (2) (version 1)_Capex- Mobile 2 2" xfId="17176"/>
    <cellStyle name="_Heading_prestemp_Reporting Onatel Avril 2009 V0_Commentaire activité Fixe  mobile ONATEL Nov 2009" xfId="17177"/>
    <cellStyle name="_TableRowBorder_Flash du mois d' avril 2009_Flash du mois de mai 2009" xfId="17178"/>
    <cellStyle name="_9thFeb_1350_capex model_F2.7A" xfId="17179"/>
    <cellStyle name="20 % - Accent2 7 3 2 2" xfId="17180"/>
    <cellStyle name="20% - Accent4 23 2" xfId="17181"/>
    <cellStyle name="20% - Accent4 18 2" xfId="17182"/>
    <cellStyle name="_Réel CAPEX" xfId="17183"/>
    <cellStyle name="_Table_02 Pfd Valuation_TBG Onatel Février  2009  Vtbg V3_Flash du mois d' avril 2009_Reporting Onatel septembre  2009 préparé_Budget Telmob 2011 3" xfId="17184"/>
    <cellStyle name="40% - Accent1 27 3 2" xfId="17185"/>
    <cellStyle name="_SubHeading_prestemp_Reporting Onatel Mai 2009 V 0 A ENVOYE_Classeur1" xfId="17186"/>
    <cellStyle name="20 % - Accent6 12 2 3" xfId="17187"/>
    <cellStyle name="Millions 3" xfId="17188"/>
    <cellStyle name="20 % - Accent2 5 2" xfId="17189"/>
    <cellStyle name="Calcul 6_RH et QS" xfId="17190"/>
    <cellStyle name="20 % - Accent2 10 3_RH et QS" xfId="17191"/>
    <cellStyle name="Avertissement 8 2" xfId="17192"/>
    <cellStyle name="_TableHead_commentaires fixe  internet Déc 08_Commentaires TBG mars_Copie de Flash du mois d' avril 2009 corrigé par NAIMI_Reporting Onatel Mai 2009 V 0" xfId="17193"/>
    <cellStyle name="_Table_02 Pfd Valuation_commentaires fixe  internet Déc 08_Commentaires TBG mars_Reporting Onatel septembre  2009 préparé_Budget Telmob 2011 2 2" xfId="17194"/>
    <cellStyle name="_TableHeading_Flash du mois d' avril 2009" xfId="17195"/>
    <cellStyle name="_TableHead_commentaires fixe  internet Déc 08_Reporting Onatel Avril 2009 V0_Reporting Onatel septembre  2009 préparé 2" xfId="17196"/>
    <cellStyle name="20% - Accent3 14 2 2 2" xfId="17197"/>
    <cellStyle name="_MultipleSpace_USA Ownership" xfId="17198"/>
    <cellStyle name="40% - Accent1 5 2 2 2" xfId="17199"/>
    <cellStyle name="_Table_02 Pfd Valuation_TBG Onatel Février  2009  Vtbg V3_Copie de Flash du mois d' avril 2009 corrigé par NAIMI_Reporting Onatel Mai 2009 V 0 2 2" xfId="17200"/>
    <cellStyle builtinId="40" name="60% - Accent3" xfId="17201"/>
    <cellStyle name="40% - Accent4 27" xfId="17202"/>
    <cellStyle name="_CurrencySpace_Final Pages 8-20_BLS2q_salesforce" xfId="17203"/>
    <cellStyle name="_Table_02 Pfd Valuation_Commentaires TBG mars_Copie de Flash du mois d' avril 2009 corrigé par NAIMI_Flash du mois de septembre 2009 (2) (version 1)_Budget Telmob 2011 3" xfId="17204"/>
    <cellStyle name="_Table_02 Pfd Valuation_commentaires fixe  internet Déc 08_Reporting Onatel Avril 2009 V0_Reporting Onatel septembre  2009 préparé" xfId="17205"/>
    <cellStyle name="_Table_USA Ownership_Commentaires TBG mars_Flash du mois de septembre 2009 (2) (version 1)_Budget Telmob 2011 2" xfId="17206"/>
    <cellStyle name="_Table_02 Pfd Valuation_commentaires fixe  internet Déc 08_TBG Onatel Février  2009  Vtbg V3_Copie de Flash du mois d' avril 2009 corrigé par NAIMI_Reporting Onatel septembre  2009 préparé_Budget Telmob 2011 3" xfId="17207"/>
    <cellStyle name="_Table_USA Ownership_Reporting Onatel Avril 2009 V0 3" xfId="17208"/>
    <cellStyle name="Normal 21 4 3 2" xfId="17209"/>
    <cellStyle name="Explanatory Text 20" xfId="17210"/>
    <cellStyle name="Explanatory Text 15" xfId="17211"/>
    <cellStyle name="_Classeur2 3" xfId="17212"/>
    <cellStyle name="Border Heavy 2 3" xfId="17213"/>
    <cellStyle name="_Table_TBG Onatel Février  2009  Vtbg V3_Commentaires TBG mars_Flash du mois de mai 2009_Budget Telmob 2011" xfId="17214"/>
    <cellStyle name="Calculation 14" xfId="17215"/>
    <cellStyle name="Pourcentage 17 5 4" xfId="17216"/>
    <cellStyle builtinId="25" name="Total" xfId="17217"/>
    <cellStyle name="_Heading_210302 VU Liquidity new figures_FAITS MARQUANTS DE SEPTEMBRE 2009" xfId="17218"/>
    <cellStyle name="20 % - Accent2 7 5 2" xfId="17219"/>
    <cellStyle name="_Table_02 Pfd Valuation_commentaires fixe  internet Déc 08_Reporting Onatel Avril 2009 V0_Copie de Flash du mois d' avril 2009 corrigé par NAIMI_Flash du mois de septembre 2009 (2) (version 1)_Budget Telmob 2011 2 2" xfId="17220"/>
    <cellStyle name="_TableHeading_Commentaires TBG mars" xfId="17221"/>
    <cellStyle name="Normal 6 2 3 2 3" xfId="17222"/>
    <cellStyle name="_Table_USA Ownership_commentaires fixe  internet Déc 08_Commentaires TBG mars_Copie de Flash du mois d' avril 2009 corrigé par NAIMI_Budget Telmob 2011" xfId="17223"/>
    <cellStyle name="Commentaire 5 4 2 2" xfId="17224"/>
    <cellStyle name="_Heading_210302 VU Liquidity new figures_Reporting Onatel Mai 2009 V 0 A ENVOYE_Flash du mois de Décembre 2009 V3 (2)" xfId="17225"/>
    <cellStyle name="_Table_02 Pfd Valuation_commentaires fixe  internet Déc 08_TBG Onatel Février  2009  Vtbg V3_Commentaires TBG mars_Copie de Flash du mois d' avril 2009 corrigé par NAIMI_Flash du mois de mai 2009_Budget Telmob 2011 2" xfId="17226"/>
    <cellStyle name="_Heading_210302 VU Liquidity new figures_Reporting Onatel Mai 2009 V 0 A ENVOYE_Flash du mois de septembre 2009 (2) (version 1)_Commentaire activité Fixe  mobile ONATEL Nov 2009" xfId="17227"/>
    <cellStyle name="_Table_USA Ownership_commentaires fixe  internet Déc 08_Commentaires TBG mars_Copie de Flash du mois d' avril 2009 corrigé par NAIMI_Reporting Onatel Mai 2009 V 0 2 2" xfId="17228"/>
    <cellStyle name="40 % - Accent4 12 2 2 2" xfId="17229"/>
    <cellStyle name="20% - Accent5 28_RH et QS" xfId="17230"/>
    <cellStyle name="20% - Accent3 21_RH et QS" xfId="17231"/>
    <cellStyle name="20% - Accent3 16_RH et QS" xfId="17232"/>
    <cellStyle name="_Heading_prestemp_Reporting Onatel Mai 2009 V 0 A ENVOYE_Flash du mois de Décembre 2009 V3 (2)" xfId="17233"/>
    <cellStyle name="_TableHead_commentaires fixe  internet Déc 08_TBG Onatel Février  2009  Vtbg V3_Flash du mois d' avril 2009_Flash du mois de mai 2009_Budget Telmob 2011 2" xfId="17234"/>
    <cellStyle name="_Table_USA Ownership_commentaires fixe  internet Déc 08_TBG Onatel Février  2009  Vtbg V3_Flash du mois d' avril 2009_Reporting Onatel septembre  2009 préparé_Budget Telmob 2011 3" xfId="17235"/>
    <cellStyle name="Normal 12 5 3 2 3" xfId="17236"/>
    <cellStyle name="InputLockedPct" xfId="17237"/>
    <cellStyle name="20% - Accent2 27 2 2 2" xfId="17238"/>
    <cellStyle name="_TableHeading_TBG Onatel Février  2009  Vtbg V3_Commentaires TBG mars_Copie de Flash du mois d' avril 2009 corrigé par NAIMI_Flash du mois de mai 2009 2" xfId="17239"/>
    <cellStyle name="Milliers 14 2 3" xfId="17240"/>
    <cellStyle name="_Table_USA Ownership_TBG Onatel Février  2009  Vtbg V3_Copie de Flash du mois d' avril 2009 corrigé par NAIMI_Reporting Onatel Mai 2009 V 0_Budget Telmob 2011 3" xfId="17241"/>
    <cellStyle name="Normal 4 7" xfId="17242"/>
    <cellStyle name="Normal 102" xfId="17243"/>
    <cellStyle name="_SubHeading_prestemp_Reporting Onatel Mai 2009 V 0 A ENVOYE 2" xfId="17244"/>
    <cellStyle name="_IR Pack first cut_BP&amp;A Bulletin - 05- 2008-09-MAPA (draft)" xfId="17245"/>
    <cellStyle name="_Table_USA Ownership_commentaires fixe  internet Déc 08 2 2" xfId="17246"/>
    <cellStyle name="_Heading_210302 VU Liquidity new figures_Reporting Onatel Avril 2009 V0_Reporting Consolidé ONATEL 04.2009" xfId="17247"/>
    <cellStyle name="Linked Cell 6" xfId="17248"/>
    <cellStyle name="_Table_commentaires fixe  internet Déc 08_Reporting Onatel Avril 2009 V0_Copie de Flash du mois d' avril 2009 corrigé par NAIMI_Reporting Onatel Mai 2009 V 0" xfId="17249"/>
    <cellStyle name="_Comma_further analysis on comparables_BLS2q_salesforce" xfId="17250"/>
    <cellStyle name="_Table_commentaires fixe  internet Déc 08_Commentaires TBG mars_Reporting Onatel septembre  2009 préparé" xfId="17251"/>
    <cellStyle name="20% - Accent3 8 3" xfId="17252"/>
    <cellStyle name="20% - Accent1 27 2 2" xfId="17253"/>
    <cellStyle name="_Table_02 Pfd Valuation_Copie de Flash du mois d' avril 2009 corrigé par NAIMI_Flash du mois de mai 2009_Capex- Mobile 3" xfId="17254"/>
    <cellStyle name="_Access Charges Mobility" xfId="17255"/>
    <cellStyle name="_Table_USA Ownership_Copie de Flash du mois d' avril 2009 corrigé par NAIMI_Reporting Onatel Mai 2009 V 0_Flash du mois de septembre 2009 (2) (version 1)_Budget Telmob 2011" xfId="17256"/>
    <cellStyle name="_TableHead_Rev Fixe-Internet_COMMENTAIRES JUILLET 2009_Budget 2011 v1 (4)" xfId="17257"/>
    <cellStyle name="Normal 101 2 3" xfId="17258"/>
    <cellStyle name="_Table_commentaires fixe  internet Déc 08_Commentaires TBG mars_Reporting Onatel Mai 2009 V 0" xfId="17259"/>
    <cellStyle name="40% - Accent3 6 2 2" xfId="17260"/>
    <cellStyle name="20% - Accent2 13 2" xfId="17261"/>
    <cellStyle name="_TableHead_TBG Onatel Février  2009  Vtbg V3_Flash du mois de mai 2009_Budget 2011 v1 (4)" xfId="17262"/>
    <cellStyle name="Normal 13 3_RH et QS" xfId="17263"/>
    <cellStyle name="60 % - Accent2 3 2" xfId="17264"/>
    <cellStyle name="_Table_02 Pfd Valuation_TBG Onatel Février  2009  Vtbg V3_Flash du mois d' avril 2009_Reporting Onatel Mai 2009 V 0_Budget Telmob 2011 3" xfId="17265"/>
    <cellStyle name="_PercentSpace" xfId="17266"/>
    <cellStyle name="Accent1 3" xfId="17267"/>
    <cellStyle name="20% - Accent4 22 4" xfId="17268"/>
    <cellStyle name="20% - Accent4 17 4" xfId="17269"/>
    <cellStyle name="_TableHeading_Commentaires TBG mars_Flash du mois d' avril 2009_Budget 2011 v1 (4) 2" xfId="17270"/>
    <cellStyle name="40 % - Accent2 9 3 4" xfId="17271"/>
    <cellStyle name="Comma [0] 3 2" xfId="17272"/>
    <cellStyle name="_Table_USA Ownership_commentaires fixe  internet Déc 08_Commentaires TBG mars_Flash du mois d' avril 2009_Reporting Onatel Mai 2009 V 0_Budget Telmob 2011" xfId="17273"/>
    <cellStyle name="_SubHeading_prestemp_Reporting Onatel Mai 2009 V 0_Flash du mois de Décembre 2009 V3 (2)" xfId="17274"/>
    <cellStyle name="Normal 20 9" xfId="17275"/>
    <cellStyle name="_Heading_210302 VU Liquidity new figures_Reporting Onatel Mai 2009 V 0 A ENVOYE_Flash du mois de septembre 2009 (2) (version 1) 2" xfId="17276"/>
    <cellStyle name="_Table_02 Pfd Valuation_TBG Onatel Février  2009  Vtbg V3_Commentaires TBG mars_Copie de Flash du mois d' avril 2009 corrigé par NAIMI_Reporting Onatel Mai 2009 V 0_Flash du mois de septembre 2009 (2) (version 1)" xfId="17277"/>
    <cellStyle name="_TableHeading_commentaires fixe  internet Déc 08_Commentaires TBG mars_Reporting Onatel Mai 2009 V 0_Budget Telmob 2011 2" xfId="17278"/>
    <cellStyle name="20% - Accent4 10_RH et QS" xfId="17279"/>
    <cellStyle name="_Table_USA Ownership_TBG Onatel Février  2009  Vtbg V3_Commentaires TBG mars_Budget Telmob 2011 2 2" xfId="17280"/>
    <cellStyle name="_Table_USA Ownership_commentaires fixe  internet Déc 08_TBG Onatel Février  2009  Vtbg V3_Commentaires TBG mars_Reporting Onatel septembre  2009 préparé_Budget Telmob 2011 2 2" xfId="17281"/>
    <cellStyle name="20 % - Accent3 2 2 2" xfId="17282"/>
    <cellStyle name="_SubHeading_prestemp_Reporting Onatel Mai 2009 V 0_Flash du mois de septembre 2009 (2) (version 1)_Flash du mois de Décembre 2009 V3 (2)" xfId="17283"/>
    <cellStyle name="Pourcentage 9 3" xfId="17284"/>
    <cellStyle name="40 % - Accent1 8 2_RH et QS" xfId="17285"/>
    <cellStyle name="_TableHeading_Commentaires TBG mars_Copie de Flash du mois d' avril 2009 corrigé par NAIMI_Reporting Onatel Mai 2009 V 0_Budget Telmob 2011 2" xfId="17286"/>
    <cellStyle name="_Table_02 Pfd Valuation" xfId="17287"/>
    <cellStyle name="40 % - Accent4 9 3 2" xfId="17288"/>
    <cellStyle name="40 % - Accent5 9_RH et QS" xfId="17289"/>
    <cellStyle name="20% - Accent2 20 3 2" xfId="17290"/>
    <cellStyle name="20% - Accent2 15 3 2" xfId="17291"/>
    <cellStyle name="_Table_USA Ownership_Commentaires TBG mars_Flash du mois d' avril 2009_Reporting Onatel Mai 2009 V 0_Budget Telmob 2011 2" xfId="17292"/>
    <cellStyle name="40 % - Accent1 10 3 2 2 2" xfId="17293"/>
    <cellStyle name="20% - Accent5 8 2" xfId="17294"/>
    <cellStyle name=" Writer Import]_x000d__x000a_Display Dialog=No_x000d__x000a__x000d__x000a_[Horizontal Arrange]_x000d__x000a_Dimensions Interlocking=Yes_x000d__x000a_Sum Hierarchy=Yes_x000d__x000a_Generate" xfId="17295"/>
    <cellStyle name="_Table_02 Pfd Valuation_commentaires fixe  internet Déc 08_Reporting Onatel Avril 2009 V0_Copie de Flash du mois d' avril 2009 corrigé par NAIMI_Reporting Onatel septembre  2009 préparé 2 2" xfId="17296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17C"/>
      <rgbColor rgb="00C0C1BF"/>
      <rgbColor rgb="00DFE2D5"/>
      <rgbColor rgb="000070C0"/>
      <rgbColor rgb="00C0C0C0"/>
      <rgbColor rgb="00BFBFBE"/>
      <rgbColor rgb="0095B2DF"/>
      <rgbColor rgb="00862D34"/>
      <rgbColor rgb="00FDEADA"/>
      <rgbColor rgb="00CCFFFF"/>
      <rgbColor rgb="00DCE6F2"/>
      <rgbColor rgb="00D99694"/>
      <rgbColor rgb="00006DC6"/>
      <rgbColor rgb="00CCCCFF"/>
      <rgbColor rgb="00000099"/>
      <rgbColor rgb="00E7E2ED"/>
      <rgbColor rgb="00FDD4B9"/>
      <rgbColor rgb="00C2D5F4"/>
      <rgbColor rgb="00DCE6F1"/>
      <rgbColor rgb="00FDE9D9"/>
      <rgbColor rgb="00CCD3BF"/>
      <rgbColor rgb="00F2F2F2"/>
      <rgbColor rgb="000F9EDE"/>
      <rgbColor rgb="00DBEEF4"/>
      <rgbColor rgb="00CCFFCC"/>
      <rgbColor rgb="00FFFE9A"/>
      <rgbColor rgb="0099CCFF"/>
      <rgbColor rgb="00FF99CC"/>
      <rgbColor rgb="00CC99FF"/>
      <rgbColor rgb="00FFCC9A"/>
      <rgbColor rgb="00CCC1DA"/>
      <rgbColor rgb="0093CDDD"/>
      <rgbColor rgb="0098C636"/>
      <rgbColor rgb="00FFBD00"/>
      <rgbColor rgb="00E26B0A"/>
      <rgbColor rgb="00FF6900"/>
      <rgbColor rgb="00BFC1BE"/>
      <rgbColor rgb="00969696"/>
      <rgbColor rgb="00003366"/>
      <rgbColor rgb="0042879E"/>
      <rgbColor rgb="00002060"/>
      <rgbColor rgb="00DFE2C6"/>
      <rgbColor rgb="00A9450D"/>
      <rgbColor rgb="00E6B9B8"/>
      <rgbColor rgb="00333399"/>
      <rgbColor rgb="00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8" defaultColWidth="11.5" defaultRowHeight="12.75"/>
  <cols>
    <col customWidth="1" max="1" min="1" style="45" width="1.5"/>
    <col customWidth="1" max="2" min="2" style="45" width="3.16666666666667"/>
    <col customWidth="1" max="3" min="3" width="3.16666666666667"/>
    <col customWidth="1" max="13" min="4" style="45" width="12.8333333333333"/>
    <col customWidth="1" max="16" min="14" style="45" width="11.5"/>
    <col customWidth="1" max="17" min="17" style="45" width="2.83333333333333"/>
    <col customWidth="1" max="18" min="18" style="45" width="1.83333333333333"/>
    <col customWidth="1" max="19" min="19" style="45" width="1.16666666666667"/>
    <col customWidth="1" max="21" min="20" style="45" width="11.5"/>
    <col customWidth="1" max="22" min="22" style="45" width="17.3333333333333"/>
    <col customWidth="1" max="23" min="23" style="45" width="11.5"/>
    <col customWidth="1" max="24" min="24" style="45" width="13.3333333333333"/>
    <col customWidth="1" max="51" min="25" style="45" width="11.5"/>
    <col customWidth="1" max="52" min="52" style="45" width="9.16666666666667"/>
    <col customWidth="1" max="1024" min="53" style="45" width="11.5"/>
  </cols>
  <sheetData>
    <row customHeight="1" ht="8.25" r="1">
      <c r="A1" s="2566" t="n"/>
      <c r="B1" s="2566" t="n"/>
      <c r="C1" s="2566" t="n"/>
      <c r="D1" s="2566" t="n"/>
      <c r="E1" s="2566" t="n"/>
      <c r="F1" s="2566" t="n"/>
      <c r="G1" s="2566" t="n"/>
      <c r="H1" s="2566" t="n"/>
      <c r="I1" s="2566" t="n"/>
      <c r="J1" s="2566" t="n"/>
      <c r="K1" s="2566" t="n"/>
      <c r="L1" s="2566" t="n"/>
      <c r="M1" s="2566" t="n"/>
      <c r="N1" s="2566" t="n"/>
      <c r="O1" s="2566" t="n"/>
      <c r="P1" s="2566" t="n"/>
      <c r="Q1" s="2566" t="n"/>
      <c r="R1" s="2566" t="n"/>
    </row>
    <row customHeight="1" ht="15.75" r="2">
      <c r="A2" s="2566" t="n"/>
      <c r="R2" s="2566" t="n"/>
    </row>
    <row r="3">
      <c r="A3" s="2566" t="n"/>
      <c r="R3" s="2566" t="n"/>
    </row>
    <row r="4">
      <c r="A4" s="2566" t="n"/>
      <c r="R4" s="2566" t="n"/>
    </row>
    <row r="5">
      <c r="A5" s="2566" t="n"/>
      <c r="R5" s="2566" t="n"/>
    </row>
    <row r="6">
      <c r="A6" s="2566" t="n"/>
      <c r="R6" s="2566" t="n"/>
    </row>
    <row r="7">
      <c r="A7" s="2566" t="n"/>
      <c r="R7" s="2566" t="n"/>
    </row>
    <row r="8">
      <c r="A8" s="2566" t="n"/>
      <c r="R8" s="2566" t="n"/>
    </row>
    <row r="9">
      <c r="A9" s="2566" t="n"/>
      <c r="R9" s="2566" t="n"/>
    </row>
    <row r="10">
      <c r="A10" s="2566" t="n"/>
      <c r="R10" s="2566" t="n"/>
    </row>
    <row r="11">
      <c r="A11" s="2566" t="n"/>
      <c r="R11" s="2566" t="n"/>
    </row>
    <row r="12">
      <c r="A12" s="2566" t="n"/>
      <c r="R12" s="2566" t="n"/>
    </row>
    <row customHeight="1" ht="13.5" r="13">
      <c r="A13" s="2566" t="n"/>
      <c r="R13" s="2566" t="n"/>
    </row>
    <row r="14">
      <c r="A14" s="2566" t="n"/>
      <c r="D14" s="2567" t="n"/>
      <c r="E14" s="2574" t="n"/>
      <c r="F14" s="2574" t="n"/>
      <c r="G14" s="2574" t="n"/>
      <c r="H14" s="2574" t="n"/>
      <c r="I14" s="2574" t="n"/>
      <c r="J14" s="2574" t="n"/>
      <c r="K14" s="2574" t="n"/>
      <c r="L14" s="2574" t="n"/>
      <c r="M14" s="2574" t="n"/>
      <c r="N14" s="2574" t="n"/>
      <c r="O14" s="2574" t="n"/>
      <c r="P14" s="2582" t="n"/>
      <c r="R14" s="2566" t="n"/>
    </row>
    <row customHeight="1" ht="42" r="15">
      <c r="A15" s="2566" t="n"/>
      <c r="D15" s="2568" t="n"/>
      <c r="E15" s="2575" t="inlineStr">
        <is>
          <t>MOOV AFRICA BENIN TBG</t>
        </is>
      </c>
      <c r="P15" s="2583" t="n"/>
      <c r="Q15" s="2587" t="n"/>
      <c r="R15" s="2566" t="n"/>
      <c r="V15" s="2595" t="n"/>
    </row>
    <row customHeight="1" ht="15.75" r="16">
      <c r="A16" s="2566" t="n"/>
      <c r="D16" s="2569" t="n"/>
      <c r="E16" s="418" t="n"/>
      <c r="F16" s="418" t="n"/>
      <c r="G16" s="418" t="n"/>
      <c r="H16" s="2576" t="n"/>
      <c r="M16" s="418" t="n"/>
      <c r="N16" s="418" t="n"/>
      <c r="O16" s="418" t="n"/>
      <c r="P16" s="2584" t="n"/>
      <c r="Q16" s="2588" t="n"/>
      <c r="R16" s="2566" t="n"/>
    </row>
    <row customHeight="1" ht="33" r="17">
      <c r="A17" s="2566" t="n"/>
      <c r="D17" s="2569" t="n"/>
      <c r="E17" s="2596" t="n">
        <v>46113</v>
      </c>
      <c r="P17" s="2584" t="n"/>
      <c r="Q17" s="2588" t="n"/>
      <c r="R17" s="2566" t="n"/>
    </row>
    <row customHeight="1" ht="24" r="18">
      <c r="A18" s="2566" t="n"/>
      <c r="D18" s="2569" t="n"/>
      <c r="E18" s="2597" t="n"/>
      <c r="F18" s="2597" t="n"/>
      <c r="G18" s="2598" t="n"/>
      <c r="N18" s="2597" t="n"/>
      <c r="O18" s="2597" t="n"/>
      <c r="P18" s="2584" t="n"/>
      <c r="Q18" s="2588" t="n"/>
      <c r="R18" s="2566" t="n"/>
    </row>
    <row customHeight="1" ht="22.5" r="19">
      <c r="A19" s="2566" t="n"/>
      <c r="D19" s="2570" t="n"/>
      <c r="E19" s="2599" t="n"/>
      <c r="F19" s="2599" t="n"/>
      <c r="G19" s="2599" t="n"/>
      <c r="H19" s="2599" t="n"/>
      <c r="I19" s="2599" t="n"/>
      <c r="J19" s="2599" t="n"/>
      <c r="K19" s="2599" t="n"/>
      <c r="L19" s="2599" t="n"/>
      <c r="M19" s="2599" t="n"/>
      <c r="N19" s="2599" t="n"/>
      <c r="O19" s="2599" t="n"/>
      <c r="P19" s="2600" t="n"/>
      <c r="Q19" s="2601" t="n"/>
      <c r="R19" s="2566" t="n"/>
    </row>
    <row customHeight="1" ht="14.25" r="20">
      <c r="A20" s="2566" t="n"/>
      <c r="D20" s="2571" t="n"/>
      <c r="O20" s="2602" t="n"/>
      <c r="P20" s="2602" t="n"/>
      <c r="Q20" s="2602" t="n"/>
      <c r="R20" s="2566" t="n"/>
    </row>
    <row customHeight="1" ht="15" r="21">
      <c r="A21" s="2566" t="n"/>
      <c r="D21" s="2603" t="n"/>
      <c r="E21" s="2603" t="n"/>
      <c r="F21" s="2603" t="n"/>
      <c r="G21" s="2603" t="n"/>
      <c r="H21" s="2603" t="n"/>
      <c r="I21" s="2603" t="n"/>
      <c r="J21" s="2603" t="n"/>
      <c r="K21" s="2603" t="n"/>
      <c r="L21" s="2603" t="n"/>
      <c r="M21" s="2603" t="n"/>
      <c r="N21" s="2603" t="n"/>
      <c r="R21" s="2566" t="n"/>
    </row>
    <row r="22">
      <c r="A22" s="2566" t="n"/>
      <c r="R22" s="2566" t="n"/>
    </row>
    <row r="23">
      <c r="A23" s="2566" t="n"/>
      <c r="R23" s="2566" t="n"/>
    </row>
    <row r="24">
      <c r="A24" s="2566" t="n"/>
      <c r="R24" s="2566" t="n"/>
    </row>
    <row r="25">
      <c r="A25" s="2566" t="n"/>
      <c r="R25" s="2566" t="n"/>
    </row>
    <row r="26">
      <c r="A26" s="2566" t="n"/>
      <c r="R26" s="2566" t="n"/>
      <c r="V26" s="2604" t="n"/>
      <c r="W26" s="2604" t="n"/>
      <c r="X26" s="2604" t="n"/>
    </row>
    <row r="27">
      <c r="A27" s="2566" t="n"/>
      <c r="G27" s="45" t="inlineStr">
        <is>
          <t xml:space="preserve"> </t>
        </is>
      </c>
      <c r="R27" s="2566" t="n"/>
      <c r="V27" s="2604" t="n"/>
      <c r="W27" s="2604" t="n"/>
      <c r="X27" s="2604" t="n"/>
    </row>
    <row r="28">
      <c r="A28" s="2566" t="n"/>
      <c r="R28" s="2566" t="n"/>
      <c r="V28" s="2604" t="n"/>
      <c r="W28" s="2604" t="n"/>
      <c r="X28" s="2604" t="n"/>
    </row>
    <row r="29">
      <c r="A29" s="2566" t="n"/>
      <c r="R29" s="2566" t="n"/>
    </row>
    <row r="30">
      <c r="A30" s="2566" t="n"/>
      <c r="E30" s="2581" t="n"/>
      <c r="R30" s="2566" t="n"/>
    </row>
    <row r="31">
      <c r="A31" s="2566" t="n"/>
      <c r="R31" s="2566" t="n"/>
    </row>
    <row r="32">
      <c r="A32" s="2566" t="n"/>
      <c r="R32" s="2566" t="n"/>
    </row>
    <row r="33">
      <c r="A33" s="2566" t="n"/>
      <c r="D33" s="2573" t="n"/>
      <c r="R33" s="2566" t="n"/>
    </row>
    <row r="34">
      <c r="A34" s="2566" t="n"/>
      <c r="R34" s="2566" t="n"/>
    </row>
    <row r="35">
      <c r="A35" s="2566" t="n"/>
      <c r="R35" s="2566" t="n"/>
    </row>
    <row r="36">
      <c r="A36" s="2566" t="n"/>
      <c r="R36" s="2566" t="n"/>
      <c r="AO36" s="1362" t="n"/>
    </row>
    <row customHeight="1" ht="7.5" r="37">
      <c r="A37" s="2566" t="n"/>
      <c r="B37" s="2566" t="n"/>
      <c r="C37" s="2566" t="n"/>
      <c r="D37" s="2566" t="n"/>
      <c r="E37" s="2566" t="n"/>
      <c r="F37" s="2566" t="n"/>
      <c r="G37" s="2566" t="n"/>
      <c r="H37" s="2566" t="n"/>
      <c r="I37" s="2566" t="n"/>
      <c r="J37" s="2566" t="n"/>
      <c r="K37" s="2566" t="n"/>
      <c r="L37" s="2566" t="n"/>
      <c r="M37" s="2566" t="n"/>
      <c r="N37" s="2566" t="n"/>
      <c r="O37" s="2566" t="n"/>
      <c r="P37" s="2566" t="n"/>
      <c r="Q37" s="2566" t="n"/>
      <c r="R37" s="2566" t="n"/>
    </row>
    <row customHeight="1" ht="6" r="38"/>
    <row customHeight="1" ht="24" r="41"/>
    <row r="62">
      <c r="AN62" s="2591" t="n"/>
    </row>
    <row r="5602">
      <c r="F5602" s="2593" t="n"/>
      <c r="G5602" s="2594" t="n"/>
      <c r="H5602" s="2593" t="n"/>
      <c r="I5602" s="2593" t="n"/>
      <c r="J5602" s="2594" t="n"/>
      <c r="K5602" s="2594" t="n"/>
      <c r="L5602" s="2594" t="n"/>
      <c r="M5602" s="2593" t="n"/>
    </row>
    <row r="5603">
      <c r="A5603" s="2592" t="n">
        <v>41743</v>
      </c>
      <c r="B5603" s="2593" t="n"/>
      <c r="C5603" s="2593" t="n"/>
      <c r="D5603" s="2593" t="n"/>
      <c r="E5603" s="2594" t="n"/>
      <c r="F5603" s="2593" t="n"/>
      <c r="G5603" s="2594" t="n"/>
      <c r="H5603" s="2593" t="n"/>
      <c r="I5603" s="2593" t="n"/>
      <c r="J5603" s="2594" t="n"/>
      <c r="K5603" s="2594" t="n"/>
      <c r="L5603" s="2594" t="n"/>
      <c r="M5603" s="2593" t="n"/>
    </row>
    <row r="5604">
      <c r="A5604" s="2592" t="n">
        <v>41743</v>
      </c>
      <c r="B5604" s="2593" t="n"/>
      <c r="C5604" s="2593" t="n"/>
      <c r="D5604" s="2593" t="n"/>
      <c r="E5604" s="2594" t="n"/>
      <c r="F5604" s="2593" t="n"/>
      <c r="G5604" s="2594" t="n"/>
      <c r="H5604" s="2593" t="n"/>
      <c r="I5604" s="2593" t="n"/>
      <c r="J5604" s="2594" t="n"/>
      <c r="K5604" s="2594" t="n"/>
      <c r="L5604" s="2594" t="n"/>
      <c r="M5604" s="2593" t="n"/>
    </row>
    <row r="5605">
      <c r="A5605" s="2592" t="n">
        <v>41744</v>
      </c>
      <c r="B5605" s="2593" t="n"/>
      <c r="C5605" s="2593" t="n"/>
      <c r="D5605" s="2593" t="n"/>
      <c r="E5605" s="2594" t="n"/>
      <c r="F5605" s="2593" t="n"/>
      <c r="G5605" s="2594" t="n"/>
      <c r="H5605" s="2593" t="n"/>
      <c r="I5605" s="2593" t="n"/>
      <c r="J5605" s="2594" t="n"/>
      <c r="K5605" s="2594" t="n"/>
      <c r="L5605" s="2594" t="n"/>
      <c r="M5605" s="2593" t="n"/>
    </row>
    <row r="5606">
      <c r="A5606" s="2592" t="n">
        <v>41744</v>
      </c>
      <c r="B5606" s="2593" t="n"/>
      <c r="C5606" s="2593" t="n"/>
      <c r="D5606" s="2593" t="n"/>
      <c r="E5606" s="2594" t="n"/>
      <c r="F5606" s="2593" t="n"/>
      <c r="G5606" s="2594" t="n"/>
      <c r="H5606" s="2593" t="n"/>
      <c r="I5606" s="2593" t="n"/>
      <c r="J5606" s="2594" t="n"/>
      <c r="K5606" s="2594" t="n"/>
      <c r="L5606" s="2594" t="n"/>
      <c r="M5606" s="2593" t="n"/>
    </row>
    <row r="5607">
      <c r="A5607" s="2592" t="n">
        <v>41744</v>
      </c>
      <c r="B5607" s="2593" t="n"/>
      <c r="C5607" s="2593" t="n"/>
      <c r="D5607" s="2593" t="n"/>
      <c r="E5607" s="2594" t="n"/>
      <c r="F5607" s="2593" t="n"/>
      <c r="G5607" s="2594" t="n"/>
      <c r="H5607" s="2593" t="n"/>
      <c r="I5607" s="2593" t="n"/>
      <c r="J5607" s="2594" t="n"/>
      <c r="K5607" s="2594" t="n"/>
      <c r="L5607" s="2594" t="n"/>
      <c r="M5607" s="2593" t="n"/>
    </row>
    <row r="5608">
      <c r="A5608" s="2592" t="n">
        <v>41744</v>
      </c>
      <c r="B5608" s="2593" t="n"/>
      <c r="C5608" s="2593" t="n"/>
      <c r="D5608" s="2593" t="n"/>
      <c r="E5608" s="2594" t="n"/>
      <c r="F5608" s="2593" t="n"/>
      <c r="G5608" s="2594" t="n"/>
      <c r="H5608" s="2593" t="n"/>
      <c r="I5608" s="2593" t="n"/>
      <c r="J5608" s="2594" t="n"/>
      <c r="K5608" s="2594" t="n"/>
      <c r="L5608" s="2594" t="n"/>
      <c r="M5608" s="2593" t="n"/>
    </row>
    <row r="5609">
      <c r="A5609" s="2592" t="n">
        <v>41744</v>
      </c>
      <c r="B5609" s="2593" t="n"/>
      <c r="C5609" s="2593" t="n"/>
      <c r="D5609" s="2593" t="n"/>
      <c r="E5609" s="2594" t="n"/>
      <c r="F5609" s="2593" t="n"/>
      <c r="G5609" s="2594" t="n"/>
      <c r="H5609" s="2593" t="n"/>
      <c r="I5609" s="2593" t="n"/>
      <c r="J5609" s="2594" t="n"/>
      <c r="K5609" s="2594" t="n"/>
      <c r="L5609" s="2594" t="n"/>
      <c r="M5609" s="2593" t="n"/>
    </row>
    <row r="5610">
      <c r="A5610" s="2592" t="n">
        <v>41744</v>
      </c>
      <c r="B5610" s="2593" t="n"/>
      <c r="C5610" s="2593" t="n"/>
      <c r="D5610" s="2593" t="n"/>
      <c r="E5610" s="2594" t="n"/>
      <c r="F5610" s="2593" t="n"/>
      <c r="G5610" s="2594" t="n"/>
      <c r="H5610" s="2593" t="n"/>
      <c r="I5610" s="2593" t="n"/>
      <c r="J5610" s="2594" t="n"/>
      <c r="K5610" s="2594" t="n"/>
      <c r="L5610" s="2594" t="n"/>
      <c r="M5610" s="2593" t="n"/>
    </row>
    <row r="5611">
      <c r="A5611" s="2592" t="n">
        <v>41744</v>
      </c>
      <c r="B5611" s="2593" t="n"/>
      <c r="C5611" s="2593" t="n"/>
      <c r="D5611" s="2593" t="n"/>
      <c r="E5611" s="2594" t="n"/>
      <c r="F5611" s="2593" t="n"/>
      <c r="G5611" s="2594" t="n"/>
      <c r="H5611" s="2593" t="n"/>
      <c r="I5611" s="2593" t="n"/>
      <c r="J5611" s="2594" t="n"/>
      <c r="K5611" s="2594" t="n"/>
      <c r="L5611" s="2594" t="n"/>
      <c r="M5611" s="2593" t="n"/>
    </row>
    <row r="5612">
      <c r="A5612" s="2592" t="n">
        <v>41744</v>
      </c>
      <c r="B5612" s="2593" t="n"/>
      <c r="C5612" s="2593" t="n"/>
      <c r="D5612" s="2593" t="n"/>
      <c r="E5612" s="2594" t="n"/>
      <c r="F5612" s="2593" t="n"/>
      <c r="G5612" s="2594" t="n"/>
      <c r="H5612" s="2593" t="n"/>
      <c r="I5612" s="2593" t="n"/>
      <c r="J5612" s="2594" t="n"/>
      <c r="K5612" s="2594" t="n"/>
      <c r="L5612" s="2594" t="n"/>
      <c r="M5612" s="2593" t="n"/>
    </row>
    <row r="5613">
      <c r="A5613" s="2592" t="n">
        <v>41744</v>
      </c>
      <c r="B5613" s="2593" t="n"/>
      <c r="C5613" s="2593" t="n"/>
      <c r="D5613" s="2593" t="n"/>
      <c r="E5613" s="2594" t="n"/>
      <c r="F5613" s="2593" t="n"/>
      <c r="G5613" s="2594" t="n"/>
      <c r="H5613" s="2593" t="n"/>
      <c r="I5613" s="2593" t="n"/>
      <c r="J5613" s="2594" t="n"/>
      <c r="K5613" s="2594" t="n"/>
      <c r="L5613" s="2594" t="n"/>
      <c r="M5613" s="2593" t="n"/>
    </row>
    <row r="5614">
      <c r="A5614" s="2592" t="n">
        <v>41744</v>
      </c>
      <c r="B5614" s="2593" t="n"/>
      <c r="C5614" s="2593" t="n"/>
      <c r="D5614" s="2593" t="n"/>
      <c r="E5614" s="2594" t="n"/>
      <c r="F5614" s="2593" t="n"/>
      <c r="G5614" s="2594" t="n"/>
      <c r="H5614" s="2593" t="n"/>
      <c r="I5614" s="2593" t="n"/>
      <c r="J5614" s="2594" t="n"/>
      <c r="K5614" s="2594" t="n"/>
      <c r="L5614" s="2594" t="n"/>
      <c r="M5614" s="2593" t="n"/>
    </row>
    <row r="5615">
      <c r="A5615" s="2592" t="n">
        <v>41744</v>
      </c>
      <c r="B5615" s="2593" t="n"/>
      <c r="C5615" s="2593" t="n"/>
      <c r="D5615" s="2593" t="n"/>
      <c r="E5615" s="2594" t="n"/>
      <c r="F5615" s="2593" t="n"/>
      <c r="G5615" s="2594" t="n"/>
      <c r="H5615" s="2593" t="n"/>
      <c r="I5615" s="2593" t="n"/>
      <c r="J5615" s="2594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AL7" xSplit="3" ySplit="6"/>
      <selection activeCell="A1" sqref="A1"/>
      <selection activeCell="A1" pane="topRight" sqref="A1"/>
      <selection activeCell="A1" pane="bottomLeft" sqref="A1"/>
      <selection activeCell="AM56" pane="bottomRight" sqref="AM56"/>
    </sheetView>
  </sheetViews>
  <sheetFormatPr baseColWidth="8" defaultColWidth="11.5" defaultRowHeight="12.75"/>
  <cols>
    <col customWidth="1" max="1" min="1" width="24.8333333333333"/>
    <col customWidth="1" max="2" min="2" width="6.83333333333333"/>
    <col customWidth="1" hidden="1" max="3" min="3" width="5.5"/>
    <col customWidth="1" hidden="1" max="4" min="4" width="12.5"/>
    <col customWidth="1" hidden="1" max="5" min="5" width="12.3333333333333"/>
    <col customWidth="1" hidden="1" max="6" min="6" width="10.1666666666667"/>
    <col customWidth="1" hidden="1" max="7" min="7" width="13.1666666666667"/>
    <col customWidth="1" hidden="1" max="8" min="8" width="9.66666666666667"/>
    <col customWidth="1" hidden="1" max="9" min="9" width="0.333333333333333"/>
    <col customWidth="1" hidden="1" max="11" min="10" width="12.5"/>
    <col customWidth="1" hidden="1" max="11" min="11" width="13"/>
    <col customWidth="1" hidden="1" max="12" min="12" width="10.8333333333333"/>
    <col customWidth="1" hidden="1" max="13" min="13" width="12"/>
    <col customWidth="1" hidden="1" max="14" min="14" width="7.83333333333333"/>
    <col customWidth="1" hidden="1" max="15" min="15" width="0.5"/>
    <col customWidth="1" hidden="1" max="16" min="16" style="2605" width="14.1666666666667"/>
    <col customWidth="1" hidden="1" max="17" min="17" style="2605" width="12.1666666666667"/>
    <col customWidth="1" hidden="1" max="18" min="18" style="2605" width="11.1666666666667"/>
    <col customWidth="1" hidden="1" max="19" min="19" style="2605" width="13.1666666666667"/>
    <col customWidth="1" hidden="1" max="20" min="20" style="39" width="9.33333333333333"/>
    <col customWidth="1" hidden="1" max="21" min="21" width="0.333333333333333"/>
    <col customWidth="1" max="22" min="22" width="11.8333333333333"/>
    <col customWidth="1" max="23" min="23" width="12.5"/>
    <col customWidth="1" max="24" min="24" width="12.6666666666667"/>
    <col customWidth="1" max="25" min="25" width="11.3333333333333"/>
    <col customWidth="1" max="26" min="26" width="10.5"/>
    <col customWidth="1" max="27" min="27" width="12.5"/>
    <col customWidth="1" max="28" min="28" style="190" width="10.5"/>
    <col customWidth="1" max="29" min="29" width="0.166666666666667"/>
    <col customWidth="1" hidden="1" max="30" min="30" width="12.3333333333333"/>
    <col customWidth="1" hidden="1" max="31" min="31" width="12.5"/>
    <col customWidth="1" hidden="1" max="32" min="32" width="15.1666666666667"/>
    <col customWidth="1" hidden="1" max="33" min="33" width="13"/>
    <col customWidth="1" hidden="1" max="34" min="34" width="13"/>
    <col customWidth="1" hidden="1" max="35" min="35" width="12.5"/>
    <col customWidth="1" hidden="1" max="36" min="36" width="8.33333333333333"/>
    <col customWidth="1" hidden="1" max="37" min="37" width="0.5"/>
    <col customWidth="1" hidden="1" max="38" min="38" width="13.1666666666667"/>
    <col customWidth="1" hidden="1" max="39" min="39" width="10.1666666666667"/>
    <col customWidth="1" hidden="1" max="40" min="40" width="9.16666666666667"/>
    <col customWidth="1" hidden="1" max="41" min="41" width="9.5"/>
    <col customWidth="1" hidden="1" max="42" min="42" width="9.5"/>
    <col customWidth="1" hidden="1" max="43" min="43" width="10"/>
    <col customWidth="1" hidden="1" max="44" min="44" width="11.3333333333333"/>
    <col customWidth="1" hidden="1" max="45" min="45" width="10.3333333333333"/>
    <col customWidth="1" hidden="1" max="46" min="46" width="0.166666666666667"/>
    <col customWidth="1" hidden="1" max="47" min="47" width="12.3333333333333"/>
    <col customWidth="1" hidden="1" max="48" min="48" width="12.5"/>
    <col customWidth="1" hidden="1" max="49" min="49" width="9.83333333333333"/>
    <col customWidth="1" hidden="1" max="50" min="50" width="11.3333333333333"/>
    <col customWidth="1" hidden="1" max="51" min="51" width="10.5"/>
    <col customWidth="1" hidden="1" max="52" min="52" width="12.3333333333333"/>
    <col customWidth="1" hidden="1" max="53" min="53" width="9.5"/>
    <col customWidth="1" hidden="1" max="54" min="54" width="0.333333333333333"/>
    <col customWidth="1" hidden="1" max="55" min="55" width="14.5"/>
    <col customWidth="1" hidden="1" max="56" min="56" width="12.5"/>
    <col customWidth="1" hidden="1" max="57" min="57" width="14.8333333333333"/>
    <col customWidth="1" hidden="1" max="58" min="58" width="12"/>
    <col customWidth="1" hidden="1" max="59" min="59" width="11.8333333333333"/>
    <col customWidth="1" hidden="1" max="60" min="60" width="12.3333333333333"/>
    <col customWidth="1" hidden="1" max="61" min="61" style="191" width="10.5"/>
    <col customWidth="1" hidden="1" max="62" min="62" width="0.166666666666667"/>
    <col customWidth="1" hidden="1" max="63" min="63" width="11"/>
    <col customWidth="1" hidden="1" max="64" min="64" width="8.5"/>
    <col customWidth="1" hidden="1" max="65" min="65" width="10.3333333333333"/>
    <col customWidth="1" hidden="1" max="66" min="66" width="9.16666666666667"/>
    <col customWidth="1" hidden="1" max="68" min="67" width="10.3333333333333"/>
    <col customWidth="1" hidden="1" max="68" min="68" width="13"/>
    <col customWidth="1" hidden="1" max="69" min="69" width="10.5"/>
    <col customWidth="1" hidden="1" max="70" min="70" width="12"/>
    <col customWidth="1" hidden="1" max="71" min="71" width="0.833333333333333"/>
    <col customWidth="1" hidden="1" max="72" min="72" width="11.3333333333333"/>
    <col customWidth="1" hidden="1" max="74" min="73" width="11"/>
    <col customWidth="1" hidden="1" max="74" min="74" width="13"/>
    <col customWidth="1" hidden="1" max="75" min="75" width="11.3333333333333"/>
    <col customWidth="1" hidden="1" max="76" min="76" width="9.33333333333333"/>
    <col customWidth="1" hidden="1" max="77" min="77" width="11"/>
    <col customWidth="1" hidden="1" max="78" min="78" width="11.3333333333333"/>
    <col customWidth="1" hidden="1" max="79" min="79" width="0.5"/>
    <col customWidth="1" hidden="1" max="80" min="80" width="13.8333333333333"/>
    <col customWidth="1" hidden="1" max="81" min="81" width="13"/>
    <col customWidth="1" hidden="1" max="82" min="82" width="13"/>
    <col customWidth="1" hidden="1" max="83" min="83" width="11"/>
    <col customWidth="1" hidden="1" max="84" min="84" width="12"/>
    <col customWidth="1" hidden="1" max="85" min="85" width="11.3333333333333"/>
    <col customWidth="1" hidden="1" max="86" min="86" width="8.83333333333333"/>
    <col customWidth="1" hidden="1" max="87" min="87" width="0.5"/>
    <col customWidth="1" hidden="1" max="88" min="88" style="189" width="12.1666666666667"/>
    <col customWidth="1" hidden="1" max="89" min="89" width="13"/>
    <col customWidth="1" hidden="1" max="90" min="90" width="13"/>
    <col customWidth="1" hidden="1" max="91" min="91" style="2606" width="13.5"/>
    <col customWidth="1" hidden="1" max="92" min="92" style="2606" width="11"/>
    <col customWidth="1" hidden="1" max="93" min="93" width="13.1666666666667"/>
    <col customWidth="1" hidden="1" max="94" min="94" width="10.3333333333333"/>
    <col customWidth="1" hidden="1" max="95" min="95" width="0.5"/>
    <col customWidth="1" max="96" min="96" style="2606" width="15.1666666666667"/>
    <col customWidth="1" max="97" min="97" style="2606" width="13.8333333333333"/>
    <col customWidth="1" max="98" min="98" style="2606" width="13.6666666666667"/>
    <col customWidth="1" max="100" min="99" style="2606" width="12.1666666666667"/>
    <col customWidth="1" max="101" min="101" style="2607" width="15.5"/>
    <col customWidth="1" max="102" min="102" style="191" width="7.66666666666667"/>
    <col customWidth="1" max="103" min="103" width="0.5"/>
    <col customWidth="1" max="104" min="104" style="2607" width="12.5"/>
    <col customWidth="1" max="105" min="105" style="2607" width="12.1666666666667"/>
    <col customWidth="1" hidden="1" max="106" min="106" style="2607" width="12.5"/>
    <col customWidth="1" hidden="1" max="108" min="107" style="2607" width="13"/>
    <col customWidth="1" max="109" min="109" style="189" width="11.5"/>
    <col customWidth="1" max="111" min="110" style="189" width="10.5"/>
    <col customWidth="1" hidden="1" max="111" min="111" width="13"/>
    <col customWidth="1" hidden="1" max="112" min="112" style="189" width="12.5"/>
    <col customWidth="1" max="113" min="113" style="418" width="12.1666666666667"/>
    <col customWidth="1" max="114" min="114" style="418" width="14.1666666666667"/>
    <col customWidth="1" max="115" min="115" style="418" width="11.5"/>
    <col customWidth="1" max="124" min="124" width="21"/>
  </cols>
  <sheetData>
    <row customFormat="1" customHeight="1" ht="22.5" r="1" s="2404">
      <c r="A1" s="35" t="inlineStr">
        <is>
          <t>P&amp;L consolidé</t>
        </is>
      </c>
      <c r="D1" s="2608" t="n"/>
      <c r="E1" s="2608" t="n"/>
      <c r="F1" s="2608" t="n"/>
      <c r="G1" s="2608" t="n"/>
      <c r="H1" s="2608" t="n"/>
      <c r="I1" s="2608" t="n"/>
      <c r="J1" s="2608" t="n"/>
      <c r="K1" s="2608" t="n"/>
      <c r="L1" s="2608" t="n"/>
      <c r="M1" s="2608" t="n"/>
      <c r="N1" s="2608" t="n"/>
      <c r="O1" s="2608" t="n"/>
      <c r="P1" s="2608" t="n"/>
      <c r="Q1" s="2608" t="n"/>
      <c r="R1" s="2608" t="n"/>
      <c r="S1" s="2608" t="n"/>
      <c r="T1" s="2608" t="n"/>
      <c r="U1" s="2608" t="n"/>
      <c r="V1" s="2608">
        <f>+V25+'Opex Consolidés'!V7</f>
        <v/>
      </c>
      <c r="W1" s="2608" t="n"/>
      <c r="X1" s="2608" t="n"/>
      <c r="Y1" s="2608" t="n"/>
      <c r="Z1" s="2608" t="n"/>
      <c r="AA1" s="2608" t="n"/>
      <c r="AB1" s="2608" t="n"/>
      <c r="AC1" s="2608" t="n"/>
      <c r="AD1" s="2608">
        <f>+AD25+'Opex Consolidés'!AD7</f>
        <v/>
      </c>
      <c r="AE1" s="2608" t="n"/>
      <c r="AF1" s="2608" t="n"/>
      <c r="AG1" s="2608" t="n"/>
      <c r="AH1" s="2608" t="n"/>
      <c r="AI1" s="2608" t="n"/>
      <c r="AJ1" s="2608" t="n"/>
      <c r="AK1" s="2608" t="n"/>
      <c r="AL1" s="2608">
        <f>+AL25+'Opex Consolidés'!AL7</f>
        <v/>
      </c>
      <c r="AM1" s="2608" t="n"/>
      <c r="AN1" s="2608" t="n"/>
      <c r="AO1" s="2608" t="n"/>
      <c r="AP1" s="2608" t="n"/>
      <c r="AQ1" s="2608" t="n"/>
      <c r="AR1" s="2608" t="n"/>
      <c r="AS1" s="2608" t="n"/>
      <c r="AT1" s="2608" t="n"/>
      <c r="AU1" s="2608">
        <f>#REF!</f>
        <v/>
      </c>
      <c r="AV1" s="2608" t="n"/>
      <c r="AW1" s="2608" t="n"/>
      <c r="AX1" s="2608" t="n"/>
      <c r="AY1" s="2608" t="n"/>
      <c r="AZ1" s="2608" t="n"/>
      <c r="BA1" s="2608" t="n"/>
      <c r="BB1" s="2608" t="n"/>
      <c r="BC1" s="2608" t="n">
        <v>577.074091127882</v>
      </c>
      <c r="BD1" s="2608" t="n"/>
      <c r="BE1" s="2608" t="n"/>
      <c r="BF1" s="2608" t="n"/>
      <c r="BG1" s="2608" t="n"/>
      <c r="BH1" s="2608" t="n"/>
      <c r="BI1" s="2608" t="n"/>
      <c r="BJ1" s="2608" t="n"/>
      <c r="BK1" s="2608">
        <f>+BK25+'Opex Consolidés'!BD7</f>
        <v/>
      </c>
      <c r="BL1" s="2608" t="n"/>
      <c r="BM1" s="2608" t="n"/>
      <c r="BN1" s="2608" t="n"/>
      <c r="BO1" s="2608" t="n"/>
      <c r="BP1" s="2608" t="n"/>
      <c r="BQ1" s="2608" t="n"/>
      <c r="BR1" s="2608" t="n"/>
      <c r="BS1" s="2608" t="n"/>
      <c r="BT1" s="2608" t="n">
        <v>-68804439</v>
      </c>
      <c r="BU1" s="2608" t="n"/>
      <c r="BV1" s="2608" t="n"/>
      <c r="BW1" s="2608">
        <f>BV4</f>
        <v/>
      </c>
      <c r="BX1" s="2608" t="n"/>
      <c r="BY1" s="2608" t="n"/>
      <c r="BZ1" s="2608" t="n"/>
      <c r="CA1" s="2608" t="n"/>
      <c r="CB1" s="2608">
        <f>+CB25+'Opex Consolidés'!BU7</f>
        <v/>
      </c>
      <c r="CC1" s="2608" t="n"/>
      <c r="CD1" s="2608" t="n"/>
      <c r="CE1" s="2608" t="n"/>
      <c r="CF1" s="2608" t="n"/>
      <c r="CG1" s="2608" t="n"/>
      <c r="CH1" s="2608" t="n"/>
      <c r="CI1" s="2608" t="n"/>
      <c r="CJ1" s="2608">
        <f>+CJ25+'Opex Consolidés'!CC7</f>
        <v/>
      </c>
      <c r="CK1" s="2608" t="n"/>
      <c r="CL1" s="2608" t="n"/>
      <c r="CM1" s="2608" t="n"/>
      <c r="CN1" s="2608" t="n"/>
      <c r="CO1" s="2608" t="n"/>
      <c r="CP1" s="2608" t="n"/>
      <c r="CQ1" s="2608" t="n"/>
      <c r="CR1" s="2608">
        <f>+CR25+'Opex Consolidés'!CR7</f>
        <v/>
      </c>
      <c r="CS1" s="2608" t="n">
        <v>17000.4990347094</v>
      </c>
      <c r="CT1" s="2609">
        <f>CT25+'Opex Consolidés'!CT7</f>
        <v/>
      </c>
      <c r="CU1" s="2610" t="n"/>
      <c r="CV1" s="2609" t="n"/>
      <c r="CW1" s="2611" t="n">
        <v>16458.0885856793</v>
      </c>
      <c r="CX1" s="2609" t="n"/>
      <c r="CY1" s="2511" t="n"/>
      <c r="CZ1" s="2612" t="n">
        <v>26225.7904576426</v>
      </c>
      <c r="DA1" s="2612" t="n"/>
      <c r="DB1" s="2612" t="n"/>
      <c r="DC1" s="2612" t="n">
        <v>8378.96251629305</v>
      </c>
      <c r="DD1" s="2612" t="n"/>
      <c r="DE1" s="2542" t="n"/>
      <c r="DF1" s="2542" t="n"/>
      <c r="DG1" s="2542" t="n"/>
      <c r="DH1" s="2542" t="n"/>
      <c r="DI1" s="2548" t="n"/>
      <c r="DJ1" s="2548" t="n"/>
      <c r="DK1" s="2548" t="n"/>
      <c r="DT1" s="191" t="n"/>
      <c r="DU1" s="191" t="n"/>
    </row>
    <row customFormat="1" customHeight="1" ht="11.25" r="2" s="2404">
      <c r="A2" s="2409" t="n"/>
      <c r="P2" s="2613" t="n"/>
      <c r="Q2" s="2614" t="n"/>
      <c r="R2" s="2614" t="n"/>
      <c r="S2" s="2614" t="n"/>
      <c r="T2" s="2460" t="n"/>
      <c r="V2" s="2614" t="n"/>
      <c r="W2" s="2614" t="n"/>
      <c r="X2" s="2614" t="n"/>
      <c r="AA2" s="2614" t="n"/>
      <c r="AB2" s="2483" t="n"/>
      <c r="AD2" s="2614" t="n"/>
      <c r="AH2" s="2615" t="n"/>
      <c r="AL2" s="2614" t="n"/>
      <c r="AM2" s="2616" t="n"/>
      <c r="AO2" s="2614" t="n"/>
      <c r="AU2" s="2614" t="n"/>
      <c r="BC2" s="2614" t="n"/>
      <c r="BI2" s="2507" t="n"/>
      <c r="BK2" s="2616" t="n"/>
      <c r="BL2" s="2617" t="n"/>
      <c r="BM2" s="2617" t="n"/>
      <c r="BN2" s="2617" t="n"/>
      <c r="BO2" s="2617" t="n"/>
      <c r="BP2" s="2617" t="n"/>
      <c r="BQ2" s="2617" t="n"/>
      <c r="BR2" s="2617" t="n"/>
      <c r="BS2" s="2511" t="n"/>
      <c r="BT2" s="2616" t="n"/>
      <c r="BU2" s="2511" t="n"/>
      <c r="BV2" s="2511" t="n"/>
      <c r="BW2" s="2511" t="n"/>
      <c r="BX2" s="2511" t="n"/>
      <c r="BY2" s="2511" t="n"/>
      <c r="BZ2" s="2511" t="n"/>
      <c r="CA2" s="2511" t="n"/>
      <c r="CB2" s="2616" t="n"/>
      <c r="CC2" s="2511" t="n"/>
      <c r="CD2" s="2511" t="n"/>
      <c r="CE2" s="2511" t="n"/>
      <c r="CF2" s="2618" t="n"/>
      <c r="CG2" s="2511" t="n"/>
      <c r="CH2" s="2511" t="n"/>
      <c r="CI2" s="2511" t="n"/>
      <c r="CJ2" s="2619" t="n"/>
      <c r="CK2" s="2620" t="n"/>
      <c r="CL2" s="2621" t="n"/>
      <c r="CM2" s="2620" t="n"/>
      <c r="CN2" s="2620" t="n"/>
      <c r="CO2" s="2621" t="n"/>
      <c r="CP2" s="2621" t="n"/>
      <c r="CQ2" s="2511" t="n"/>
      <c r="CR2" s="2622" t="n"/>
      <c r="CS2" s="2620" t="n"/>
      <c r="CT2" s="2620" t="n"/>
      <c r="CU2" s="2621" t="n"/>
      <c r="CV2" s="2620" t="n"/>
      <c r="CW2" s="2623" t="n"/>
      <c r="CX2" s="2620" t="n"/>
      <c r="CY2" s="2511" t="n"/>
      <c r="CZ2" s="2619" t="n"/>
      <c r="DA2" s="2619" t="n"/>
      <c r="DB2" s="2619" t="n"/>
      <c r="DC2" s="2619" t="n"/>
      <c r="DD2" s="2619" t="n"/>
      <c r="DE2" s="2543" t="n"/>
      <c r="DF2" s="2543" t="n"/>
      <c r="DG2" s="2543" t="n"/>
      <c r="DH2" s="2543" t="n"/>
      <c r="DI2" s="2548" t="n"/>
      <c r="DJ2" s="2548" t="n"/>
      <c r="DK2" s="2548" t="n"/>
    </row>
    <row customFormat="1" customHeight="1" ht="6" r="3" s="2404">
      <c r="A3" s="2409" t="n"/>
      <c r="D3" s="2624" t="n"/>
      <c r="E3" s="2625" t="n">
        <v>0</v>
      </c>
      <c r="F3" s="2409" t="n"/>
      <c r="G3" s="2626" t="n">
        <v>0</v>
      </c>
      <c r="P3" s="2627" t="n"/>
      <c r="Q3" s="2614" t="n"/>
      <c r="R3" s="2614" t="n"/>
      <c r="S3" s="2614" t="n"/>
      <c r="T3" s="2460" t="n"/>
      <c r="V3" s="2614" t="n"/>
      <c r="W3" s="2614" t="n"/>
      <c r="X3" s="2614" t="n"/>
      <c r="AA3" s="2614" t="n"/>
      <c r="AB3" s="2483" t="n"/>
      <c r="AD3" s="2614" t="n">
        <v>0</v>
      </c>
      <c r="AL3" s="2614" t="n"/>
      <c r="AM3" s="2616" t="n"/>
      <c r="AO3" s="2614" t="n"/>
      <c r="AU3" s="2614" t="n"/>
      <c r="BC3" s="2614" t="n"/>
      <c r="BI3" s="2507" t="n"/>
      <c r="BK3" s="2616" t="n"/>
      <c r="BL3" s="2617" t="n"/>
      <c r="BM3" s="2617" t="n"/>
      <c r="BN3" s="2617" t="n"/>
      <c r="BO3" s="2617" t="n"/>
      <c r="BP3" s="2617" t="n"/>
      <c r="BQ3" s="2617" t="n"/>
      <c r="BR3" s="2617" t="n"/>
      <c r="BS3" s="2511" t="n"/>
      <c r="BT3" s="2616" t="n"/>
      <c r="BU3" s="2511" t="n"/>
      <c r="BV3" s="2511" t="n"/>
      <c r="BW3" s="2511" t="n"/>
      <c r="BX3" s="2511" t="n"/>
      <c r="BY3" s="2511" t="n"/>
      <c r="BZ3" s="2511" t="n"/>
      <c r="CA3" s="2511" t="n"/>
      <c r="CB3" s="2616" t="n"/>
      <c r="CC3" s="2511" t="n"/>
      <c r="CD3" s="2511" t="n"/>
      <c r="CE3" s="2511" t="n"/>
      <c r="CF3" s="2618" t="n"/>
      <c r="CG3" s="2511" t="n"/>
      <c r="CH3" s="2511" t="n"/>
      <c r="CI3" s="2511" t="n"/>
      <c r="CJ3" s="2623" t="n"/>
      <c r="CK3" s="2620" t="n"/>
      <c r="CL3" s="2621" t="n"/>
      <c r="CM3" s="2620" t="n"/>
      <c r="CN3" s="2620" t="n"/>
      <c r="CO3" s="2621" t="n"/>
      <c r="CP3" s="2621" t="n"/>
      <c r="CQ3" s="2511" t="n"/>
      <c r="CR3" s="2622" t="n"/>
      <c r="CS3" s="2620" t="n"/>
      <c r="CT3" s="2620" t="n"/>
      <c r="CU3" s="2621" t="n"/>
      <c r="CV3" s="2620" t="n"/>
      <c r="CW3" s="2623" t="n"/>
      <c r="CX3" s="2620" t="n"/>
      <c r="CY3" s="2511" t="n"/>
      <c r="CZ3" s="2624" t="n">
        <v>0</v>
      </c>
      <c r="DA3" s="2623" t="n"/>
      <c r="DB3" s="2623" t="n"/>
      <c r="DC3" s="2623" t="n"/>
      <c r="DD3" s="2624" t="n">
        <v>0</v>
      </c>
      <c r="DE3" s="2543" t="n"/>
      <c r="DF3" s="2543" t="n"/>
      <c r="DG3" s="2543" t="n"/>
      <c r="DH3" s="2543" t="n"/>
      <c r="DI3" s="2548" t="n"/>
      <c r="DJ3" s="2548" t="n"/>
      <c r="DK3" s="2548" t="n"/>
    </row>
    <row customFormat="1" r="4" s="536">
      <c r="D4" s="2628" t="n">
        <v>46023</v>
      </c>
      <c r="E4" s="2629" t="n"/>
      <c r="F4" s="2629" t="n"/>
      <c r="G4" s="2629" t="n"/>
      <c r="H4" s="2629" t="n"/>
      <c r="I4" s="252" t="n"/>
      <c r="J4" s="2628" t="n">
        <v>46054</v>
      </c>
      <c r="K4" s="2629" t="n"/>
      <c r="L4" s="2629" t="n"/>
      <c r="M4" s="2629" t="n"/>
      <c r="N4" s="2629" t="n"/>
      <c r="O4" s="252" t="n"/>
      <c r="P4" s="2628" t="n">
        <v>46082</v>
      </c>
      <c r="Q4" s="2629" t="n"/>
      <c r="R4" s="2629" t="n"/>
      <c r="S4" s="2629" t="n"/>
      <c r="T4" s="2629" t="n"/>
      <c r="U4" s="358" t="n"/>
      <c r="V4" s="2628" t="n">
        <v>46113</v>
      </c>
      <c r="W4" s="2629" t="n"/>
      <c r="X4" s="2629" t="n"/>
      <c r="Y4" s="2629" t="n"/>
      <c r="Z4" s="2629" t="n"/>
      <c r="AA4" s="2629" t="n"/>
      <c r="AB4" s="2629" t="n"/>
      <c r="AC4" s="358" t="n"/>
      <c r="AD4" s="2630" t="n">
        <v>46143</v>
      </c>
      <c r="AE4" s="2631" t="n"/>
      <c r="AF4" s="2631" t="n"/>
      <c r="AG4" s="2631" t="n"/>
      <c r="AH4" s="2631" t="n"/>
      <c r="AI4" s="2631" t="n"/>
      <c r="AJ4" s="2631" t="n"/>
      <c r="AK4" s="2493" t="n"/>
      <c r="AL4" s="2630" t="n">
        <v>46174</v>
      </c>
      <c r="AM4" s="2631" t="n"/>
      <c r="AN4" s="2631" t="n"/>
      <c r="AO4" s="2631" t="n"/>
      <c r="AP4" s="2631" t="n"/>
      <c r="AQ4" s="2631" t="n"/>
      <c r="AR4" s="2631" t="n"/>
      <c r="AS4" s="2631" t="n"/>
      <c r="AT4" s="2503" t="n"/>
      <c r="AU4" s="2630" t="n">
        <v>46204</v>
      </c>
      <c r="AV4" s="2631" t="n"/>
      <c r="AW4" s="2631" t="n"/>
      <c r="AX4" s="2631" t="n"/>
      <c r="AY4" s="2631" t="n"/>
      <c r="AZ4" s="2631" t="n"/>
      <c r="BA4" s="2631" t="n"/>
      <c r="BB4" s="2503" t="n"/>
      <c r="BC4" s="2630" t="n">
        <v>46235</v>
      </c>
      <c r="BD4" s="2631" t="n"/>
      <c r="BE4" s="2631" t="n"/>
      <c r="BF4" s="2631" t="n"/>
      <c r="BG4" s="2631" t="n"/>
      <c r="BH4" s="2631" t="n"/>
      <c r="BI4" s="2631" t="n"/>
      <c r="BJ4" s="2503" t="n"/>
      <c r="BK4" s="2630" t="n">
        <v>46266</v>
      </c>
      <c r="BL4" s="2631" t="n"/>
      <c r="BM4" s="2631" t="n"/>
      <c r="BN4" s="2631" t="n"/>
      <c r="BO4" s="2631" t="n"/>
      <c r="BP4" s="2631" t="n"/>
      <c r="BQ4" s="2631" t="n"/>
      <c r="BR4" s="2631" t="n"/>
      <c r="BS4" s="2503" t="n"/>
      <c r="BT4" s="2630" t="n">
        <v>46296</v>
      </c>
      <c r="BU4" s="2631" t="n"/>
      <c r="BV4" s="2631" t="n"/>
      <c r="BW4" s="2631" t="n"/>
      <c r="BX4" s="2631" t="n"/>
      <c r="BY4" s="2631" t="n"/>
      <c r="BZ4" s="2631" t="n"/>
      <c r="CA4" s="2503" t="n"/>
      <c r="CB4" s="2630" t="n">
        <v>46327</v>
      </c>
      <c r="CC4" s="2631" t="n"/>
      <c r="CD4" s="2631" t="n"/>
      <c r="CE4" s="2631" t="n"/>
      <c r="CF4" s="2631" t="n"/>
      <c r="CG4" s="2631" t="n"/>
      <c r="CH4" s="2631" t="n"/>
      <c r="CI4" s="2503" t="n"/>
      <c r="CJ4" s="2630" t="n">
        <v>46357</v>
      </c>
      <c r="CK4" s="2631" t="n"/>
      <c r="CL4" s="2631" t="n"/>
      <c r="CM4" s="2631" t="n"/>
      <c r="CN4" s="2631" t="n"/>
      <c r="CO4" s="2631" t="n"/>
      <c r="CP4" s="2631" t="n"/>
      <c r="CQ4" s="2503" t="n"/>
      <c r="CR4" s="2523" t="inlineStr">
        <is>
          <t>CUMUL</t>
        </is>
      </c>
      <c r="CS4" s="2632" t="n"/>
      <c r="CT4" s="2632" t="n"/>
      <c r="CU4" s="2632" t="n"/>
      <c r="CV4" s="2632" t="n"/>
      <c r="CW4" s="2632" t="n"/>
      <c r="CX4" s="2632" t="n"/>
      <c r="CZ4" s="2534" t="inlineStr">
        <is>
          <t>ANNUEL</t>
        </is>
      </c>
      <c r="DA4" s="2633" t="n"/>
      <c r="DB4" s="2633" t="n"/>
      <c r="DC4" s="2633" t="n"/>
      <c r="DD4" s="2633" t="n"/>
      <c r="DE4" s="2633" t="n"/>
      <c r="DF4" s="2633" t="n"/>
      <c r="DG4" s="2633" t="n"/>
      <c r="DH4" s="2634" t="n"/>
      <c r="DT4" s="358" t="n"/>
      <c r="DU4" s="358" t="n"/>
    </row>
    <row customFormat="1" customHeight="1" ht="29.25" r="5" s="195">
      <c r="A5" s="195" t="inlineStr">
        <is>
          <t>(En Millions ML)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243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359" t="n"/>
      <c r="CZ5" s="2638" t="inlineStr">
        <is>
          <t>2026
Budget</t>
        </is>
      </c>
      <c r="DA5" s="2638" t="inlineStr">
        <is>
          <t>2026
Actu1</t>
        </is>
      </c>
      <c r="DB5" s="2638" t="inlineStr">
        <is>
          <t>2026
Actu2</t>
        </is>
      </c>
      <c r="DC5" s="2638" t="inlineStr">
        <is>
          <t>2026
Actu3</t>
        </is>
      </c>
      <c r="DD5" s="2638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2549" t="n"/>
      <c r="DT5" s="359" t="n"/>
      <c r="DU5" s="359" t="n"/>
    </row>
    <row customHeight="1" ht="3" r="6">
      <c r="D6" s="887" t="n"/>
      <c r="E6" s="887" t="n"/>
      <c r="F6" s="2639" t="n"/>
      <c r="G6" s="887" t="n"/>
      <c r="H6" s="887" t="n"/>
      <c r="I6" s="887" t="n"/>
      <c r="J6" s="887" t="n"/>
      <c r="K6" s="887" t="n"/>
      <c r="L6" s="2639" t="n"/>
      <c r="M6" s="887" t="n"/>
      <c r="N6" s="887" t="n"/>
      <c r="O6" s="887" t="n"/>
      <c r="P6" s="2640" t="n"/>
      <c r="Q6" s="2640" t="n"/>
      <c r="R6" s="2640" t="n"/>
      <c r="S6" s="2640" t="n"/>
      <c r="T6" s="2461" t="n"/>
      <c r="U6" s="2463" t="n"/>
      <c r="V6" s="2640" t="n"/>
      <c r="W6" s="2640" t="n"/>
      <c r="X6" s="2640" t="n"/>
      <c r="Y6" s="2640" t="n"/>
      <c r="Z6" s="2640" t="n"/>
      <c r="AA6" s="2640" t="n"/>
      <c r="AB6" s="696" t="n"/>
      <c r="AC6" s="2463" t="n"/>
      <c r="AD6" s="887" t="n"/>
      <c r="AE6" s="887" t="n"/>
      <c r="AF6" s="887" t="n"/>
      <c r="AG6" s="2639" t="n"/>
      <c r="AH6" s="2639" t="n"/>
      <c r="AI6" s="887" t="n"/>
      <c r="AJ6" s="930" t="n"/>
      <c r="AK6" s="2463" t="n"/>
      <c r="AL6" s="887" t="n"/>
      <c r="AM6" s="887" t="n"/>
      <c r="AN6" s="887" t="n"/>
      <c r="AO6" s="887" t="n"/>
      <c r="AP6" s="2639" t="n"/>
      <c r="AQ6" s="2639" t="n"/>
      <c r="AR6" s="887" t="n"/>
      <c r="AS6" s="887" t="n"/>
      <c r="AT6" s="2463" t="n"/>
      <c r="AU6" s="887" t="n"/>
      <c r="AV6" s="887" t="n"/>
      <c r="AW6" s="887" t="n"/>
      <c r="AX6" s="887" t="n"/>
      <c r="AY6" s="887" t="n"/>
      <c r="AZ6" s="887" t="n"/>
      <c r="BA6" s="887" t="n"/>
      <c r="BB6" s="2463" t="n"/>
      <c r="BC6" s="887" t="n"/>
      <c r="BD6" s="887" t="n"/>
      <c r="BE6" s="887" t="n"/>
      <c r="BF6" s="887" t="n"/>
      <c r="BG6" s="887" t="n"/>
      <c r="BH6" s="887" t="n"/>
      <c r="BI6" s="696" t="n"/>
      <c r="BJ6" s="2463" t="n"/>
      <c r="BK6" s="887" t="n"/>
      <c r="BL6" s="887" t="n"/>
      <c r="BM6" s="887" t="n"/>
      <c r="BN6" s="887" t="n"/>
      <c r="BO6" s="2639" t="n"/>
      <c r="BP6" s="2639" t="n"/>
      <c r="BQ6" s="887" t="n"/>
      <c r="BR6" s="887" t="n"/>
      <c r="BS6" s="2463" t="n"/>
      <c r="BT6" s="887" t="n"/>
      <c r="BU6" s="887" t="n"/>
      <c r="BV6" s="887" t="n"/>
      <c r="BW6" s="887" t="n"/>
      <c r="BX6" s="887" t="n"/>
      <c r="BY6" s="887" t="n"/>
      <c r="BZ6" s="887" t="n"/>
      <c r="CA6" s="2463" t="n"/>
      <c r="CB6" s="887" t="n"/>
      <c r="CC6" s="887" t="n"/>
      <c r="CD6" s="887" t="n"/>
      <c r="CE6" s="2639" t="n"/>
      <c r="CF6" s="2639" t="n"/>
      <c r="CG6" s="887" t="n"/>
      <c r="CH6" s="887" t="n"/>
      <c r="CI6" s="2463" t="n"/>
      <c r="CJ6" s="887" t="n"/>
      <c r="CK6" s="887" t="n"/>
      <c r="CL6" s="887" t="n"/>
      <c r="CM6" s="2639" t="n"/>
      <c r="CN6" s="2639" t="n"/>
      <c r="CO6" s="887" t="n"/>
      <c r="CP6" s="930" t="n"/>
      <c r="CQ6" s="2463" t="n"/>
      <c r="CR6" s="2641" t="n"/>
      <c r="CS6" s="2639" t="n"/>
      <c r="CT6" s="2639" t="n"/>
      <c r="CU6" s="2639" t="n"/>
      <c r="CV6" s="2639" t="n"/>
      <c r="CW6" s="2639" t="n"/>
      <c r="CX6" s="696" t="n"/>
      <c r="CY6" s="244" t="n"/>
      <c r="CZ6" s="2639" t="n"/>
      <c r="DA6" s="2639" t="n"/>
      <c r="DB6" s="2639" t="n"/>
      <c r="DC6" s="2639" t="n"/>
      <c r="DD6" s="2639" t="n"/>
      <c r="DE6" s="887" t="n"/>
      <c r="DF6" s="887" t="n"/>
      <c r="DG6" s="887" t="n"/>
      <c r="DH6" s="887" t="n"/>
    </row>
    <row customHeight="1" ht="17.25" r="7">
      <c r="A7" s="2642" t="inlineStr">
        <is>
          <t>Chiffre d'affaires</t>
        </is>
      </c>
      <c r="B7" s="666" t="n"/>
      <c r="C7" s="731" t="inlineStr">
        <is>
          <t>PL1</t>
        </is>
      </c>
      <c r="D7" s="2643" t="n">
        <v>7339.879098940679</v>
      </c>
      <c r="E7" s="2643" t="n">
        <v>7989.041997111173</v>
      </c>
      <c r="F7" s="2643" t="n">
        <v>-649.1628981704944</v>
      </c>
      <c r="G7" s="2643" t="n">
        <v>8324.902774543136</v>
      </c>
      <c r="H7" s="1732" t="n">
        <v>-0.1183225440919956</v>
      </c>
      <c r="I7" s="2644" t="n"/>
      <c r="J7" s="2643" t="n">
        <v>6200.941806864406</v>
      </c>
      <c r="K7" s="2643" t="n">
        <v>7610.712891085322</v>
      </c>
      <c r="L7" s="2643" t="n">
        <v>-1409.771084220915</v>
      </c>
      <c r="M7" s="2643" t="n">
        <v>7599.911021913815</v>
      </c>
      <c r="N7" s="1732" t="n">
        <v>-0.1840770518254198</v>
      </c>
      <c r="O7" s="2644" t="n"/>
      <c r="P7" s="2643" t="n">
        <v>6954.069379</v>
      </c>
      <c r="Q7" s="2643" t="n">
        <v>8491.161792581401</v>
      </c>
      <c r="R7" s="2643" t="n">
        <v>-1537.0924135814</v>
      </c>
      <c r="S7" s="2643" t="n">
        <v>7943.492397543057</v>
      </c>
      <c r="T7" s="1732" t="n">
        <v>-0.1245576843315275</v>
      </c>
      <c r="U7" s="2645" t="n"/>
      <c r="V7" s="2646" t="n">
        <v>6294.426947125763</v>
      </c>
      <c r="W7" s="2646" t="n">
        <v>8243.60185520276</v>
      </c>
      <c r="X7" s="2646" t="n">
        <v>6771.300178767146</v>
      </c>
      <c r="Y7" s="2646" t="n">
        <v>-1949.174908076997</v>
      </c>
      <c r="Z7" s="2646" t="n">
        <v>-476.8732316413834</v>
      </c>
      <c r="AA7" s="2646" t="n">
        <v>8080.229196876017</v>
      </c>
      <c r="AB7" s="1732" t="n">
        <v>-0.2210088607932906</v>
      </c>
      <c r="AC7" s="2645" t="n"/>
      <c r="AD7" s="2643" t="n"/>
      <c r="AE7" s="2643" t="n"/>
      <c r="AF7" s="2643" t="n"/>
      <c r="AG7" s="2643" t="n"/>
      <c r="AH7" s="2643" t="n"/>
      <c r="AI7" s="2643" t="n"/>
      <c r="AJ7" s="1732" t="n"/>
      <c r="AK7" s="2647" t="n"/>
      <c r="AL7" s="2643" t="n"/>
      <c r="AM7" s="2643" t="n"/>
      <c r="AN7" s="2643" t="n"/>
      <c r="AO7" s="2643" t="n"/>
      <c r="AP7" s="2643" t="n"/>
      <c r="AQ7" s="2643" t="n"/>
      <c r="AR7" s="2643" t="n"/>
      <c r="AS7" s="1732" t="n"/>
      <c r="AT7" s="2648" t="n"/>
      <c r="AU7" s="2643" t="n"/>
      <c r="AV7" s="2643" t="n"/>
      <c r="AW7" s="2643" t="n"/>
      <c r="AX7" s="2643" t="n"/>
      <c r="AY7" s="2643" t="n"/>
      <c r="AZ7" s="2643" t="n"/>
      <c r="BA7" s="1732" t="n"/>
      <c r="BB7" s="2647" t="n"/>
      <c r="BC7" s="2643" t="n"/>
      <c r="BD7" s="2643" t="n"/>
      <c r="BE7" s="2643" t="n"/>
      <c r="BF7" s="2643" t="n"/>
      <c r="BG7" s="2643" t="n"/>
      <c r="BH7" s="2643" t="n"/>
      <c r="BI7" s="1732" t="n"/>
      <c r="BJ7" s="2647" t="n"/>
      <c r="BK7" s="2643" t="n"/>
      <c r="BL7" s="2643" t="n"/>
      <c r="BM7" s="2643" t="n"/>
      <c r="BN7" s="2643" t="n"/>
      <c r="BO7" s="2643" t="n"/>
      <c r="BP7" s="2643" t="n"/>
      <c r="BQ7" s="2643" t="n"/>
      <c r="BR7" s="1732" t="n"/>
      <c r="BS7" s="2647" t="n"/>
      <c r="BT7" s="2643" t="n"/>
      <c r="BU7" s="2643" t="n"/>
      <c r="BV7" s="2643" t="n"/>
      <c r="BW7" s="2643" t="n"/>
      <c r="BX7" s="2643" t="n"/>
      <c r="BY7" s="2643" t="n"/>
      <c r="BZ7" s="1732" t="n"/>
      <c r="CA7" s="2647" t="n"/>
      <c r="CB7" s="2643" t="n"/>
      <c r="CC7" s="2643" t="n"/>
      <c r="CD7" s="2643" t="n"/>
      <c r="CE7" s="2643" t="n"/>
      <c r="CF7" s="2643" t="n"/>
      <c r="CG7" s="2643" t="n"/>
      <c r="CH7" s="1732" t="n"/>
      <c r="CI7" s="2647" t="n"/>
      <c r="CJ7" s="2643" t="n"/>
      <c r="CK7" s="2643" t="n"/>
      <c r="CL7" s="2643" t="n"/>
      <c r="CM7" s="2643" t="n"/>
      <c r="CN7" s="2643" t="n"/>
      <c r="CO7" s="2643" t="n"/>
      <c r="CP7" s="1732" t="n"/>
      <c r="CQ7" s="2647" t="n"/>
      <c r="CR7" s="2643" t="n">
        <v>26789.31723193085</v>
      </c>
      <c r="CS7" s="2643" t="n">
        <v>32334.51853598066</v>
      </c>
      <c r="CT7" s="2643" t="n">
        <v>27266.19046357223</v>
      </c>
      <c r="CU7" s="2643" t="n">
        <v>-5545.201304049806</v>
      </c>
      <c r="CV7" s="2643" t="n">
        <v>-476.8732316413807</v>
      </c>
      <c r="CW7" s="2643" t="n">
        <v>31948.53539087603</v>
      </c>
      <c r="CX7" s="2644">
        <f>IFERROR(CR7/CW7-1,"-")</f>
        <v/>
      </c>
      <c r="CY7" s="2649" t="n"/>
      <c r="CZ7" s="2643" t="n">
        <v>101745.376836135</v>
      </c>
      <c r="DA7" s="2643" t="n">
        <v>91903.03756142754</v>
      </c>
      <c r="DB7" s="2643" t="n"/>
      <c r="DC7" s="2643" t="n"/>
      <c r="DD7" s="2643" t="n">
        <v>91624.47005346612</v>
      </c>
      <c r="DE7" s="2644">
        <f>CZ7/DD7-1</f>
        <v/>
      </c>
      <c r="DF7" s="2650">
        <f>DA7/DD7-1</f>
        <v/>
      </c>
      <c r="DG7" s="2644">
        <f>DB7/DD7-1</f>
        <v/>
      </c>
      <c r="DH7" s="2644">
        <f>DC7/DD7-1</f>
        <v/>
      </c>
      <c r="DI7" s="2651" t="n"/>
      <c r="DJ7" s="2652" t="n"/>
      <c r="DK7" s="2652" t="n"/>
      <c r="DL7" s="2652" t="n"/>
      <c r="DM7" s="2652" t="n"/>
      <c r="DN7" s="2653" t="n"/>
      <c r="DO7" s="418" t="n"/>
    </row>
    <row customFormat="1" hidden="1" r="8" s="42">
      <c r="A8" s="2413" t="inlineStr">
        <is>
          <t>Fixe &amp; Internet</t>
        </is>
      </c>
      <c r="B8" s="666" t="n"/>
      <c r="C8" s="731" t="inlineStr">
        <is>
          <t>PL2</t>
        </is>
      </c>
      <c r="D8" s="2654" t="n"/>
      <c r="E8" s="2654" t="n"/>
      <c r="F8" s="2654" t="n"/>
      <c r="G8" s="2654" t="n"/>
      <c r="H8" s="2438" t="n"/>
      <c r="I8" s="2655" t="n"/>
      <c r="J8" s="2654" t="n"/>
      <c r="K8" s="2654" t="n"/>
      <c r="L8" s="2654" t="n"/>
      <c r="M8" s="2654" t="n"/>
      <c r="N8" s="2438" t="n"/>
      <c r="O8" s="2655" t="n"/>
      <c r="P8" s="2654" t="n"/>
      <c r="Q8" s="2654" t="n"/>
      <c r="R8" s="2654" t="n"/>
      <c r="S8" s="2654" t="n"/>
      <c r="T8" s="2438" t="n"/>
      <c r="U8" s="2656" t="n"/>
      <c r="V8" s="2657" t="n"/>
      <c r="W8" s="2657" t="n"/>
      <c r="X8" s="2657" t="n"/>
      <c r="Y8" s="2657" t="n"/>
      <c r="Z8" s="2657" t="n"/>
      <c r="AA8" s="2657" t="n"/>
      <c r="AB8" s="2438" t="n"/>
      <c r="AC8" s="2656" t="n"/>
      <c r="AD8" s="2654" t="n"/>
      <c r="AE8" s="2654" t="n"/>
      <c r="AF8" s="2654" t="n"/>
      <c r="AG8" s="2654" t="n"/>
      <c r="AH8" s="2654" t="n"/>
      <c r="AI8" s="2654" t="n"/>
      <c r="AJ8" s="2438" t="n"/>
      <c r="AK8" s="2658" t="n"/>
      <c r="AL8" s="2654" t="n"/>
      <c r="AM8" s="2654" t="n"/>
      <c r="AN8" s="2654" t="n"/>
      <c r="AO8" s="2654" t="n"/>
      <c r="AP8" s="2654" t="n"/>
      <c r="AQ8" s="2654" t="n"/>
      <c r="AR8" s="2654" t="n"/>
      <c r="AS8" s="2438" t="n"/>
      <c r="AT8" s="2659" t="n"/>
      <c r="AU8" s="2654" t="n"/>
      <c r="AV8" s="2654" t="n"/>
      <c r="AW8" s="2654" t="n"/>
      <c r="AX8" s="2654" t="n"/>
      <c r="AY8" s="2654" t="n"/>
      <c r="AZ8" s="2654" t="n"/>
      <c r="BA8" s="2438" t="n"/>
      <c r="BB8" s="2658" t="n"/>
      <c r="BC8" s="2654" t="n"/>
      <c r="BD8" s="2654" t="n"/>
      <c r="BE8" s="2654" t="n"/>
      <c r="BF8" s="2654" t="n"/>
      <c r="BG8" s="2654" t="n"/>
      <c r="BH8" s="2654" t="n"/>
      <c r="BI8" s="2438" t="n"/>
      <c r="BJ8" s="2658" t="n"/>
      <c r="BK8" s="2654" t="n"/>
      <c r="BL8" s="2654" t="n"/>
      <c r="BM8" s="2654" t="n"/>
      <c r="BN8" s="2654" t="n"/>
      <c r="BO8" s="2654" t="n"/>
      <c r="BP8" s="2654" t="n"/>
      <c r="BQ8" s="2654" t="n"/>
      <c r="BR8" s="2438" t="n"/>
      <c r="BS8" s="2658" t="n"/>
      <c r="BT8" s="2654" t="n"/>
      <c r="BU8" s="2654" t="n"/>
      <c r="BV8" s="2654" t="n"/>
      <c r="BW8" s="2654" t="n"/>
      <c r="BX8" s="2654" t="n"/>
      <c r="BY8" s="2654" t="n"/>
      <c r="BZ8" s="2438" t="n"/>
      <c r="CA8" s="2658" t="n"/>
      <c r="CB8" s="2654" t="n"/>
      <c r="CC8" s="2654" t="n"/>
      <c r="CD8" s="2654" t="n"/>
      <c r="CE8" s="2654" t="n"/>
      <c r="CF8" s="2654" t="n"/>
      <c r="CG8" s="2654" t="n"/>
      <c r="CH8" s="2438" t="n"/>
      <c r="CI8" s="2658" t="n"/>
      <c r="CJ8" s="2654" t="n"/>
      <c r="CK8" s="2654" t="n"/>
      <c r="CL8" s="2654" t="n"/>
      <c r="CM8" s="2654" t="n"/>
      <c r="CN8" s="2654" t="n"/>
      <c r="CO8" s="2654" t="n"/>
      <c r="CP8" s="2438" t="n"/>
      <c r="CQ8" s="2658" t="n"/>
      <c r="CR8" s="2654" t="n"/>
      <c r="CS8" s="2654" t="n"/>
      <c r="CT8" s="2654" t="n"/>
      <c r="CU8" s="2654">
        <f>+CR8-CS8</f>
        <v/>
      </c>
      <c r="CV8" s="2654">
        <f>+CR8-CT8</f>
        <v/>
      </c>
      <c r="CW8" s="2654" t="n"/>
      <c r="CX8" s="2655">
        <f>IFERROR(CR8/CW8-1,"-")</f>
        <v/>
      </c>
      <c r="CY8" s="2660" t="n"/>
      <c r="CZ8" s="2654" t="n"/>
      <c r="DA8" s="2654" t="n"/>
      <c r="DB8" s="2654" t="n"/>
      <c r="DC8" s="2654" t="n"/>
      <c r="DD8" s="2654" t="n"/>
      <c r="DE8" s="2655" t="n"/>
      <c r="DF8" s="2661" t="n"/>
      <c r="DG8" s="2655" t="n"/>
      <c r="DH8" s="2655" t="n"/>
      <c r="DI8" s="2651" t="n"/>
      <c r="DJ8" s="2652" t="n"/>
      <c r="DK8" s="2652" t="n"/>
      <c r="DL8" s="2652" t="n"/>
      <c r="DM8" s="2652" t="n"/>
      <c r="DN8" s="2653" t="n"/>
      <c r="DO8" s="359" t="n"/>
      <c r="DX8" s="2643" t="n"/>
      <c r="DY8" s="2643" t="n"/>
      <c r="DZ8" s="2643" t="n"/>
    </row>
    <row customFormat="1" r="9" s="42">
      <c r="A9" s="2415" t="inlineStr">
        <is>
          <t>Mobile</t>
        </is>
      </c>
      <c r="B9" s="666" t="n"/>
      <c r="C9" s="731" t="inlineStr">
        <is>
          <t>PL3</t>
        </is>
      </c>
      <c r="D9" s="2662" t="n">
        <v>7339.879098940679</v>
      </c>
      <c r="E9" s="2662" t="n">
        <v>7989.041997111173</v>
      </c>
      <c r="F9" s="2662" t="n">
        <v>-649.1628981704944</v>
      </c>
      <c r="G9" s="2662" t="n">
        <v>8324.902774543136</v>
      </c>
      <c r="H9" s="1745" t="n">
        <v>-0.1183225440919956</v>
      </c>
      <c r="I9" s="2661" t="n"/>
      <c r="J9" s="2662" t="n">
        <v>6200.941806864406</v>
      </c>
      <c r="K9" s="2662" t="n">
        <v>7610.712891085322</v>
      </c>
      <c r="L9" s="2662" t="n">
        <v>-1409.771084220915</v>
      </c>
      <c r="M9" s="2662" t="n">
        <v>7599.911021913815</v>
      </c>
      <c r="N9" s="1745" t="n">
        <v>-0.1840770518254198</v>
      </c>
      <c r="O9" s="2661" t="n"/>
      <c r="P9" s="2662" t="n">
        <v>6954.069379</v>
      </c>
      <c r="Q9" s="2662" t="n">
        <v>8491.161792581401</v>
      </c>
      <c r="R9" s="2662" t="n">
        <v>-1537.0924135814</v>
      </c>
      <c r="S9" s="2662" t="n">
        <v>7943.492397543057</v>
      </c>
      <c r="T9" s="1745" t="n">
        <v>-0.1245576843315275</v>
      </c>
      <c r="U9" s="2663" t="n"/>
      <c r="V9" s="2664" t="n">
        <v>6294.426947125763</v>
      </c>
      <c r="W9" s="2664" t="n">
        <v>8243.60185520276</v>
      </c>
      <c r="X9" s="2664" t="n">
        <v>6771.300178767146</v>
      </c>
      <c r="Y9" s="2664" t="n">
        <v>-1949.174908076997</v>
      </c>
      <c r="Z9" s="2664" t="n">
        <v>-476.8732316413834</v>
      </c>
      <c r="AA9" s="2664" t="n">
        <v>8080.229196876017</v>
      </c>
      <c r="AB9" s="1745" t="n">
        <v>-0.2210088607932906</v>
      </c>
      <c r="AC9" s="2663" t="n"/>
      <c r="AD9" s="2662" t="n"/>
      <c r="AE9" s="2662" t="n"/>
      <c r="AF9" s="2662" t="n"/>
      <c r="AG9" s="2662" t="n"/>
      <c r="AH9" s="2662" t="n"/>
      <c r="AI9" s="2662" t="n"/>
      <c r="AJ9" s="1745" t="n"/>
      <c r="AK9" s="2659" t="n"/>
      <c r="AL9" s="2662" t="n"/>
      <c r="AM9" s="2662" t="n"/>
      <c r="AN9" s="2662" t="n"/>
      <c r="AO9" s="2662" t="n"/>
      <c r="AP9" s="2662" t="n"/>
      <c r="AQ9" s="2662" t="n"/>
      <c r="AR9" s="2662" t="n"/>
      <c r="AS9" s="1745" t="n"/>
      <c r="AT9" s="2659" t="n"/>
      <c r="AU9" s="2662" t="n"/>
      <c r="AV9" s="2662" t="n"/>
      <c r="AW9" s="2662" t="n"/>
      <c r="AX9" s="2662" t="n"/>
      <c r="AY9" s="2662" t="n"/>
      <c r="AZ9" s="2662" t="n"/>
      <c r="BA9" s="1745" t="n"/>
      <c r="BB9" s="2659" t="n"/>
      <c r="BC9" s="2662" t="n"/>
      <c r="BD9" s="2662" t="n"/>
      <c r="BE9" s="2662" t="n"/>
      <c r="BF9" s="2662" t="n"/>
      <c r="BG9" s="2662" t="n"/>
      <c r="BH9" s="2662" t="n"/>
      <c r="BI9" s="1745" t="n"/>
      <c r="BJ9" s="2659" t="n"/>
      <c r="BK9" s="2662" t="n"/>
      <c r="BL9" s="2662" t="n"/>
      <c r="BM9" s="2662" t="n"/>
      <c r="BN9" s="2662" t="n"/>
      <c r="BO9" s="2662" t="n"/>
      <c r="BP9" s="2662" t="n"/>
      <c r="BQ9" s="2662" t="n"/>
      <c r="BR9" s="1745" t="n"/>
      <c r="BS9" s="2659" t="n"/>
      <c r="BT9" s="2662" t="n"/>
      <c r="BU9" s="2662" t="n"/>
      <c r="BV9" s="2662" t="n"/>
      <c r="BW9" s="2662" t="n"/>
      <c r="BX9" s="2662" t="n"/>
      <c r="BY9" s="2662" t="n"/>
      <c r="BZ9" s="1745" t="n"/>
      <c r="CA9" s="2659" t="n"/>
      <c r="CB9" s="2662" t="n"/>
      <c r="CC9" s="2662" t="n"/>
      <c r="CD9" s="2662" t="n"/>
      <c r="CE9" s="2662" t="n"/>
      <c r="CF9" s="2662" t="n"/>
      <c r="CG9" s="2662" t="n"/>
      <c r="CH9" s="1745" t="n"/>
      <c r="CI9" s="2659" t="n"/>
      <c r="CJ9" s="2662" t="n"/>
      <c r="CK9" s="2662" t="n"/>
      <c r="CL9" s="2662" t="n"/>
      <c r="CM9" s="2662" t="n"/>
      <c r="CN9" s="2662" t="n"/>
      <c r="CO9" s="2662" t="n"/>
      <c r="CP9" s="1745" t="n"/>
      <c r="CQ9" s="2659" t="n"/>
      <c r="CR9" s="2662" t="n">
        <v>26789.31723193085</v>
      </c>
      <c r="CS9" s="2662" t="n">
        <v>32334.51853598066</v>
      </c>
      <c r="CT9" s="2662" t="n">
        <v>27266.19046357223</v>
      </c>
      <c r="CU9" s="2662" t="n">
        <v>-5545.201304049806</v>
      </c>
      <c r="CV9" s="2662" t="n">
        <v>-476.8732316413807</v>
      </c>
      <c r="CW9" s="2662" t="n">
        <v>31948.53539087603</v>
      </c>
      <c r="CX9" s="2661">
        <f>IFERROR(CR9/CW9-1,"-")</f>
        <v/>
      </c>
      <c r="CY9" s="2660" t="n"/>
      <c r="CZ9" s="2662" t="n">
        <v>101745.376836135</v>
      </c>
      <c r="DA9" s="2662" t="n">
        <v>91903.03756142754</v>
      </c>
      <c r="DB9" s="2662" t="n"/>
      <c r="DC9" s="2662" t="n"/>
      <c r="DD9" s="2662" t="n">
        <v>91624.47005346612</v>
      </c>
      <c r="DE9" s="2661">
        <f>CZ9/DD9-1</f>
        <v/>
      </c>
      <c r="DF9" s="2661" t="n"/>
      <c r="DG9" s="2661">
        <f>DB9/DD9-1</f>
        <v/>
      </c>
      <c r="DH9" s="2661">
        <f>DC9/DD9-1</f>
        <v/>
      </c>
      <c r="DI9" s="2651" t="n"/>
      <c r="DJ9" s="2652" t="n"/>
      <c r="DK9" s="2652" t="n"/>
      <c r="DL9" s="2652" t="n"/>
      <c r="DM9" s="2652" t="n"/>
      <c r="DN9" s="2653" t="n"/>
      <c r="DO9" s="359" t="n"/>
      <c r="DX9" s="2643" t="n"/>
      <c r="DY9" s="2643" t="n"/>
      <c r="DZ9" s="2643" t="n"/>
    </row>
    <row customFormat="1" customHeight="1" ht="15.75" r="10" s="2405">
      <c r="A10" s="2416" t="inlineStr">
        <is>
          <t>Intercompagnie Mobile</t>
        </is>
      </c>
      <c r="B10" s="671" t="n"/>
      <c r="C10" s="731" t="inlineStr">
        <is>
          <t>PL4</t>
        </is>
      </c>
      <c r="D10" s="2665" t="n">
        <v>7339.879098940679</v>
      </c>
      <c r="E10" s="2665" t="n">
        <v>7989.041997111173</v>
      </c>
      <c r="F10" s="2665" t="n">
        <v>-649.1628981704944</v>
      </c>
      <c r="G10" s="2665" t="n">
        <v>8324.902774543136</v>
      </c>
      <c r="H10" s="2439" t="n">
        <v>-0.1183225440919956</v>
      </c>
      <c r="I10" s="2666" t="n"/>
      <c r="J10" s="2665" t="n">
        <v>6200.941806864406</v>
      </c>
      <c r="K10" s="2665" t="n">
        <v>7610.712891085322</v>
      </c>
      <c r="L10" s="2665" t="n">
        <v>-1409.771084220915</v>
      </c>
      <c r="M10" s="2665" t="n">
        <v>7599.911021913815</v>
      </c>
      <c r="N10" s="2439" t="n">
        <v>-0.1840770518254198</v>
      </c>
      <c r="O10" s="2666" t="n"/>
      <c r="P10" s="2665" t="n">
        <v>6954.069379</v>
      </c>
      <c r="Q10" s="2665" t="n">
        <v>8491.161792581401</v>
      </c>
      <c r="R10" s="2665" t="n">
        <v>-1537.0924135814</v>
      </c>
      <c r="S10" s="2665" t="n">
        <v>7943.492397543057</v>
      </c>
      <c r="T10" s="2439" t="n">
        <v>-0.1245576843315275</v>
      </c>
      <c r="U10" s="2667" t="n"/>
      <c r="V10" s="2668" t="n">
        <v>6294.426947125763</v>
      </c>
      <c r="W10" s="2668" t="n">
        <v>8243.60185520276</v>
      </c>
      <c r="X10" s="2668" t="n">
        <v>6771.300178767146</v>
      </c>
      <c r="Y10" s="2668" t="n">
        <v>-1949.174908076997</v>
      </c>
      <c r="Z10" s="2668" t="n">
        <v>-476.8732316413834</v>
      </c>
      <c r="AA10" s="2668" t="n">
        <v>8080.229196876017</v>
      </c>
      <c r="AB10" s="2439" t="n">
        <v>-0.2210088607932906</v>
      </c>
      <c r="AC10" s="2667" t="n"/>
      <c r="AD10" s="2665" t="n"/>
      <c r="AE10" s="2665" t="n"/>
      <c r="AF10" s="2665" t="n"/>
      <c r="AG10" s="2665" t="n"/>
      <c r="AH10" s="2665" t="n"/>
      <c r="AI10" s="2665" t="n"/>
      <c r="AJ10" s="2439" t="n"/>
      <c r="AK10" s="2669" t="n"/>
      <c r="AL10" s="2665" t="n"/>
      <c r="AM10" s="2665" t="n"/>
      <c r="AN10" s="2665" t="n"/>
      <c r="AO10" s="2665" t="n"/>
      <c r="AP10" s="2665" t="n"/>
      <c r="AQ10" s="2665" t="n"/>
      <c r="AR10" s="2665" t="n"/>
      <c r="AS10" s="2439" t="n"/>
      <c r="AT10" s="2669" t="n"/>
      <c r="AU10" s="2665" t="n"/>
      <c r="AV10" s="2665" t="n"/>
      <c r="AW10" s="2665" t="n"/>
      <c r="AX10" s="2665" t="n"/>
      <c r="AY10" s="2665" t="n"/>
      <c r="AZ10" s="2665" t="n"/>
      <c r="BA10" s="2439" t="n"/>
      <c r="BB10" s="2669" t="n"/>
      <c r="BC10" s="2665" t="n"/>
      <c r="BD10" s="2665" t="n"/>
      <c r="BE10" s="2665" t="n"/>
      <c r="BF10" s="2665" t="n"/>
      <c r="BG10" s="2665" t="n"/>
      <c r="BH10" s="2665" t="n"/>
      <c r="BI10" s="2439" t="n"/>
      <c r="BJ10" s="2669" t="n"/>
      <c r="BK10" s="2665" t="n"/>
      <c r="BL10" s="2665" t="n"/>
      <c r="BM10" s="2665" t="n"/>
      <c r="BN10" s="2665" t="n"/>
      <c r="BO10" s="2665" t="n"/>
      <c r="BP10" s="2665" t="n"/>
      <c r="BQ10" s="2665" t="n"/>
      <c r="BR10" s="2439" t="n"/>
      <c r="BS10" s="2669" t="n"/>
      <c r="BT10" s="2665" t="n"/>
      <c r="BU10" s="2665" t="n"/>
      <c r="BV10" s="2665" t="n"/>
      <c r="BW10" s="2665" t="n"/>
      <c r="BX10" s="2665" t="n"/>
      <c r="BY10" s="2665" t="n"/>
      <c r="BZ10" s="2439" t="n"/>
      <c r="CA10" s="2669" t="n"/>
      <c r="CB10" s="2665" t="n"/>
      <c r="CC10" s="2665" t="n"/>
      <c r="CD10" s="2665" t="n"/>
      <c r="CE10" s="2665" t="n"/>
      <c r="CF10" s="2665" t="n"/>
      <c r="CG10" s="2665" t="n"/>
      <c r="CH10" s="2439" t="n"/>
      <c r="CI10" s="2669" t="n"/>
      <c r="CJ10" s="2665" t="n"/>
      <c r="CK10" s="2665" t="n"/>
      <c r="CL10" s="2665" t="n"/>
      <c r="CM10" s="2665" t="n"/>
      <c r="CN10" s="2665" t="n"/>
      <c r="CO10" s="2665" t="n"/>
      <c r="CP10" s="2439" t="n"/>
      <c r="CQ10" s="2669" t="n"/>
      <c r="CR10" s="2665" t="n">
        <v>26789.31723193085</v>
      </c>
      <c r="CS10" s="2665" t="n">
        <v>32334.51853598066</v>
      </c>
      <c r="CT10" s="2665" t="n">
        <v>27266.19046357223</v>
      </c>
      <c r="CU10" s="2665" t="n">
        <v>-5545.201304049806</v>
      </c>
      <c r="CV10" s="2665" t="n">
        <v>-476.8732316413807</v>
      </c>
      <c r="CW10" s="2665" t="n">
        <v>31948.53539087603</v>
      </c>
      <c r="CX10" s="2666">
        <f>IFERROR(CR10/CW10-1,"-")</f>
        <v/>
      </c>
      <c r="CY10" s="2670" t="n"/>
      <c r="CZ10" s="2665" t="n">
        <v>101745.376836135</v>
      </c>
      <c r="DA10" s="2665" t="n">
        <v>91903.03756142754</v>
      </c>
      <c r="DB10" s="2665" t="n"/>
      <c r="DC10" s="2665" t="n"/>
      <c r="DD10" s="2665" t="n">
        <v>91624.47005346612</v>
      </c>
      <c r="DE10" s="2666">
        <f>CZ10/DD10-1</f>
        <v/>
      </c>
      <c r="DF10" s="2666">
        <f>DA10/DD10-1</f>
        <v/>
      </c>
      <c r="DG10" s="2666">
        <f>DB10/DD10-1</f>
        <v/>
      </c>
      <c r="DH10" s="2666">
        <f>DC10/DD10-1</f>
        <v/>
      </c>
      <c r="DI10" s="2651" t="n"/>
      <c r="DJ10" s="2652" t="n"/>
      <c r="DK10" s="2652" t="n"/>
      <c r="DL10" s="2652" t="n"/>
      <c r="DM10" s="2652" t="n"/>
      <c r="DN10" s="2653" t="n"/>
      <c r="DO10" s="534" t="n"/>
      <c r="DX10" s="2643" t="n"/>
      <c r="DY10" s="2643" t="n"/>
      <c r="DZ10" s="2643" t="n"/>
    </row>
    <row customFormat="1" customHeight="1" ht="6" r="11" s="33">
      <c r="A11" s="2417" t="n"/>
      <c r="B11" s="39" t="n"/>
      <c r="C11" s="731" t="inlineStr">
        <is>
          <t>PL5</t>
        </is>
      </c>
      <c r="D11" s="2671" t="n"/>
      <c r="E11" s="2671" t="n"/>
      <c r="F11" s="2671" t="n"/>
      <c r="G11" s="2671" t="n"/>
      <c r="H11" s="667" t="n"/>
      <c r="I11" s="2672" t="n"/>
      <c r="J11" s="2671" t="n"/>
      <c r="K11" s="2671" t="n"/>
      <c r="L11" s="2671" t="n"/>
      <c r="M11" s="2671" t="n"/>
      <c r="N11" s="667" t="n"/>
      <c r="O11" s="2672" t="n"/>
      <c r="P11" s="2671" t="n"/>
      <c r="Q11" s="2671" t="n"/>
      <c r="R11" s="2671" t="n"/>
      <c r="S11" s="2671" t="n"/>
      <c r="T11" s="667" t="n"/>
      <c r="U11" s="2673" t="n"/>
      <c r="V11" s="2674" t="n"/>
      <c r="W11" s="2674" t="n"/>
      <c r="X11" s="2674" t="n"/>
      <c r="Y11" s="2674" t="n"/>
      <c r="Z11" s="2674" t="n"/>
      <c r="AA11" s="2674" t="n"/>
      <c r="AB11" s="667" t="n"/>
      <c r="AC11" s="2673" t="n"/>
      <c r="AD11" s="2671" t="n"/>
      <c r="AE11" s="2671" t="n"/>
      <c r="AF11" s="2671" t="n"/>
      <c r="AG11" s="2671" t="n"/>
      <c r="AH11" s="2671" t="n"/>
      <c r="AI11" s="2671" t="n"/>
      <c r="AJ11" s="667" t="n"/>
      <c r="AK11" s="2675" t="n"/>
      <c r="AL11" s="2671" t="n"/>
      <c r="AM11" s="2671" t="n"/>
      <c r="AN11" s="2671" t="n"/>
      <c r="AO11" s="2671" t="n"/>
      <c r="AP11" s="2671" t="n"/>
      <c r="AQ11" s="2671" t="n"/>
      <c r="AR11" s="2671" t="n"/>
      <c r="AS11" s="667" t="n"/>
      <c r="AT11" s="2675" t="n"/>
      <c r="AU11" s="2671" t="n"/>
      <c r="AV11" s="2671" t="n"/>
      <c r="AW11" s="2671" t="n"/>
      <c r="AX11" s="2671" t="n"/>
      <c r="AY11" s="2671" t="n"/>
      <c r="AZ11" s="2671" t="n"/>
      <c r="BA11" s="667" t="n"/>
      <c r="BB11" s="2675" t="n"/>
      <c r="BC11" s="2671" t="n"/>
      <c r="BD11" s="2671" t="n"/>
      <c r="BE11" s="2671" t="n"/>
      <c r="BF11" s="2671" t="n"/>
      <c r="BG11" s="2671" t="n"/>
      <c r="BH11" s="2671" t="n"/>
      <c r="BI11" s="667" t="n"/>
      <c r="BJ11" s="2675" t="n"/>
      <c r="BK11" s="2671" t="n"/>
      <c r="BL11" s="2671" t="n"/>
      <c r="BM11" s="2671" t="n"/>
      <c r="BN11" s="2671" t="n"/>
      <c r="BO11" s="2671" t="n"/>
      <c r="BP11" s="2671" t="n"/>
      <c r="BQ11" s="2671" t="n"/>
      <c r="BR11" s="667" t="n"/>
      <c r="BS11" s="2675" t="n"/>
      <c r="BT11" s="2671" t="n"/>
      <c r="BU11" s="2671" t="n"/>
      <c r="BV11" s="2671" t="n"/>
      <c r="BW11" s="2671" t="n"/>
      <c r="BX11" s="2671" t="n"/>
      <c r="BY11" s="2671" t="n"/>
      <c r="BZ11" s="667" t="n"/>
      <c r="CA11" s="2675" t="n"/>
      <c r="CB11" s="2671" t="n"/>
      <c r="CC11" s="2671" t="n"/>
      <c r="CD11" s="2671" t="n"/>
      <c r="CE11" s="2671" t="n"/>
      <c r="CF11" s="2671" t="n"/>
      <c r="CG11" s="2671" t="n"/>
      <c r="CH11" s="667" t="n"/>
      <c r="CI11" s="2675" t="n"/>
      <c r="CJ11" s="2671" t="n"/>
      <c r="CK11" s="2671" t="n"/>
      <c r="CL11" s="2671" t="n"/>
      <c r="CM11" s="2671" t="n"/>
      <c r="CN11" s="2671" t="n"/>
      <c r="CO11" s="2671" t="n"/>
      <c r="CP11" s="667" t="n"/>
      <c r="CQ11" s="2675" t="n"/>
      <c r="CR11" s="2671" t="n"/>
      <c r="CS11" s="2671" t="n"/>
      <c r="CT11" s="2671" t="n"/>
      <c r="CU11" s="2671">
        <f>+CR11-CS11</f>
        <v/>
      </c>
      <c r="CV11" s="2671">
        <f>+CR11-CT11</f>
        <v/>
      </c>
      <c r="CW11" s="2671" t="n"/>
      <c r="CX11" s="2672">
        <f>IFERROR(CR11/CW11-1,"-")</f>
        <v/>
      </c>
      <c r="CY11" s="2676" t="n"/>
      <c r="CZ11" s="2671" t="n"/>
      <c r="DA11" s="2671" t="n"/>
      <c r="DB11" s="2671" t="n"/>
      <c r="DC11" s="2671" t="n"/>
      <c r="DD11" s="2671" t="n"/>
      <c r="DE11" s="2672" t="n"/>
      <c r="DF11" s="2672" t="n"/>
      <c r="DG11" s="2672" t="n"/>
      <c r="DH11" s="2672" t="n"/>
      <c r="DI11" s="2651" t="n"/>
      <c r="DJ11" s="2652" t="n"/>
      <c r="DK11" s="2652" t="n"/>
      <c r="DL11" s="2652" t="n"/>
      <c r="DM11" s="2652" t="n"/>
      <c r="DN11" s="2653" t="n"/>
      <c r="DO11" s="534" t="n"/>
      <c r="DX11" s="2643" t="n"/>
      <c r="DY11" s="2643" t="n"/>
      <c r="DZ11" s="2643" t="n"/>
    </row>
    <row customFormat="1" customHeight="1" hidden="1" ht="15.75" r="12" s="33">
      <c r="A12" s="2418" t="inlineStr">
        <is>
          <t>Intercompagnie</t>
        </is>
      </c>
      <c r="B12" s="39" t="n"/>
      <c r="C12" s="731" t="inlineStr">
        <is>
          <t>PL6</t>
        </is>
      </c>
      <c r="D12" s="2671" t="n"/>
      <c r="E12" s="2671" t="n"/>
      <c r="F12" s="2671" t="n"/>
      <c r="G12" s="2671" t="n"/>
      <c r="H12" s="667" t="n"/>
      <c r="I12" s="2672" t="n"/>
      <c r="J12" s="2671" t="n"/>
      <c r="K12" s="2671" t="n"/>
      <c r="L12" s="2671" t="n"/>
      <c r="M12" s="2671" t="n"/>
      <c r="N12" s="667" t="n"/>
      <c r="O12" s="2672" t="n"/>
      <c r="P12" s="2671" t="n"/>
      <c r="Q12" s="2671" t="n"/>
      <c r="R12" s="2671" t="n"/>
      <c r="S12" s="2671" t="n"/>
      <c r="T12" s="667" t="n"/>
      <c r="U12" s="2673" t="n"/>
      <c r="V12" s="2674" t="n"/>
      <c r="W12" s="2674" t="n"/>
      <c r="X12" s="2674" t="n"/>
      <c r="Y12" s="2674" t="n"/>
      <c r="Z12" s="2674" t="n"/>
      <c r="AA12" s="2674" t="n"/>
      <c r="AB12" s="667" t="n"/>
      <c r="AC12" s="2673" t="n"/>
      <c r="AD12" s="2671" t="n"/>
      <c r="AE12" s="2671" t="n"/>
      <c r="AF12" s="2671" t="n"/>
      <c r="AG12" s="2671" t="n"/>
      <c r="AH12" s="2671" t="n"/>
      <c r="AI12" s="2671" t="n"/>
      <c r="AJ12" s="667" t="n"/>
      <c r="AK12" s="2675" t="n"/>
      <c r="AL12" s="2671" t="n"/>
      <c r="AM12" s="2671" t="n"/>
      <c r="AN12" s="2671" t="n"/>
      <c r="AO12" s="2671" t="n"/>
      <c r="AP12" s="2671" t="n"/>
      <c r="AQ12" s="2671" t="n"/>
      <c r="AR12" s="2671" t="n"/>
      <c r="AS12" s="667" t="n"/>
      <c r="AT12" s="2675" t="n"/>
      <c r="AU12" s="2671" t="n"/>
      <c r="AV12" s="2671" t="n"/>
      <c r="AW12" s="2671" t="n"/>
      <c r="AX12" s="2671" t="n"/>
      <c r="AY12" s="2671" t="n"/>
      <c r="AZ12" s="2671" t="n"/>
      <c r="BA12" s="667" t="n"/>
      <c r="BB12" s="2675" t="n"/>
      <c r="BC12" s="2671" t="n"/>
      <c r="BD12" s="2671" t="n"/>
      <c r="BE12" s="2671" t="n"/>
      <c r="BF12" s="2671" t="n"/>
      <c r="BG12" s="2671" t="n"/>
      <c r="BH12" s="2671" t="n"/>
      <c r="BI12" s="667" t="n"/>
      <c r="BJ12" s="2675" t="n"/>
      <c r="BK12" s="2671" t="n"/>
      <c r="BL12" s="2671" t="n"/>
      <c r="BM12" s="2671" t="n"/>
      <c r="BN12" s="2671" t="n"/>
      <c r="BO12" s="2671" t="n"/>
      <c r="BP12" s="2671" t="n"/>
      <c r="BQ12" s="2671" t="n"/>
      <c r="BR12" s="667" t="n"/>
      <c r="BS12" s="2675" t="n"/>
      <c r="BT12" s="2671" t="n"/>
      <c r="BU12" s="2671" t="n"/>
      <c r="BV12" s="2671" t="n"/>
      <c r="BW12" s="2671" t="n"/>
      <c r="BX12" s="2671" t="n"/>
      <c r="BY12" s="2671" t="n"/>
      <c r="BZ12" s="667" t="n"/>
      <c r="CA12" s="2675" t="n"/>
      <c r="CB12" s="2671" t="n"/>
      <c r="CC12" s="2671" t="n"/>
      <c r="CD12" s="2671" t="n"/>
      <c r="CE12" s="2671" t="n"/>
      <c r="CF12" s="2671" t="n"/>
      <c r="CG12" s="2671" t="n"/>
      <c r="CH12" s="667" t="n"/>
      <c r="CI12" s="2675" t="n"/>
      <c r="CJ12" s="2671" t="n"/>
      <c r="CK12" s="2671" t="n"/>
      <c r="CL12" s="2671" t="n"/>
      <c r="CM12" s="2671" t="n"/>
      <c r="CN12" s="2671" t="n"/>
      <c r="CO12" s="2671" t="n"/>
      <c r="CP12" s="667" t="n"/>
      <c r="CQ12" s="2675" t="n"/>
      <c r="CR12" s="2671" t="n"/>
      <c r="CS12" s="2671" t="n"/>
      <c r="CT12" s="2671" t="n"/>
      <c r="CU12" s="2671">
        <f>+CR12-CS12</f>
        <v/>
      </c>
      <c r="CV12" s="2671">
        <f>+CR12-CT12</f>
        <v/>
      </c>
      <c r="CW12" s="2671" t="n"/>
      <c r="CX12" s="2672">
        <f>IFERROR(CR12/CW12-1,"-")</f>
        <v/>
      </c>
      <c r="CY12" s="2676" t="n"/>
      <c r="CZ12" s="2671" t="n"/>
      <c r="DA12" s="2671" t="n"/>
      <c r="DB12" s="2671" t="n"/>
      <c r="DC12" s="2671" t="n"/>
      <c r="DD12" s="2671" t="n"/>
      <c r="DE12" s="2672">
        <f>CZ12/DD12-1</f>
        <v/>
      </c>
      <c r="DF12" s="2672" t="n"/>
      <c r="DG12" s="2672" t="n"/>
      <c r="DH12" s="2672" t="n"/>
      <c r="DI12" s="2651" t="n"/>
      <c r="DJ12" s="2652" t="n"/>
      <c r="DK12" s="2652" t="n"/>
      <c r="DL12" s="2652" t="n"/>
      <c r="DM12" s="2652" t="n"/>
      <c r="DN12" s="2653" t="n"/>
      <c r="DO12" s="534" t="n"/>
      <c r="DX12" s="2643" t="n"/>
      <c r="DY12" s="2643" t="n"/>
      <c r="DZ12" s="2643" t="n"/>
    </row>
    <row customFormat="1" customHeight="1" hidden="1" ht="35.25" r="13" s="33">
      <c r="A13" s="2418" t="inlineStr">
        <is>
          <t>dont Intercompagnie hors trafic</t>
        </is>
      </c>
      <c r="B13" s="39" t="n"/>
      <c r="C13" s="731" t="inlineStr">
        <is>
          <t>PL7</t>
        </is>
      </c>
      <c r="D13" s="2671" t="n"/>
      <c r="E13" s="2671" t="n"/>
      <c r="F13" s="2671" t="n"/>
      <c r="G13" s="2671" t="n"/>
      <c r="H13" s="667" t="n"/>
      <c r="I13" s="2672" t="n"/>
      <c r="J13" s="2671" t="n"/>
      <c r="K13" s="2671" t="n"/>
      <c r="L13" s="2671" t="n"/>
      <c r="M13" s="2671" t="n"/>
      <c r="N13" s="667" t="n"/>
      <c r="O13" s="2672" t="n"/>
      <c r="P13" s="2671" t="n"/>
      <c r="Q13" s="2671" t="n"/>
      <c r="R13" s="2671" t="n"/>
      <c r="S13" s="2671" t="n"/>
      <c r="T13" s="667" t="n"/>
      <c r="U13" s="2673" t="n"/>
      <c r="V13" s="2674" t="n"/>
      <c r="W13" s="2674" t="n"/>
      <c r="X13" s="2674" t="n"/>
      <c r="Y13" s="2674" t="n"/>
      <c r="Z13" s="2674" t="n"/>
      <c r="AA13" s="2674" t="n"/>
      <c r="AB13" s="667" t="n"/>
      <c r="AC13" s="2673" t="n"/>
      <c r="AD13" s="2671" t="n"/>
      <c r="AE13" s="2671" t="n"/>
      <c r="AF13" s="2671" t="n"/>
      <c r="AG13" s="2671" t="n"/>
      <c r="AH13" s="2671" t="n"/>
      <c r="AI13" s="2671" t="n"/>
      <c r="AJ13" s="667" t="n"/>
      <c r="AK13" s="2675" t="n"/>
      <c r="AL13" s="2671" t="n"/>
      <c r="AM13" s="2671" t="n"/>
      <c r="AN13" s="2671" t="n"/>
      <c r="AO13" s="2671" t="n"/>
      <c r="AP13" s="2671" t="n"/>
      <c r="AQ13" s="2671" t="n"/>
      <c r="AR13" s="2671" t="n"/>
      <c r="AS13" s="667" t="n"/>
      <c r="AT13" s="2675" t="n"/>
      <c r="AU13" s="2671" t="n"/>
      <c r="AV13" s="2671" t="n"/>
      <c r="AW13" s="2671" t="n"/>
      <c r="AX13" s="2671" t="n"/>
      <c r="AY13" s="2671" t="n"/>
      <c r="AZ13" s="2671" t="n"/>
      <c r="BA13" s="667" t="n"/>
      <c r="BB13" s="2675" t="n"/>
      <c r="BC13" s="2671" t="n"/>
      <c r="BD13" s="2671" t="n"/>
      <c r="BE13" s="2671" t="n"/>
      <c r="BF13" s="2671" t="n"/>
      <c r="BG13" s="2671" t="n"/>
      <c r="BH13" s="2671" t="n"/>
      <c r="BI13" s="667" t="n"/>
      <c r="BJ13" s="2675" t="n"/>
      <c r="BK13" s="2671" t="n"/>
      <c r="BL13" s="2671" t="n"/>
      <c r="BM13" s="2671" t="n"/>
      <c r="BN13" s="2671" t="n"/>
      <c r="BO13" s="2671" t="n"/>
      <c r="BP13" s="2671" t="n"/>
      <c r="BQ13" s="2671" t="n"/>
      <c r="BR13" s="667" t="n"/>
      <c r="BS13" s="2675" t="n"/>
      <c r="BT13" s="2671" t="n"/>
      <c r="BU13" s="2671" t="n"/>
      <c r="BV13" s="2671" t="n"/>
      <c r="BW13" s="2671" t="n"/>
      <c r="BX13" s="2671" t="n"/>
      <c r="BY13" s="2671" t="n"/>
      <c r="BZ13" s="667" t="n"/>
      <c r="CA13" s="2675" t="n"/>
      <c r="CB13" s="2671" t="n"/>
      <c r="CC13" s="2671" t="n"/>
      <c r="CD13" s="2671" t="n"/>
      <c r="CE13" s="2671" t="n"/>
      <c r="CF13" s="2671" t="n"/>
      <c r="CG13" s="2671" t="n"/>
      <c r="CH13" s="667" t="n"/>
      <c r="CI13" s="2675" t="n"/>
      <c r="CJ13" s="2671" t="n"/>
      <c r="CK13" s="2671" t="n"/>
      <c r="CL13" s="2671" t="n"/>
      <c r="CM13" s="2671" t="n"/>
      <c r="CN13" s="2671" t="n"/>
      <c r="CO13" s="2671" t="n"/>
      <c r="CP13" s="667" t="n"/>
      <c r="CQ13" s="2675" t="n"/>
      <c r="CR13" s="2671" t="n"/>
      <c r="CS13" s="2671" t="n"/>
      <c r="CT13" s="2671" t="n"/>
      <c r="CU13" s="2671">
        <f>+CR13-CS13</f>
        <v/>
      </c>
      <c r="CV13" s="2671">
        <f>+CR13-CT13</f>
        <v/>
      </c>
      <c r="CW13" s="2671" t="n"/>
      <c r="CX13" s="2672">
        <f>IFERROR(CR13/CW13-1,"-")</f>
        <v/>
      </c>
      <c r="CY13" s="2676" t="n"/>
      <c r="CZ13" s="2671" t="n"/>
      <c r="DA13" s="2671" t="n"/>
      <c r="DB13" s="2671" t="n"/>
      <c r="DC13" s="2671" t="n"/>
      <c r="DD13" s="2671" t="n"/>
      <c r="DE13" s="2672">
        <f>CZ13/DD13-1</f>
        <v/>
      </c>
      <c r="DF13" s="2672" t="n"/>
      <c r="DG13" s="2672" t="n"/>
      <c r="DH13" s="2672" t="n"/>
      <c r="DI13" s="2651" t="n"/>
      <c r="DJ13" s="2652" t="n"/>
      <c r="DK13" s="2652" t="n"/>
      <c r="DL13" s="2652" t="n"/>
      <c r="DM13" s="2652" t="n"/>
      <c r="DN13" s="2653" t="n"/>
      <c r="DO13" s="534" t="n"/>
      <c r="DX13" s="2643" t="n"/>
      <c r="DY13" s="2643" t="n"/>
      <c r="DZ13" s="2643" t="n"/>
    </row>
    <row customHeight="1" hidden="1" ht="37.5" r="14">
      <c r="A14" s="2419" t="n"/>
      <c r="B14" s="39" t="n"/>
      <c r="C14" s="731" t="inlineStr">
        <is>
          <t>PL8</t>
        </is>
      </c>
      <c r="D14" s="2671" t="n"/>
      <c r="E14" s="2671" t="n"/>
      <c r="F14" s="2671" t="n"/>
      <c r="G14" s="2671" t="n"/>
      <c r="H14" s="667" t="n"/>
      <c r="I14" s="2672" t="n"/>
      <c r="J14" s="2671" t="n"/>
      <c r="K14" s="2671" t="n"/>
      <c r="L14" s="2671" t="n"/>
      <c r="M14" s="2671" t="n"/>
      <c r="N14" s="667" t="n"/>
      <c r="O14" s="2672" t="n"/>
      <c r="P14" s="2671" t="n"/>
      <c r="Q14" s="2671" t="n"/>
      <c r="R14" s="2671" t="n"/>
      <c r="S14" s="2671" t="n"/>
      <c r="T14" s="667" t="n"/>
      <c r="U14" s="2673" t="n"/>
      <c r="V14" s="2674" t="n"/>
      <c r="W14" s="2674" t="n"/>
      <c r="X14" s="2674" t="n"/>
      <c r="Y14" s="2674" t="n"/>
      <c r="Z14" s="2674" t="n"/>
      <c r="AA14" s="2674" t="n"/>
      <c r="AB14" s="667" t="n"/>
      <c r="AC14" s="2673" t="n"/>
      <c r="AD14" s="2671" t="n"/>
      <c r="AE14" s="2671" t="n"/>
      <c r="AF14" s="2671" t="n"/>
      <c r="AG14" s="2671" t="n"/>
      <c r="AH14" s="2671" t="n"/>
      <c r="AI14" s="2671" t="n"/>
      <c r="AJ14" s="667" t="n"/>
      <c r="AK14" s="2675" t="n"/>
      <c r="AL14" s="2671" t="n"/>
      <c r="AM14" s="2671" t="n"/>
      <c r="AN14" s="2671" t="n"/>
      <c r="AO14" s="2671" t="n"/>
      <c r="AP14" s="2671" t="n"/>
      <c r="AQ14" s="2671" t="n"/>
      <c r="AR14" s="2671" t="n"/>
      <c r="AS14" s="667" t="n"/>
      <c r="AT14" s="2675" t="n"/>
      <c r="AU14" s="2671" t="n"/>
      <c r="AV14" s="2671" t="n"/>
      <c r="AW14" s="2671" t="n"/>
      <c r="AX14" s="2671" t="n"/>
      <c r="AY14" s="2671" t="n"/>
      <c r="AZ14" s="2671" t="n"/>
      <c r="BA14" s="667" t="n"/>
      <c r="BB14" s="2675" t="n"/>
      <c r="BC14" s="2671" t="n"/>
      <c r="BD14" s="2671" t="n"/>
      <c r="BE14" s="2671" t="n"/>
      <c r="BF14" s="2671" t="n"/>
      <c r="BG14" s="2671" t="n"/>
      <c r="BH14" s="2671" t="n"/>
      <c r="BI14" s="667" t="n"/>
      <c r="BJ14" s="2675" t="n"/>
      <c r="BK14" s="2671" t="n"/>
      <c r="BL14" s="2671" t="n"/>
      <c r="BM14" s="2671" t="n"/>
      <c r="BN14" s="2671" t="n"/>
      <c r="BO14" s="2671" t="n"/>
      <c r="BP14" s="2671" t="n"/>
      <c r="BQ14" s="2671" t="n"/>
      <c r="BR14" s="667" t="n"/>
      <c r="BS14" s="2675" t="n"/>
      <c r="BT14" s="2671" t="n"/>
      <c r="BU14" s="2671" t="n"/>
      <c r="BV14" s="2671" t="n"/>
      <c r="BW14" s="2671" t="n"/>
      <c r="BX14" s="2671" t="n"/>
      <c r="BY14" s="2671" t="n"/>
      <c r="BZ14" s="667" t="n"/>
      <c r="CA14" s="2675" t="n"/>
      <c r="CB14" s="2671" t="n"/>
      <c r="CC14" s="2671" t="n"/>
      <c r="CD14" s="2671" t="n"/>
      <c r="CE14" s="2671" t="n"/>
      <c r="CF14" s="2671" t="n"/>
      <c r="CG14" s="2671" t="n"/>
      <c r="CH14" s="667" t="n"/>
      <c r="CI14" s="2675" t="n"/>
      <c r="CJ14" s="2671" t="n"/>
      <c r="CK14" s="2671" t="n"/>
      <c r="CL14" s="2671" t="n"/>
      <c r="CM14" s="2671" t="n"/>
      <c r="CN14" s="2671" t="n"/>
      <c r="CO14" s="2671" t="n"/>
      <c r="CP14" s="667" t="n"/>
      <c r="CQ14" s="2675" t="n"/>
      <c r="CR14" s="2671" t="n"/>
      <c r="CS14" s="2671" t="n"/>
      <c r="CT14" s="2671" t="n"/>
      <c r="CU14" s="2671">
        <f>+CR14-CS14</f>
        <v/>
      </c>
      <c r="CV14" s="2671">
        <f>+CR14-CT14</f>
        <v/>
      </c>
      <c r="CW14" s="2671" t="n"/>
      <c r="CX14" s="2672">
        <f>IFERROR(CR14/CW14-1,"-")</f>
        <v/>
      </c>
      <c r="CY14" s="2676" t="n"/>
      <c r="CZ14" s="2671" t="n"/>
      <c r="DA14" s="2671" t="n"/>
      <c r="DB14" s="2671" t="n"/>
      <c r="DC14" s="2671" t="n"/>
      <c r="DD14" s="2671" t="n"/>
      <c r="DE14" s="2672">
        <f>CZ14/DD14-1</f>
        <v/>
      </c>
      <c r="DF14" s="2672" t="n"/>
      <c r="DG14" s="2672" t="n"/>
      <c r="DH14" s="2672" t="n"/>
      <c r="DI14" s="2651" t="n"/>
      <c r="DJ14" s="2652" t="n"/>
      <c r="DK14" s="2652" t="n"/>
      <c r="DL14" s="2652" t="n"/>
      <c r="DM14" s="2652" t="n"/>
      <c r="DN14" s="2653" t="n"/>
      <c r="DO14" s="418" t="n"/>
      <c r="DX14" s="2643" t="n"/>
      <c r="DY14" s="2643" t="n"/>
      <c r="DZ14" s="2643" t="n"/>
    </row>
    <row customFormat="1" customHeight="1" ht="26.25" r="15" s="1437">
      <c r="A15" s="2420" t="inlineStr">
        <is>
          <t>Coût des ventes</t>
        </is>
      </c>
      <c r="B15" s="666" t="n"/>
      <c r="C15" s="731" t="inlineStr">
        <is>
          <t>PL9</t>
        </is>
      </c>
      <c r="D15" s="2662" t="n">
        <v>-1224.083154</v>
      </c>
      <c r="E15" s="2662" t="n">
        <v>-1453.331780427905</v>
      </c>
      <c r="F15" s="2662" t="n">
        <v>229.2486264279046</v>
      </c>
      <c r="G15" s="2662" t="n">
        <v>-1407.871257</v>
      </c>
      <c r="H15" s="1745" t="n">
        <v>-0.1305432596099945</v>
      </c>
      <c r="I15" s="2661" t="n"/>
      <c r="J15" s="2662" t="n">
        <v>-1255.569496</v>
      </c>
      <c r="K15" s="2662" t="n">
        <v>-1394.689669670104</v>
      </c>
      <c r="L15" s="2662" t="n">
        <v>139.1201736701041</v>
      </c>
      <c r="M15" s="2662" t="n">
        <v>-1367.513988</v>
      </c>
      <c r="N15" s="1745" t="n">
        <v>-0.08185985151327024</v>
      </c>
      <c r="O15" s="2661" t="n"/>
      <c r="P15" s="2662" t="n">
        <v>-1282.604688</v>
      </c>
      <c r="Q15" s="2662" t="n">
        <v>-1519.402060633806</v>
      </c>
      <c r="R15" s="2662" t="n">
        <v>236.7973726338064</v>
      </c>
      <c r="S15" s="2662" t="n">
        <v>-1517.871904000001</v>
      </c>
      <c r="T15" s="1745" t="n">
        <v>-0.154998070245591</v>
      </c>
      <c r="U15" s="2663" t="n"/>
      <c r="V15" s="2664" t="n">
        <v>-1356.948872</v>
      </c>
      <c r="W15" s="2664" t="n">
        <v>-1495.58773864167</v>
      </c>
      <c r="X15" s="2664" t="n">
        <v>-1249.260744585984</v>
      </c>
      <c r="Y15" s="2664" t="n">
        <v>138.6388666416701</v>
      </c>
      <c r="Z15" s="2664" t="n">
        <v>-107.6881274140155</v>
      </c>
      <c r="AA15" s="2664" t="n">
        <v>-1545.021294</v>
      </c>
      <c r="AB15" s="1745" t="n">
        <v>-0.1217280452576081</v>
      </c>
      <c r="AC15" s="2663" t="n"/>
      <c r="AD15" s="2662" t="n"/>
      <c r="AE15" s="2662" t="n"/>
      <c r="AF15" s="2662" t="n"/>
      <c r="AG15" s="2662" t="n"/>
      <c r="AH15" s="2662" t="n"/>
      <c r="AI15" s="2662" t="n"/>
      <c r="AJ15" s="1745" t="n"/>
      <c r="AK15" s="2659" t="n"/>
      <c r="AL15" s="2662" t="n"/>
      <c r="AM15" s="2662" t="n"/>
      <c r="AN15" s="2662" t="n"/>
      <c r="AO15" s="2662" t="n"/>
      <c r="AP15" s="2662" t="n"/>
      <c r="AQ15" s="2662" t="n"/>
      <c r="AR15" s="2662" t="n"/>
      <c r="AS15" s="1745" t="n"/>
      <c r="AT15" s="2659" t="n"/>
      <c r="AU15" s="2662" t="n"/>
      <c r="AV15" s="2662" t="n"/>
      <c r="AW15" s="2662" t="n"/>
      <c r="AX15" s="2662" t="n"/>
      <c r="AY15" s="2662" t="n"/>
      <c r="AZ15" s="2662" t="n"/>
      <c r="BA15" s="1745" t="n"/>
      <c r="BB15" s="2659" t="n"/>
      <c r="BC15" s="2662" t="n"/>
      <c r="BD15" s="2662" t="n"/>
      <c r="BE15" s="2662" t="n"/>
      <c r="BF15" s="2662" t="n"/>
      <c r="BG15" s="2662" t="n"/>
      <c r="BH15" s="2662" t="n"/>
      <c r="BI15" s="1745" t="n"/>
      <c r="BJ15" s="2659" t="n"/>
      <c r="BK15" s="2662" t="n"/>
      <c r="BL15" s="2662" t="n"/>
      <c r="BM15" s="2662" t="n"/>
      <c r="BN15" s="2662" t="n"/>
      <c r="BO15" s="2662" t="n"/>
      <c r="BP15" s="2662" t="n"/>
      <c r="BQ15" s="2662" t="n"/>
      <c r="BR15" s="1745" t="n"/>
      <c r="BS15" s="2659" t="n"/>
      <c r="BT15" s="2662" t="n"/>
      <c r="BU15" s="2662" t="n"/>
      <c r="BV15" s="2662" t="n"/>
      <c r="BW15" s="2662" t="n"/>
      <c r="BX15" s="2662" t="n"/>
      <c r="BY15" s="2662" t="n"/>
      <c r="BZ15" s="1745" t="n"/>
      <c r="CA15" s="2659" t="n"/>
      <c r="CB15" s="2662" t="n"/>
      <c r="CC15" s="2662" t="n"/>
      <c r="CD15" s="2662" t="n"/>
      <c r="CE15" s="2662" t="n"/>
      <c r="CF15" s="2662" t="n"/>
      <c r="CG15" s="2662" t="n"/>
      <c r="CH15" s="1745" t="n"/>
      <c r="CI15" s="2659" t="n"/>
      <c r="CJ15" s="2662" t="n"/>
      <c r="CK15" s="2662" t="n"/>
      <c r="CL15" s="2662" t="n"/>
      <c r="CM15" s="2662" t="n"/>
      <c r="CN15" s="2662" t="n"/>
      <c r="CO15" s="2662" t="n"/>
      <c r="CP15" s="1745" t="n"/>
      <c r="CQ15" s="2659" t="n"/>
      <c r="CR15" s="2662" t="n">
        <v>-5119.20621</v>
      </c>
      <c r="CS15" s="2662" t="n">
        <v>-5863.011249373485</v>
      </c>
      <c r="CT15" s="2662" t="n">
        <v>-5011.518082585984</v>
      </c>
      <c r="CU15" s="2662" t="n">
        <v>743.8050393734848</v>
      </c>
      <c r="CV15" s="2662" t="n">
        <v>-107.688127414016</v>
      </c>
      <c r="CW15" s="2662" t="n">
        <v>-5838.278443000001</v>
      </c>
      <c r="CX15" s="2661">
        <f>IFERROR(CR15/CW15-1,"-")</f>
        <v/>
      </c>
      <c r="CY15" s="1798" t="n"/>
      <c r="CZ15" s="2662" t="n">
        <v>-17731.0991903819</v>
      </c>
      <c r="DA15" s="2662" t="n">
        <v>-16097.64325609098</v>
      </c>
      <c r="DB15" s="2662" t="n"/>
      <c r="DC15" s="2662" t="n"/>
      <c r="DD15" s="2662" t="n">
        <v>-16073.789978</v>
      </c>
      <c r="DE15" s="2661">
        <f>(CZ15/DD15-1)</f>
        <v/>
      </c>
      <c r="DF15" s="2661">
        <f>DA15/DD15-1</f>
        <v/>
      </c>
      <c r="DG15" s="2661">
        <f>DB15/DD15-1</f>
        <v/>
      </c>
      <c r="DH15" s="2661">
        <f>DC15/DD15-1</f>
        <v/>
      </c>
      <c r="DI15" s="2651" t="n"/>
      <c r="DJ15" s="2652" t="n"/>
      <c r="DK15" s="2652" t="n"/>
      <c r="DL15" s="2652" t="n"/>
      <c r="DM15" s="2652" t="n"/>
      <c r="DN15" s="2653" t="n"/>
      <c r="DO15" s="529" t="n"/>
      <c r="DX15" s="2643" t="n"/>
      <c r="DY15" s="2643" t="n"/>
      <c r="DZ15" s="2643" t="n"/>
    </row>
    <row hidden="1" r="16">
      <c r="A16" s="2421" t="inlineStr">
        <is>
          <t>Fixe &amp; Internet</t>
        </is>
      </c>
      <c r="B16" s="39" t="n"/>
      <c r="C16" s="731" t="inlineStr">
        <is>
          <t>PL10</t>
        </is>
      </c>
      <c r="D16" s="2671" t="n"/>
      <c r="E16" s="2671" t="n"/>
      <c r="F16" s="2671" t="n"/>
      <c r="G16" s="2671" t="n"/>
      <c r="H16" s="667" t="n"/>
      <c r="I16" s="2672" t="n"/>
      <c r="J16" s="2671" t="n"/>
      <c r="K16" s="2671" t="n"/>
      <c r="L16" s="2671" t="n"/>
      <c r="M16" s="2671" t="n"/>
      <c r="N16" s="667" t="n"/>
      <c r="O16" s="2672" t="n"/>
      <c r="P16" s="2671" t="n"/>
      <c r="Q16" s="2671" t="n"/>
      <c r="R16" s="2671" t="n"/>
      <c r="S16" s="2671" t="n"/>
      <c r="T16" s="667" t="n"/>
      <c r="U16" s="2673" t="n"/>
      <c r="V16" s="2674" t="n"/>
      <c r="W16" s="2674" t="n"/>
      <c r="X16" s="2674" t="n"/>
      <c r="Y16" s="2674" t="n"/>
      <c r="Z16" s="2674" t="n"/>
      <c r="AA16" s="2674" t="n"/>
      <c r="AB16" s="667" t="n"/>
      <c r="AC16" s="2673" t="n"/>
      <c r="AD16" s="2671" t="n"/>
      <c r="AE16" s="2671" t="n"/>
      <c r="AF16" s="2671" t="n"/>
      <c r="AG16" s="2671" t="n"/>
      <c r="AH16" s="2671" t="n"/>
      <c r="AI16" s="2671" t="n"/>
      <c r="AJ16" s="667" t="n"/>
      <c r="AK16" s="2675" t="n"/>
      <c r="AL16" s="2671" t="n"/>
      <c r="AM16" s="2671" t="n"/>
      <c r="AN16" s="2671" t="n"/>
      <c r="AO16" s="2671" t="n"/>
      <c r="AP16" s="2671" t="n"/>
      <c r="AQ16" s="2671" t="n"/>
      <c r="AR16" s="2671" t="n"/>
      <c r="AS16" s="667" t="n"/>
      <c r="AT16" s="2675" t="n"/>
      <c r="AU16" s="2671" t="n"/>
      <c r="AV16" s="2671" t="n"/>
      <c r="AW16" s="2671" t="n"/>
      <c r="AX16" s="2671" t="n"/>
      <c r="AY16" s="2671" t="n"/>
      <c r="AZ16" s="2671" t="n"/>
      <c r="BA16" s="667" t="n"/>
      <c r="BB16" s="2675" t="n"/>
      <c r="BC16" s="2671" t="n"/>
      <c r="BD16" s="2671" t="n"/>
      <c r="BE16" s="2671" t="n"/>
      <c r="BF16" s="2671" t="n"/>
      <c r="BG16" s="2671" t="n"/>
      <c r="BH16" s="2671" t="n"/>
      <c r="BI16" s="667" t="n"/>
      <c r="BJ16" s="2675" t="n"/>
      <c r="BK16" s="2671" t="n"/>
      <c r="BL16" s="2671" t="n"/>
      <c r="BM16" s="2671" t="n"/>
      <c r="BN16" s="2671" t="n"/>
      <c r="BO16" s="2671" t="n"/>
      <c r="BP16" s="2671" t="n"/>
      <c r="BQ16" s="2671" t="n"/>
      <c r="BR16" s="667" t="n"/>
      <c r="BS16" s="2675" t="n"/>
      <c r="BT16" s="2671" t="n"/>
      <c r="BU16" s="2671" t="n"/>
      <c r="BV16" s="2671" t="n"/>
      <c r="BW16" s="2671" t="n"/>
      <c r="BX16" s="2671" t="n"/>
      <c r="BY16" s="2671" t="n"/>
      <c r="BZ16" s="667" t="n"/>
      <c r="CA16" s="2675" t="n"/>
      <c r="CB16" s="2671" t="n"/>
      <c r="CC16" s="2671" t="n"/>
      <c r="CD16" s="2671" t="n"/>
      <c r="CE16" s="2671" t="n"/>
      <c r="CF16" s="2671" t="n"/>
      <c r="CG16" s="2671" t="n"/>
      <c r="CH16" s="667" t="n"/>
      <c r="CI16" s="2675" t="n"/>
      <c r="CJ16" s="2671" t="n"/>
      <c r="CK16" s="2671" t="n"/>
      <c r="CL16" s="2671" t="n"/>
      <c r="CM16" s="2671" t="n"/>
      <c r="CN16" s="2671" t="n"/>
      <c r="CO16" s="2671" t="n"/>
      <c r="CP16" s="667" t="n"/>
      <c r="CQ16" s="2675" t="n"/>
      <c r="CR16" s="2671" t="n"/>
      <c r="CS16" s="2671" t="n"/>
      <c r="CT16" s="2671" t="n"/>
      <c r="CU16" s="2671">
        <f>+CR16-CS16</f>
        <v/>
      </c>
      <c r="CV16" s="2671">
        <f>+CR16-CT16</f>
        <v/>
      </c>
      <c r="CW16" s="2671" t="n"/>
      <c r="CX16" s="2672">
        <f>IFERROR(CR16/CW16-1,"-")</f>
        <v/>
      </c>
      <c r="CY16" s="2676" t="n"/>
      <c r="CZ16" s="2671" t="n"/>
      <c r="DA16" s="2671" t="n"/>
      <c r="DB16" s="2671" t="n"/>
      <c r="DC16" s="2671" t="n"/>
      <c r="DD16" s="2671" t="n"/>
      <c r="DE16" s="2672">
        <f>CZ16/DD16-1</f>
        <v/>
      </c>
      <c r="DF16" s="2672" t="n"/>
      <c r="DG16" s="2672" t="n"/>
      <c r="DH16" s="2672" t="n"/>
      <c r="DI16" s="2651" t="n"/>
      <c r="DJ16" s="2652" t="n"/>
      <c r="DK16" s="2652" t="n"/>
      <c r="DL16" s="2652" t="n"/>
      <c r="DM16" s="2652" t="n"/>
      <c r="DN16" s="2653" t="n"/>
      <c r="DO16" s="418" t="n"/>
      <c r="DX16" s="2643" t="n"/>
      <c r="DY16" s="2643" t="n"/>
      <c r="DZ16" s="2643" t="n"/>
    </row>
    <row r="17">
      <c r="A17" s="2421" t="inlineStr">
        <is>
          <t>Mobile</t>
        </is>
      </c>
      <c r="B17" s="39" t="n"/>
      <c r="C17" s="731" t="inlineStr">
        <is>
          <t>PL11</t>
        </is>
      </c>
      <c r="D17" s="2671" t="n">
        <v>-1224.083154</v>
      </c>
      <c r="E17" s="2671" t="n">
        <v>-1453.331780427905</v>
      </c>
      <c r="F17" s="2671" t="n">
        <v>229.2486264279046</v>
      </c>
      <c r="G17" s="2671" t="n">
        <v>-1407.871257</v>
      </c>
      <c r="H17" s="667" t="n">
        <v>-0.1305432596099945</v>
      </c>
      <c r="I17" s="2672" t="n"/>
      <c r="J17" s="2671" t="n">
        <v>-1255.569496</v>
      </c>
      <c r="K17" s="2671" t="n">
        <v>-1394.689669670104</v>
      </c>
      <c r="L17" s="2671" t="n">
        <v>139.1201736701041</v>
      </c>
      <c r="M17" s="2671" t="n">
        <v>-1367.513988</v>
      </c>
      <c r="N17" s="667" t="n">
        <v>-0.08185985151327024</v>
      </c>
      <c r="O17" s="2672" t="n"/>
      <c r="P17" s="2671" t="n">
        <v>-1282.604688</v>
      </c>
      <c r="Q17" s="2671" t="n">
        <v>-1519.402060633806</v>
      </c>
      <c r="R17" s="2671" t="n">
        <v>236.7973726338064</v>
      </c>
      <c r="S17" s="2671" t="n">
        <v>-1517.871904000001</v>
      </c>
      <c r="T17" s="667" t="n">
        <v>-0.154998070245591</v>
      </c>
      <c r="U17" s="2673" t="n"/>
      <c r="V17" s="2674" t="n">
        <v>-1356.948872</v>
      </c>
      <c r="W17" s="2674" t="n">
        <v>-1495.58773864167</v>
      </c>
      <c r="X17" s="2674" t="n">
        <v>-1249.260744585984</v>
      </c>
      <c r="Y17" s="2674" t="n">
        <v>138.6388666416701</v>
      </c>
      <c r="Z17" s="2674" t="n">
        <v>-107.6881274140155</v>
      </c>
      <c r="AA17" s="2674" t="n">
        <v>-1545.021294</v>
      </c>
      <c r="AB17" s="667" t="n">
        <v>-0.1217280452576081</v>
      </c>
      <c r="AC17" s="2673" t="n"/>
      <c r="AD17" s="2671" t="n"/>
      <c r="AE17" s="2671" t="n"/>
      <c r="AF17" s="2671" t="n"/>
      <c r="AG17" s="2671" t="n"/>
      <c r="AH17" s="2671" t="n"/>
      <c r="AI17" s="2671" t="n"/>
      <c r="AJ17" s="667" t="n"/>
      <c r="AK17" s="2675" t="n"/>
      <c r="AL17" s="2671" t="n"/>
      <c r="AM17" s="2671" t="n"/>
      <c r="AN17" s="2671" t="n"/>
      <c r="AO17" s="2671" t="n"/>
      <c r="AP17" s="2671" t="n"/>
      <c r="AQ17" s="2671" t="n"/>
      <c r="AR17" s="2671" t="n"/>
      <c r="AS17" s="667" t="n"/>
      <c r="AT17" s="2675" t="n"/>
      <c r="AU17" s="2671" t="n"/>
      <c r="AV17" s="2671" t="n"/>
      <c r="AW17" s="2671" t="n"/>
      <c r="AX17" s="2671" t="n"/>
      <c r="AY17" s="2671" t="n"/>
      <c r="AZ17" s="2671" t="n"/>
      <c r="BA17" s="667" t="n"/>
      <c r="BB17" s="2675" t="n"/>
      <c r="BC17" s="2671" t="n"/>
      <c r="BD17" s="2671" t="n"/>
      <c r="BE17" s="2671" t="n"/>
      <c r="BF17" s="2671" t="n"/>
      <c r="BG17" s="2671" t="n"/>
      <c r="BH17" s="2671" t="n"/>
      <c r="BI17" s="667" t="n"/>
      <c r="BJ17" s="2675" t="n"/>
      <c r="BK17" s="2671" t="n"/>
      <c r="BL17" s="2671" t="n"/>
      <c r="BM17" s="2671" t="n"/>
      <c r="BN17" s="2671" t="n"/>
      <c r="BO17" s="2671" t="n"/>
      <c r="BP17" s="2671" t="n"/>
      <c r="BQ17" s="2671" t="n"/>
      <c r="BR17" s="667" t="n"/>
      <c r="BS17" s="2675" t="n"/>
      <c r="BT17" s="2671" t="n"/>
      <c r="BU17" s="2671" t="n"/>
      <c r="BV17" s="2671" t="n"/>
      <c r="BW17" s="2671" t="n"/>
      <c r="BX17" s="2671" t="n"/>
      <c r="BY17" s="2671" t="n"/>
      <c r="BZ17" s="667" t="n"/>
      <c r="CA17" s="2675" t="n"/>
      <c r="CB17" s="2671" t="n"/>
      <c r="CC17" s="2671" t="n"/>
      <c r="CD17" s="2671" t="n"/>
      <c r="CE17" s="2671" t="n"/>
      <c r="CF17" s="2671" t="n"/>
      <c r="CG17" s="2671" t="n"/>
      <c r="CH17" s="667" t="n"/>
      <c r="CI17" s="2675" t="n"/>
      <c r="CJ17" s="2671" t="n"/>
      <c r="CK17" s="2671" t="n"/>
      <c r="CL17" s="2671" t="n"/>
      <c r="CM17" s="2671" t="n"/>
      <c r="CN17" s="2671" t="n"/>
      <c r="CO17" s="2671" t="n"/>
      <c r="CP17" s="667" t="n"/>
      <c r="CQ17" s="2675" t="n"/>
      <c r="CR17" s="2671" t="n">
        <v>-5119.20621</v>
      </c>
      <c r="CS17" s="2671" t="n">
        <v>-5863.011249373485</v>
      </c>
      <c r="CT17" s="2671" t="n">
        <v>-5011.518082585984</v>
      </c>
      <c r="CU17" s="2671" t="n">
        <v>743.8050393734848</v>
      </c>
      <c r="CV17" s="2671" t="n">
        <v>-107.688127414016</v>
      </c>
      <c r="CW17" s="2671" t="n">
        <v>-5838.278443000001</v>
      </c>
      <c r="CX17" s="2672">
        <f>IFERROR(CR17/CW17-1,"-")</f>
        <v/>
      </c>
      <c r="CY17" s="2676" t="n"/>
      <c r="CZ17" s="2671" t="n">
        <v>-17731.0991903819</v>
      </c>
      <c r="DA17" s="2671" t="n">
        <v>-16097.64325609098</v>
      </c>
      <c r="DB17" s="2671" t="n"/>
      <c r="DC17" s="2671" t="n"/>
      <c r="DD17" s="2671" t="n">
        <v>-16073.789978</v>
      </c>
      <c r="DE17" s="2672">
        <f>(CZ17/DD17-1)</f>
        <v/>
      </c>
      <c r="DF17" s="2672">
        <f>DA17/DD17-1</f>
        <v/>
      </c>
      <c r="DG17" s="2672">
        <f>DB17/DD17-1</f>
        <v/>
      </c>
      <c r="DH17" s="2672">
        <f>DC17/DD17-1</f>
        <v/>
      </c>
      <c r="DI17" s="2651" t="n"/>
      <c r="DJ17" s="2652" t="n"/>
      <c r="DK17" s="2652" t="n"/>
      <c r="DL17" s="2652" t="n"/>
      <c r="DM17" s="2652" t="n"/>
      <c r="DN17" s="2653" t="n"/>
      <c r="DO17" s="418" t="n"/>
      <c r="DX17" s="2643" t="n"/>
      <c r="DY17" s="2643" t="n"/>
      <c r="DZ17" s="2643" t="n"/>
    </row>
    <row customFormat="1" customHeight="1" ht="15" r="18" s="2405">
      <c r="A18" s="2416" t="inlineStr">
        <is>
          <t>Intercompagnie Mobile</t>
        </is>
      </c>
      <c r="B18" s="671" t="n"/>
      <c r="C18" s="731" t="inlineStr">
        <is>
          <t>PL12</t>
        </is>
      </c>
      <c r="D18" s="2665" t="n">
        <v>-1224.083154</v>
      </c>
      <c r="E18" s="2665" t="n">
        <v>-1453.331780427905</v>
      </c>
      <c r="F18" s="2665" t="n">
        <v>229.2486264279046</v>
      </c>
      <c r="G18" s="2665" t="n">
        <v>-1407.871257</v>
      </c>
      <c r="H18" s="2439" t="n">
        <v>-0.1305432596099945</v>
      </c>
      <c r="I18" s="2666" t="n"/>
      <c r="J18" s="2665" t="n">
        <v>-1255.569496</v>
      </c>
      <c r="K18" s="2665" t="n">
        <v>-1394.689669670104</v>
      </c>
      <c r="L18" s="2665" t="n">
        <v>139.1201736701041</v>
      </c>
      <c r="M18" s="2665" t="n">
        <v>-1367.513988</v>
      </c>
      <c r="N18" s="2439" t="n">
        <v>-0.08185985151327024</v>
      </c>
      <c r="O18" s="2666" t="n"/>
      <c r="P18" s="2665" t="n">
        <v>-1282.604688</v>
      </c>
      <c r="Q18" s="2665" t="n">
        <v>-1519.402060633806</v>
      </c>
      <c r="R18" s="2665" t="n">
        <v>236.7973726338064</v>
      </c>
      <c r="S18" s="2665" t="n">
        <v>-1517.871904000001</v>
      </c>
      <c r="T18" s="2439" t="n">
        <v>-0.154998070245591</v>
      </c>
      <c r="U18" s="2667" t="n"/>
      <c r="V18" s="2668" t="n">
        <v>-1356.948872</v>
      </c>
      <c r="W18" s="2668" t="n">
        <v>-1495.58773864167</v>
      </c>
      <c r="X18" s="2668" t="n">
        <v>-1249.260744585984</v>
      </c>
      <c r="Y18" s="2668" t="n">
        <v>138.6388666416701</v>
      </c>
      <c r="Z18" s="2668" t="n">
        <v>-107.6881274140155</v>
      </c>
      <c r="AA18" s="2668" t="n">
        <v>-1545.021294</v>
      </c>
      <c r="AB18" s="2439" t="n">
        <v>-0.1217280452576081</v>
      </c>
      <c r="AC18" s="2667" t="n"/>
      <c r="AD18" s="2665" t="n"/>
      <c r="AE18" s="2665" t="n"/>
      <c r="AF18" s="2665" t="n"/>
      <c r="AG18" s="2665" t="n"/>
      <c r="AH18" s="2665" t="n"/>
      <c r="AI18" s="2665" t="n"/>
      <c r="AJ18" s="2439" t="n"/>
      <c r="AK18" s="2669" t="n"/>
      <c r="AL18" s="2665" t="n"/>
      <c r="AM18" s="2665" t="n"/>
      <c r="AN18" s="2665" t="n"/>
      <c r="AO18" s="2665" t="n"/>
      <c r="AP18" s="2665" t="n"/>
      <c r="AQ18" s="2665" t="n"/>
      <c r="AR18" s="2665" t="n"/>
      <c r="AS18" s="2439" t="n"/>
      <c r="AT18" s="2669" t="n"/>
      <c r="AU18" s="2665" t="n"/>
      <c r="AV18" s="2665" t="n"/>
      <c r="AW18" s="2665" t="n"/>
      <c r="AX18" s="2665" t="n"/>
      <c r="AY18" s="2665" t="n"/>
      <c r="AZ18" s="2665" t="n"/>
      <c r="BA18" s="2439" t="n"/>
      <c r="BB18" s="2669" t="n"/>
      <c r="BC18" s="2665" t="n"/>
      <c r="BD18" s="2665" t="n"/>
      <c r="BE18" s="2665" t="n"/>
      <c r="BF18" s="2665" t="n"/>
      <c r="BG18" s="2665" t="n"/>
      <c r="BH18" s="2665" t="n"/>
      <c r="BI18" s="2439" t="n"/>
      <c r="BJ18" s="2669" t="n"/>
      <c r="BK18" s="2665" t="n"/>
      <c r="BL18" s="2665" t="n"/>
      <c r="BM18" s="2665" t="n"/>
      <c r="BN18" s="2665" t="n"/>
      <c r="BO18" s="2665" t="n"/>
      <c r="BP18" s="2665" t="n"/>
      <c r="BQ18" s="2665" t="n"/>
      <c r="BR18" s="2439" t="n"/>
      <c r="BS18" s="2669" t="n"/>
      <c r="BT18" s="2665" t="n"/>
      <c r="BU18" s="2665" t="n"/>
      <c r="BV18" s="2665" t="n"/>
      <c r="BW18" s="2665" t="n"/>
      <c r="BX18" s="2665" t="n"/>
      <c r="BY18" s="2665" t="n"/>
      <c r="BZ18" s="2439" t="n"/>
      <c r="CA18" s="2669" t="n"/>
      <c r="CB18" s="2665" t="n"/>
      <c r="CC18" s="2665" t="n"/>
      <c r="CD18" s="2665" t="n"/>
      <c r="CE18" s="2665" t="n"/>
      <c r="CF18" s="2665" t="n"/>
      <c r="CG18" s="2665" t="n"/>
      <c r="CH18" s="2439" t="n"/>
      <c r="CI18" s="2669" t="n"/>
      <c r="CJ18" s="2665" t="n"/>
      <c r="CK18" s="2665" t="n"/>
      <c r="CL18" s="2665" t="n"/>
      <c r="CM18" s="2665" t="n"/>
      <c r="CN18" s="2665" t="n"/>
      <c r="CO18" s="2665" t="n"/>
      <c r="CP18" s="2439" t="n"/>
      <c r="CQ18" s="2669" t="n"/>
      <c r="CR18" s="2665" t="n">
        <v>-5119.20621</v>
      </c>
      <c r="CS18" s="2665" t="n">
        <v>-5863.011249373485</v>
      </c>
      <c r="CT18" s="2665" t="n">
        <v>-5011.518082585984</v>
      </c>
      <c r="CU18" s="2665" t="n">
        <v>743.8050393734848</v>
      </c>
      <c r="CV18" s="2665" t="n">
        <v>-107.688127414016</v>
      </c>
      <c r="CW18" s="2665" t="n">
        <v>-5838.278443000001</v>
      </c>
      <c r="CX18" s="2666">
        <f>IFERROR(CR18/CW18-1,"-")</f>
        <v/>
      </c>
      <c r="CY18" s="2670" t="n"/>
      <c r="CZ18" s="2665" t="n">
        <v>-17731.0991903819</v>
      </c>
      <c r="DA18" s="2665" t="n">
        <v>-16097.64325609098</v>
      </c>
      <c r="DB18" s="2665" t="n"/>
      <c r="DC18" s="2665" t="n"/>
      <c r="DD18" s="2665" t="n">
        <v>-16073.789978</v>
      </c>
      <c r="DE18" s="2666">
        <f>(CZ18/DD18-1)</f>
        <v/>
      </c>
      <c r="DF18" s="2666">
        <f>DA18/DD18-1</f>
        <v/>
      </c>
      <c r="DG18" s="2666">
        <f>DB18/DD18-1</f>
        <v/>
      </c>
      <c r="DH18" s="2666">
        <f>DC18/DD18-1</f>
        <v/>
      </c>
      <c r="DI18" s="2651" t="n"/>
      <c r="DJ18" s="2652" t="n"/>
      <c r="DK18" s="2652" t="n"/>
      <c r="DL18" s="2652" t="n"/>
      <c r="DM18" s="2652" t="n"/>
      <c r="DN18" s="2653" t="n"/>
      <c r="DO18" s="534" t="n"/>
      <c r="DX18" s="2643" t="n"/>
      <c r="DY18" s="2643" t="n"/>
      <c r="DZ18" s="2643" t="n"/>
    </row>
    <row r="19">
      <c r="A19" s="2419" t="n"/>
      <c r="B19" s="39" t="n"/>
      <c r="C19" s="731" t="inlineStr">
        <is>
          <t>PL13</t>
        </is>
      </c>
      <c r="D19" s="2677" t="n"/>
      <c r="E19" s="2677" t="n"/>
      <c r="F19" s="2671" t="n"/>
      <c r="G19" s="2677" t="n"/>
      <c r="H19" s="667" t="n"/>
      <c r="I19" s="2672" t="n"/>
      <c r="J19" s="2677" t="n"/>
      <c r="K19" s="2677" t="n"/>
      <c r="L19" s="2671" t="n"/>
      <c r="M19" s="2677" t="n"/>
      <c r="N19" s="667" t="n"/>
      <c r="O19" s="2672" t="n"/>
      <c r="P19" s="2677" t="n"/>
      <c r="Q19" s="2677" t="n"/>
      <c r="R19" s="2671" t="n"/>
      <c r="S19" s="2677" t="n"/>
      <c r="T19" s="667" t="n"/>
      <c r="U19" s="2673" t="n"/>
      <c r="V19" s="2677" t="n"/>
      <c r="W19" s="2677" t="n"/>
      <c r="X19" s="2677" t="n"/>
      <c r="Y19" s="2674" t="n"/>
      <c r="Z19" s="2674" t="n"/>
      <c r="AA19" s="2677" t="n"/>
      <c r="AB19" s="667" t="n"/>
      <c r="AC19" s="2673" t="n"/>
      <c r="AD19" s="2677" t="n"/>
      <c r="AE19" s="2677" t="n"/>
      <c r="AF19" s="2677" t="n"/>
      <c r="AG19" s="2671" t="n"/>
      <c r="AH19" s="2671" t="n"/>
      <c r="AI19" s="2677" t="n"/>
      <c r="AJ19" s="667" t="n"/>
      <c r="AK19" s="2675" t="n"/>
      <c r="AL19" s="2677" t="n"/>
      <c r="AM19" s="2677" t="n"/>
      <c r="AN19" s="2677" t="n"/>
      <c r="AO19" s="2677" t="n"/>
      <c r="AP19" s="2671" t="n"/>
      <c r="AQ19" s="2671" t="n"/>
      <c r="AR19" s="2677" t="n"/>
      <c r="AS19" s="667" t="n"/>
      <c r="AT19" s="2675" t="n"/>
      <c r="AU19" s="2677" t="n"/>
      <c r="AV19" s="2677" t="n"/>
      <c r="AW19" s="2677" t="n"/>
      <c r="AX19" s="2671" t="n"/>
      <c r="AY19" s="2671" t="n"/>
      <c r="AZ19" s="2677" t="n"/>
      <c r="BA19" s="667" t="n"/>
      <c r="BB19" s="2675" t="n"/>
      <c r="BC19" s="2677" t="n"/>
      <c r="BD19" s="2677" t="n"/>
      <c r="BE19" s="2677" t="n"/>
      <c r="BF19" s="2671" t="n"/>
      <c r="BG19" s="2671" t="n"/>
      <c r="BH19" s="2677" t="n"/>
      <c r="BI19" s="667" t="n"/>
      <c r="BJ19" s="2675" t="n"/>
      <c r="BK19" s="2677" t="n"/>
      <c r="BL19" s="2677" t="n"/>
      <c r="BM19" s="2677" t="n"/>
      <c r="BN19" s="2677" t="n"/>
      <c r="BO19" s="2671" t="n"/>
      <c r="BP19" s="2671" t="n"/>
      <c r="BQ19" s="2677" t="n"/>
      <c r="BR19" s="667" t="n"/>
      <c r="BS19" s="2675" t="n"/>
      <c r="BT19" s="2677" t="n"/>
      <c r="BU19" s="2677" t="n"/>
      <c r="BV19" s="2677" t="n"/>
      <c r="BW19" s="2671" t="n"/>
      <c r="BX19" s="2671" t="n"/>
      <c r="BY19" s="2677" t="n"/>
      <c r="BZ19" s="667" t="n"/>
      <c r="CA19" s="2675" t="n"/>
      <c r="CB19" s="2677" t="n"/>
      <c r="CC19" s="2677" t="n"/>
      <c r="CD19" s="2677" t="n"/>
      <c r="CE19" s="2671" t="n"/>
      <c r="CF19" s="2671" t="n"/>
      <c r="CG19" s="2677" t="n"/>
      <c r="CH19" s="667" t="n"/>
      <c r="CI19" s="2675" t="n"/>
      <c r="CJ19" s="2677" t="n"/>
      <c r="CK19" s="2677" t="n"/>
      <c r="CL19" s="2677" t="n"/>
      <c r="CM19" s="2671" t="n"/>
      <c r="CN19" s="2671" t="n"/>
      <c r="CO19" s="2677" t="n"/>
      <c r="CP19" s="667" t="n"/>
      <c r="CQ19" s="2675" t="n"/>
      <c r="CR19" s="2677" t="n"/>
      <c r="CS19" s="2671" t="n"/>
      <c r="CT19" s="2671" t="n"/>
      <c r="CU19" s="2671">
        <f>+CR19-CS19</f>
        <v/>
      </c>
      <c r="CV19" s="2671">
        <f>+CR19-CT19</f>
        <v/>
      </c>
      <c r="CW19" s="2671" t="n"/>
      <c r="CX19" s="2672">
        <f>IFERROR(CR19/CW19-1,"-")</f>
        <v/>
      </c>
      <c r="CY19" s="2676" t="n"/>
      <c r="CZ19" s="2677" t="n"/>
      <c r="DA19" s="2677" t="n"/>
      <c r="DB19" s="2677" t="n"/>
      <c r="DC19" s="2677" t="n"/>
      <c r="DD19" s="2677" t="n"/>
      <c r="DE19" s="2672" t="n"/>
      <c r="DF19" s="2672" t="n"/>
      <c r="DG19" s="2672" t="n"/>
      <c r="DH19" s="2672" t="n"/>
      <c r="DI19" s="2651" t="n"/>
      <c r="DJ19" s="2652" t="n"/>
      <c r="DK19" s="2652" t="n"/>
      <c r="DL19" s="2652" t="n"/>
      <c r="DM19" s="2652" t="n"/>
      <c r="DN19" s="2653" t="n"/>
      <c r="DO19" s="418" t="n"/>
      <c r="DX19" s="2643" t="n"/>
      <c r="DY19" s="2643" t="n"/>
      <c r="DZ19" s="2643" t="n"/>
    </row>
    <row customFormat="1" r="20" s="1437">
      <c r="A20" s="2420" t="inlineStr">
        <is>
          <t>Marge Brute</t>
        </is>
      </c>
      <c r="B20" s="666" t="n"/>
      <c r="C20" s="731" t="inlineStr">
        <is>
          <t>PL14</t>
        </is>
      </c>
      <c r="D20" s="2662" t="n">
        <v>6115.795944940679</v>
      </c>
      <c r="E20" s="2662" t="n">
        <v>6535.710216683268</v>
      </c>
      <c r="F20" s="2662" t="n">
        <v>-419.9142717425893</v>
      </c>
      <c r="G20" s="2662" t="n">
        <v>6917.031517543135</v>
      </c>
      <c r="H20" s="1745" t="n">
        <v>-0.1158351773546707</v>
      </c>
      <c r="I20" s="2661" t="n"/>
      <c r="J20" s="2662" t="n">
        <v>4945.372310864406</v>
      </c>
      <c r="K20" s="2662" t="n">
        <v>6216.023221415217</v>
      </c>
      <c r="L20" s="2662" t="n">
        <v>-1270.650910550811</v>
      </c>
      <c r="M20" s="2662" t="n">
        <v>6232.397033913814</v>
      </c>
      <c r="N20" s="1745" t="n">
        <v>-0.2065055733846891</v>
      </c>
      <c r="O20" s="2661" t="n"/>
      <c r="P20" s="2662" t="n">
        <v>5671.464691000001</v>
      </c>
      <c r="Q20" s="2662" t="n">
        <v>6971.759731947594</v>
      </c>
      <c r="R20" s="2662" t="n">
        <v>-1300.295040947593</v>
      </c>
      <c r="S20" s="2662" t="n">
        <v>6425.620493543056</v>
      </c>
      <c r="T20" s="1745" t="n">
        <v>-0.1173670003232975</v>
      </c>
      <c r="U20" s="2663" t="n"/>
      <c r="V20" s="2664" t="n">
        <v>4937.478075125763</v>
      </c>
      <c r="W20" s="2664" t="n">
        <v>6748.01411656109</v>
      </c>
      <c r="X20" s="2664" t="n">
        <v>5522.039434181163</v>
      </c>
      <c r="Y20" s="2664" t="n">
        <v>-1810.536041435327</v>
      </c>
      <c r="Z20" s="2664" t="n">
        <v>-584.5613590553994</v>
      </c>
      <c r="AA20" s="2664" t="n">
        <v>6535.207902876017</v>
      </c>
      <c r="AB20" s="1745" t="n">
        <v>-0.2444803365853325</v>
      </c>
      <c r="AC20" s="2663" t="n"/>
      <c r="AD20" s="2662" t="n"/>
      <c r="AE20" s="2662" t="n"/>
      <c r="AF20" s="2662" t="n"/>
      <c r="AG20" s="2662" t="n"/>
      <c r="AH20" s="2662" t="n"/>
      <c r="AI20" s="2662" t="n"/>
      <c r="AJ20" s="1745" t="n"/>
      <c r="AK20" s="2659" t="n"/>
      <c r="AL20" s="2662" t="n"/>
      <c r="AM20" s="2662" t="n"/>
      <c r="AN20" s="2662" t="n"/>
      <c r="AO20" s="2662" t="n"/>
      <c r="AP20" s="2662" t="n"/>
      <c r="AQ20" s="2662" t="n"/>
      <c r="AR20" s="2662" t="n"/>
      <c r="AS20" s="1745" t="n"/>
      <c r="AT20" s="2659" t="n"/>
      <c r="AU20" s="2662" t="n"/>
      <c r="AV20" s="2662" t="n"/>
      <c r="AW20" s="2662" t="n"/>
      <c r="AX20" s="2662" t="n"/>
      <c r="AY20" s="2662" t="n"/>
      <c r="AZ20" s="2662" t="n"/>
      <c r="BA20" s="1745" t="n"/>
      <c r="BB20" s="2659" t="n"/>
      <c r="BC20" s="2662" t="n"/>
      <c r="BD20" s="2662" t="n"/>
      <c r="BE20" s="2662" t="n"/>
      <c r="BF20" s="2662" t="n"/>
      <c r="BG20" s="2662" t="n"/>
      <c r="BH20" s="2662" t="n"/>
      <c r="BI20" s="1745" t="n"/>
      <c r="BJ20" s="2659" t="n"/>
      <c r="BK20" s="2662" t="n"/>
      <c r="BL20" s="2662" t="n"/>
      <c r="BM20" s="2662" t="n"/>
      <c r="BN20" s="2662" t="n"/>
      <c r="BO20" s="2662" t="n"/>
      <c r="BP20" s="2662" t="n"/>
      <c r="BQ20" s="2662" t="n"/>
      <c r="BR20" s="1745" t="n"/>
      <c r="BS20" s="2659" t="n"/>
      <c r="BT20" s="2662" t="n"/>
      <c r="BU20" s="2662" t="n"/>
      <c r="BV20" s="2662" t="n"/>
      <c r="BW20" s="2662" t="n"/>
      <c r="BX20" s="2662" t="n"/>
      <c r="BY20" s="2662" t="n"/>
      <c r="BZ20" s="1745" t="n"/>
      <c r="CA20" s="2659" t="n"/>
      <c r="CB20" s="2662" t="n"/>
      <c r="CC20" s="2662" t="n"/>
      <c r="CD20" s="2662" t="n"/>
      <c r="CE20" s="2662" t="n"/>
      <c r="CF20" s="2662" t="n"/>
      <c r="CG20" s="2662" t="n"/>
      <c r="CH20" s="1745" t="n"/>
      <c r="CI20" s="2659" t="n"/>
      <c r="CJ20" s="2662" t="n"/>
      <c r="CK20" s="2662" t="n"/>
      <c r="CL20" s="2662" t="n"/>
      <c r="CM20" s="2662" t="n"/>
      <c r="CN20" s="2662" t="n"/>
      <c r="CO20" s="2662" t="n"/>
      <c r="CP20" s="1745" t="n"/>
      <c r="CQ20" s="2659" t="n"/>
      <c r="CR20" s="2662" t="n">
        <v>21670.11102193085</v>
      </c>
      <c r="CS20" s="2662" t="n">
        <v>26471.50728660717</v>
      </c>
      <c r="CT20" s="2662" t="n">
        <v>22254.67238098625</v>
      </c>
      <c r="CU20" s="2662" t="n">
        <v>-4801.396264676321</v>
      </c>
      <c r="CV20" s="2662" t="n">
        <v>-584.5613590553985</v>
      </c>
      <c r="CW20" s="2662" t="n">
        <v>26110.25694787602</v>
      </c>
      <c r="CX20" s="2661">
        <f>IFERROR(CR20/CW20-1,"-")</f>
        <v/>
      </c>
      <c r="CY20" s="1798" t="n"/>
      <c r="CZ20" s="2662" t="n">
        <v>84014.27764575261</v>
      </c>
      <c r="DA20" s="2662" t="n">
        <v>75805.39430533657</v>
      </c>
      <c r="DB20" s="2662" t="n"/>
      <c r="DC20" s="2662" t="n"/>
      <c r="DD20" s="2662" t="n">
        <v>75550.68007546611</v>
      </c>
      <c r="DE20" s="2661">
        <f>CZ20/DD20-1</f>
        <v/>
      </c>
      <c r="DF20" s="2661">
        <f>DA20/DD20-1</f>
        <v/>
      </c>
      <c r="DG20" s="2661">
        <f>DB20/DD20-1</f>
        <v/>
      </c>
      <c r="DH20" s="2661">
        <f>DC20/DD20-1</f>
        <v/>
      </c>
      <c r="DI20" s="2651" t="n"/>
      <c r="DJ20" s="2652" t="n"/>
      <c r="DK20" s="2652" t="n"/>
      <c r="DL20" s="2652" t="n"/>
      <c r="DM20" s="2652" t="n"/>
      <c r="DN20" s="2653" t="n"/>
      <c r="DO20" s="529" t="n"/>
      <c r="DX20" s="2643" t="n"/>
      <c r="DY20" s="2643" t="n"/>
      <c r="DZ20" s="2643" t="n"/>
    </row>
    <row customFormat="1" r="21" s="2678">
      <c r="A21" s="2679" t="inlineStr">
        <is>
          <t>% CA</t>
        </is>
      </c>
      <c r="B21" s="2661" t="n"/>
      <c r="C21" s="731" t="inlineStr">
        <is>
          <t>PL15</t>
        </is>
      </c>
      <c r="D21" s="2661" t="n">
        <v>0.833228430945591</v>
      </c>
      <c r="E21" s="2661" t="n">
        <v>0.818084348417066</v>
      </c>
      <c r="F21" s="2672" t="n">
        <v>0.01514408252852495</v>
      </c>
      <c r="G21" s="2661" t="n">
        <v>0.8308843604390006</v>
      </c>
      <c r="H21" s="2440" t="n">
        <v>0.002821175386370056</v>
      </c>
      <c r="I21" s="2680" t="n"/>
      <c r="J21" s="2661" t="n">
        <v>0.797519548592994</v>
      </c>
      <c r="K21" s="2661" t="n">
        <v>0.816746513811636</v>
      </c>
      <c r="L21" s="2672" t="n">
        <v>-0.01922696521864198</v>
      </c>
      <c r="M21" s="2661" t="n">
        <v>0.8200618422956704</v>
      </c>
      <c r="N21" s="2440" t="n">
        <v>-0.02748852896212284</v>
      </c>
      <c r="O21" s="2680" t="n"/>
      <c r="P21" s="2661" t="n">
        <v>0.815560556258868</v>
      </c>
      <c r="Q21" s="2661" t="n">
        <v>0.821060757320478</v>
      </c>
      <c r="R21" s="2672" t="n">
        <v>-0.005500201061609977</v>
      </c>
      <c r="S21" s="2661" t="n">
        <v>0.8089163017932159</v>
      </c>
      <c r="T21" s="2440" t="n">
        <v>0.008213772489098048</v>
      </c>
      <c r="U21" s="2681" t="n"/>
      <c r="V21" s="2682" t="n">
        <v>0.7844205861155278</v>
      </c>
      <c r="W21" s="1923" t="n">
        <v>0.81857593744684</v>
      </c>
      <c r="X21" s="2682" t="n">
        <v>0.8155065184522011</v>
      </c>
      <c r="Y21" s="2672" t="n">
        <v>-0.0341553513313122</v>
      </c>
      <c r="Z21" s="2672" t="n">
        <v>-0.03108593233667334</v>
      </c>
      <c r="AA21" s="2682" t="n">
        <v>0.8087899171724811</v>
      </c>
      <c r="AB21" s="2440" t="n">
        <v>-0.03013060689746005</v>
      </c>
      <c r="AC21" s="2681" t="n"/>
      <c r="AD21" s="2661" t="n"/>
      <c r="AE21" s="780" t="n"/>
      <c r="AF21" s="2661" t="n"/>
      <c r="AG21" s="2672" t="n"/>
      <c r="AH21" s="2672" t="n"/>
      <c r="AI21" s="2661" t="n"/>
      <c r="AJ21" s="2440" t="n"/>
      <c r="AK21" s="2683" t="n"/>
      <c r="AL21" s="2661" t="n"/>
      <c r="AM21" s="780" t="n"/>
      <c r="AN21" s="2661" t="n"/>
      <c r="AO21" s="2661" t="n"/>
      <c r="AP21" s="2680" t="n"/>
      <c r="AQ21" s="2680" t="n"/>
      <c r="AR21" s="2661" t="n"/>
      <c r="AS21" s="2440" t="n"/>
      <c r="AT21" s="2683" t="n"/>
      <c r="AU21" s="2661" t="n"/>
      <c r="AV21" s="2661" t="n"/>
      <c r="AW21" s="2661" t="n"/>
      <c r="AX21" s="2684" t="n"/>
      <c r="AY21" s="2684" t="n"/>
      <c r="AZ21" s="2661" t="n"/>
      <c r="BA21" s="2440" t="n"/>
      <c r="BB21" s="2683" t="n"/>
      <c r="BC21" s="2661" t="n"/>
      <c r="BD21" s="2661" t="n"/>
      <c r="BE21" s="2661" t="n"/>
      <c r="BF21" s="2684" t="n"/>
      <c r="BG21" s="2684" t="n"/>
      <c r="BH21" s="2661" t="n"/>
      <c r="BI21" s="2440" t="n"/>
      <c r="BJ21" s="2683" t="n"/>
      <c r="BK21" s="2661" t="n"/>
      <c r="BL21" s="2661" t="n"/>
      <c r="BM21" s="2661" t="n"/>
      <c r="BN21" s="2661" t="n"/>
      <c r="BO21" s="2684" t="n"/>
      <c r="BP21" s="2684" t="n"/>
      <c r="BQ21" s="2661" t="n"/>
      <c r="BR21" s="2440" t="n"/>
      <c r="BS21" s="2683" t="n"/>
      <c r="BT21" s="2661" t="n"/>
      <c r="BU21" s="2661" t="n"/>
      <c r="BV21" s="2661" t="n"/>
      <c r="BW21" s="2684" t="n"/>
      <c r="BX21" s="2684" t="n"/>
      <c r="BY21" s="2661" t="n"/>
      <c r="BZ21" s="2440" t="n"/>
      <c r="CA21" s="2683" t="n"/>
      <c r="CB21" s="2661" t="n"/>
      <c r="CC21" s="2661" t="n"/>
      <c r="CD21" s="2661" t="n"/>
      <c r="CE21" s="2684" t="n"/>
      <c r="CF21" s="2684" t="n"/>
      <c r="CG21" s="2661" t="n"/>
      <c r="CH21" s="2440" t="n"/>
      <c r="CI21" s="2683" t="n"/>
      <c r="CJ21" s="2661" t="n"/>
      <c r="CK21" s="2661" t="n"/>
      <c r="CL21" s="2661" t="n"/>
      <c r="CM21" s="2684" t="n"/>
      <c r="CN21" s="2684" t="n"/>
      <c r="CO21" s="2661" t="n"/>
      <c r="CP21" s="2440" t="n"/>
      <c r="CQ21" s="2683" t="n"/>
      <c r="CR21" s="2661" t="n">
        <v>0.8089086718530366</v>
      </c>
      <c r="CS21" s="2661" t="n">
        <v>0.8186764017268622</v>
      </c>
      <c r="CT21" s="2661" t="n">
        <v>0.8162002833039183</v>
      </c>
      <c r="CU21" s="2684" t="n">
        <v>-0.00976772987382557</v>
      </c>
      <c r="CV21" s="2684" t="n">
        <v>-0.007291611450881641</v>
      </c>
      <c r="CW21" s="2661" t="n">
        <v>0.8172599034174406</v>
      </c>
      <c r="CX21" s="2685">
        <f>IFERROR(CR21/CW21-1,"-")</f>
        <v/>
      </c>
      <c r="CY21" s="2659" t="n"/>
      <c r="CZ21" s="780" t="n">
        <v>0.82573066470687</v>
      </c>
      <c r="DA21" s="2661" t="n">
        <v>0.8248410097943565</v>
      </c>
      <c r="DB21" s="2661" t="n"/>
      <c r="DC21" s="2661" t="n"/>
      <c r="DD21" s="2661" t="n">
        <v>0.8245688082166217</v>
      </c>
      <c r="DE21" s="2685">
        <f>+(CZ21-DD21)</f>
        <v/>
      </c>
      <c r="DF21" s="2661">
        <f>DA21/DD21-1</f>
        <v/>
      </c>
      <c r="DG21" s="2661">
        <f>DB21/DD21-1</f>
        <v/>
      </c>
      <c r="DH21" s="2686">
        <f>DC21/DD21-1</f>
        <v/>
      </c>
      <c r="DI21" s="2651" t="n"/>
      <c r="DJ21" s="2652" t="n"/>
      <c r="DK21" s="2652" t="n"/>
      <c r="DL21" s="2652" t="n"/>
      <c r="DM21" s="2652" t="n"/>
      <c r="DN21" s="2653" t="n"/>
      <c r="DO21" s="2687" t="n"/>
      <c r="DX21" s="2643" t="n"/>
      <c r="DY21" s="2643" t="n"/>
      <c r="DZ21" s="2643" t="n"/>
    </row>
    <row customHeight="1" hidden="1" ht="14.25" r="22">
      <c r="A22" s="2421" t="inlineStr">
        <is>
          <t>Fixe &amp; Internet</t>
        </is>
      </c>
      <c r="B22" s="39" t="n"/>
      <c r="C22" s="731" t="inlineStr">
        <is>
          <t>PL16</t>
        </is>
      </c>
      <c r="D22" s="1864" t="n"/>
      <c r="E22" s="1864" t="n"/>
      <c r="F22" s="2671" t="n"/>
      <c r="G22" s="1864" t="n"/>
      <c r="H22" s="667" t="n"/>
      <c r="I22" s="2672" t="n"/>
      <c r="J22" s="1864" t="n"/>
      <c r="K22" s="1864" t="n"/>
      <c r="L22" s="2671" t="n"/>
      <c r="M22" s="1864" t="n"/>
      <c r="N22" s="667" t="n"/>
      <c r="O22" s="2672" t="n"/>
      <c r="P22" s="1864" t="n"/>
      <c r="Q22" s="1864" t="n"/>
      <c r="R22" s="2671" t="n"/>
      <c r="S22" s="1864" t="n"/>
      <c r="T22" s="667" t="n"/>
      <c r="U22" s="2673" t="n"/>
      <c r="V22" s="1864" t="n"/>
      <c r="W22" s="1864" t="n"/>
      <c r="X22" s="1864" t="n"/>
      <c r="Y22" s="2674" t="n"/>
      <c r="Z22" s="2674" t="n"/>
      <c r="AA22" s="1864" t="n"/>
      <c r="AB22" s="667" t="n"/>
      <c r="AC22" s="2673" t="n"/>
      <c r="AD22" s="1864" t="n"/>
      <c r="AE22" s="1864" t="n"/>
      <c r="AF22" s="1864" t="n"/>
      <c r="AG22" s="2671" t="n"/>
      <c r="AH22" s="2671" t="n"/>
      <c r="AI22" s="1864" t="n"/>
      <c r="AJ22" s="667" t="n"/>
      <c r="AK22" s="2675" t="n"/>
      <c r="AL22" s="1864" t="n"/>
      <c r="AM22" s="1864" t="n"/>
      <c r="AN22" s="1864" t="n"/>
      <c r="AO22" s="1864" t="n"/>
      <c r="AP22" s="2671" t="n"/>
      <c r="AQ22" s="2671" t="n"/>
      <c r="AR22" s="1864" t="n"/>
      <c r="AS22" s="667" t="n"/>
      <c r="AT22" s="2675" t="n"/>
      <c r="AU22" s="1864" t="n"/>
      <c r="AV22" s="1864" t="n"/>
      <c r="AW22" s="1864" t="n"/>
      <c r="AX22" s="2671" t="n"/>
      <c r="AY22" s="2671" t="n"/>
      <c r="AZ22" s="1864" t="n"/>
      <c r="BA22" s="667" t="n"/>
      <c r="BB22" s="2675" t="n"/>
      <c r="BC22" s="1864" t="n"/>
      <c r="BD22" s="1864" t="n"/>
      <c r="BE22" s="1864" t="n"/>
      <c r="BF22" s="2671" t="n"/>
      <c r="BG22" s="2671" t="n"/>
      <c r="BH22" s="1864" t="n"/>
      <c r="BI22" s="667" t="n"/>
      <c r="BJ22" s="2675" t="n"/>
      <c r="BK22" s="1864" t="n"/>
      <c r="BL22" s="1864" t="n"/>
      <c r="BM22" s="1864" t="n"/>
      <c r="BN22" s="1864" t="n"/>
      <c r="BO22" s="2671" t="n"/>
      <c r="BP22" s="2671" t="n"/>
      <c r="BQ22" s="1864" t="n"/>
      <c r="BR22" s="667" t="n"/>
      <c r="BS22" s="2675" t="n"/>
      <c r="BT22" s="1864" t="n"/>
      <c r="BU22" s="1864" t="n"/>
      <c r="BV22" s="1864" t="n"/>
      <c r="BW22" s="2671" t="n"/>
      <c r="BX22" s="2671" t="n"/>
      <c r="BY22" s="1864" t="n"/>
      <c r="BZ22" s="667" t="n"/>
      <c r="CA22" s="2675" t="n"/>
      <c r="CB22" s="1864" t="n"/>
      <c r="CC22" s="1864" t="n"/>
      <c r="CD22" s="1864" t="n"/>
      <c r="CE22" s="2671" t="n"/>
      <c r="CF22" s="2671" t="n"/>
      <c r="CG22" s="1864" t="n"/>
      <c r="CH22" s="667" t="n"/>
      <c r="CI22" s="2675" t="n"/>
      <c r="CJ22" s="1864" t="n"/>
      <c r="CK22" s="1864" t="n"/>
      <c r="CL22" s="1864" t="n"/>
      <c r="CM22" s="2671" t="n"/>
      <c r="CN22" s="2671" t="n"/>
      <c r="CO22" s="1864" t="n"/>
      <c r="CP22" s="667" t="n"/>
      <c r="CQ22" s="2675" t="n"/>
      <c r="CR22" s="1864" t="n"/>
      <c r="CS22" s="2671" t="n"/>
      <c r="CT22" s="1864" t="n"/>
      <c r="CU22" s="2671">
        <f>+CR22-CS22</f>
        <v/>
      </c>
      <c r="CV22" s="2671">
        <f>+CR22-CT22</f>
        <v/>
      </c>
      <c r="CW22" s="2671" t="n"/>
      <c r="CX22" s="2672">
        <f>IFERROR(CR22/CW22-1,"-")</f>
        <v/>
      </c>
      <c r="CY22" s="2676" t="n"/>
      <c r="CZ22" s="1864" t="n"/>
      <c r="DA22" s="1864" t="n"/>
      <c r="DB22" s="1864" t="n"/>
      <c r="DC22" s="1864" t="n"/>
      <c r="DD22" s="1864" t="n"/>
      <c r="DE22" s="2672">
        <f>CZ22/DD22-1</f>
        <v/>
      </c>
      <c r="DF22" s="2672" t="n"/>
      <c r="DG22" s="2672" t="n"/>
      <c r="DH22" s="2672" t="n"/>
      <c r="DI22" s="2651" t="n"/>
      <c r="DJ22" s="2652" t="n"/>
      <c r="DK22" s="2652" t="n"/>
      <c r="DL22" s="2652" t="n"/>
      <c r="DM22" s="2652" t="n"/>
      <c r="DN22" s="2653" t="n"/>
      <c r="DO22" s="418" t="n"/>
      <c r="DX22" s="2643" t="n"/>
      <c r="DY22" s="2643" t="n"/>
      <c r="DZ22" s="2643" t="n"/>
    </row>
    <row r="23">
      <c r="A23" s="2421" t="inlineStr">
        <is>
          <t>Mobile</t>
        </is>
      </c>
      <c r="B23" s="39" t="n"/>
      <c r="C23" s="731" t="inlineStr">
        <is>
          <t>PL17</t>
        </is>
      </c>
      <c r="D23" s="2671" t="n">
        <v>6115.795944940679</v>
      </c>
      <c r="E23" s="2671" t="n">
        <v>6535.710216683268</v>
      </c>
      <c r="F23" s="2671" t="n">
        <v>-419.9142717425893</v>
      </c>
      <c r="G23" s="2671" t="n">
        <v>6917.031517543135</v>
      </c>
      <c r="H23" s="667" t="n">
        <v>-0.1158351773546707</v>
      </c>
      <c r="I23" s="2672" t="n"/>
      <c r="J23" s="2671" t="n">
        <v>4945.372310864406</v>
      </c>
      <c r="K23" s="2671" t="n">
        <v>6216.023221415217</v>
      </c>
      <c r="L23" s="2671" t="n">
        <v>-1270.650910550811</v>
      </c>
      <c r="M23" s="2671" t="n">
        <v>6232.397033913814</v>
      </c>
      <c r="N23" s="667" t="n">
        <v>-0.2065055733846891</v>
      </c>
      <c r="O23" s="2672" t="n"/>
      <c r="P23" s="2671" t="n">
        <v>5671.464691000001</v>
      </c>
      <c r="Q23" s="2671" t="n">
        <v>6971.759731947594</v>
      </c>
      <c r="R23" s="2671" t="n">
        <v>-1300.295040947593</v>
      </c>
      <c r="S23" s="2671" t="n">
        <v>6425.620493543056</v>
      </c>
      <c r="T23" s="667" t="n">
        <v>-0.1173670003232975</v>
      </c>
      <c r="U23" s="2673" t="n"/>
      <c r="V23" s="2674" t="n">
        <v>4937.478075125763</v>
      </c>
      <c r="W23" s="2674" t="n">
        <v>6748.01411656109</v>
      </c>
      <c r="X23" s="2674" t="n">
        <v>5522.039434181163</v>
      </c>
      <c r="Y23" s="2674" t="n">
        <v>-1810.536041435327</v>
      </c>
      <c r="Z23" s="2674" t="n">
        <v>-584.5613590553994</v>
      </c>
      <c r="AA23" s="2674" t="n">
        <v>6535.207902876017</v>
      </c>
      <c r="AB23" s="667" t="n">
        <v>-0.2444803365853325</v>
      </c>
      <c r="AC23" s="2673" t="n"/>
      <c r="AD23" s="2671" t="n"/>
      <c r="AE23" s="2671" t="n"/>
      <c r="AF23" s="2671" t="n"/>
      <c r="AG23" s="2671" t="n"/>
      <c r="AH23" s="2671" t="n"/>
      <c r="AI23" s="2671" t="n"/>
      <c r="AJ23" s="667" t="n"/>
      <c r="AK23" s="2675" t="n"/>
      <c r="AL23" s="2671" t="n"/>
      <c r="AM23" s="2671" t="n"/>
      <c r="AN23" s="2671" t="n"/>
      <c r="AO23" s="2671" t="n"/>
      <c r="AP23" s="2671" t="n"/>
      <c r="AQ23" s="2671" t="n"/>
      <c r="AR23" s="2671" t="n"/>
      <c r="AS23" s="667" t="n"/>
      <c r="AT23" s="2675" t="n"/>
      <c r="AU23" s="2671" t="n"/>
      <c r="AV23" s="2671" t="n"/>
      <c r="AW23" s="2671" t="n"/>
      <c r="AX23" s="2671" t="n"/>
      <c r="AY23" s="2671" t="n"/>
      <c r="AZ23" s="2671" t="n"/>
      <c r="BA23" s="667" t="n"/>
      <c r="BB23" s="2675" t="n"/>
      <c r="BC23" s="2671" t="n"/>
      <c r="BD23" s="2671" t="n"/>
      <c r="BE23" s="2671" t="n"/>
      <c r="BF23" s="2671" t="n"/>
      <c r="BG23" s="2671" t="n"/>
      <c r="BH23" s="2671" t="n"/>
      <c r="BI23" s="667" t="n"/>
      <c r="BJ23" s="2675" t="n"/>
      <c r="BK23" s="2671" t="n"/>
      <c r="BL23" s="2671" t="n"/>
      <c r="BM23" s="2671" t="n"/>
      <c r="BN23" s="2671" t="n"/>
      <c r="BO23" s="2671" t="n"/>
      <c r="BP23" s="2671" t="n"/>
      <c r="BQ23" s="2671" t="n"/>
      <c r="BR23" s="667" t="n"/>
      <c r="BS23" s="2675" t="n"/>
      <c r="BT23" s="2671" t="n"/>
      <c r="BU23" s="2671" t="n"/>
      <c r="BV23" s="2671" t="n"/>
      <c r="BW23" s="2671" t="n"/>
      <c r="BX23" s="2671" t="n"/>
      <c r="BY23" s="2671" t="n"/>
      <c r="BZ23" s="667" t="n"/>
      <c r="CA23" s="2675" t="n"/>
      <c r="CB23" s="2671" t="n"/>
      <c r="CC23" s="2671" t="n"/>
      <c r="CD23" s="2671" t="n"/>
      <c r="CE23" s="2671" t="n"/>
      <c r="CF23" s="2671" t="n"/>
      <c r="CG23" s="2671" t="n"/>
      <c r="CH23" s="667" t="n"/>
      <c r="CI23" s="2675" t="n"/>
      <c r="CJ23" s="2671" t="n"/>
      <c r="CK23" s="2671" t="n"/>
      <c r="CL23" s="2671" t="n"/>
      <c r="CM23" s="2671" t="n"/>
      <c r="CN23" s="2671" t="n"/>
      <c r="CO23" s="2671" t="n"/>
      <c r="CP23" s="667" t="n"/>
      <c r="CQ23" s="2675" t="n"/>
      <c r="CR23" s="2671" t="n">
        <v>21670.11102193085</v>
      </c>
      <c r="CS23" s="2671" t="n">
        <v>26471.50728660717</v>
      </c>
      <c r="CT23" s="2671" t="n">
        <v>22254.67238098625</v>
      </c>
      <c r="CU23" s="2671" t="n">
        <v>-4801.396264676321</v>
      </c>
      <c r="CV23" s="2671" t="n">
        <v>-584.5613590553985</v>
      </c>
      <c r="CW23" s="2662" t="n">
        <v>26110.25694787602</v>
      </c>
      <c r="CX23" s="2672">
        <f>IFERROR(CR23/CW23-1,"-")</f>
        <v/>
      </c>
      <c r="CY23" s="2676" t="n"/>
      <c r="CZ23" s="2671" t="n">
        <v>84014.27764575261</v>
      </c>
      <c r="DA23" s="2671" t="n">
        <v>75805.39430533657</v>
      </c>
      <c r="DB23" s="2671" t="n"/>
      <c r="DC23" s="2671" t="n"/>
      <c r="DD23" s="2671" t="n">
        <v>75550.68007546611</v>
      </c>
      <c r="DE23" s="2672">
        <f>(CZ23/DD23-1)</f>
        <v/>
      </c>
      <c r="DF23" s="2672">
        <f>DA23/DD23-1</f>
        <v/>
      </c>
      <c r="DG23" s="2672">
        <f>DB23/DD23-1</f>
        <v/>
      </c>
      <c r="DH23" s="2672">
        <f>DC23/DD23-1</f>
        <v/>
      </c>
      <c r="DI23" s="2651" t="n"/>
      <c r="DJ23" s="2652" t="n"/>
      <c r="DK23" s="2652" t="n"/>
      <c r="DL23" s="2652" t="n"/>
      <c r="DM23" s="2652" t="n"/>
      <c r="DN23" s="2653" t="n"/>
      <c r="DO23" s="418" t="n"/>
      <c r="DX23" s="2643" t="n"/>
      <c r="DY23" s="2643" t="n"/>
      <c r="DZ23" s="2643" t="n"/>
    </row>
    <row r="24">
      <c r="A24" s="2419" t="n"/>
      <c r="B24" s="39" t="n"/>
      <c r="C24" s="731" t="inlineStr">
        <is>
          <t>PL18</t>
        </is>
      </c>
      <c r="D24" s="2671" t="n"/>
      <c r="E24" s="2671" t="n"/>
      <c r="F24" s="2671" t="n"/>
      <c r="G24" s="2671" t="n"/>
      <c r="H24" s="667" t="n"/>
      <c r="I24" s="2672" t="n"/>
      <c r="J24" s="2671" t="n"/>
      <c r="K24" s="2671" t="n"/>
      <c r="L24" s="2671" t="n"/>
      <c r="M24" s="2671" t="n"/>
      <c r="N24" s="667" t="n"/>
      <c r="O24" s="2672" t="n"/>
      <c r="P24" s="2671" t="n"/>
      <c r="Q24" s="2671" t="n"/>
      <c r="R24" s="2671" t="n"/>
      <c r="S24" s="2671" t="n"/>
      <c r="T24" s="667" t="n"/>
      <c r="U24" s="2673" t="n"/>
      <c r="V24" s="2674" t="n"/>
      <c r="W24" s="2674" t="n"/>
      <c r="X24" s="2674" t="n"/>
      <c r="Y24" s="2674" t="n"/>
      <c r="Z24" s="2674" t="n"/>
      <c r="AA24" s="2674" t="n"/>
      <c r="AB24" s="667" t="n"/>
      <c r="AC24" s="2673" t="n"/>
      <c r="AD24" s="2671" t="n"/>
      <c r="AE24" s="2671" t="n"/>
      <c r="AF24" s="2671" t="n"/>
      <c r="AG24" s="2671" t="n"/>
      <c r="AH24" s="2671" t="n"/>
      <c r="AI24" s="2671" t="n"/>
      <c r="AJ24" s="667" t="n"/>
      <c r="AK24" s="2675" t="n"/>
      <c r="AL24" s="2671" t="n"/>
      <c r="AM24" s="2671" t="n"/>
      <c r="AN24" s="2671" t="n"/>
      <c r="AO24" s="2671" t="n"/>
      <c r="AP24" s="2671" t="n"/>
      <c r="AQ24" s="2671" t="n"/>
      <c r="AR24" s="2671" t="n"/>
      <c r="AS24" s="667" t="n"/>
      <c r="AT24" s="2675" t="n"/>
      <c r="AU24" s="2671" t="n"/>
      <c r="AV24" s="2671" t="n"/>
      <c r="AW24" s="2671" t="n"/>
      <c r="AX24" s="2671" t="n"/>
      <c r="AY24" s="2671" t="n"/>
      <c r="AZ24" s="2671" t="n"/>
      <c r="BA24" s="667" t="n"/>
      <c r="BB24" s="2675" t="n"/>
      <c r="BC24" s="2671" t="n"/>
      <c r="BD24" s="2671" t="n"/>
      <c r="BE24" s="2671" t="n"/>
      <c r="BF24" s="2671" t="n"/>
      <c r="BG24" s="2671" t="n"/>
      <c r="BH24" s="2671" t="n"/>
      <c r="BI24" s="667" t="n"/>
      <c r="BJ24" s="2675" t="n"/>
      <c r="BK24" s="2671" t="n"/>
      <c r="BL24" s="2671" t="n"/>
      <c r="BM24" s="2671" t="n"/>
      <c r="BN24" s="2671" t="n"/>
      <c r="BO24" s="2671" t="n"/>
      <c r="BP24" s="2671" t="n"/>
      <c r="BQ24" s="2671" t="n"/>
      <c r="BR24" s="667" t="n"/>
      <c r="BS24" s="2675" t="n"/>
      <c r="BT24" s="2671" t="n"/>
      <c r="BU24" s="2671" t="n"/>
      <c r="BV24" s="2671" t="n"/>
      <c r="BW24" s="2671" t="n"/>
      <c r="BX24" s="2671" t="n"/>
      <c r="BY24" s="2671" t="n"/>
      <c r="BZ24" s="667" t="n"/>
      <c r="CA24" s="2675" t="n"/>
      <c r="CB24" s="2671" t="n"/>
      <c r="CC24" s="2671" t="n"/>
      <c r="CD24" s="2671" t="n"/>
      <c r="CE24" s="2671" t="n"/>
      <c r="CF24" s="2671" t="n"/>
      <c r="CG24" s="2671" t="n"/>
      <c r="CH24" s="667" t="n"/>
      <c r="CI24" s="2675" t="n"/>
      <c r="CJ24" s="2671" t="n"/>
      <c r="CK24" s="2671" t="n"/>
      <c r="CL24" s="2671" t="n"/>
      <c r="CM24" s="2671" t="n"/>
      <c r="CN24" s="2671" t="n"/>
      <c r="CO24" s="2671" t="n"/>
      <c r="CP24" s="667" t="n"/>
      <c r="CQ24" s="2675" t="n"/>
      <c r="CR24" s="2671" t="n"/>
      <c r="CS24" s="2671" t="n"/>
      <c r="CT24" s="2671" t="n"/>
      <c r="CU24" s="2671">
        <f>+CR24-CS24</f>
        <v/>
      </c>
      <c r="CV24" s="2671">
        <f>+CR24-CT24</f>
        <v/>
      </c>
      <c r="CW24" s="2671" t="n"/>
      <c r="CX24" s="2672">
        <f>IFERROR(CR24/CW24-1,"-")</f>
        <v/>
      </c>
      <c r="CY24" s="2676" t="n"/>
      <c r="CZ24" s="2671" t="n"/>
      <c r="DA24" s="2671" t="n"/>
      <c r="DB24" s="2671" t="n"/>
      <c r="DC24" s="2671" t="n"/>
      <c r="DD24" s="2671" t="n"/>
      <c r="DE24" s="2672" t="n"/>
      <c r="DF24" s="2672" t="n"/>
      <c r="DG24" s="2672" t="n"/>
      <c r="DH24" s="2672" t="n"/>
      <c r="DI24" s="2651" t="n"/>
      <c r="DJ24" s="2652" t="n"/>
      <c r="DK24" s="2652" t="n"/>
      <c r="DL24" s="2652" t="n"/>
      <c r="DM24" s="2652" t="n"/>
      <c r="DN24" s="2653" t="n"/>
      <c r="DO24" s="418" t="n"/>
      <c r="DX24" s="2643" t="n"/>
      <c r="DY24" s="2643" t="n"/>
      <c r="DZ24" s="2643" t="n"/>
    </row>
    <row customFormat="1" r="25" s="1437">
      <c r="A25" s="2420" t="inlineStr">
        <is>
          <t>Coûts opérationnels</t>
        </is>
      </c>
      <c r="B25" s="666" t="n"/>
      <c r="C25" s="731" t="inlineStr">
        <is>
          <t>PL19</t>
        </is>
      </c>
      <c r="D25" s="2662" t="n">
        <v>-4939.991140075</v>
      </c>
      <c r="E25" s="2662" t="n">
        <v>-5194.684823787898</v>
      </c>
      <c r="F25" s="2662" t="n">
        <v>254.6936837128978</v>
      </c>
      <c r="G25" s="2662" t="n">
        <v>-5023.394484074999</v>
      </c>
      <c r="H25" s="1745" t="n">
        <v>-0.01660298514568226</v>
      </c>
      <c r="I25" s="2661" t="n"/>
      <c r="J25" s="2662" t="n">
        <v>-4782.893455</v>
      </c>
      <c r="K25" s="2662" t="n">
        <v>-5046.700426632706</v>
      </c>
      <c r="L25" s="2662" t="n">
        <v>263.8069716327054</v>
      </c>
      <c r="M25" s="2662" t="n">
        <v>-5233.516525075001</v>
      </c>
      <c r="N25" s="1745" t="n">
        <v>-0.08610330509437769</v>
      </c>
      <c r="O25" s="2661" t="n"/>
      <c r="P25" s="2662" t="n">
        <v>-5072.915522075</v>
      </c>
      <c r="Q25" s="2662" t="n">
        <v>-5329.587296167932</v>
      </c>
      <c r="R25" s="2662" t="n">
        <v>256.6717740929325</v>
      </c>
      <c r="S25" s="2662" t="n">
        <v>-5306.235359974995</v>
      </c>
      <c r="T25" s="1745" t="n">
        <v>-0.0439708799311711</v>
      </c>
      <c r="U25" s="2663" t="n"/>
      <c r="V25" s="2664" t="n">
        <v>-5054.921063</v>
      </c>
      <c r="W25" s="2664" t="n">
        <v>-5188.6576494208</v>
      </c>
      <c r="X25" s="2664" t="n">
        <v>-5022.157113992818</v>
      </c>
      <c r="Y25" s="2664" t="n">
        <v>133.7365864208004</v>
      </c>
      <c r="Z25" s="2664" t="n">
        <v>-32.76394900718151</v>
      </c>
      <c r="AA25" s="2664" t="n">
        <v>-5421.900753075</v>
      </c>
      <c r="AB25" s="1745" t="n">
        <v>-0.06768469339223337</v>
      </c>
      <c r="AC25" s="2663" t="n"/>
      <c r="AD25" s="2662" t="n"/>
      <c r="AE25" s="2662" t="n"/>
      <c r="AF25" s="2662" t="n"/>
      <c r="AG25" s="2662" t="n"/>
      <c r="AH25" s="2662" t="n"/>
      <c r="AI25" s="2662" t="n"/>
      <c r="AJ25" s="1745" t="n"/>
      <c r="AK25" s="2659" t="n"/>
      <c r="AL25" s="2662" t="n"/>
      <c r="AM25" s="2662" t="n"/>
      <c r="AN25" s="2662" t="n"/>
      <c r="AO25" s="2662" t="n"/>
      <c r="AP25" s="2662" t="n"/>
      <c r="AQ25" s="2662" t="n"/>
      <c r="AR25" s="2662" t="n"/>
      <c r="AS25" s="1745" t="n"/>
      <c r="AT25" s="2659" t="n"/>
      <c r="AU25" s="2662" t="n"/>
      <c r="AV25" s="2662" t="n"/>
      <c r="AW25" s="2662" t="n"/>
      <c r="AX25" s="2662" t="n"/>
      <c r="AY25" s="2662" t="n"/>
      <c r="AZ25" s="2662" t="n"/>
      <c r="BA25" s="1745" t="n"/>
      <c r="BB25" s="2659" t="n"/>
      <c r="BC25" s="2662" t="n"/>
      <c r="BD25" s="2662" t="n"/>
      <c r="BE25" s="2662" t="n"/>
      <c r="BF25" s="2662" t="n"/>
      <c r="BG25" s="2662" t="n"/>
      <c r="BH25" s="2662" t="n"/>
      <c r="BI25" s="1745" t="n"/>
      <c r="BJ25" s="2659" t="n"/>
      <c r="BK25" s="2662" t="n"/>
      <c r="BL25" s="2662" t="n"/>
      <c r="BM25" s="2662" t="n"/>
      <c r="BN25" s="2662" t="n"/>
      <c r="BO25" s="2662" t="n"/>
      <c r="BP25" s="2662" t="n"/>
      <c r="BQ25" s="2662" t="n"/>
      <c r="BR25" s="1745" t="n"/>
      <c r="BS25" s="2659" t="n"/>
      <c r="BT25" s="2662" t="n"/>
      <c r="BU25" s="2662" t="n"/>
      <c r="BV25" s="2662" t="n"/>
      <c r="BW25" s="2662" t="n"/>
      <c r="BX25" s="2662" t="n"/>
      <c r="BY25" s="2662" t="n"/>
      <c r="BZ25" s="1745" t="n"/>
      <c r="CA25" s="2659" t="n"/>
      <c r="CB25" s="2662" t="n"/>
      <c r="CC25" s="2662" t="n"/>
      <c r="CD25" s="2662" t="n"/>
      <c r="CE25" s="2662" t="n"/>
      <c r="CF25" s="2662" t="n"/>
      <c r="CG25" s="2662" t="n"/>
      <c r="CH25" s="1745" t="n"/>
      <c r="CI25" s="2659" t="n"/>
      <c r="CJ25" s="2662" t="n"/>
      <c r="CK25" s="2662" t="n"/>
      <c r="CL25" s="2662" t="n"/>
      <c r="CM25" s="2662" t="n"/>
      <c r="CN25" s="2662" t="n"/>
      <c r="CO25" s="2662" t="n"/>
      <c r="CP25" s="1745" t="n"/>
      <c r="CQ25" s="2659" t="n"/>
      <c r="CR25" s="2662" t="n">
        <v>-19850.72118015</v>
      </c>
      <c r="CS25" s="2662" t="n">
        <v>-20759.63019600934</v>
      </c>
      <c r="CT25" s="2662" t="n">
        <v>-19817.95723114282</v>
      </c>
      <c r="CU25" s="2662" t="n">
        <v>908.9090158593353</v>
      </c>
      <c r="CV25" s="2662" t="n">
        <v>-32.76394900718151</v>
      </c>
      <c r="CW25" s="2662" t="n">
        <v>-20985.0471222</v>
      </c>
      <c r="CX25" s="2661">
        <f>IFERROR(CR25/CW25-1,"-")</f>
        <v/>
      </c>
      <c r="CY25" s="1798" t="n"/>
      <c r="CZ25" s="2662" t="n">
        <v>-63314.388083742</v>
      </c>
      <c r="DA25" s="2662" t="n">
        <v>-60066.6102717575</v>
      </c>
      <c r="DB25" s="2662" t="n"/>
      <c r="DC25" s="2662" t="n"/>
      <c r="DD25" s="2662" t="n">
        <v>-64960.346765</v>
      </c>
      <c r="DE25" s="2661">
        <f>CZ25/DD25-1</f>
        <v/>
      </c>
      <c r="DF25" s="2661">
        <f>DA25/DD25-1</f>
        <v/>
      </c>
      <c r="DG25" s="2661">
        <f>DB25/DD25-1</f>
        <v/>
      </c>
      <c r="DH25" s="2661">
        <f>DC25/DD25-1</f>
        <v/>
      </c>
      <c r="DI25" s="2651" t="n"/>
      <c r="DJ25" s="2652" t="n"/>
      <c r="DK25" s="2652" t="n"/>
      <c r="DL25" s="2652" t="n"/>
      <c r="DM25" s="2652" t="n"/>
      <c r="DN25" s="2653" t="n"/>
      <c r="DO25" s="529" t="n"/>
      <c r="DX25" s="2643" t="n"/>
      <c r="DY25" s="2643" t="n"/>
      <c r="DZ25" s="2643" t="n"/>
    </row>
    <row hidden="1" r="26">
      <c r="A26" s="2421" t="inlineStr">
        <is>
          <t>Fixe &amp; Internet</t>
        </is>
      </c>
      <c r="B26" s="39" t="n"/>
      <c r="C26" s="731" t="inlineStr">
        <is>
          <t>PL20</t>
        </is>
      </c>
      <c r="D26" s="2671" t="n"/>
      <c r="E26" s="2671" t="n"/>
      <c r="F26" s="2671" t="n"/>
      <c r="G26" s="2671" t="n"/>
      <c r="H26" s="667" t="n"/>
      <c r="I26" s="2672" t="n"/>
      <c r="J26" s="2671" t="n"/>
      <c r="K26" s="2671" t="n"/>
      <c r="L26" s="2671" t="n"/>
      <c r="M26" s="2671" t="n"/>
      <c r="N26" s="667" t="n"/>
      <c r="O26" s="2672" t="n"/>
      <c r="P26" s="2671" t="n"/>
      <c r="Q26" s="2671" t="n"/>
      <c r="R26" s="2671" t="n"/>
      <c r="S26" s="2671" t="n"/>
      <c r="T26" s="667" t="n"/>
      <c r="U26" s="2673" t="n"/>
      <c r="V26" s="2674" t="n"/>
      <c r="W26" s="2674" t="n"/>
      <c r="X26" s="2674" t="n"/>
      <c r="Y26" s="2674" t="n"/>
      <c r="Z26" s="2674" t="n"/>
      <c r="AA26" s="2674" t="n"/>
      <c r="AB26" s="667" t="n"/>
      <c r="AC26" s="2673" t="n"/>
      <c r="AD26" s="2671" t="n"/>
      <c r="AE26" s="2671" t="n"/>
      <c r="AF26" s="2671" t="n"/>
      <c r="AG26" s="2671" t="n"/>
      <c r="AH26" s="2671" t="n"/>
      <c r="AI26" s="2671" t="n"/>
      <c r="AJ26" s="667" t="n"/>
      <c r="AK26" s="2675" t="n"/>
      <c r="AL26" s="2671" t="n"/>
      <c r="AM26" s="2671" t="n"/>
      <c r="AN26" s="2671" t="n"/>
      <c r="AO26" s="2671" t="n"/>
      <c r="AP26" s="2671" t="n"/>
      <c r="AQ26" s="2671" t="n"/>
      <c r="AR26" s="2671" t="n"/>
      <c r="AS26" s="667" t="n"/>
      <c r="AT26" s="2675" t="n"/>
      <c r="AU26" s="2671" t="n"/>
      <c r="AV26" s="2671" t="n"/>
      <c r="AW26" s="2671" t="n"/>
      <c r="AX26" s="2671" t="n"/>
      <c r="AY26" s="2671" t="n"/>
      <c r="AZ26" s="2671" t="n"/>
      <c r="BA26" s="667" t="n"/>
      <c r="BB26" s="2675" t="n"/>
      <c r="BC26" s="2671" t="n"/>
      <c r="BD26" s="2671" t="n"/>
      <c r="BE26" s="2671" t="n"/>
      <c r="BF26" s="2671" t="n"/>
      <c r="BG26" s="2671" t="n"/>
      <c r="BH26" s="2671" t="n"/>
      <c r="BI26" s="667" t="n"/>
      <c r="BJ26" s="2675" t="n"/>
      <c r="BK26" s="2671" t="n"/>
      <c r="BL26" s="2671" t="n"/>
      <c r="BM26" s="2671" t="n"/>
      <c r="BN26" s="2671" t="n"/>
      <c r="BO26" s="2671" t="n"/>
      <c r="BP26" s="2671" t="n"/>
      <c r="BQ26" s="2671" t="n"/>
      <c r="BR26" s="667" t="n"/>
      <c r="BS26" s="2675" t="n"/>
      <c r="BT26" s="2671" t="n"/>
      <c r="BU26" s="2671" t="n"/>
      <c r="BV26" s="2671" t="n"/>
      <c r="BW26" s="2671" t="n"/>
      <c r="BX26" s="2671" t="n"/>
      <c r="BY26" s="2671" t="n"/>
      <c r="BZ26" s="667" t="n"/>
      <c r="CA26" s="2675" t="n"/>
      <c r="CB26" s="2671" t="n"/>
      <c r="CC26" s="2671" t="n"/>
      <c r="CD26" s="2671" t="n"/>
      <c r="CE26" s="2671" t="n"/>
      <c r="CF26" s="2671" t="n"/>
      <c r="CG26" s="2671" t="n"/>
      <c r="CH26" s="667" t="n"/>
      <c r="CI26" s="2675" t="n"/>
      <c r="CJ26" s="2671" t="n"/>
      <c r="CK26" s="2671" t="n"/>
      <c r="CL26" s="2671" t="n"/>
      <c r="CM26" s="2671" t="n"/>
      <c r="CN26" s="2671" t="n"/>
      <c r="CO26" s="2671" t="n"/>
      <c r="CP26" s="667" t="n"/>
      <c r="CQ26" s="2675" t="n"/>
      <c r="CR26" s="2671" t="n"/>
      <c r="CS26" s="2671" t="n"/>
      <c r="CT26" s="2671" t="n"/>
      <c r="CU26" s="2671">
        <f>+CR26-CS26</f>
        <v/>
      </c>
      <c r="CV26" s="2671">
        <f>+CR26-CT26</f>
        <v/>
      </c>
      <c r="CW26" s="2671" t="n"/>
      <c r="CX26" s="2672">
        <f>IFERROR(CR26/CW26-1,"-")</f>
        <v/>
      </c>
      <c r="CY26" s="2676" t="n"/>
      <c r="CZ26" s="2671" t="n"/>
      <c r="DA26" s="2671" t="n"/>
      <c r="DB26" s="2671" t="n"/>
      <c r="DC26" s="2671" t="n"/>
      <c r="DD26" s="2671" t="n"/>
      <c r="DE26" s="2672">
        <f>CZ26/DD26-1</f>
        <v/>
      </c>
      <c r="DF26" s="2672" t="n"/>
      <c r="DG26" s="2672" t="n"/>
      <c r="DH26" s="2672" t="n"/>
      <c r="DI26" s="2651" t="n"/>
      <c r="DJ26" s="2652" t="n"/>
      <c r="DK26" s="2652" t="n"/>
      <c r="DL26" s="2652" t="n"/>
      <c r="DM26" s="2652" t="n"/>
      <c r="DN26" s="2653" t="n"/>
      <c r="DO26" s="418" t="n"/>
      <c r="DX26" s="2643" t="n"/>
      <c r="DY26" s="2643" t="n"/>
      <c r="DZ26" s="2643" t="n"/>
    </row>
    <row customFormat="1" customHeight="1" hidden="1" ht="18.75" r="27" s="2405">
      <c r="A27" s="2416" t="inlineStr">
        <is>
          <t>Intercompagnie Fixe &amp; Internet</t>
        </is>
      </c>
      <c r="B27" s="671" t="n"/>
      <c r="C27" s="731" t="inlineStr">
        <is>
          <t>PL21</t>
        </is>
      </c>
      <c r="D27" s="2665" t="n"/>
      <c r="E27" s="2665" t="n"/>
      <c r="F27" s="2665" t="n"/>
      <c r="G27" s="2665" t="n"/>
      <c r="H27" s="2439" t="n"/>
      <c r="I27" s="2666" t="n"/>
      <c r="J27" s="2665" t="n"/>
      <c r="K27" s="2665" t="n"/>
      <c r="L27" s="2665" t="n"/>
      <c r="M27" s="2665" t="n"/>
      <c r="N27" s="2439" t="n"/>
      <c r="O27" s="2666" t="n"/>
      <c r="P27" s="2665" t="n"/>
      <c r="Q27" s="2665" t="n"/>
      <c r="R27" s="2665" t="n"/>
      <c r="S27" s="2665" t="n"/>
      <c r="T27" s="2439" t="n"/>
      <c r="U27" s="2667" t="n"/>
      <c r="V27" s="2668" t="n"/>
      <c r="W27" s="2668" t="n"/>
      <c r="X27" s="2668" t="n"/>
      <c r="Y27" s="2668" t="n"/>
      <c r="Z27" s="2668" t="n"/>
      <c r="AA27" s="2668" t="n"/>
      <c r="AB27" s="2439" t="n"/>
      <c r="AC27" s="2667" t="n"/>
      <c r="AD27" s="2665" t="n"/>
      <c r="AE27" s="2665" t="n"/>
      <c r="AF27" s="2665" t="n"/>
      <c r="AG27" s="2665" t="n"/>
      <c r="AH27" s="2665" t="n"/>
      <c r="AI27" s="2665" t="n"/>
      <c r="AJ27" s="2439" t="n"/>
      <c r="AK27" s="2669" t="n"/>
      <c r="AL27" s="2665" t="n"/>
      <c r="AM27" s="2665" t="n"/>
      <c r="AN27" s="2665" t="n"/>
      <c r="AO27" s="2665" t="n"/>
      <c r="AP27" s="2665" t="n"/>
      <c r="AQ27" s="2665" t="n"/>
      <c r="AR27" s="2665" t="n"/>
      <c r="AS27" s="2439" t="n"/>
      <c r="AT27" s="2669" t="n"/>
      <c r="AU27" s="2665" t="n"/>
      <c r="AV27" s="2665" t="n"/>
      <c r="AW27" s="2665" t="n"/>
      <c r="AX27" s="2665" t="n"/>
      <c r="AY27" s="2665" t="n"/>
      <c r="AZ27" s="2665" t="n"/>
      <c r="BA27" s="2439" t="n"/>
      <c r="BB27" s="2669" t="n"/>
      <c r="BC27" s="2665" t="n"/>
      <c r="BD27" s="2665" t="n"/>
      <c r="BE27" s="2665" t="n"/>
      <c r="BF27" s="2665" t="n"/>
      <c r="BG27" s="2665" t="n"/>
      <c r="BH27" s="2665" t="n"/>
      <c r="BI27" s="2439" t="n"/>
      <c r="BJ27" s="2669" t="n"/>
      <c r="BK27" s="2665" t="n"/>
      <c r="BL27" s="2665" t="n"/>
      <c r="BM27" s="2665" t="n"/>
      <c r="BN27" s="2665" t="n"/>
      <c r="BO27" s="2665" t="n"/>
      <c r="BP27" s="2665" t="n"/>
      <c r="BQ27" s="2665" t="n"/>
      <c r="BR27" s="2439" t="n"/>
      <c r="BS27" s="2669" t="n"/>
      <c r="BT27" s="2665" t="n"/>
      <c r="BU27" s="2665" t="n"/>
      <c r="BV27" s="2665" t="n"/>
      <c r="BW27" s="2665" t="n"/>
      <c r="BX27" s="2665" t="n"/>
      <c r="BY27" s="2665" t="n"/>
      <c r="BZ27" s="2439" t="n"/>
      <c r="CA27" s="2669" t="n"/>
      <c r="CB27" s="2665" t="n"/>
      <c r="CC27" s="2665" t="n"/>
      <c r="CD27" s="2665" t="n"/>
      <c r="CE27" s="2665" t="n"/>
      <c r="CF27" s="2665" t="n"/>
      <c r="CG27" s="2665" t="n"/>
      <c r="CH27" s="2439" t="n"/>
      <c r="CI27" s="2669" t="n"/>
      <c r="CJ27" s="2665" t="n"/>
      <c r="CK27" s="2665" t="n"/>
      <c r="CL27" s="2665" t="n"/>
      <c r="CM27" s="2665" t="n"/>
      <c r="CN27" s="2665" t="n"/>
      <c r="CO27" s="2665" t="n"/>
      <c r="CP27" s="2439" t="n"/>
      <c r="CQ27" s="2669" t="n"/>
      <c r="CR27" s="2665" t="n"/>
      <c r="CS27" s="2665" t="n"/>
      <c r="CT27" s="2665" t="n"/>
      <c r="CU27" s="2665">
        <f>+CR27-CS27</f>
        <v/>
      </c>
      <c r="CV27" s="2665">
        <f>+CR27-CT27</f>
        <v/>
      </c>
      <c r="CW27" s="2665" t="n"/>
      <c r="CX27" s="2666">
        <f>IFERROR(CR27/CW27-1,"-")</f>
        <v/>
      </c>
      <c r="CY27" s="2670" t="n"/>
      <c r="CZ27" s="2665" t="n"/>
      <c r="DA27" s="2665" t="n"/>
      <c r="DB27" s="2665" t="n"/>
      <c r="DC27" s="2665" t="n"/>
      <c r="DD27" s="2665" t="n"/>
      <c r="DE27" s="2666">
        <f>CZ27/DD27-1</f>
        <v/>
      </c>
      <c r="DF27" s="2666" t="n"/>
      <c r="DG27" s="2666" t="n"/>
      <c r="DH27" s="2666" t="n"/>
      <c r="DI27" s="2651" t="n"/>
      <c r="DJ27" s="2652" t="n"/>
      <c r="DK27" s="2652" t="n"/>
      <c r="DL27" s="2652" t="n"/>
      <c r="DM27" s="2652" t="n"/>
      <c r="DN27" s="2653" t="n"/>
      <c r="DO27" s="534" t="n"/>
      <c r="DX27" s="2643" t="n"/>
      <c r="DY27" s="2643" t="n"/>
      <c r="DZ27" s="2643" t="n"/>
    </row>
    <row r="28">
      <c r="A28" s="2421" t="inlineStr">
        <is>
          <t>Mobile</t>
        </is>
      </c>
      <c r="B28" s="39" t="n"/>
      <c r="C28" s="731" t="inlineStr">
        <is>
          <t>PL22</t>
        </is>
      </c>
      <c r="D28" s="2671" t="n">
        <v>-4939.991140075</v>
      </c>
      <c r="E28" s="2671" t="n">
        <v>-5194.684823787898</v>
      </c>
      <c r="F28" s="2671" t="n">
        <v>254.6936837128978</v>
      </c>
      <c r="G28" s="2671" t="n">
        <v>-5023.394484074999</v>
      </c>
      <c r="H28" s="667" t="n">
        <v>-0.01660298514568226</v>
      </c>
      <c r="I28" s="2672" t="n"/>
      <c r="J28" s="2671" t="n">
        <v>-4782.893455</v>
      </c>
      <c r="K28" s="2671" t="n">
        <v>-5046.700426632706</v>
      </c>
      <c r="L28" s="2671" t="n">
        <v>263.8069716327054</v>
      </c>
      <c r="M28" s="2671" t="n">
        <v>-5233.516525075001</v>
      </c>
      <c r="N28" s="667" t="n">
        <v>-0.08610330509437769</v>
      </c>
      <c r="O28" s="2672" t="n"/>
      <c r="P28" s="2671" t="n">
        <v>-5072.915522075</v>
      </c>
      <c r="Q28" s="2671" t="n">
        <v>-5329.587296167932</v>
      </c>
      <c r="R28" s="2671" t="n">
        <v>256.6717740929325</v>
      </c>
      <c r="S28" s="2671" t="n">
        <v>-5306.235359974995</v>
      </c>
      <c r="T28" s="667" t="n">
        <v>-0.0439708799311711</v>
      </c>
      <c r="U28" s="2673" t="n"/>
      <c r="V28" s="2674" t="n">
        <v>-5054.921063</v>
      </c>
      <c r="W28" s="2674" t="n">
        <v>-5188.6576494208</v>
      </c>
      <c r="X28" s="2674" t="n">
        <v>-5022.157113992818</v>
      </c>
      <c r="Y28" s="2674" t="n">
        <v>133.7365864208004</v>
      </c>
      <c r="Z28" s="2674" t="n">
        <v>-32.76394900718151</v>
      </c>
      <c r="AA28" s="2674" t="n">
        <v>-5421.900753075</v>
      </c>
      <c r="AB28" s="667" t="n">
        <v>-0.06768469339223337</v>
      </c>
      <c r="AC28" s="2673" t="n"/>
      <c r="AD28" s="2671" t="n"/>
      <c r="AE28" s="2671" t="n"/>
      <c r="AF28" s="2671" t="n"/>
      <c r="AG28" s="2671" t="n"/>
      <c r="AH28" s="2671" t="n"/>
      <c r="AI28" s="2671" t="n"/>
      <c r="AJ28" s="667" t="n"/>
      <c r="AK28" s="2675" t="n"/>
      <c r="AL28" s="2671" t="n"/>
      <c r="AM28" s="2671" t="n"/>
      <c r="AN28" s="2671" t="n"/>
      <c r="AO28" s="2671" t="n"/>
      <c r="AP28" s="2671" t="n"/>
      <c r="AQ28" s="2671" t="n"/>
      <c r="AR28" s="2671" t="n"/>
      <c r="AS28" s="667" t="n"/>
      <c r="AT28" s="2675" t="n"/>
      <c r="AU28" s="2671" t="n"/>
      <c r="AV28" s="2671" t="n"/>
      <c r="AW28" s="2671" t="n"/>
      <c r="AX28" s="2671" t="n"/>
      <c r="AY28" s="2671" t="n"/>
      <c r="AZ28" s="2671" t="n"/>
      <c r="BA28" s="667" t="n"/>
      <c r="BB28" s="2675" t="n"/>
      <c r="BC28" s="2671" t="n"/>
      <c r="BD28" s="2671" t="n"/>
      <c r="BE28" s="2671" t="n"/>
      <c r="BF28" s="2671" t="n"/>
      <c r="BG28" s="2671" t="n"/>
      <c r="BH28" s="2671" t="n"/>
      <c r="BI28" s="667" t="n"/>
      <c r="BJ28" s="2675" t="n"/>
      <c r="BK28" s="2671" t="n"/>
      <c r="BL28" s="2671" t="n"/>
      <c r="BM28" s="2671" t="n"/>
      <c r="BN28" s="2671" t="n"/>
      <c r="BO28" s="2671" t="n"/>
      <c r="BP28" s="2671" t="n"/>
      <c r="BQ28" s="2671" t="n"/>
      <c r="BR28" s="667" t="n"/>
      <c r="BS28" s="2675" t="n"/>
      <c r="BT28" s="2671" t="n"/>
      <c r="BU28" s="2671" t="n"/>
      <c r="BV28" s="2671" t="n"/>
      <c r="BW28" s="2671" t="n"/>
      <c r="BX28" s="2671" t="n"/>
      <c r="BY28" s="2671" t="n"/>
      <c r="BZ28" s="667" t="n"/>
      <c r="CA28" s="2675" t="n"/>
      <c r="CB28" s="2671" t="n"/>
      <c r="CC28" s="2671" t="n"/>
      <c r="CD28" s="2671" t="n"/>
      <c r="CE28" s="2671" t="n"/>
      <c r="CF28" s="2671" t="n"/>
      <c r="CG28" s="2671" t="n"/>
      <c r="CH28" s="667" t="n"/>
      <c r="CI28" s="2675" t="n"/>
      <c r="CJ28" s="2671" t="n"/>
      <c r="CK28" s="2671" t="n"/>
      <c r="CL28" s="2671" t="n"/>
      <c r="CM28" s="2671" t="n"/>
      <c r="CN28" s="2671" t="n"/>
      <c r="CO28" s="2671" t="n"/>
      <c r="CP28" s="667" t="n"/>
      <c r="CQ28" s="2675" t="n"/>
      <c r="CR28" s="2671" t="n">
        <v>-19850.72118015</v>
      </c>
      <c r="CS28" s="2671" t="n">
        <v>-20759.63019600934</v>
      </c>
      <c r="CT28" s="2671" t="n">
        <v>-19817.95723114282</v>
      </c>
      <c r="CU28" s="2671" t="n">
        <v>908.9090158593353</v>
      </c>
      <c r="CV28" s="2671" t="n">
        <v>-32.76394900718151</v>
      </c>
      <c r="CW28" s="2671" t="n">
        <v>-20985.0471222</v>
      </c>
      <c r="CX28" s="2672">
        <f>IFERROR(CR28/CW28-1,"-")</f>
        <v/>
      </c>
      <c r="CY28" s="2676" t="n"/>
      <c r="CZ28" s="2671" t="n">
        <v>-63314.388083742</v>
      </c>
      <c r="DA28" s="2671" t="n">
        <v>-60066.6102717575</v>
      </c>
      <c r="DB28" s="2671" t="n"/>
      <c r="DC28" s="2671" t="n"/>
      <c r="DD28" s="2671" t="n">
        <v>-64960.346765</v>
      </c>
      <c r="DE28" s="2672">
        <f>CZ28/DD28-1</f>
        <v/>
      </c>
      <c r="DF28" s="2672">
        <f>DA28/DD28-1</f>
        <v/>
      </c>
      <c r="DG28" s="2672">
        <f>DB28/DD28-1</f>
        <v/>
      </c>
      <c r="DH28" s="2672">
        <f>DC28/DD28-1</f>
        <v/>
      </c>
      <c r="DI28" s="2651" t="n"/>
      <c r="DJ28" s="2652" t="n"/>
      <c r="DK28" s="2652" t="n"/>
      <c r="DL28" s="2652" t="n"/>
      <c r="DM28" s="2652" t="n"/>
      <c r="DN28" s="2653" t="n"/>
      <c r="DO28" s="418" t="n"/>
      <c r="DX28" s="2643" t="n"/>
      <c r="DY28" s="2643" t="n"/>
      <c r="DZ28" s="2643" t="n"/>
    </row>
    <row customFormat="1" r="29" s="2405">
      <c r="A29" s="2416" t="inlineStr">
        <is>
          <t>Intercompagnie Mobile</t>
        </is>
      </c>
      <c r="B29" s="671" t="n"/>
      <c r="C29" s="731" t="inlineStr">
        <is>
          <t>PL23</t>
        </is>
      </c>
      <c r="D29" s="2665" t="n">
        <v>-4939.991140075</v>
      </c>
      <c r="E29" s="2665" t="n">
        <v>-5194.684823787898</v>
      </c>
      <c r="F29" s="2665" t="n">
        <v>254.6936837128978</v>
      </c>
      <c r="G29" s="2665" t="n">
        <v>-5023.394484074999</v>
      </c>
      <c r="H29" s="2439" t="n">
        <v>-0.01660298514568226</v>
      </c>
      <c r="I29" s="2666" t="n"/>
      <c r="J29" s="2665" t="n">
        <v>-4782.893455</v>
      </c>
      <c r="K29" s="2665" t="n">
        <v>-5046.700426632706</v>
      </c>
      <c r="L29" s="2665" t="n">
        <v>263.8069716327054</v>
      </c>
      <c r="M29" s="2665" t="n">
        <v>-5233.516525075001</v>
      </c>
      <c r="N29" s="2439" t="n">
        <v>-0.08610330509437769</v>
      </c>
      <c r="O29" s="2666" t="n"/>
      <c r="P29" s="2665" t="n">
        <v>-5072.915522075</v>
      </c>
      <c r="Q29" s="2665" t="n">
        <v>-5329.587296167932</v>
      </c>
      <c r="R29" s="2665" t="n">
        <v>256.6717740929325</v>
      </c>
      <c r="S29" s="2665" t="n">
        <v>-5306.235359974995</v>
      </c>
      <c r="T29" s="2439" t="n">
        <v>-0.0439708799311711</v>
      </c>
      <c r="U29" s="2667" t="n"/>
      <c r="V29" s="2668" t="n">
        <v>-5054.921063</v>
      </c>
      <c r="W29" s="2668" t="n">
        <v>-5188.6576494208</v>
      </c>
      <c r="X29" s="2668" t="n">
        <v>-5022.157113992818</v>
      </c>
      <c r="Y29" s="2668" t="n">
        <v>133.7365864208004</v>
      </c>
      <c r="Z29" s="2668" t="n">
        <v>-32.76394900718151</v>
      </c>
      <c r="AA29" s="2668" t="n">
        <v>-5421.900753075</v>
      </c>
      <c r="AB29" s="2439" t="n">
        <v>-0.06768469339223337</v>
      </c>
      <c r="AC29" s="2667" t="n"/>
      <c r="AD29" s="2665" t="n"/>
      <c r="AE29" s="2665" t="n"/>
      <c r="AF29" s="2665" t="n"/>
      <c r="AG29" s="2665" t="n"/>
      <c r="AH29" s="2665" t="n"/>
      <c r="AI29" s="2665" t="n"/>
      <c r="AJ29" s="2439" t="n"/>
      <c r="AK29" s="2669" t="n"/>
      <c r="AL29" s="2665" t="n"/>
      <c r="AM29" s="2665" t="n"/>
      <c r="AN29" s="2665" t="n"/>
      <c r="AO29" s="2665" t="n"/>
      <c r="AP29" s="2665" t="n"/>
      <c r="AQ29" s="2665" t="n"/>
      <c r="AR29" s="2665" t="n"/>
      <c r="AS29" s="2439" t="n"/>
      <c r="AT29" s="2669" t="n"/>
      <c r="AU29" s="2665" t="n"/>
      <c r="AV29" s="2665" t="n"/>
      <c r="AW29" s="2665" t="n"/>
      <c r="AX29" s="2665" t="n"/>
      <c r="AY29" s="2665" t="n"/>
      <c r="AZ29" s="2665" t="n"/>
      <c r="BA29" s="2439" t="n"/>
      <c r="BB29" s="2669" t="n"/>
      <c r="BC29" s="2665" t="n"/>
      <c r="BD29" s="2665" t="n"/>
      <c r="BE29" s="2665" t="n"/>
      <c r="BF29" s="2665" t="n"/>
      <c r="BG29" s="2665" t="n"/>
      <c r="BH29" s="2665" t="n"/>
      <c r="BI29" s="2439" t="n"/>
      <c r="BJ29" s="2669" t="n"/>
      <c r="BK29" s="2665" t="n"/>
      <c r="BL29" s="2665" t="n"/>
      <c r="BM29" s="2665" t="n"/>
      <c r="BN29" s="2665" t="n"/>
      <c r="BO29" s="2665" t="n"/>
      <c r="BP29" s="2665" t="n"/>
      <c r="BQ29" s="2665" t="n"/>
      <c r="BR29" s="2439" t="n"/>
      <c r="BS29" s="2669" t="n"/>
      <c r="BT29" s="2665" t="n"/>
      <c r="BU29" s="2665" t="n"/>
      <c r="BV29" s="2665" t="n"/>
      <c r="BW29" s="2665" t="n"/>
      <c r="BX29" s="2665" t="n"/>
      <c r="BY29" s="2665" t="n"/>
      <c r="BZ29" s="2439" t="n"/>
      <c r="CA29" s="2669" t="n"/>
      <c r="CB29" s="2665" t="n"/>
      <c r="CC29" s="2665" t="n"/>
      <c r="CD29" s="2665" t="n"/>
      <c r="CE29" s="2665" t="n"/>
      <c r="CF29" s="2665" t="n"/>
      <c r="CG29" s="2665" t="n"/>
      <c r="CH29" s="2439" t="n"/>
      <c r="CI29" s="2669" t="n"/>
      <c r="CJ29" s="2665" t="n"/>
      <c r="CK29" s="2665" t="n"/>
      <c r="CL29" s="2665" t="n"/>
      <c r="CM29" s="2665" t="n"/>
      <c r="CN29" s="2665" t="n"/>
      <c r="CO29" s="2665" t="n"/>
      <c r="CP29" s="2439" t="n"/>
      <c r="CQ29" s="2669" t="n"/>
      <c r="CR29" s="2665" t="n">
        <v>-19850.72118015</v>
      </c>
      <c r="CS29" s="2665" t="n">
        <v>-20759.63019600934</v>
      </c>
      <c r="CT29" s="2665" t="n">
        <v>-19817.95723114282</v>
      </c>
      <c r="CU29" s="2665" t="n">
        <v>908.9090158593353</v>
      </c>
      <c r="CV29" s="2665" t="n">
        <v>-32.76394900718151</v>
      </c>
      <c r="CW29" s="2665" t="n">
        <v>-20985.0471222</v>
      </c>
      <c r="CX29" s="2666">
        <f>IFERROR(CR29/CW29-1,"-")</f>
        <v/>
      </c>
      <c r="CY29" s="2670" t="n"/>
      <c r="CZ29" s="2665" t="n">
        <v>-63314.388083742</v>
      </c>
      <c r="DA29" s="2665" t="n">
        <v>-60066.6102717575</v>
      </c>
      <c r="DB29" s="2665" t="n"/>
      <c r="DC29" s="2665" t="n"/>
      <c r="DD29" s="2665" t="n">
        <v>-64960.346765</v>
      </c>
      <c r="DE29" s="2666">
        <f>CZ29/DD29-1</f>
        <v/>
      </c>
      <c r="DF29" s="2666">
        <f>DA29/DD29-1</f>
        <v/>
      </c>
      <c r="DG29" s="2666" t="n"/>
      <c r="DH29" s="2666">
        <f>DC29/DD29-1</f>
        <v/>
      </c>
      <c r="DI29" s="2651" t="n"/>
      <c r="DJ29" s="2652" t="n"/>
      <c r="DK29" s="2652" t="n"/>
      <c r="DL29" s="2652" t="n"/>
      <c r="DM29" s="2652" t="n"/>
      <c r="DN29" s="2653" t="n"/>
      <c r="DO29" s="534" t="n"/>
      <c r="DX29" s="2643" t="n"/>
      <c r="DY29" s="2643" t="n"/>
      <c r="DZ29" s="2643" t="n"/>
    </row>
    <row customHeight="1" ht="15" r="30">
      <c r="A30" s="2421" t="n"/>
      <c r="B30" s="39" t="n"/>
      <c r="C30" s="731" t="inlineStr">
        <is>
          <t>PL24</t>
        </is>
      </c>
      <c r="D30" s="2671" t="n"/>
      <c r="E30" s="2671" t="n"/>
      <c r="F30" s="2671" t="n"/>
      <c r="G30" s="2671" t="n"/>
      <c r="H30" s="667" t="n"/>
      <c r="I30" s="2672" t="n"/>
      <c r="J30" s="2671" t="n"/>
      <c r="K30" s="2671" t="n"/>
      <c r="L30" s="2671" t="n"/>
      <c r="M30" s="2671" t="n"/>
      <c r="N30" s="667" t="n"/>
      <c r="O30" s="2672" t="n"/>
      <c r="P30" s="2671" t="n"/>
      <c r="Q30" s="2671" t="n"/>
      <c r="R30" s="2671" t="n"/>
      <c r="S30" s="2671" t="n"/>
      <c r="T30" s="667" t="n"/>
      <c r="U30" s="2673" t="n"/>
      <c r="V30" s="2674" t="n"/>
      <c r="W30" s="2674" t="n"/>
      <c r="X30" s="2674" t="n"/>
      <c r="Y30" s="2674" t="n"/>
      <c r="Z30" s="2674" t="n"/>
      <c r="AA30" s="2674" t="n"/>
      <c r="AB30" s="667" t="n"/>
      <c r="AC30" s="2673" t="n"/>
      <c r="AD30" s="2671" t="n"/>
      <c r="AE30" s="2671" t="n"/>
      <c r="AF30" s="2671" t="n"/>
      <c r="AG30" s="2671" t="n"/>
      <c r="AH30" s="2671" t="n"/>
      <c r="AI30" s="2671" t="n"/>
      <c r="AJ30" s="667" t="n"/>
      <c r="AK30" s="2675" t="n"/>
      <c r="AL30" s="2671" t="n"/>
      <c r="AM30" s="2671" t="n"/>
      <c r="AN30" s="2671" t="n"/>
      <c r="AO30" s="2671" t="n"/>
      <c r="AP30" s="2671" t="n"/>
      <c r="AQ30" s="2671" t="n"/>
      <c r="AR30" s="2671" t="n"/>
      <c r="AS30" s="667" t="n"/>
      <c r="AT30" s="2675" t="n"/>
      <c r="AU30" s="2671" t="n"/>
      <c r="AV30" s="2671" t="n"/>
      <c r="AW30" s="2671" t="n"/>
      <c r="AX30" s="2671" t="n"/>
      <c r="AY30" s="2671" t="n"/>
      <c r="AZ30" s="2671" t="n"/>
      <c r="BA30" s="667" t="n"/>
      <c r="BB30" s="2675" t="n"/>
      <c r="BC30" s="2671" t="n"/>
      <c r="BD30" s="2671" t="n"/>
      <c r="BE30" s="2671" t="n"/>
      <c r="BF30" s="2671" t="n"/>
      <c r="BG30" s="2671" t="n"/>
      <c r="BH30" s="2671" t="n"/>
      <c r="BI30" s="667" t="n"/>
      <c r="BJ30" s="2675" t="n"/>
      <c r="BK30" s="2671" t="n"/>
      <c r="BL30" s="2671" t="n"/>
      <c r="BM30" s="2671" t="n"/>
      <c r="BN30" s="2671" t="n"/>
      <c r="BO30" s="2671" t="n"/>
      <c r="BP30" s="2671" t="n"/>
      <c r="BQ30" s="2671" t="n"/>
      <c r="BR30" s="667" t="n"/>
      <c r="BS30" s="2675" t="n"/>
      <c r="BT30" s="2671" t="n"/>
      <c r="BU30" s="2671" t="n"/>
      <c r="BV30" s="2671" t="n"/>
      <c r="BW30" s="2671" t="n"/>
      <c r="BX30" s="2671" t="n"/>
      <c r="BY30" s="2671" t="n"/>
      <c r="BZ30" s="667" t="n"/>
      <c r="CA30" s="2675" t="n"/>
      <c r="CB30" s="2671" t="n"/>
      <c r="CC30" s="2671" t="n"/>
      <c r="CD30" s="2671" t="n"/>
      <c r="CE30" s="2671" t="n"/>
      <c r="CF30" s="2671" t="n"/>
      <c r="CG30" s="2671" t="n"/>
      <c r="CH30" s="667" t="n"/>
      <c r="CI30" s="2675" t="n"/>
      <c r="CJ30" s="2671" t="n"/>
      <c r="CK30" s="2671" t="n"/>
      <c r="CL30" s="2671" t="n"/>
      <c r="CM30" s="2671" t="n"/>
      <c r="CN30" s="2671" t="n"/>
      <c r="CO30" s="2671" t="n"/>
      <c r="CP30" s="667" t="n"/>
      <c r="CQ30" s="2675" t="n"/>
      <c r="CR30" s="2671" t="n"/>
      <c r="CS30" s="2671" t="n"/>
      <c r="CT30" s="2671" t="n"/>
      <c r="CU30" s="2671" t="n"/>
      <c r="CV30" s="2671" t="n"/>
      <c r="CW30" s="2671" t="n"/>
      <c r="CX30" s="2672">
        <f>IFERROR(CR30/CW30-1,"-")</f>
        <v/>
      </c>
      <c r="CY30" s="2676" t="n"/>
      <c r="CZ30" s="2671" t="n"/>
      <c r="DA30" s="2671" t="n"/>
      <c r="DB30" s="2671" t="n"/>
      <c r="DC30" s="2671" t="n"/>
      <c r="DD30" s="2671" t="n"/>
      <c r="DE30" s="2672" t="n"/>
      <c r="DF30" s="2672" t="n"/>
      <c r="DG30" s="2672" t="n"/>
      <c r="DH30" s="2672" t="n"/>
      <c r="DI30" s="2651" t="n"/>
      <c r="DJ30" s="2652" t="n"/>
      <c r="DK30" s="2652" t="n"/>
      <c r="DL30" s="2652" t="n"/>
      <c r="DM30" s="2652" t="n"/>
      <c r="DN30" s="2653" t="n"/>
      <c r="DO30" s="418" t="n"/>
      <c r="DX30" s="2643" t="n"/>
      <c r="DY30" s="2643" t="n"/>
      <c r="DZ30" s="2643" t="n"/>
    </row>
    <row customFormat="1" r="31" s="1437">
      <c r="A31" s="2420" t="inlineStr">
        <is>
          <t>EBITDA</t>
        </is>
      </c>
      <c r="B31" s="666" t="n"/>
      <c r="C31" s="731" t="inlineStr">
        <is>
          <t>PL25</t>
        </is>
      </c>
      <c r="D31" s="2662" t="n">
        <v>1175.80480486568</v>
      </c>
      <c r="E31" s="2662" t="n">
        <v>1341.025392895371</v>
      </c>
      <c r="F31" s="2662" t="n">
        <v>-165.2205880296908</v>
      </c>
      <c r="G31" s="2662" t="n">
        <v>1893.637033468136</v>
      </c>
      <c r="H31" s="1745" t="n">
        <v>-0.3790759347834306</v>
      </c>
      <c r="I31" s="2661" t="n"/>
      <c r="J31" s="2662" t="n">
        <v>162.4788558644059</v>
      </c>
      <c r="K31" s="2662" t="n">
        <v>1169.322794782512</v>
      </c>
      <c r="L31" s="2662" t="n">
        <v>-1006.843938918106</v>
      </c>
      <c r="M31" s="2662" t="n">
        <v>998.8805088388135</v>
      </c>
      <c r="N31" s="1745" t="n">
        <v>-0.837339046636033</v>
      </c>
      <c r="O31" s="2661" t="n"/>
      <c r="P31" s="2662" t="n">
        <v>598.549168925001</v>
      </c>
      <c r="Q31" s="2662" t="n">
        <v>1642.172435779662</v>
      </c>
      <c r="R31" s="2662" t="n">
        <v>-1043.623266854661</v>
      </c>
      <c r="S31" s="2662" t="n">
        <v>1119.385133568061</v>
      </c>
      <c r="T31" s="1745" t="n">
        <v>-0.46528754851593</v>
      </c>
      <c r="U31" s="2663" t="n"/>
      <c r="V31" s="2664" t="n">
        <v>-117.4429878742367</v>
      </c>
      <c r="W31" s="2664" t="n">
        <v>1559.35646714029</v>
      </c>
      <c r="X31" s="2664" t="n">
        <v>499.8823201883442</v>
      </c>
      <c r="Y31" s="2664" t="n">
        <v>-1676.799455014527</v>
      </c>
      <c r="Z31" s="2664" t="n">
        <v>-617.3253080625809</v>
      </c>
      <c r="AA31" s="2664" t="n">
        <v>1113.307149801017</v>
      </c>
      <c r="AB31" s="1745" t="n">
        <v>-1.105490194592954</v>
      </c>
      <c r="AC31" s="2663" t="n"/>
      <c r="AD31" s="2662" t="n"/>
      <c r="AE31" s="2662" t="n"/>
      <c r="AF31" s="2662" t="n"/>
      <c r="AG31" s="2662" t="n"/>
      <c r="AH31" s="2662" t="n"/>
      <c r="AI31" s="2662" t="n"/>
      <c r="AJ31" s="1745" t="n"/>
      <c r="AK31" s="2659" t="n"/>
      <c r="AL31" s="2662" t="n"/>
      <c r="AM31" s="2662" t="n"/>
      <c r="AN31" s="2662" t="n"/>
      <c r="AO31" s="2662" t="n"/>
      <c r="AP31" s="2662" t="n"/>
      <c r="AQ31" s="2662" t="n"/>
      <c r="AR31" s="2662" t="n"/>
      <c r="AS31" s="1745" t="n"/>
      <c r="AT31" s="2659" t="n"/>
      <c r="AU31" s="2662" t="n"/>
      <c r="AV31" s="2662" t="n"/>
      <c r="AW31" s="2662" t="n"/>
      <c r="AX31" s="2662" t="n"/>
      <c r="AY31" s="2662" t="n"/>
      <c r="AZ31" s="2662" t="n"/>
      <c r="BA31" s="1745" t="n"/>
      <c r="BB31" s="2659" t="n"/>
      <c r="BC31" s="2662" t="n"/>
      <c r="BD31" s="2662" t="n"/>
      <c r="BE31" s="2662" t="n"/>
      <c r="BF31" s="2662" t="n"/>
      <c r="BG31" s="2662" t="n"/>
      <c r="BH31" s="2662" t="n"/>
      <c r="BI31" s="1745" t="n"/>
      <c r="BJ31" s="2659" t="n"/>
      <c r="BK31" s="2662" t="n"/>
      <c r="BL31" s="2662" t="n"/>
      <c r="BM31" s="2662" t="n"/>
      <c r="BN31" s="2662" t="n"/>
      <c r="BO31" s="2662" t="n"/>
      <c r="BP31" s="2662" t="n"/>
      <c r="BQ31" s="2662" t="n"/>
      <c r="BR31" s="1745" t="n"/>
      <c r="BS31" s="2659" t="n"/>
      <c r="BT31" s="2662" t="n"/>
      <c r="BU31" s="2662" t="n"/>
      <c r="BV31" s="2662" t="n"/>
      <c r="BW31" s="2662" t="n"/>
      <c r="BX31" s="2662" t="n"/>
      <c r="BY31" s="2662" t="n"/>
      <c r="BZ31" s="1745" t="n"/>
      <c r="CA31" s="2659" t="n"/>
      <c r="CB31" s="2662" t="n"/>
      <c r="CC31" s="2662" t="n"/>
      <c r="CD31" s="2662" t="n"/>
      <c r="CE31" s="2662" t="n"/>
      <c r="CF31" s="2662" t="n"/>
      <c r="CG31" s="2662" t="n"/>
      <c r="CH31" s="1745" t="n"/>
      <c r="CI31" s="2659" t="n"/>
      <c r="CJ31" s="2662" t="n"/>
      <c r="CK31" s="2662" t="n"/>
      <c r="CL31" s="2662" t="n"/>
      <c r="CM31" s="2662" t="n"/>
      <c r="CN31" s="2662" t="n"/>
      <c r="CO31" s="2662" t="n"/>
      <c r="CP31" s="1745" t="n"/>
      <c r="CQ31" s="2659" t="n"/>
      <c r="CR31" s="2662" t="n">
        <v>1819.38984178085</v>
      </c>
      <c r="CS31" s="2662" t="n">
        <v>5711.877090597834</v>
      </c>
      <c r="CT31" s="2662" t="n">
        <v>2436.715149843431</v>
      </c>
      <c r="CU31" s="2662" t="n">
        <v>-3892.487248816984</v>
      </c>
      <c r="CV31" s="2662" t="n">
        <v>-617.3253080625809</v>
      </c>
      <c r="CW31" s="2662" t="n">
        <v>5125.209825676027</v>
      </c>
      <c r="CX31" s="2661">
        <f>IFERROR(CR31/CW31-1,"-")</f>
        <v/>
      </c>
      <c r="CY31" s="1798" t="n"/>
      <c r="CZ31" s="2662" t="n">
        <v>20699.8895620106</v>
      </c>
      <c r="DA31" s="2662" t="n">
        <v>15738.784033579</v>
      </c>
      <c r="DB31" s="2662" t="n"/>
      <c r="DC31" s="2662" t="n"/>
      <c r="DD31" s="2662" t="n">
        <v>10590.33331046611</v>
      </c>
      <c r="DE31" s="2661">
        <f>CZ31/DD31-1</f>
        <v/>
      </c>
      <c r="DF31" s="2661">
        <f>DA31/DD31-1</f>
        <v/>
      </c>
      <c r="DG31" s="2661">
        <f>DB31/DD31-1</f>
        <v/>
      </c>
      <c r="DH31" s="2661">
        <f>DC31/DD31-1</f>
        <v/>
      </c>
      <c r="DI31" s="2651" t="n"/>
      <c r="DJ31" s="2652" t="n"/>
      <c r="DK31" s="2652" t="n"/>
      <c r="DL31" s="2652" t="n"/>
      <c r="DM31" s="2652" t="n"/>
      <c r="DN31" s="2653" t="n"/>
      <c r="DO31" s="529" t="n"/>
      <c r="DX31" s="2643" t="n"/>
      <c r="DY31" s="2643" t="n"/>
      <c r="DZ31" s="2643" t="n"/>
    </row>
    <row customFormat="1" r="32" s="2678">
      <c r="A32" s="2688" t="inlineStr">
        <is>
          <t>% CA</t>
        </is>
      </c>
      <c r="B32" s="2661" t="n"/>
      <c r="C32" s="731" t="inlineStr">
        <is>
          <t>PL26</t>
        </is>
      </c>
      <c r="D32" s="2661" t="n">
        <v>0.16021107527989</v>
      </c>
      <c r="E32" s="2661" t="n">
        <v>0.167858097802</v>
      </c>
      <c r="F32" s="2661" t="n">
        <v>-0.007647022522109997</v>
      </c>
      <c r="G32" s="2661" t="n">
        <v>0.2274665644454998</v>
      </c>
      <c r="H32" s="2440" t="n">
        <v>-0.06725548916560975</v>
      </c>
      <c r="I32" s="2680" t="n"/>
      <c r="J32" s="2661" t="n">
        <v>0.0262022874711947</v>
      </c>
      <c r="K32" s="2661" t="n">
        <v>0.153641690537581</v>
      </c>
      <c r="L32" s="2661" t="n">
        <v>-0.1274394030663863</v>
      </c>
      <c r="M32" s="2661" t="n">
        <v>0.1314331846726378</v>
      </c>
      <c r="N32" s="2440" t="n">
        <v>-0.1052308972014431</v>
      </c>
      <c r="O32" s="2680" t="n"/>
      <c r="P32" s="2661" t="n">
        <v>0.08607178564144161</v>
      </c>
      <c r="Q32" s="2661" t="n">
        <v>0.193397850128636</v>
      </c>
      <c r="R32" s="2661" t="n">
        <v>-0.1073260644871944</v>
      </c>
      <c r="S32" s="2661" t="n">
        <v>0.1409185126071613</v>
      </c>
      <c r="T32" s="2440" t="n">
        <v>-0.05484672696571968</v>
      </c>
      <c r="U32" s="2681" t="n"/>
      <c r="V32" s="2682" t="n">
        <v>-0.01865824941027633</v>
      </c>
      <c r="W32" s="1923" t="n">
        <v>0.18915960456729</v>
      </c>
      <c r="X32" s="2682" t="n">
        <v>0.07382368333866392</v>
      </c>
      <c r="Y32" s="2682" t="n">
        <v>-0.2078178539775663</v>
      </c>
      <c r="Z32" s="2682" t="n">
        <v>-0.09248193274894025</v>
      </c>
      <c r="AA32" s="2682" t="n">
        <v>0.1377816300348812</v>
      </c>
      <c r="AB32" s="2440" t="n">
        <v>-0.1564398794451575</v>
      </c>
      <c r="AC32" s="2681" t="n"/>
      <c r="AD32" s="2661" t="n"/>
      <c r="AE32" s="780" t="n"/>
      <c r="AF32" s="2661" t="n"/>
      <c r="AG32" s="2661" t="n"/>
      <c r="AH32" s="2661" t="n"/>
      <c r="AI32" s="2661" t="n"/>
      <c r="AJ32" s="2440" t="n"/>
      <c r="AK32" s="2683" t="n"/>
      <c r="AL32" s="2661" t="n"/>
      <c r="AM32" s="780" t="n"/>
      <c r="AN32" s="2661" t="n"/>
      <c r="AO32" s="2661" t="n"/>
      <c r="AP32" s="2680" t="n"/>
      <c r="AQ32" s="2680" t="n"/>
      <c r="AR32" s="2661" t="n"/>
      <c r="AS32" s="2440" t="n"/>
      <c r="AT32" s="2683" t="n"/>
      <c r="AU32" s="2661" t="n"/>
      <c r="AV32" s="2661" t="n"/>
      <c r="AW32" s="2661" t="n"/>
      <c r="AX32" s="2680" t="n"/>
      <c r="AY32" s="2680" t="n"/>
      <c r="AZ32" s="2661" t="n"/>
      <c r="BA32" s="2440" t="n"/>
      <c r="BB32" s="2683" t="n"/>
      <c r="BC32" s="2661" t="n"/>
      <c r="BD32" s="2661" t="n"/>
      <c r="BE32" s="2661" t="n"/>
      <c r="BF32" s="2680" t="n"/>
      <c r="BG32" s="2680" t="n"/>
      <c r="BH32" s="2661" t="n"/>
      <c r="BI32" s="2440" t="n"/>
      <c r="BJ32" s="2683" t="n"/>
      <c r="BK32" s="2661" t="n"/>
      <c r="BL32" s="2661" t="n"/>
      <c r="BM32" s="2661" t="n"/>
      <c r="BN32" s="2661" t="n"/>
      <c r="BO32" s="2680" t="n"/>
      <c r="BP32" s="2680" t="n"/>
      <c r="BQ32" s="2661" t="n"/>
      <c r="BR32" s="2440" t="n"/>
      <c r="BS32" s="2683" t="n"/>
      <c r="BT32" s="2661" t="n"/>
      <c r="BU32" s="2661" t="n"/>
      <c r="BV32" s="2661" t="n"/>
      <c r="BW32" s="2680" t="n"/>
      <c r="BX32" s="2680" t="n"/>
      <c r="BY32" s="2661" t="n"/>
      <c r="BZ32" s="2440" t="n"/>
      <c r="CA32" s="2683" t="n"/>
      <c r="CB32" s="2661" t="n"/>
      <c r="CC32" s="2661" t="n"/>
      <c r="CD32" s="2661" t="n"/>
      <c r="CE32" s="2680" t="n"/>
      <c r="CF32" s="2680" t="n"/>
      <c r="CG32" s="2661" t="n"/>
      <c r="CH32" s="2440" t="n"/>
      <c r="CI32" s="2683" t="n"/>
      <c r="CJ32" s="2661" t="n"/>
      <c r="CK32" s="2661" t="n"/>
      <c r="CL32" s="2661" t="n"/>
      <c r="CM32" s="2680" t="n"/>
      <c r="CN32" s="2680" t="n"/>
      <c r="CO32" s="2661" t="n"/>
      <c r="CP32" s="2440" t="n"/>
      <c r="CQ32" s="2683" t="n"/>
      <c r="CR32" s="2661" t="n">
        <v>0.06791475221370234</v>
      </c>
      <c r="CS32" s="2661" t="n">
        <v>0.1766495172718242</v>
      </c>
      <c r="CT32" s="2661" t="n">
        <v>0.3463088317311903</v>
      </c>
      <c r="CU32" s="2680" t="n">
        <v>-0.1087347650581218</v>
      </c>
      <c r="CV32" s="2680" t="n">
        <v>-0.2783940795174879</v>
      </c>
      <c r="CW32" s="2661" t="n">
        <v>0.1604208068686523</v>
      </c>
      <c r="CX32" s="2680">
        <f>IFERROR(CR32/CW32-1,"-")</f>
        <v/>
      </c>
      <c r="CY32" s="2659" t="n"/>
      <c r="CZ32" s="780" t="n">
        <v>0.20344796201747</v>
      </c>
      <c r="DA32" s="2661" t="n">
        <v>0.171254231102637</v>
      </c>
      <c r="DB32" s="2661" t="n"/>
      <c r="DC32" s="2661" t="n"/>
      <c r="DD32" s="2661" t="n">
        <v>0.1155841152945963</v>
      </c>
      <c r="DE32" s="2680">
        <f>(CZ32-DD32)</f>
        <v/>
      </c>
      <c r="DF32" s="2661">
        <f>DA32/DD32-1</f>
        <v/>
      </c>
      <c r="DG32" s="2661">
        <f>DB32/DD32-1</f>
        <v/>
      </c>
      <c r="DH32" s="2686">
        <f>DC32/DD32-1</f>
        <v/>
      </c>
      <c r="DI32" s="2651" t="n"/>
      <c r="DJ32" s="2652" t="n"/>
      <c r="DK32" s="2652" t="n"/>
      <c r="DL32" s="2652" t="n"/>
      <c r="DM32" s="2652" t="n"/>
      <c r="DN32" s="2653" t="n"/>
      <c r="DO32" s="2687" t="n"/>
      <c r="DX32" s="2643" t="n"/>
      <c r="DY32" s="2643" t="n"/>
      <c r="DZ32" s="2643" t="n"/>
    </row>
    <row customHeight="1" hidden="1" ht="9" r="33">
      <c r="A33" s="2421" t="inlineStr">
        <is>
          <t>Fixe &amp; Internet</t>
        </is>
      </c>
      <c r="B33" s="39" t="n"/>
      <c r="C33" s="731" t="inlineStr">
        <is>
          <t>PL27</t>
        </is>
      </c>
      <c r="D33" s="2671" t="n"/>
      <c r="E33" s="2671" t="n"/>
      <c r="F33" s="2662" t="n"/>
      <c r="G33" s="2671" t="n"/>
      <c r="H33" s="667" t="n"/>
      <c r="I33" s="2672" t="n"/>
      <c r="J33" s="2671" t="n"/>
      <c r="K33" s="2671" t="n"/>
      <c r="L33" s="2662" t="n"/>
      <c r="M33" s="2671" t="n"/>
      <c r="N33" s="667" t="n"/>
      <c r="O33" s="2672" t="n"/>
      <c r="P33" s="2671" t="n"/>
      <c r="Q33" s="2671" t="n"/>
      <c r="R33" s="2662" t="n"/>
      <c r="S33" s="2671" t="n"/>
      <c r="T33" s="667" t="n"/>
      <c r="U33" s="2673" t="n"/>
      <c r="V33" s="2674" t="n"/>
      <c r="W33" s="2674" t="n"/>
      <c r="X33" s="2674" t="n"/>
      <c r="Y33" s="2664" t="n"/>
      <c r="Z33" s="2664" t="n"/>
      <c r="AA33" s="2674" t="n"/>
      <c r="AB33" s="667" t="n"/>
      <c r="AC33" s="2673" t="n"/>
      <c r="AD33" s="2671" t="n"/>
      <c r="AE33" s="2671" t="n"/>
      <c r="AF33" s="2671" t="n"/>
      <c r="AG33" s="2662" t="n"/>
      <c r="AH33" s="2662" t="n"/>
      <c r="AI33" s="2671" t="n"/>
      <c r="AJ33" s="667" t="n"/>
      <c r="AK33" s="2675" t="n"/>
      <c r="AL33" s="2671" t="n"/>
      <c r="AM33" s="2671" t="n"/>
      <c r="AN33" s="2671" t="n"/>
      <c r="AO33" s="2671" t="n"/>
      <c r="AP33" s="2671" t="n"/>
      <c r="AQ33" s="2671" t="n"/>
      <c r="AR33" s="2671" t="n"/>
      <c r="AS33" s="667" t="n"/>
      <c r="AT33" s="2675" t="n"/>
      <c r="AU33" s="2671" t="n"/>
      <c r="AV33" s="2671" t="n"/>
      <c r="AW33" s="2671" t="n"/>
      <c r="AX33" s="2671" t="n"/>
      <c r="AY33" s="2671" t="n"/>
      <c r="AZ33" s="2671" t="n"/>
      <c r="BA33" s="667" t="n"/>
      <c r="BB33" s="2675" t="n"/>
      <c r="BC33" s="2671" t="n"/>
      <c r="BD33" s="2671" t="n"/>
      <c r="BE33" s="2671" t="n"/>
      <c r="BF33" s="2671" t="n"/>
      <c r="BG33" s="2671" t="n"/>
      <c r="BH33" s="2671" t="n"/>
      <c r="BI33" s="667" t="n"/>
      <c r="BJ33" s="2675" t="n"/>
      <c r="BK33" s="2671" t="n"/>
      <c r="BL33" s="2671" t="n"/>
      <c r="BM33" s="2671" t="n"/>
      <c r="BN33" s="2671" t="n"/>
      <c r="BO33" s="2671" t="n"/>
      <c r="BP33" s="2671" t="n"/>
      <c r="BQ33" s="2671" t="n"/>
      <c r="BR33" s="667" t="n"/>
      <c r="BS33" s="2675" t="n"/>
      <c r="BT33" s="2671" t="n"/>
      <c r="BU33" s="2671" t="n"/>
      <c r="BV33" s="2671" t="n"/>
      <c r="BW33" s="2671" t="n"/>
      <c r="BX33" s="2671" t="n"/>
      <c r="BY33" s="2671" t="n"/>
      <c r="BZ33" s="667" t="n"/>
      <c r="CA33" s="2675" t="n"/>
      <c r="CB33" s="2671" t="n"/>
      <c r="CC33" s="2671" t="n"/>
      <c r="CD33" s="2671" t="n"/>
      <c r="CE33" s="2671" t="n"/>
      <c r="CF33" s="2671" t="n"/>
      <c r="CG33" s="2671" t="n"/>
      <c r="CH33" s="667" t="n"/>
      <c r="CI33" s="2675" t="n"/>
      <c r="CJ33" s="2671" t="n"/>
      <c r="CK33" s="2671" t="n"/>
      <c r="CL33" s="2671" t="n"/>
      <c r="CM33" s="2671" t="n"/>
      <c r="CN33" s="2671" t="n"/>
      <c r="CO33" s="2671" t="n"/>
      <c r="CP33" s="667" t="n"/>
      <c r="CQ33" s="2675" t="n"/>
      <c r="CR33" s="2671" t="n"/>
      <c r="CS33" s="2671" t="n"/>
      <c r="CT33" s="2671" t="n"/>
      <c r="CU33" s="2671">
        <f>+CR33-CS33</f>
        <v/>
      </c>
      <c r="CV33" s="2671">
        <f>+CR33-CT33</f>
        <v/>
      </c>
      <c r="CW33" s="2671" t="n"/>
      <c r="CX33" s="2672">
        <f>IFERROR(CR33/CW33-1,"-")</f>
        <v/>
      </c>
      <c r="CY33" s="2676" t="n"/>
      <c r="CZ33" s="2671" t="n"/>
      <c r="DA33" s="2671" t="n"/>
      <c r="DB33" s="2671" t="n"/>
      <c r="DC33" s="2671" t="n"/>
      <c r="DD33" s="2671" t="n"/>
      <c r="DE33" s="2672">
        <f>CZ33/DD33-1</f>
        <v/>
      </c>
      <c r="DF33" s="2672" t="n"/>
      <c r="DG33" s="2672" t="n"/>
      <c r="DH33" s="2672" t="n"/>
      <c r="DI33" s="2651" t="n"/>
      <c r="DJ33" s="2652" t="n"/>
      <c r="DK33" s="2652" t="n"/>
      <c r="DL33" s="2652" t="n"/>
      <c r="DM33" s="2652" t="n"/>
      <c r="DN33" s="2653" t="n"/>
      <c r="DO33" s="418" t="n"/>
      <c r="DX33" s="2643" t="n"/>
      <c r="DY33" s="2643" t="n"/>
      <c r="DZ33" s="2643" t="n"/>
    </row>
    <row customFormat="1" r="34" s="549">
      <c r="A34" s="2424" t="inlineStr">
        <is>
          <t>Mobile</t>
        </is>
      </c>
      <c r="B34" s="671" t="n"/>
      <c r="C34" s="731" t="inlineStr">
        <is>
          <t>PL28</t>
        </is>
      </c>
      <c r="D34" s="2665" t="n">
        <v>1175.80480486568</v>
      </c>
      <c r="E34" s="2665" t="n">
        <v>1341.025392895371</v>
      </c>
      <c r="F34" s="2665" t="n">
        <v>-165.2205880296908</v>
      </c>
      <c r="G34" s="2665" t="n">
        <v>1893.637033468136</v>
      </c>
      <c r="H34" s="2439" t="n">
        <v>-0.3790759347834306</v>
      </c>
      <c r="I34" s="2666" t="n"/>
      <c r="J34" s="2665" t="n">
        <v>162.4788558644059</v>
      </c>
      <c r="K34" s="2665" t="n">
        <v>1169.322794782512</v>
      </c>
      <c r="L34" s="2665" t="n">
        <v>-1006.843938918106</v>
      </c>
      <c r="M34" s="2665" t="n">
        <v>998.8805088388135</v>
      </c>
      <c r="N34" s="2439" t="n">
        <v>-0.837339046636033</v>
      </c>
      <c r="O34" s="2666" t="n"/>
      <c r="P34" s="2665" t="n">
        <v>598.549168925001</v>
      </c>
      <c r="Q34" s="2665" t="n">
        <v>1642.172435779662</v>
      </c>
      <c r="R34" s="2665" t="n">
        <v>-1043.623266854661</v>
      </c>
      <c r="S34" s="2665" t="n">
        <v>1119.385133568061</v>
      </c>
      <c r="T34" s="2439" t="n">
        <v>-0.46528754851593</v>
      </c>
      <c r="U34" s="2667" t="n"/>
      <c r="V34" s="2668" t="n">
        <v>-117.4429878742367</v>
      </c>
      <c r="W34" s="2668" t="n">
        <v>1559.35646714029</v>
      </c>
      <c r="X34" s="2668" t="n">
        <v>499.8823201883442</v>
      </c>
      <c r="Y34" s="2668" t="n">
        <v>-1676.799455014527</v>
      </c>
      <c r="Z34" s="2668" t="n">
        <v>-617.3253080625809</v>
      </c>
      <c r="AA34" s="2668" t="n">
        <v>1113.307149801017</v>
      </c>
      <c r="AB34" s="2439" t="n">
        <v>-1.105490194592954</v>
      </c>
      <c r="AC34" s="2667" t="n"/>
      <c r="AD34" s="2665" t="n"/>
      <c r="AE34" s="2665" t="n"/>
      <c r="AF34" s="2665" t="n"/>
      <c r="AG34" s="2665" t="n"/>
      <c r="AH34" s="2665" t="n"/>
      <c r="AI34" s="2665" t="n"/>
      <c r="AJ34" s="2439" t="n"/>
      <c r="AK34" s="2669" t="n"/>
      <c r="AL34" s="2665" t="n"/>
      <c r="AM34" s="2665" t="n"/>
      <c r="AN34" s="2665" t="n"/>
      <c r="AO34" s="2665" t="n"/>
      <c r="AP34" s="2665" t="n"/>
      <c r="AQ34" s="2665" t="n"/>
      <c r="AR34" s="2665" t="n"/>
      <c r="AS34" s="2439" t="n"/>
      <c r="AT34" s="2669" t="n"/>
      <c r="AU34" s="2665" t="n"/>
      <c r="AV34" s="2665" t="n"/>
      <c r="AW34" s="2665" t="n"/>
      <c r="AX34" s="2665" t="n"/>
      <c r="AY34" s="2665" t="n"/>
      <c r="AZ34" s="2665" t="n"/>
      <c r="BA34" s="2439" t="n"/>
      <c r="BB34" s="2669" t="n"/>
      <c r="BC34" s="2665" t="n"/>
      <c r="BD34" s="2665" t="n"/>
      <c r="BE34" s="2665" t="n"/>
      <c r="BF34" s="2665" t="n"/>
      <c r="BG34" s="2665" t="n"/>
      <c r="BH34" s="2665" t="n"/>
      <c r="BI34" s="2439" t="n"/>
      <c r="BJ34" s="2669" t="n"/>
      <c r="BK34" s="2665" t="n"/>
      <c r="BL34" s="2665" t="n"/>
      <c r="BM34" s="2665" t="n"/>
      <c r="BN34" s="2665" t="n"/>
      <c r="BO34" s="2665" t="n"/>
      <c r="BP34" s="2665" t="n"/>
      <c r="BQ34" s="2665" t="n"/>
      <c r="BR34" s="2439" t="n"/>
      <c r="BS34" s="2669" t="n"/>
      <c r="BT34" s="2665" t="n"/>
      <c r="BU34" s="2665" t="n"/>
      <c r="BV34" s="2665" t="n"/>
      <c r="BW34" s="2665" t="n"/>
      <c r="BX34" s="2665" t="n"/>
      <c r="BY34" s="2665" t="n"/>
      <c r="BZ34" s="2439" t="n"/>
      <c r="CA34" s="2669" t="n"/>
      <c r="CB34" s="2665" t="n"/>
      <c r="CC34" s="2665" t="n"/>
      <c r="CD34" s="2665" t="n"/>
      <c r="CE34" s="2665" t="n"/>
      <c r="CF34" s="2665" t="n"/>
      <c r="CG34" s="2665" t="n"/>
      <c r="CH34" s="2439" t="n"/>
      <c r="CI34" s="2669" t="n"/>
      <c r="CJ34" s="2665" t="n"/>
      <c r="CK34" s="2665" t="n"/>
      <c r="CL34" s="2665" t="n"/>
      <c r="CM34" s="2665" t="n"/>
      <c r="CN34" s="2665" t="n"/>
      <c r="CO34" s="2665" t="n"/>
      <c r="CP34" s="2439" t="n"/>
      <c r="CQ34" s="2669" t="n"/>
      <c r="CR34" s="2665" t="n">
        <v>1819.38984178085</v>
      </c>
      <c r="CS34" s="2665" t="n">
        <v>5711.877090597834</v>
      </c>
      <c r="CT34" s="2665" t="n">
        <v>2436.715149843431</v>
      </c>
      <c r="CU34" s="2665" t="n">
        <v>-3892.487248816984</v>
      </c>
      <c r="CV34" s="2665" t="n">
        <v>-617.3253080625809</v>
      </c>
      <c r="CW34" s="2665" t="n">
        <v>5125.209825676027</v>
      </c>
      <c r="CX34" s="2666">
        <f>IFERROR(CR34/CW34-1,"-")</f>
        <v/>
      </c>
      <c r="CY34" s="2670" t="n"/>
      <c r="CZ34" s="2665" t="n">
        <v>20699.8895620106</v>
      </c>
      <c r="DA34" s="2665" t="n">
        <v>15738.784033579</v>
      </c>
      <c r="DB34" s="2665" t="n"/>
      <c r="DC34" s="2665" t="n"/>
      <c r="DD34" s="2665" t="n">
        <v>10590.33331046611</v>
      </c>
      <c r="DE34" s="2666">
        <f>CZ34/DD34-1</f>
        <v/>
      </c>
      <c r="DF34" s="2666">
        <f>DA34/DD34-1</f>
        <v/>
      </c>
      <c r="DG34" s="2689">
        <f>DB34/DD34-1</f>
        <v/>
      </c>
      <c r="DH34" s="2666">
        <f>DC34/DD34-1</f>
        <v/>
      </c>
      <c r="DI34" s="2651" t="n"/>
      <c r="DJ34" s="2652" t="n"/>
      <c r="DK34" s="2652" t="n"/>
      <c r="DL34" s="2652" t="n"/>
      <c r="DM34" s="2652" t="n"/>
      <c r="DN34" s="2653" t="n"/>
      <c r="DO34" s="418" t="n"/>
      <c r="DX34" s="2643" t="n"/>
      <c r="DY34" s="2643" t="n"/>
      <c r="DZ34" s="2643" t="n"/>
    </row>
    <row r="35">
      <c r="A35" s="2419" t="n"/>
      <c r="B35" s="39" t="n"/>
      <c r="C35" s="731" t="inlineStr">
        <is>
          <t>PL29</t>
        </is>
      </c>
      <c r="D35" s="2671" t="n"/>
      <c r="E35" s="2671" t="n"/>
      <c r="F35" s="2671" t="n"/>
      <c r="G35" s="2671" t="n"/>
      <c r="H35" s="667" t="n"/>
      <c r="I35" s="2672" t="n"/>
      <c r="J35" s="2671" t="n"/>
      <c r="K35" s="2671" t="n"/>
      <c r="L35" s="2671" t="n"/>
      <c r="M35" s="2671" t="n"/>
      <c r="N35" s="667" t="n"/>
      <c r="O35" s="2672" t="n"/>
      <c r="P35" s="2671" t="n"/>
      <c r="Q35" s="2671" t="n"/>
      <c r="R35" s="2671" t="n"/>
      <c r="S35" s="2671" t="n"/>
      <c r="T35" s="667" t="n"/>
      <c r="U35" s="2673" t="n"/>
      <c r="V35" s="2674" t="n"/>
      <c r="W35" s="2674" t="n"/>
      <c r="X35" s="2674" t="n"/>
      <c r="Y35" s="2674" t="n"/>
      <c r="Z35" s="2674" t="n"/>
      <c r="AA35" s="2674" t="n"/>
      <c r="AB35" s="667" t="n"/>
      <c r="AC35" s="2673" t="n"/>
      <c r="AD35" s="2671" t="n"/>
      <c r="AE35" s="2671" t="n"/>
      <c r="AF35" s="2671" t="n"/>
      <c r="AG35" s="2671" t="n"/>
      <c r="AH35" s="2671" t="n"/>
      <c r="AI35" s="2671" t="n"/>
      <c r="AJ35" s="667" t="n"/>
      <c r="AK35" s="2675" t="n"/>
      <c r="AL35" s="2671" t="n"/>
      <c r="AM35" s="2671" t="n"/>
      <c r="AN35" s="2671" t="n"/>
      <c r="AO35" s="2671" t="n"/>
      <c r="AP35" s="2671" t="n"/>
      <c r="AQ35" s="2671" t="n"/>
      <c r="AR35" s="2671" t="n"/>
      <c r="AS35" s="667" t="n"/>
      <c r="AT35" s="2675" t="n"/>
      <c r="AU35" s="2671" t="n"/>
      <c r="AV35" s="2671" t="n"/>
      <c r="AW35" s="2671" t="n"/>
      <c r="AX35" s="2671" t="n"/>
      <c r="AY35" s="2671" t="n"/>
      <c r="AZ35" s="2671" t="n"/>
      <c r="BA35" s="667" t="n"/>
      <c r="BB35" s="2675" t="n"/>
      <c r="BC35" s="2671" t="n"/>
      <c r="BD35" s="2671" t="n"/>
      <c r="BE35" s="2671" t="n"/>
      <c r="BF35" s="2671" t="n"/>
      <c r="BG35" s="2671" t="n"/>
      <c r="BH35" s="2671" t="n"/>
      <c r="BI35" s="667" t="n"/>
      <c r="BJ35" s="2675" t="n"/>
      <c r="BK35" s="2671" t="n"/>
      <c r="BL35" s="2671" t="n"/>
      <c r="BM35" s="2671" t="n"/>
      <c r="BN35" s="2671" t="n"/>
      <c r="BO35" s="2671" t="n"/>
      <c r="BP35" s="2671" t="n"/>
      <c r="BQ35" s="2671" t="n"/>
      <c r="BR35" s="667" t="n"/>
      <c r="BS35" s="2675" t="n"/>
      <c r="BT35" s="2671" t="n"/>
      <c r="BU35" s="2671" t="n"/>
      <c r="BV35" s="2671" t="n"/>
      <c r="BW35" s="2671" t="n"/>
      <c r="BX35" s="2671" t="n"/>
      <c r="BY35" s="2671" t="n"/>
      <c r="BZ35" s="667" t="n"/>
      <c r="CA35" s="2675" t="n"/>
      <c r="CB35" s="2671" t="n"/>
      <c r="CC35" s="2671" t="n"/>
      <c r="CD35" s="2671" t="n"/>
      <c r="CE35" s="2671" t="n"/>
      <c r="CF35" s="2671" t="n"/>
      <c r="CG35" s="2671" t="n"/>
      <c r="CH35" s="667" t="n"/>
      <c r="CI35" s="2675" t="n"/>
      <c r="CJ35" s="2671" t="n"/>
      <c r="CK35" s="2671" t="n"/>
      <c r="CL35" s="2671" t="n"/>
      <c r="CM35" s="2671" t="n"/>
      <c r="CN35" s="2671" t="n"/>
      <c r="CO35" s="2671" t="n"/>
      <c r="CP35" s="667" t="n"/>
      <c r="CQ35" s="2675" t="n"/>
      <c r="CR35" s="2671" t="n"/>
      <c r="CS35" s="2671" t="n"/>
      <c r="CT35" s="2671" t="n"/>
      <c r="CU35" s="2671">
        <f>+CR35-CS35</f>
        <v/>
      </c>
      <c r="CV35" s="2671">
        <f>+CR35-CT35</f>
        <v/>
      </c>
      <c r="CW35" s="2671" t="n"/>
      <c r="CX35" s="2672">
        <f>IFERROR(CR35/CW35-1,"-")</f>
        <v/>
      </c>
      <c r="CY35" s="2676" t="n"/>
      <c r="CZ35" s="2671" t="n"/>
      <c r="DA35" s="2671" t="n"/>
      <c r="DB35" s="2671" t="n"/>
      <c r="DC35" s="2671" t="n"/>
      <c r="DD35" s="2671" t="n"/>
      <c r="DE35" s="2672" t="n"/>
      <c r="DF35" s="2672" t="n"/>
      <c r="DG35" s="2672" t="n"/>
      <c r="DH35" s="2672" t="n"/>
      <c r="DI35" s="2651" t="n"/>
      <c r="DJ35" s="2652" t="n"/>
      <c r="DK35" s="2652" t="n"/>
      <c r="DL35" s="2652" t="n"/>
      <c r="DM35" s="2652" t="n"/>
      <c r="DN35" s="2653" t="n"/>
      <c r="DO35" s="418" t="n"/>
      <c r="DX35" s="2643" t="n"/>
      <c r="DY35" s="2643" t="n"/>
      <c r="DZ35" s="2643" t="n"/>
    </row>
    <row r="36">
      <c r="A36" s="2419" t="inlineStr">
        <is>
          <t>Amortissements et déprec. Courant</t>
        </is>
      </c>
      <c r="B36" s="39" t="n"/>
      <c r="C36" s="731" t="inlineStr">
        <is>
          <t>PL30</t>
        </is>
      </c>
      <c r="D36" s="2662" t="n">
        <v>-1822.290247998282</v>
      </c>
      <c r="E36" s="2671" t="n">
        <v>-1972.639927632222</v>
      </c>
      <c r="F36" s="2671" t="n">
        <v>150.34967963394</v>
      </c>
      <c r="G36" s="2671" t="n">
        <v>-1741.858267268182</v>
      </c>
      <c r="H36" s="667" t="n">
        <v>0.04617596175390526</v>
      </c>
      <c r="I36" s="2672" t="n"/>
      <c r="J36" s="2662" t="n">
        <v>-1827.832545860241</v>
      </c>
      <c r="K36" s="2671" t="n">
        <v>-1932.219441488942</v>
      </c>
      <c r="L36" s="2671" t="n">
        <v>104.3868956287015</v>
      </c>
      <c r="M36" s="2671" t="n">
        <v>-1754.973203278402</v>
      </c>
      <c r="N36" s="667" t="n">
        <v>0.04151592881631094</v>
      </c>
      <c r="O36" s="2672" t="n"/>
      <c r="P36" s="2662" t="n">
        <v>-1846.170997178041</v>
      </c>
      <c r="Q36" s="2671" t="n">
        <v>-1932.808408498546</v>
      </c>
      <c r="R36" s="2671" t="n">
        <v>86.63741132050541</v>
      </c>
      <c r="S36" s="2671" t="n">
        <v>-1779.800383261389</v>
      </c>
      <c r="T36" s="667" t="n">
        <v>0.03729104372650593</v>
      </c>
      <c r="U36" s="2673" t="n"/>
      <c r="V36" s="2664" t="n">
        <v>-1863.177956403337</v>
      </c>
      <c r="W36" s="2674" t="n">
        <v>-1917.26423126699</v>
      </c>
      <c r="X36" s="2674" t="n">
        <v>-1917.264231266992</v>
      </c>
      <c r="Y36" s="2674" t="n">
        <v>54.08627486365276</v>
      </c>
      <c r="Z36" s="2674" t="n">
        <v>54.08627486365504</v>
      </c>
      <c r="AA36" s="2674" t="n">
        <v>-1775.022899663539</v>
      </c>
      <c r="AB36" s="667" t="n">
        <v>0.04966417997002104</v>
      </c>
      <c r="AC36" s="2673" t="n"/>
      <c r="AD36" s="2662" t="n"/>
      <c r="AE36" s="2671" t="n"/>
      <c r="AF36" s="2671" t="n"/>
      <c r="AG36" s="2671" t="n"/>
      <c r="AH36" s="2671" t="n"/>
      <c r="AI36" s="2671" t="n"/>
      <c r="AJ36" s="667" t="n"/>
      <c r="AK36" s="2675" t="n"/>
      <c r="AL36" s="2671" t="n"/>
      <c r="AM36" s="2671" t="n"/>
      <c r="AN36" s="2671" t="n"/>
      <c r="AO36" s="2671" t="n"/>
      <c r="AP36" s="2671" t="n"/>
      <c r="AQ36" s="2671" t="n"/>
      <c r="AR36" s="2671" t="n"/>
      <c r="AS36" s="667" t="n"/>
      <c r="AT36" s="2675" t="n"/>
      <c r="AU36" s="2671" t="n"/>
      <c r="AV36" s="2671" t="n"/>
      <c r="AW36" s="2671" t="n"/>
      <c r="AX36" s="2671" t="n"/>
      <c r="AY36" s="2671" t="n"/>
      <c r="AZ36" s="2671" t="n"/>
      <c r="BA36" s="667" t="n"/>
      <c r="BB36" s="2675" t="n"/>
      <c r="BC36" s="2662" t="n"/>
      <c r="BD36" s="2671" t="n"/>
      <c r="BE36" s="2671" t="n"/>
      <c r="BF36" s="2671" t="n"/>
      <c r="BG36" s="2671" t="n"/>
      <c r="BH36" s="2671" t="n"/>
      <c r="BI36" s="667" t="n"/>
      <c r="BJ36" s="2675" t="n"/>
      <c r="BK36" s="2662" t="n"/>
      <c r="BL36" s="2662" t="n"/>
      <c r="BM36" s="2662" t="n"/>
      <c r="BN36" s="2662" t="n"/>
      <c r="BO36" s="2671" t="n"/>
      <c r="BP36" s="2671" t="n"/>
      <c r="BQ36" s="2671" t="n"/>
      <c r="BR36" s="667" t="n"/>
      <c r="BS36" s="2675" t="n"/>
      <c r="BT36" s="2662" t="n"/>
      <c r="BU36" s="2662" t="n"/>
      <c r="BV36" s="2662" t="n"/>
      <c r="BW36" s="2671" t="n"/>
      <c r="BX36" s="2671" t="n"/>
      <c r="BY36" s="2671" t="n"/>
      <c r="BZ36" s="667" t="n"/>
      <c r="CA36" s="2675" t="n"/>
      <c r="CB36" s="2662" t="n"/>
      <c r="CC36" s="2662" t="n"/>
      <c r="CD36" s="2662" t="n"/>
      <c r="CE36" s="2662" t="n"/>
      <c r="CF36" s="2662" t="n"/>
      <c r="CG36" s="2662" t="n"/>
      <c r="CH36" s="667" t="n"/>
      <c r="CI36" s="2675" t="n"/>
      <c r="CJ36" s="2662" t="n"/>
      <c r="CK36" s="2662" t="n"/>
      <c r="CL36" s="2662" t="n"/>
      <c r="CM36" s="2662" t="n"/>
      <c r="CN36" s="2662" t="n"/>
      <c r="CO36" s="2662" t="n"/>
      <c r="CP36" s="667" t="n"/>
      <c r="CQ36" s="2675" t="n"/>
      <c r="CR36" s="2690" t="n">
        <v>-7359.4717474399</v>
      </c>
      <c r="CS36" s="2671" t="n">
        <v>-7754.932008886701</v>
      </c>
      <c r="CT36" s="2671" t="n">
        <v>-7413.558022303556</v>
      </c>
      <c r="CU36" s="2671" t="n">
        <v>395.4602614468004</v>
      </c>
      <c r="CV36" s="2671" t="n">
        <v>54.08627486365549</v>
      </c>
      <c r="CW36" s="2671" t="n">
        <v>-7051.654753471511</v>
      </c>
      <c r="CX36" s="2672">
        <f>IFERROR(CR36/CW36-1,"-")</f>
        <v/>
      </c>
      <c r="CY36" s="2676" t="n"/>
      <c r="CZ36" s="2671" t="n">
        <v>-22200</v>
      </c>
      <c r="DA36" s="2671" t="n">
        <v>-21247.72601342149</v>
      </c>
      <c r="DB36" s="2671" t="n"/>
      <c r="DC36" s="2671" t="n"/>
      <c r="DD36" s="2671" t="n">
        <v>-21685.32324469234</v>
      </c>
      <c r="DE36" s="2672">
        <f>CZ36/DD36-1</f>
        <v/>
      </c>
      <c r="DF36" s="2672">
        <f>DA36/DD36-1</f>
        <v/>
      </c>
      <c r="DG36" s="2672">
        <f>DB36/DD36-1</f>
        <v/>
      </c>
      <c r="DH36" s="2672">
        <f>DC36/DD36-1</f>
        <v/>
      </c>
      <c r="DI36" s="2651" t="n"/>
      <c r="DJ36" s="2652" t="n"/>
      <c r="DK36" s="2652" t="n"/>
      <c r="DL36" s="2652" t="n"/>
      <c r="DM36" s="2652" t="n"/>
      <c r="DN36" s="2653" t="n"/>
      <c r="DO36" s="418" t="n"/>
      <c r="DX36" s="2643" t="n"/>
      <c r="DY36" s="2643" t="n"/>
      <c r="DZ36" s="2643" t="n"/>
    </row>
    <row hidden="1" r="37">
      <c r="A37" s="2419" t="inlineStr">
        <is>
          <t>Dotations (Amo. et Pv NC)</t>
        </is>
      </c>
      <c r="B37" s="39" t="n"/>
      <c r="C37" s="731" t="inlineStr">
        <is>
          <t>PL31</t>
        </is>
      </c>
      <c r="D37" s="2671" t="n"/>
      <c r="E37" s="2671" t="n"/>
      <c r="F37" s="2671" t="n"/>
      <c r="G37" s="2671" t="n"/>
      <c r="H37" s="667" t="n"/>
      <c r="I37" s="2672" t="n"/>
      <c r="J37" s="2671" t="n"/>
      <c r="K37" s="2671" t="n"/>
      <c r="L37" s="2671" t="n"/>
      <c r="M37" s="2671" t="n"/>
      <c r="N37" s="667" t="n"/>
      <c r="O37" s="2672" t="n"/>
      <c r="P37" s="2671" t="n"/>
      <c r="Q37" s="2671" t="n"/>
      <c r="R37" s="2671" t="n"/>
      <c r="S37" s="2671" t="n"/>
      <c r="T37" s="667" t="n"/>
      <c r="U37" s="2673" t="n"/>
      <c r="V37" s="2674" t="n"/>
      <c r="W37" s="2674" t="n"/>
      <c r="X37" s="2674" t="n"/>
      <c r="Y37" s="2674" t="n"/>
      <c r="Z37" s="2674" t="n"/>
      <c r="AA37" s="2674" t="n"/>
      <c r="AB37" s="667" t="n"/>
      <c r="AC37" s="2673" t="n"/>
      <c r="AD37" s="2671" t="n"/>
      <c r="AE37" s="2671" t="n"/>
      <c r="AF37" s="2671" t="n"/>
      <c r="AG37" s="2671" t="n"/>
      <c r="AH37" s="2671" t="n"/>
      <c r="AI37" s="2671" t="n"/>
      <c r="AJ37" s="667" t="n"/>
      <c r="AK37" s="2675" t="n"/>
      <c r="AL37" s="2671" t="n"/>
      <c r="AM37" s="2671" t="n"/>
      <c r="AN37" s="2671" t="n"/>
      <c r="AO37" s="2671" t="n"/>
      <c r="AP37" s="2671" t="n"/>
      <c r="AQ37" s="2671" t="n"/>
      <c r="AR37" s="2671" t="n"/>
      <c r="AS37" s="667" t="n"/>
      <c r="AT37" s="2675" t="n"/>
      <c r="AU37" s="2671" t="n"/>
      <c r="AV37" s="2671" t="n"/>
      <c r="AW37" s="2671" t="n"/>
      <c r="AX37" s="2671" t="n"/>
      <c r="AY37" s="2671" t="n"/>
      <c r="AZ37" s="2671" t="n"/>
      <c r="BA37" s="667" t="n"/>
      <c r="BB37" s="2675" t="n"/>
      <c r="BC37" s="2671" t="n"/>
      <c r="BD37" s="2671" t="n"/>
      <c r="BE37" s="2671" t="n"/>
      <c r="BF37" s="2671" t="n"/>
      <c r="BG37" s="2671" t="n"/>
      <c r="BH37" s="2671" t="n"/>
      <c r="BI37" s="667" t="n"/>
      <c r="BJ37" s="2675" t="n"/>
      <c r="BK37" s="2671" t="n"/>
      <c r="BL37" s="2671" t="n"/>
      <c r="BM37" s="2671" t="n"/>
      <c r="BN37" s="2671" t="n"/>
      <c r="BO37" s="2671" t="n"/>
      <c r="BP37" s="2671" t="n"/>
      <c r="BQ37" s="2671" t="n"/>
      <c r="BR37" s="667" t="n"/>
      <c r="BS37" s="2675" t="n"/>
      <c r="BT37" s="2671" t="n"/>
      <c r="BU37" s="2671" t="n"/>
      <c r="BV37" s="2671" t="n"/>
      <c r="BW37" s="2671" t="n"/>
      <c r="BX37" s="2671" t="n"/>
      <c r="BY37" s="2671" t="n"/>
      <c r="BZ37" s="667" t="n"/>
      <c r="CA37" s="2675" t="n"/>
      <c r="CB37" s="2671" t="n"/>
      <c r="CC37" s="2671" t="n"/>
      <c r="CD37" s="2671" t="n"/>
      <c r="CE37" s="2671" t="n"/>
      <c r="CF37" s="2671" t="n"/>
      <c r="CG37" s="2671" t="n"/>
      <c r="CH37" s="667" t="n"/>
      <c r="CI37" s="2675" t="n"/>
      <c r="CJ37" s="2671" t="n"/>
      <c r="CK37" s="2671" t="n"/>
      <c r="CL37" s="2671" t="n"/>
      <c r="CM37" s="2671" t="n"/>
      <c r="CN37" s="2671" t="n"/>
      <c r="CO37" s="2671" t="n"/>
      <c r="CP37" s="667" t="n"/>
      <c r="CQ37" s="2675" t="n"/>
      <c r="CR37" s="2671" t="n"/>
      <c r="CS37" s="2671" t="n"/>
      <c r="CT37" s="2671" t="n"/>
      <c r="CU37" s="2671">
        <f>+CR37-CS37</f>
        <v/>
      </c>
      <c r="CV37" s="2671">
        <f>+CR37-CT37</f>
        <v/>
      </c>
      <c r="CW37" s="2671" t="n"/>
      <c r="CX37" s="2672">
        <f>IFERROR(CR37/CW37-1,"-")</f>
        <v/>
      </c>
      <c r="CY37" s="2676" t="n"/>
      <c r="CZ37" s="2671" t="n"/>
      <c r="DA37" s="2671" t="n"/>
      <c r="DB37" s="2671" t="n"/>
      <c r="DC37" s="2671" t="n"/>
      <c r="DD37" s="2671" t="n"/>
      <c r="DE37" s="2672" t="n"/>
      <c r="DF37" s="2672" t="n"/>
      <c r="DG37" s="2672" t="n"/>
      <c r="DH37" s="2672" t="n"/>
      <c r="DI37" s="2651" t="n"/>
      <c r="DJ37" s="2652" t="n"/>
      <c r="DK37" s="2652" t="n"/>
      <c r="DL37" s="2652" t="n"/>
      <c r="DM37" s="2652" t="n"/>
      <c r="DN37" s="2653" t="n"/>
      <c r="DO37" s="418" t="n"/>
      <c r="DX37" s="2643" t="n"/>
      <c r="DY37" s="2643" t="n"/>
      <c r="DZ37" s="2643" t="n"/>
    </row>
    <row hidden="1" r="38">
      <c r="A38" s="2419" t="inlineStr">
        <is>
          <t>Autres non courant</t>
        </is>
      </c>
      <c r="B38" s="39" t="n"/>
      <c r="C38" s="731" t="inlineStr">
        <is>
          <t>PL32</t>
        </is>
      </c>
      <c r="D38" s="2671" t="n"/>
      <c r="E38" s="2671" t="n"/>
      <c r="F38" s="2671" t="n"/>
      <c r="G38" s="2671" t="n"/>
      <c r="H38" s="667" t="n"/>
      <c r="I38" s="2672" t="n"/>
      <c r="J38" s="2671" t="n"/>
      <c r="K38" s="2671" t="n"/>
      <c r="L38" s="2671" t="n"/>
      <c r="M38" s="2671" t="n"/>
      <c r="N38" s="667" t="n"/>
      <c r="O38" s="2672" t="n"/>
      <c r="P38" s="2671" t="n"/>
      <c r="Q38" s="2671" t="n"/>
      <c r="R38" s="2671" t="n"/>
      <c r="S38" s="2671" t="n"/>
      <c r="T38" s="667" t="n"/>
      <c r="U38" s="2673" t="n"/>
      <c r="V38" s="2674" t="n"/>
      <c r="W38" s="2674" t="n"/>
      <c r="X38" s="2674" t="n"/>
      <c r="Y38" s="2674" t="n"/>
      <c r="Z38" s="2674" t="n"/>
      <c r="AA38" s="2674" t="n"/>
      <c r="AB38" s="667" t="n"/>
      <c r="AC38" s="2673" t="n"/>
      <c r="AD38" s="2671" t="n"/>
      <c r="AE38" s="2671" t="n"/>
      <c r="AF38" s="2671" t="n"/>
      <c r="AG38" s="2671" t="n"/>
      <c r="AH38" s="2671" t="n"/>
      <c r="AI38" s="2671" t="n"/>
      <c r="AJ38" s="667" t="n"/>
      <c r="AK38" s="2675" t="n"/>
      <c r="AL38" s="2671" t="n"/>
      <c r="AM38" s="2671" t="n"/>
      <c r="AN38" s="2671" t="n"/>
      <c r="AO38" s="2671" t="n"/>
      <c r="AP38" s="2671" t="n"/>
      <c r="AQ38" s="2671" t="n"/>
      <c r="AR38" s="2671" t="n"/>
      <c r="AS38" s="667" t="n"/>
      <c r="AT38" s="2675" t="n"/>
      <c r="AU38" s="2671" t="n"/>
      <c r="AV38" s="2671" t="n"/>
      <c r="AW38" s="2671" t="n"/>
      <c r="AX38" s="2671" t="n"/>
      <c r="AY38" s="2671" t="n"/>
      <c r="AZ38" s="2671" t="n"/>
      <c r="BA38" s="667" t="n"/>
      <c r="BB38" s="2675" t="n"/>
      <c r="BC38" s="2671" t="n"/>
      <c r="BD38" s="2671" t="n"/>
      <c r="BE38" s="2671" t="n"/>
      <c r="BF38" s="2671" t="n"/>
      <c r="BG38" s="2671" t="n"/>
      <c r="BH38" s="2671" t="n"/>
      <c r="BI38" s="667" t="n"/>
      <c r="BJ38" s="2675" t="n"/>
      <c r="BK38" s="2671" t="n"/>
      <c r="BL38" s="2671" t="n"/>
      <c r="BM38" s="2671" t="n"/>
      <c r="BN38" s="2671" t="n"/>
      <c r="BO38" s="2671" t="n"/>
      <c r="BP38" s="2671" t="n"/>
      <c r="BQ38" s="2671" t="n"/>
      <c r="BR38" s="667" t="n"/>
      <c r="BS38" s="2675" t="n"/>
      <c r="BT38" s="2671" t="n"/>
      <c r="BU38" s="2671" t="n"/>
      <c r="BV38" s="2671" t="n"/>
      <c r="BW38" s="2671" t="n"/>
      <c r="BX38" s="2671" t="n"/>
      <c r="BY38" s="2671" t="n"/>
      <c r="BZ38" s="667" t="n"/>
      <c r="CA38" s="2675" t="n"/>
      <c r="CB38" s="2671" t="n"/>
      <c r="CC38" s="2671" t="n"/>
      <c r="CD38" s="2671" t="n"/>
      <c r="CE38" s="2671" t="n"/>
      <c r="CF38" s="2671" t="n"/>
      <c r="CG38" s="2671" t="n"/>
      <c r="CH38" s="667" t="n"/>
      <c r="CI38" s="2675" t="n"/>
      <c r="CJ38" s="2671" t="n"/>
      <c r="CK38" s="2671" t="n"/>
      <c r="CL38" s="2671" t="n"/>
      <c r="CM38" s="2671" t="n"/>
      <c r="CN38" s="2671" t="n"/>
      <c r="CO38" s="2671" t="n"/>
      <c r="CP38" s="667" t="n"/>
      <c r="CQ38" s="2675" t="n"/>
      <c r="CR38" s="2671" t="n"/>
      <c r="CS38" s="2671" t="n"/>
      <c r="CT38" s="2671" t="n"/>
      <c r="CU38" s="2671">
        <f>+CR38-CS38</f>
        <v/>
      </c>
      <c r="CV38" s="2671">
        <f>+CR38-CT38</f>
        <v/>
      </c>
      <c r="CW38" s="2671" t="n"/>
      <c r="CX38" s="2672">
        <f>IFERROR(CR38/CW38-1,"-")</f>
        <v/>
      </c>
      <c r="CY38" s="2676" t="n"/>
      <c r="CZ38" s="2671" t="n"/>
      <c r="DA38" s="2671" t="n"/>
      <c r="DB38" s="2671" t="n"/>
      <c r="DC38" s="2671" t="n"/>
      <c r="DD38" s="2671" t="n"/>
      <c r="DE38" s="2672" t="n"/>
      <c r="DF38" s="2672" t="n"/>
      <c r="DG38" s="2672" t="n"/>
      <c r="DH38" s="2672" t="n"/>
      <c r="DI38" s="2651" t="n"/>
      <c r="DJ38" s="2652" t="n"/>
      <c r="DK38" s="2652" t="n"/>
      <c r="DL38" s="2652" t="n"/>
      <c r="DM38" s="2652" t="n"/>
      <c r="DN38" s="2653" t="n"/>
      <c r="DO38" s="418" t="n"/>
      <c r="DX38" s="2643" t="n"/>
      <c r="DY38" s="2643" t="n"/>
      <c r="DZ38" s="2643" t="n"/>
    </row>
    <row hidden="1" r="39">
      <c r="A39" s="2419" t="inlineStr">
        <is>
          <t xml:space="preserve"> +/- value de cession d'immob.</t>
        </is>
      </c>
      <c r="B39" s="39" t="n"/>
      <c r="C39" s="731" t="inlineStr">
        <is>
          <t>PL33</t>
        </is>
      </c>
      <c r="D39" s="2671" t="n"/>
      <c r="E39" s="2671" t="n"/>
      <c r="F39" s="2671" t="n"/>
      <c r="G39" s="2671" t="n"/>
      <c r="H39" s="667" t="n"/>
      <c r="I39" s="2672" t="n"/>
      <c r="J39" s="2671" t="n"/>
      <c r="K39" s="2671" t="n"/>
      <c r="L39" s="2671" t="n"/>
      <c r="M39" s="2671" t="n"/>
      <c r="N39" s="667" t="n"/>
      <c r="O39" s="2672" t="n"/>
      <c r="P39" s="2671" t="n"/>
      <c r="Q39" s="2671" t="n"/>
      <c r="R39" s="2671" t="n"/>
      <c r="S39" s="2671" t="n"/>
      <c r="T39" s="667" t="n"/>
      <c r="U39" s="2673" t="n"/>
      <c r="V39" s="2674" t="n"/>
      <c r="W39" s="2674" t="n"/>
      <c r="X39" s="2674" t="n"/>
      <c r="Y39" s="2674" t="n"/>
      <c r="Z39" s="2674" t="n"/>
      <c r="AA39" s="2674" t="n"/>
      <c r="AB39" s="667" t="n"/>
      <c r="AC39" s="2673" t="n"/>
      <c r="AD39" s="2671" t="n"/>
      <c r="AE39" s="2671" t="n"/>
      <c r="AF39" s="2671" t="n"/>
      <c r="AG39" s="2671" t="n"/>
      <c r="AH39" s="2671" t="n"/>
      <c r="AI39" s="2671" t="n"/>
      <c r="AJ39" s="667" t="n"/>
      <c r="AK39" s="2675" t="n"/>
      <c r="AL39" s="2671" t="n"/>
      <c r="AM39" s="2671" t="n"/>
      <c r="AN39" s="2671" t="n"/>
      <c r="AO39" s="2671" t="n"/>
      <c r="AP39" s="2671" t="n"/>
      <c r="AQ39" s="2671" t="n"/>
      <c r="AR39" s="2671" t="n"/>
      <c r="AS39" s="667" t="n"/>
      <c r="AT39" s="2675" t="n"/>
      <c r="AU39" s="2671" t="n"/>
      <c r="AV39" s="2671" t="n"/>
      <c r="AW39" s="2671" t="n"/>
      <c r="AX39" s="2671" t="n"/>
      <c r="AY39" s="2671" t="n"/>
      <c r="AZ39" s="2671" t="n"/>
      <c r="BA39" s="667" t="n"/>
      <c r="BB39" s="2675" t="n"/>
      <c r="BC39" s="2671" t="n"/>
      <c r="BD39" s="2671" t="n"/>
      <c r="BE39" s="2671" t="n"/>
      <c r="BF39" s="2671" t="n"/>
      <c r="BG39" s="2671" t="n"/>
      <c r="BH39" s="2671" t="n"/>
      <c r="BI39" s="667" t="n"/>
      <c r="BJ39" s="2675" t="n"/>
      <c r="BK39" s="2671" t="n"/>
      <c r="BL39" s="2671" t="n"/>
      <c r="BM39" s="2671" t="n"/>
      <c r="BN39" s="2671" t="n"/>
      <c r="BO39" s="2671" t="n"/>
      <c r="BP39" s="2671" t="n"/>
      <c r="BQ39" s="2671" t="n"/>
      <c r="BR39" s="667" t="n"/>
      <c r="BS39" s="2675" t="n"/>
      <c r="BT39" s="2671" t="n"/>
      <c r="BU39" s="2671" t="n"/>
      <c r="BV39" s="2671" t="n"/>
      <c r="BW39" s="2671" t="n"/>
      <c r="BX39" s="2671" t="n"/>
      <c r="BY39" s="2671" t="n"/>
      <c r="BZ39" s="667" t="n"/>
      <c r="CA39" s="2675" t="n"/>
      <c r="CB39" s="2671" t="n"/>
      <c r="CC39" s="2671" t="n"/>
      <c r="CD39" s="2671" t="n"/>
      <c r="CE39" s="2671" t="n"/>
      <c r="CF39" s="2671" t="n"/>
      <c r="CG39" s="2671" t="n"/>
      <c r="CH39" s="667" t="n"/>
      <c r="CI39" s="2675" t="n"/>
      <c r="CJ39" s="2671" t="n"/>
      <c r="CK39" s="2671" t="n"/>
      <c r="CL39" s="2671" t="n"/>
      <c r="CM39" s="2671" t="n"/>
      <c r="CN39" s="2671" t="n"/>
      <c r="CO39" s="2671" t="n"/>
      <c r="CP39" s="667" t="n"/>
      <c r="CQ39" s="2675" t="n"/>
      <c r="CR39" s="2671" t="n"/>
      <c r="CS39" s="2671" t="n"/>
      <c r="CT39" s="2671" t="n"/>
      <c r="CU39" s="2671">
        <f>+CR39-CS39</f>
        <v/>
      </c>
      <c r="CV39" s="2671">
        <f>+CR39-CT39</f>
        <v/>
      </c>
      <c r="CW39" s="2671" t="n"/>
      <c r="CX39" s="2672">
        <f>IFERROR(CR39/CW39-1,"-")</f>
        <v/>
      </c>
      <c r="CY39" s="2676" t="n"/>
      <c r="CZ39" s="2671" t="n"/>
      <c r="DA39" s="2671" t="n"/>
      <c r="DB39" s="2671" t="n"/>
      <c r="DC39" s="2671" t="n"/>
      <c r="DD39" s="2671" t="n"/>
      <c r="DE39" s="2672" t="n"/>
      <c r="DF39" s="2672" t="n"/>
      <c r="DG39" s="2672" t="n"/>
      <c r="DH39" s="2672" t="n"/>
      <c r="DI39" s="2651" t="n"/>
      <c r="DJ39" s="2652" t="n"/>
      <c r="DK39" s="2652" t="n"/>
      <c r="DL39" s="2652" t="n"/>
      <c r="DM39" s="2652" t="n"/>
      <c r="DN39" s="2653" t="n"/>
      <c r="DO39" s="418" t="n"/>
      <c r="DX39" s="2643" t="n"/>
      <c r="DY39" s="2643" t="n"/>
      <c r="DZ39" s="2643" t="n"/>
    </row>
    <row hidden="1" r="40">
      <c r="A40" s="2419" t="n"/>
      <c r="B40" s="39" t="n"/>
      <c r="C40" s="731" t="inlineStr">
        <is>
          <t>PL34</t>
        </is>
      </c>
      <c r="D40" s="2671" t="n"/>
      <c r="E40" s="2671" t="n"/>
      <c r="F40" s="2671" t="n"/>
      <c r="G40" s="2671" t="n"/>
      <c r="H40" s="667" t="n"/>
      <c r="I40" s="2672" t="n"/>
      <c r="J40" s="2671" t="n"/>
      <c r="K40" s="2671" t="n"/>
      <c r="L40" s="2671" t="n"/>
      <c r="M40" s="2671" t="n"/>
      <c r="N40" s="667" t="n"/>
      <c r="O40" s="2672" t="n"/>
      <c r="P40" s="2671" t="n"/>
      <c r="Q40" s="2671" t="n"/>
      <c r="R40" s="2671" t="n"/>
      <c r="S40" s="2671" t="n"/>
      <c r="T40" s="667" t="n"/>
      <c r="U40" s="2673" t="n"/>
      <c r="V40" s="2674" t="n"/>
      <c r="W40" s="2674" t="n"/>
      <c r="X40" s="2674" t="n"/>
      <c r="Y40" s="2674" t="n"/>
      <c r="Z40" s="2674" t="n"/>
      <c r="AA40" s="2674" t="n"/>
      <c r="AB40" s="667" t="n"/>
      <c r="AC40" s="2673" t="n"/>
      <c r="AD40" s="2671" t="n"/>
      <c r="AE40" s="2671" t="n"/>
      <c r="AF40" s="2671" t="n"/>
      <c r="AG40" s="2671" t="n"/>
      <c r="AH40" s="2671" t="n"/>
      <c r="AI40" s="2671" t="n"/>
      <c r="AJ40" s="667" t="n"/>
      <c r="AK40" s="2675" t="n"/>
      <c r="AL40" s="2671" t="n"/>
      <c r="AM40" s="2671" t="n"/>
      <c r="AN40" s="2671" t="n"/>
      <c r="AO40" s="2671" t="n"/>
      <c r="AP40" s="2671" t="n"/>
      <c r="AQ40" s="2671" t="n"/>
      <c r="AR40" s="2671" t="n"/>
      <c r="AS40" s="667" t="n"/>
      <c r="AT40" s="2675" t="n"/>
      <c r="AU40" s="2671" t="n"/>
      <c r="AV40" s="2671" t="n"/>
      <c r="AW40" s="2671" t="n"/>
      <c r="AX40" s="2671" t="n"/>
      <c r="AY40" s="2671" t="n"/>
      <c r="AZ40" s="2671" t="n"/>
      <c r="BA40" s="667" t="n"/>
      <c r="BB40" s="2675" t="n"/>
      <c r="BC40" s="2671" t="n"/>
      <c r="BD40" s="2671" t="n"/>
      <c r="BE40" s="2671" t="n"/>
      <c r="BF40" s="2671" t="n"/>
      <c r="BG40" s="2671" t="n"/>
      <c r="BH40" s="2671" t="n"/>
      <c r="BI40" s="667" t="n"/>
      <c r="BJ40" s="2675" t="n"/>
      <c r="BK40" s="2671" t="n"/>
      <c r="BL40" s="2671" t="n"/>
      <c r="BM40" s="2671" t="n"/>
      <c r="BN40" s="2671" t="n"/>
      <c r="BO40" s="2671" t="n"/>
      <c r="BP40" s="2671" t="n"/>
      <c r="BQ40" s="2671" t="n"/>
      <c r="BR40" s="667" t="n"/>
      <c r="BS40" s="2675" t="n"/>
      <c r="BT40" s="2671" t="n"/>
      <c r="BU40" s="2671" t="n"/>
      <c r="BV40" s="2671" t="n"/>
      <c r="BW40" s="2671" t="n"/>
      <c r="BX40" s="2671" t="n"/>
      <c r="BY40" s="2671" t="n"/>
      <c r="BZ40" s="667" t="n"/>
      <c r="CA40" s="2675" t="n"/>
      <c r="CB40" s="2671" t="n"/>
      <c r="CC40" s="2671" t="n"/>
      <c r="CD40" s="2671" t="n"/>
      <c r="CE40" s="2671" t="n"/>
      <c r="CF40" s="2671" t="n"/>
      <c r="CG40" s="2671" t="n"/>
      <c r="CH40" s="667" t="n"/>
      <c r="CI40" s="2675" t="n"/>
      <c r="CJ40" s="2671" t="n"/>
      <c r="CK40" s="2671" t="n"/>
      <c r="CL40" s="2671" t="n"/>
      <c r="CM40" s="2671" t="n"/>
      <c r="CN40" s="2671" t="n"/>
      <c r="CO40" s="2671" t="n"/>
      <c r="CP40" s="667" t="n"/>
      <c r="CQ40" s="2675" t="n"/>
      <c r="CR40" s="2671" t="n"/>
      <c r="CS40" s="2671" t="n"/>
      <c r="CT40" s="2671" t="n"/>
      <c r="CU40" s="2671">
        <f>+CR40-CS40</f>
        <v/>
      </c>
      <c r="CV40" s="2671">
        <f>+CR40-CT40</f>
        <v/>
      </c>
      <c r="CW40" s="2671" t="n"/>
      <c r="CX40" s="2672">
        <f>IFERROR(CR40/CW40-1,"-")</f>
        <v/>
      </c>
      <c r="CY40" s="2676" t="n"/>
      <c r="CZ40" s="2671" t="n"/>
      <c r="DA40" s="2671" t="n"/>
      <c r="DB40" s="2671" t="n"/>
      <c r="DC40" s="2671" t="n"/>
      <c r="DD40" s="2671" t="n"/>
      <c r="DE40" s="2672" t="n"/>
      <c r="DF40" s="2672" t="n"/>
      <c r="DG40" s="2672" t="n"/>
      <c r="DH40" s="2672" t="n"/>
      <c r="DI40" s="2651" t="n"/>
      <c r="DJ40" s="2652" t="n"/>
      <c r="DK40" s="2652" t="n"/>
      <c r="DL40" s="2652" t="n"/>
      <c r="DM40" s="2652" t="n"/>
      <c r="DN40" s="2653" t="n"/>
      <c r="DO40" s="418" t="n"/>
      <c r="DX40" s="2643" t="n"/>
      <c r="DY40" s="2643" t="n"/>
      <c r="DZ40" s="2643" t="n"/>
    </row>
    <row customFormat="1" r="41" s="1437">
      <c r="A41" s="2420" t="inlineStr">
        <is>
          <t>EBITA</t>
        </is>
      </c>
      <c r="B41" s="39" t="n"/>
      <c r="C41" s="731" t="inlineStr">
        <is>
          <t>PL35</t>
        </is>
      </c>
      <c r="D41" s="2662" t="n">
        <v>-646.4854431326009</v>
      </c>
      <c r="E41" s="2662" t="n">
        <v>-631.6145347368508</v>
      </c>
      <c r="F41" s="2662" t="n">
        <v>-14.87090839575012</v>
      </c>
      <c r="G41" s="2662" t="n">
        <v>151.7787661999539</v>
      </c>
      <c r="H41" s="1745" t="n">
        <v>-5.259393189959909</v>
      </c>
      <c r="I41" s="2661" t="n"/>
      <c r="J41" s="2662" t="n">
        <v>-1665.353689995835</v>
      </c>
      <c r="K41" s="2662" t="n">
        <v>-762.8966467064308</v>
      </c>
      <c r="L41" s="2662" t="n">
        <v>-902.4570432894043</v>
      </c>
      <c r="M41" s="2662" t="n">
        <v>-756.0926944395883</v>
      </c>
      <c r="N41" s="1745" t="n">
        <v>1.20257873438413</v>
      </c>
      <c r="O41" s="2661" t="n"/>
      <c r="P41" s="2662" t="n">
        <v>-1247.62182825768</v>
      </c>
      <c r="Q41" s="2662" t="n">
        <v>-290.6359727188844</v>
      </c>
      <c r="R41" s="2662" t="n">
        <v>-956.9858555387955</v>
      </c>
      <c r="S41" s="2662" t="n">
        <v>-660.4152496933275</v>
      </c>
      <c r="T41" s="1745" t="n">
        <v>0.8891475156532644</v>
      </c>
      <c r="U41" s="2663" t="n"/>
      <c r="V41" s="2664" t="n">
        <v>-1980.620944277574</v>
      </c>
      <c r="W41" s="2664" t="n">
        <v>-357.907764126703</v>
      </c>
      <c r="X41" s="2664" t="n">
        <v>-1417.381911078648</v>
      </c>
      <c r="Y41" s="2664" t="n">
        <v>-1622.713180150871</v>
      </c>
      <c r="Z41" s="2664" t="n">
        <v>-563.2390331989259</v>
      </c>
      <c r="AA41" s="2664" t="n">
        <v>-661.715749862522</v>
      </c>
      <c r="AB41" s="1745" t="n">
        <v>1.99315974372541</v>
      </c>
      <c r="AC41" s="2663" t="n"/>
      <c r="AD41" s="2662" t="n"/>
      <c r="AE41" s="2662" t="n"/>
      <c r="AF41" s="2662" t="n"/>
      <c r="AG41" s="2662" t="n"/>
      <c r="AH41" s="2662" t="n"/>
      <c r="AI41" s="2662" t="n"/>
      <c r="AJ41" s="1745" t="n"/>
      <c r="AK41" s="2659" t="n"/>
      <c r="AL41" s="2662" t="n"/>
      <c r="AM41" s="2662" t="n"/>
      <c r="AN41" s="2662" t="n"/>
      <c r="AO41" s="2662" t="n"/>
      <c r="AP41" s="2662" t="n"/>
      <c r="AQ41" s="2662" t="n"/>
      <c r="AR41" s="2662" t="n"/>
      <c r="AS41" s="1745" t="n"/>
      <c r="AT41" s="2659" t="n"/>
      <c r="AU41" s="2662" t="n"/>
      <c r="AV41" s="2662" t="n"/>
      <c r="AW41" s="2662" t="n"/>
      <c r="AX41" s="2662" t="n"/>
      <c r="AY41" s="2662" t="n"/>
      <c r="AZ41" s="2662" t="n"/>
      <c r="BA41" s="1745" t="n"/>
      <c r="BB41" s="2659" t="n"/>
      <c r="BC41" s="2662" t="n"/>
      <c r="BD41" s="2662" t="n"/>
      <c r="BE41" s="2662" t="n"/>
      <c r="BF41" s="2662" t="n"/>
      <c r="BG41" s="2662" t="n"/>
      <c r="BH41" s="2662" t="n"/>
      <c r="BI41" s="1745" t="n"/>
      <c r="BJ41" s="2659" t="n"/>
      <c r="BK41" s="2662" t="n"/>
      <c r="BL41" s="2662" t="n"/>
      <c r="BM41" s="2662" t="n"/>
      <c r="BN41" s="2662" t="n"/>
      <c r="BO41" s="2662" t="n"/>
      <c r="BP41" s="2662" t="n"/>
      <c r="BQ41" s="2662" t="n"/>
      <c r="BR41" s="1745" t="n"/>
      <c r="BS41" s="2659" t="n"/>
      <c r="BT41" s="2662" t="n"/>
      <c r="BU41" s="2662" t="n"/>
      <c r="BV41" s="2662" t="n"/>
      <c r="BW41" s="2662" t="n"/>
      <c r="BX41" s="2662" t="n"/>
      <c r="BY41" s="2662" t="n"/>
      <c r="BZ41" s="1745" t="n"/>
      <c r="CA41" s="2659" t="n"/>
      <c r="CB41" s="2662" t="n"/>
      <c r="CC41" s="2662" t="n"/>
      <c r="CD41" s="2662" t="n"/>
      <c r="CE41" s="2662" t="n"/>
      <c r="CF41" s="2662" t="n"/>
      <c r="CG41" s="2662" t="n"/>
      <c r="CH41" s="1745" t="n"/>
      <c r="CI41" s="2659" t="n"/>
      <c r="CJ41" s="2662" t="n"/>
      <c r="CK41" s="2662" t="n"/>
      <c r="CL41" s="2662" t="n"/>
      <c r="CM41" s="2662" t="n"/>
      <c r="CN41" s="2662" t="n"/>
      <c r="CO41" s="2662" t="n"/>
      <c r="CP41" s="1745" t="n"/>
      <c r="CQ41" s="2659" t="n"/>
      <c r="CR41" s="2662" t="n">
        <v>-5540.08190566369</v>
      </c>
      <c r="CS41" s="2662" t="n">
        <v>-2043.054918288869</v>
      </c>
      <c r="CT41" s="2662" t="n">
        <v>-4976.842872464764</v>
      </c>
      <c r="CU41" s="2662" t="n">
        <v>-3497.026987374821</v>
      </c>
      <c r="CV41" s="2662" t="n">
        <v>-563.2390331989263</v>
      </c>
      <c r="CW41" s="2662" t="n">
        <v>-1926.444927795484</v>
      </c>
      <c r="CX41" s="2661">
        <f>IFERROR(CR41/CW41-1,"-")</f>
        <v/>
      </c>
      <c r="CY41" s="2676" t="n"/>
      <c r="CZ41" s="2662" t="n">
        <v>-1500.11043798941</v>
      </c>
      <c r="DA41" s="2662" t="n">
        <v>-5508.94197984245</v>
      </c>
      <c r="DB41" s="2662" t="n"/>
      <c r="DC41" s="2662" t="n"/>
      <c r="DD41" s="2662" t="n">
        <v>-10997.08993422623</v>
      </c>
      <c r="DE41" s="2661">
        <f>CZ41/DD41-1</f>
        <v/>
      </c>
      <c r="DF41" s="2661">
        <f>DA41/DD41-1</f>
        <v/>
      </c>
      <c r="DG41" s="2661">
        <f>DB41/DD41-1</f>
        <v/>
      </c>
      <c r="DH41" s="2661">
        <f>DC41/DD41-1</f>
        <v/>
      </c>
      <c r="DI41" s="2651" t="n"/>
      <c r="DJ41" s="2652" t="n"/>
      <c r="DK41" s="2652" t="n"/>
      <c r="DL41" s="2652" t="n"/>
      <c r="DM41" s="2652" t="n"/>
      <c r="DN41" s="2653" t="n"/>
      <c r="DO41" s="529" t="n"/>
      <c r="DX41" s="2643" t="n"/>
      <c r="DY41" s="2643" t="n"/>
      <c r="DZ41" s="2643" t="n"/>
    </row>
    <row customFormat="1" r="42" s="2678">
      <c r="A42" s="2688" t="inlineStr">
        <is>
          <t>% CA</t>
        </is>
      </c>
      <c r="B42" s="2661" t="n"/>
      <c r="C42" s="731" t="inlineStr">
        <is>
          <t>PL36</t>
        </is>
      </c>
      <c r="D42" s="2691" t="n">
        <v>-0.0880784866369127</v>
      </c>
      <c r="E42" s="2661" t="n">
        <v>-0.07906010945558201</v>
      </c>
      <c r="F42" s="2684" t="n">
        <v>-0.9018377181330695</v>
      </c>
      <c r="G42" s="2661" t="n">
        <v>0.01823189655308418</v>
      </c>
      <c r="H42" s="2692" t="n">
        <v>-10.63103831899969</v>
      </c>
      <c r="I42" s="2693" t="n"/>
      <c r="J42" s="2691" t="n">
        <v>-0.268564637148483</v>
      </c>
      <c r="K42" s="2661" t="n">
        <v>-0.100239840554232</v>
      </c>
      <c r="L42" s="2684" t="n">
        <v>-16.8324796594251</v>
      </c>
      <c r="M42" s="2661" t="n">
        <v>-0.09948704560611928</v>
      </c>
      <c r="N42" s="2692" t="n">
        <v>-16.90775915423637</v>
      </c>
      <c r="O42" s="2693" t="n"/>
      <c r="P42" s="2691" t="n">
        <v>-0.17940888424629</v>
      </c>
      <c r="Q42" s="2661" t="n">
        <v>-0.0342280573399047</v>
      </c>
      <c r="R42" s="2684" t="n">
        <v>-14.51808269063853</v>
      </c>
      <c r="S42" s="2661" t="n">
        <v>-0.08313915550515233</v>
      </c>
      <c r="T42" s="2692" t="n">
        <v>-9.626972874113768</v>
      </c>
      <c r="U42" s="2694" t="n"/>
      <c r="V42" s="2695" t="n">
        <v>-0.3146626310727125</v>
      </c>
      <c r="W42" s="1923" t="n">
        <v>-0.0434164301495</v>
      </c>
      <c r="X42" s="2695" t="n">
        <v>-0.2093219726874834</v>
      </c>
      <c r="Y42" s="2696" t="n">
        <v>-27.12462009232125</v>
      </c>
      <c r="Z42" s="2696" t="n">
        <v>-10.53406583852291</v>
      </c>
      <c r="AA42" s="2682" t="n">
        <v>-0.08189319061869617</v>
      </c>
      <c r="AB42" s="2692" t="n">
        <v>-23.27694404540163</v>
      </c>
      <c r="AC42" s="2694" t="n"/>
      <c r="AD42" s="2691" t="n"/>
      <c r="AE42" s="780" t="n"/>
      <c r="AF42" s="2661" t="n"/>
      <c r="AG42" s="2684" t="n"/>
      <c r="AH42" s="2684" t="n"/>
      <c r="AI42" s="2661" t="n"/>
      <c r="AJ42" s="2692" t="n"/>
      <c r="AK42" s="2697" t="n"/>
      <c r="AL42" s="2661" t="n"/>
      <c r="AM42" s="780" t="n"/>
      <c r="AN42" s="2661" t="n"/>
      <c r="AO42" s="2661" t="n"/>
      <c r="AP42" s="2684" t="n"/>
      <c r="AQ42" s="2684" t="n"/>
      <c r="AR42" s="2661" t="n"/>
      <c r="AS42" s="2692" t="n"/>
      <c r="AT42" s="2697" t="n"/>
      <c r="AU42" s="2661" t="n"/>
      <c r="AV42" s="2661" t="n"/>
      <c r="AW42" s="2661" t="n"/>
      <c r="AX42" s="2684" t="n"/>
      <c r="AY42" s="2684" t="n"/>
      <c r="AZ42" s="2661" t="n"/>
      <c r="BA42" s="2692" t="n"/>
      <c r="BB42" s="2697" t="n"/>
      <c r="BC42" s="2661" t="n"/>
      <c r="BD42" s="2661" t="n"/>
      <c r="BE42" s="2661" t="n"/>
      <c r="BF42" s="2684" t="n"/>
      <c r="BG42" s="2684" t="n"/>
      <c r="BH42" s="2661" t="n"/>
      <c r="BI42" s="2692" t="n"/>
      <c r="BJ42" s="2697" t="n"/>
      <c r="BK42" s="2691" t="n"/>
      <c r="BL42" s="2661" t="n"/>
      <c r="BM42" s="2661" t="n"/>
      <c r="BN42" s="2661" t="n"/>
      <c r="BO42" s="2684" t="n"/>
      <c r="BP42" s="2684" t="n"/>
      <c r="BQ42" s="2661" t="n"/>
      <c r="BR42" s="2692" t="n"/>
      <c r="BS42" s="2697" t="n"/>
      <c r="BT42" s="2691" t="n"/>
      <c r="BU42" s="2661" t="n"/>
      <c r="BV42" s="2661" t="n"/>
      <c r="BW42" s="2684" t="n"/>
      <c r="BX42" s="2684" t="n"/>
      <c r="BY42" s="2661" t="n"/>
      <c r="BZ42" s="2692" t="n"/>
      <c r="CA42" s="2697" t="n"/>
      <c r="CB42" s="2691" t="n"/>
      <c r="CC42" s="2661" t="n"/>
      <c r="CD42" s="2661" t="n"/>
      <c r="CE42" s="2684" t="n"/>
      <c r="CF42" s="2684" t="n"/>
      <c r="CG42" s="2661" t="n"/>
      <c r="CH42" s="2692" t="n"/>
      <c r="CI42" s="2697" t="n"/>
      <c r="CJ42" s="2691" t="n"/>
      <c r="CK42" s="2661" t="n"/>
      <c r="CL42" s="2661" t="n"/>
      <c r="CM42" s="2684" t="n"/>
      <c r="CN42" s="2684" t="n"/>
      <c r="CO42" s="2661" t="n"/>
      <c r="CP42" s="2692" t="n"/>
      <c r="CQ42" s="2697" t="n"/>
      <c r="CR42" s="2661" t="n">
        <v>-0.2068019075551627</v>
      </c>
      <c r="CS42" s="2691" t="n">
        <v>-0.0631849494222539</v>
      </c>
      <c r="CT42" s="2691" t="n">
        <v>-0.7453739807191692</v>
      </c>
      <c r="CU42" s="2684" t="n">
        <v>-14.36169581329088</v>
      </c>
      <c r="CV42" s="2684" t="n">
        <v>53.85720731640065</v>
      </c>
      <c r="CW42" s="2691" t="n">
        <v>-0.06029838001104879</v>
      </c>
      <c r="CX42" s="2693">
        <f>IFERROR(CR42/CW42-1,"-")</f>
        <v/>
      </c>
      <c r="CY42" s="2659" t="n"/>
      <c r="CZ42" s="780" t="n">
        <v>-0.014743770033</v>
      </c>
      <c r="DA42" s="2661" t="n">
        <v>-0.0599429804064996</v>
      </c>
      <c r="DB42" s="2661" t="n"/>
      <c r="DC42" s="2661" t="n"/>
      <c r="DD42" s="2661" t="n">
        <v>-0.1200235038501072</v>
      </c>
      <c r="DE42" s="2684">
        <f>+(CZ42-DD42)*100</f>
        <v/>
      </c>
      <c r="DF42" s="2661">
        <f>DA42/DD42-1</f>
        <v/>
      </c>
      <c r="DG42" s="2661">
        <f>DB42/DD42-1</f>
        <v/>
      </c>
      <c r="DH42" s="2698">
        <f>DC42/DD42-1</f>
        <v/>
      </c>
      <c r="DI42" s="2651" t="n"/>
      <c r="DJ42" s="2652" t="n"/>
      <c r="DK42" s="2652" t="n"/>
      <c r="DL42" s="2652" t="n"/>
      <c r="DM42" s="2652" t="n"/>
      <c r="DN42" s="2653" t="n"/>
      <c r="DO42" s="2687" t="n"/>
      <c r="DX42" s="2643" t="n"/>
      <c r="DY42" s="2643" t="n"/>
      <c r="DZ42" s="2643" t="n"/>
    </row>
    <row customFormat="1" customHeight="1" hidden="1" ht="12" r="43" s="2699">
      <c r="A43" s="2421" t="inlineStr">
        <is>
          <t>Fixe &amp; Internet</t>
        </is>
      </c>
      <c r="B43" s="39" t="n"/>
      <c r="C43" s="731" t="inlineStr">
        <is>
          <t>PL37</t>
        </is>
      </c>
      <c r="D43" s="2671" t="n"/>
      <c r="E43" s="2671" t="n"/>
      <c r="F43" s="2671" t="n"/>
      <c r="G43" s="2671" t="n"/>
      <c r="H43" s="2700" t="n"/>
      <c r="I43" s="2672" t="n"/>
      <c r="J43" s="2671" t="n"/>
      <c r="K43" s="2671" t="n"/>
      <c r="L43" s="2671" t="n"/>
      <c r="M43" s="2671" t="n"/>
      <c r="N43" s="2700" t="n"/>
      <c r="O43" s="2672" t="n"/>
      <c r="P43" s="2671" t="n"/>
      <c r="Q43" s="2671" t="n"/>
      <c r="R43" s="2671" t="n"/>
      <c r="S43" s="2671" t="n"/>
      <c r="T43" s="2700" t="n"/>
      <c r="U43" s="2673" t="n"/>
      <c r="V43" s="2674" t="n"/>
      <c r="W43" s="2674" t="n"/>
      <c r="X43" s="2674" t="n"/>
      <c r="Y43" s="2674" t="n"/>
      <c r="Z43" s="2674" t="n"/>
      <c r="AA43" s="2674" t="n"/>
      <c r="AB43" s="2700" t="n"/>
      <c r="AC43" s="2673" t="n"/>
      <c r="AD43" s="2671" t="n"/>
      <c r="AE43" s="2671" t="n"/>
      <c r="AF43" s="2671" t="n"/>
      <c r="AG43" s="2671" t="n"/>
      <c r="AH43" s="2671" t="n"/>
      <c r="AI43" s="2671" t="n"/>
      <c r="AJ43" s="2700" t="n"/>
      <c r="AK43" s="2675" t="n"/>
      <c r="AL43" s="2671" t="n"/>
      <c r="AM43" s="2671" t="n"/>
      <c r="AN43" s="2671" t="n"/>
      <c r="AO43" s="2671" t="n"/>
      <c r="AP43" s="2671" t="n"/>
      <c r="AQ43" s="2671" t="n"/>
      <c r="AR43" s="2671" t="n"/>
      <c r="AS43" s="2700" t="n"/>
      <c r="AT43" s="2675" t="n"/>
      <c r="AU43" s="2671" t="n"/>
      <c r="AV43" s="2671" t="n"/>
      <c r="AW43" s="2671" t="n"/>
      <c r="AX43" s="2671" t="n"/>
      <c r="AY43" s="2671" t="n"/>
      <c r="AZ43" s="2671" t="n"/>
      <c r="BA43" s="2700" t="n"/>
      <c r="BB43" s="2675" t="n"/>
      <c r="BC43" s="2671" t="n"/>
      <c r="BD43" s="2671" t="n"/>
      <c r="BE43" s="2671" t="n"/>
      <c r="BF43" s="2671" t="n"/>
      <c r="BG43" s="2671" t="n"/>
      <c r="BH43" s="2671" t="n"/>
      <c r="BI43" s="2700" t="n"/>
      <c r="BJ43" s="2675" t="n"/>
      <c r="BK43" s="2671" t="n"/>
      <c r="BL43" s="2671" t="n"/>
      <c r="BM43" s="2671" t="n"/>
      <c r="BN43" s="2671" t="n"/>
      <c r="BO43" s="2671" t="n"/>
      <c r="BP43" s="2671" t="n"/>
      <c r="BQ43" s="2671" t="n"/>
      <c r="BR43" s="2700" t="n"/>
      <c r="BS43" s="2675" t="n"/>
      <c r="BT43" s="2671" t="n"/>
      <c r="BU43" s="2671" t="n"/>
      <c r="BV43" s="2671" t="n"/>
      <c r="BW43" s="2671" t="n"/>
      <c r="BX43" s="2671" t="n"/>
      <c r="BY43" s="2671" t="n"/>
      <c r="BZ43" s="2700" t="n"/>
      <c r="CA43" s="2675" t="n"/>
      <c r="CB43" s="2671" t="n"/>
      <c r="CC43" s="2671" t="n"/>
      <c r="CD43" s="2671" t="n"/>
      <c r="CE43" s="2671" t="n"/>
      <c r="CF43" s="2671" t="n"/>
      <c r="CG43" s="2671" t="n"/>
      <c r="CH43" s="2700" t="n"/>
      <c r="CI43" s="2675" t="n"/>
      <c r="CJ43" s="2671" t="n"/>
      <c r="CK43" s="2671" t="n"/>
      <c r="CL43" s="2671" t="n"/>
      <c r="CM43" s="2671" t="n"/>
      <c r="CN43" s="2671" t="n"/>
      <c r="CO43" s="2671" t="n"/>
      <c r="CP43" s="2700" t="n"/>
      <c r="CQ43" s="2675" t="n"/>
      <c r="CR43" s="2671" t="n"/>
      <c r="CS43" s="2671" t="n"/>
      <c r="CT43" s="2671" t="n"/>
      <c r="CU43" s="2671">
        <f>+CR43-CS43</f>
        <v/>
      </c>
      <c r="CV43" s="2671">
        <f>+CR43-CT43</f>
        <v/>
      </c>
      <c r="CW43" s="2671" t="n"/>
      <c r="CX43" s="2672">
        <f>IFERROR(CR43/CW43-1,"-")</f>
        <v/>
      </c>
      <c r="CY43" s="2676" t="n"/>
      <c r="CZ43" s="2671" t="n"/>
      <c r="DA43" s="2671" t="n"/>
      <c r="DB43" s="2671" t="n"/>
      <c r="DC43" s="2671" t="n"/>
      <c r="DD43" s="2671" t="n"/>
      <c r="DE43" s="2672">
        <f>CZ43/DD43-1</f>
        <v/>
      </c>
      <c r="DF43" s="2672" t="n"/>
      <c r="DG43" s="2672" t="n"/>
      <c r="DH43" s="2672" t="n"/>
      <c r="DI43" s="2651" t="n"/>
      <c r="DJ43" s="2652" t="n"/>
      <c r="DK43" s="2652" t="n"/>
      <c r="DL43" s="2652" t="n"/>
      <c r="DM43" s="2652" t="n"/>
      <c r="DN43" s="2653" t="n"/>
      <c r="DO43" s="2701" t="n"/>
      <c r="DX43" s="2643" t="n"/>
      <c r="DY43" s="2643" t="n"/>
      <c r="DZ43" s="2643" t="n"/>
    </row>
    <row customFormat="1" customHeight="1" hidden="1" ht="12" r="44" s="2699">
      <c r="A44" s="2421" t="inlineStr">
        <is>
          <t>Mobile</t>
        </is>
      </c>
      <c r="B44" s="39" t="n"/>
      <c r="C44" s="731" t="inlineStr">
        <is>
          <t>PL38</t>
        </is>
      </c>
      <c r="D44" s="2671" t="n"/>
      <c r="E44" s="2671" t="n"/>
      <c r="F44" s="2671" t="n"/>
      <c r="G44" s="2671" t="n"/>
      <c r="H44" s="2700" t="n"/>
      <c r="I44" s="2672" t="n"/>
      <c r="J44" s="2671" t="n"/>
      <c r="K44" s="2671" t="n"/>
      <c r="L44" s="2671" t="n"/>
      <c r="M44" s="2671" t="n"/>
      <c r="N44" s="2700" t="n"/>
      <c r="O44" s="2672" t="n"/>
      <c r="P44" s="2671" t="n"/>
      <c r="Q44" s="2671" t="n"/>
      <c r="R44" s="2671" t="n"/>
      <c r="S44" s="2671" t="n"/>
      <c r="T44" s="2700" t="n"/>
      <c r="U44" s="2673" t="n"/>
      <c r="V44" s="2674" t="n"/>
      <c r="W44" s="2674" t="n"/>
      <c r="X44" s="2674" t="n"/>
      <c r="Y44" s="2674" t="n"/>
      <c r="Z44" s="2674" t="n"/>
      <c r="AA44" s="2674" t="n"/>
      <c r="AB44" s="2700" t="n"/>
      <c r="AC44" s="2673" t="n"/>
      <c r="AD44" s="2671" t="n"/>
      <c r="AE44" s="2671" t="n"/>
      <c r="AF44" s="2671" t="n"/>
      <c r="AG44" s="2671" t="n"/>
      <c r="AH44" s="2671" t="n"/>
      <c r="AI44" s="2671" t="n"/>
      <c r="AJ44" s="2700" t="n"/>
      <c r="AK44" s="2675" t="n"/>
      <c r="AL44" s="2671" t="n"/>
      <c r="AM44" s="2671" t="n"/>
      <c r="AN44" s="2671" t="n"/>
      <c r="AO44" s="2671" t="n"/>
      <c r="AP44" s="2671" t="n"/>
      <c r="AQ44" s="2671" t="n"/>
      <c r="AR44" s="2671" t="n"/>
      <c r="AS44" s="2700" t="n"/>
      <c r="AT44" s="2675" t="n"/>
      <c r="AU44" s="2671" t="n"/>
      <c r="AV44" s="2671" t="n"/>
      <c r="AW44" s="2671" t="n"/>
      <c r="AX44" s="2671" t="n"/>
      <c r="AY44" s="2671" t="n"/>
      <c r="AZ44" s="2671" t="n"/>
      <c r="BA44" s="2700" t="n"/>
      <c r="BB44" s="2675" t="n"/>
      <c r="BC44" s="2671" t="n"/>
      <c r="BD44" s="2671" t="n"/>
      <c r="BE44" s="2671" t="n"/>
      <c r="BF44" s="2671" t="n"/>
      <c r="BG44" s="2671" t="n"/>
      <c r="BH44" s="2671" t="n"/>
      <c r="BI44" s="2700" t="n"/>
      <c r="BJ44" s="2675" t="n"/>
      <c r="BK44" s="2671" t="n"/>
      <c r="BL44" s="2671" t="n"/>
      <c r="BM44" s="2671" t="n"/>
      <c r="BN44" s="2671" t="n"/>
      <c r="BO44" s="2671" t="n"/>
      <c r="BP44" s="2671" t="n"/>
      <c r="BQ44" s="2671" t="n"/>
      <c r="BR44" s="2700" t="n"/>
      <c r="BS44" s="2675" t="n"/>
      <c r="BT44" s="2671" t="n"/>
      <c r="BU44" s="2671" t="n"/>
      <c r="BV44" s="2671" t="n"/>
      <c r="BW44" s="2671" t="n"/>
      <c r="BX44" s="2671" t="n"/>
      <c r="BY44" s="2671" t="n"/>
      <c r="BZ44" s="2700" t="n"/>
      <c r="CA44" s="2675" t="n"/>
      <c r="CB44" s="2671" t="n"/>
      <c r="CC44" s="2671" t="n"/>
      <c r="CD44" s="2671" t="n"/>
      <c r="CE44" s="2671" t="n"/>
      <c r="CF44" s="2671" t="n"/>
      <c r="CG44" s="2671" t="n"/>
      <c r="CH44" s="2700" t="n"/>
      <c r="CI44" s="2675" t="n"/>
      <c r="CJ44" s="2671" t="n"/>
      <c r="CK44" s="2671" t="n"/>
      <c r="CL44" s="2671" t="n"/>
      <c r="CM44" s="2671" t="n"/>
      <c r="CN44" s="2671" t="n"/>
      <c r="CO44" s="2671" t="n"/>
      <c r="CP44" s="2700" t="n"/>
      <c r="CQ44" s="2675" t="n"/>
      <c r="CR44" s="2671" t="n"/>
      <c r="CS44" s="2671" t="n"/>
      <c r="CT44" s="2671" t="n"/>
      <c r="CU44" s="2671">
        <f>+CR44-CS44</f>
        <v/>
      </c>
      <c r="CV44" s="2671">
        <f>+CR44-CT44</f>
        <v/>
      </c>
      <c r="CW44" s="2671" t="n"/>
      <c r="CX44" s="2672">
        <f>IFERROR(CR44/CW44-1,"-")</f>
        <v/>
      </c>
      <c r="CY44" s="2676" t="n"/>
      <c r="CZ44" s="2671" t="n"/>
      <c r="DA44" s="2671" t="n"/>
      <c r="DB44" s="2671" t="n"/>
      <c r="DC44" s="2671" t="n"/>
      <c r="DD44" s="2671" t="n"/>
      <c r="DE44" s="2672">
        <f>CZ44/DD44-1</f>
        <v/>
      </c>
      <c r="DF44" s="2672" t="n"/>
      <c r="DG44" s="2672" t="n"/>
      <c r="DH44" s="2672" t="n"/>
      <c r="DI44" s="2651" t="n"/>
      <c r="DJ44" s="2652" t="n"/>
      <c r="DK44" s="2652" t="n"/>
      <c r="DL44" s="2652" t="n"/>
      <c r="DM44" s="2652" t="n"/>
      <c r="DN44" s="2653" t="n"/>
      <c r="DO44" s="2701" t="n"/>
      <c r="DX44" s="2643" t="n"/>
      <c r="DY44" s="2643" t="n"/>
      <c r="DZ44" s="2643" t="n"/>
    </row>
    <row customFormat="1" customHeight="1" hidden="1" ht="12" r="45" s="2699">
      <c r="A45" s="2702" t="n"/>
      <c r="B45" s="39" t="n"/>
      <c r="C45" s="731" t="inlineStr">
        <is>
          <t>PL39</t>
        </is>
      </c>
      <c r="D45" s="2671" t="n"/>
      <c r="E45" s="2671" t="n"/>
      <c r="F45" s="2671" t="n"/>
      <c r="G45" s="2671" t="n"/>
      <c r="H45" s="2700" t="n"/>
      <c r="I45" s="2672" t="n"/>
      <c r="J45" s="2671" t="n"/>
      <c r="K45" s="2671" t="n"/>
      <c r="L45" s="2671" t="n"/>
      <c r="M45" s="2671" t="n"/>
      <c r="N45" s="2700" t="n"/>
      <c r="O45" s="2672" t="n"/>
      <c r="P45" s="2671" t="n"/>
      <c r="Q45" s="2671" t="n"/>
      <c r="R45" s="2671" t="n"/>
      <c r="S45" s="2671" t="n"/>
      <c r="T45" s="2700" t="n"/>
      <c r="U45" s="2673" t="n"/>
      <c r="V45" s="2674" t="n"/>
      <c r="W45" s="2674" t="n"/>
      <c r="X45" s="2674" t="n"/>
      <c r="Y45" s="2674" t="n"/>
      <c r="Z45" s="2674" t="n"/>
      <c r="AA45" s="2674" t="n"/>
      <c r="AB45" s="2700" t="n"/>
      <c r="AC45" s="2673" t="n"/>
      <c r="AD45" s="2671" t="n"/>
      <c r="AE45" s="2671" t="n"/>
      <c r="AF45" s="2671" t="n"/>
      <c r="AG45" s="2671" t="n"/>
      <c r="AH45" s="2671" t="n"/>
      <c r="AI45" s="2671" t="n"/>
      <c r="AJ45" s="2700" t="n"/>
      <c r="AK45" s="2675" t="n"/>
      <c r="AL45" s="2671" t="n"/>
      <c r="AM45" s="2671" t="n"/>
      <c r="AN45" s="2671" t="n"/>
      <c r="AO45" s="2671" t="n"/>
      <c r="AP45" s="2671" t="n"/>
      <c r="AQ45" s="2671" t="n"/>
      <c r="AR45" s="2671" t="n"/>
      <c r="AS45" s="2700" t="n"/>
      <c r="AT45" s="2675" t="n"/>
      <c r="AU45" s="2671" t="n"/>
      <c r="AV45" s="2671" t="n"/>
      <c r="AW45" s="2671" t="n"/>
      <c r="AX45" s="2671" t="n"/>
      <c r="AY45" s="2671" t="n"/>
      <c r="AZ45" s="2671" t="n"/>
      <c r="BA45" s="2700" t="n"/>
      <c r="BB45" s="2675" t="n"/>
      <c r="BC45" s="2671" t="n"/>
      <c r="BD45" s="2671" t="n"/>
      <c r="BE45" s="2671" t="n"/>
      <c r="BF45" s="2671" t="n"/>
      <c r="BG45" s="2671" t="n"/>
      <c r="BH45" s="2671" t="n"/>
      <c r="BI45" s="2700" t="n"/>
      <c r="BJ45" s="2675" t="n"/>
      <c r="BK45" s="2671" t="n"/>
      <c r="BL45" s="2671" t="n"/>
      <c r="BM45" s="2671" t="n"/>
      <c r="BN45" s="2671" t="n"/>
      <c r="BO45" s="2671" t="n"/>
      <c r="BP45" s="2671" t="n"/>
      <c r="BQ45" s="2671" t="n"/>
      <c r="BR45" s="2700" t="n"/>
      <c r="BS45" s="2675" t="n"/>
      <c r="BT45" s="2671" t="n"/>
      <c r="BU45" s="2671" t="n"/>
      <c r="BV45" s="2671" t="n"/>
      <c r="BW45" s="2671" t="n"/>
      <c r="BX45" s="2671" t="n"/>
      <c r="BY45" s="2671" t="n"/>
      <c r="BZ45" s="2700" t="n"/>
      <c r="CA45" s="2675" t="n"/>
      <c r="CB45" s="2671" t="n"/>
      <c r="CC45" s="2671" t="n"/>
      <c r="CD45" s="2671" t="n"/>
      <c r="CE45" s="2671" t="n"/>
      <c r="CF45" s="2671" t="n"/>
      <c r="CG45" s="2671" t="n"/>
      <c r="CH45" s="2700" t="n"/>
      <c r="CI45" s="2675" t="n"/>
      <c r="CJ45" s="2671" t="n"/>
      <c r="CK45" s="2671" t="n"/>
      <c r="CL45" s="2671" t="n"/>
      <c r="CM45" s="2671" t="n"/>
      <c r="CN45" s="2671" t="n"/>
      <c r="CO45" s="2671" t="n"/>
      <c r="CP45" s="2700" t="n"/>
      <c r="CQ45" s="2675" t="n"/>
      <c r="CR45" s="2671" t="n"/>
      <c r="CS45" s="2671" t="n"/>
      <c r="CT45" s="2671" t="n"/>
      <c r="CU45" s="2671">
        <f>+CR45-CS45</f>
        <v/>
      </c>
      <c r="CV45" s="2671">
        <f>+CR45-CT45</f>
        <v/>
      </c>
      <c r="CW45" s="2671" t="n"/>
      <c r="CX45" s="2672">
        <f>IFERROR(CR45/CW45-1,"-")</f>
        <v/>
      </c>
      <c r="CY45" s="2676" t="n"/>
      <c r="CZ45" s="2671" t="n"/>
      <c r="DA45" s="2671" t="n"/>
      <c r="DB45" s="2671" t="n"/>
      <c r="DC45" s="2671" t="n"/>
      <c r="DD45" s="2671" t="n"/>
      <c r="DE45" s="2672">
        <f>CZ45/DD45-1</f>
        <v/>
      </c>
      <c r="DF45" s="2672" t="n"/>
      <c r="DG45" s="2672" t="n"/>
      <c r="DH45" s="2672" t="n"/>
      <c r="DI45" s="2651" t="n"/>
      <c r="DJ45" s="2652" t="n"/>
      <c r="DK45" s="2652" t="n"/>
      <c r="DL45" s="2652" t="n"/>
      <c r="DM45" s="2652" t="n"/>
      <c r="DN45" s="2653" t="n"/>
      <c r="DO45" s="2701" t="n"/>
      <c r="DX45" s="2643" t="n"/>
      <c r="DY45" s="2643" t="n"/>
      <c r="DZ45" s="2643" t="n"/>
    </row>
    <row customFormat="1" hidden="1" r="46" s="2699">
      <c r="A46" s="2703" t="n"/>
      <c r="B46" s="39" t="n"/>
      <c r="C46" s="731" t="inlineStr">
        <is>
          <t>PL40</t>
        </is>
      </c>
      <c r="D46" s="2671" t="n"/>
      <c r="E46" s="2671" t="n"/>
      <c r="F46" s="2671" t="n"/>
      <c r="G46" s="2671" t="n"/>
      <c r="H46" s="2700" t="n"/>
      <c r="I46" s="2672" t="n"/>
      <c r="J46" s="2671" t="n"/>
      <c r="K46" s="2671" t="n"/>
      <c r="L46" s="2671" t="n"/>
      <c r="M46" s="2671" t="n"/>
      <c r="N46" s="2700" t="n"/>
      <c r="O46" s="2672" t="n"/>
      <c r="P46" s="2671" t="n"/>
      <c r="Q46" s="2671" t="n"/>
      <c r="R46" s="2671" t="n"/>
      <c r="S46" s="2671" t="n"/>
      <c r="T46" s="2700" t="n"/>
      <c r="U46" s="2673" t="n"/>
      <c r="V46" s="2674" t="n"/>
      <c r="W46" s="2674" t="n"/>
      <c r="X46" s="2674" t="n"/>
      <c r="Y46" s="2674" t="n"/>
      <c r="Z46" s="2674" t="n"/>
      <c r="AA46" s="2674" t="n"/>
      <c r="AB46" s="2700" t="n"/>
      <c r="AC46" s="2673" t="n"/>
      <c r="AD46" s="2671" t="n"/>
      <c r="AE46" s="2671" t="n"/>
      <c r="AF46" s="2671" t="n"/>
      <c r="AG46" s="2671" t="n"/>
      <c r="AH46" s="2671" t="n"/>
      <c r="AI46" s="2671" t="n"/>
      <c r="AJ46" s="2700" t="n"/>
      <c r="AK46" s="2675" t="n"/>
      <c r="AL46" s="2671" t="n"/>
      <c r="AM46" s="2671" t="n"/>
      <c r="AN46" s="2671" t="n"/>
      <c r="AO46" s="2671" t="n"/>
      <c r="AP46" s="2671" t="n"/>
      <c r="AQ46" s="2671" t="n"/>
      <c r="AR46" s="2671" t="n"/>
      <c r="AS46" s="2700" t="n"/>
      <c r="AT46" s="2675" t="n"/>
      <c r="AU46" s="2671" t="n"/>
      <c r="AV46" s="2671" t="n"/>
      <c r="AW46" s="2671" t="n"/>
      <c r="AX46" s="2671" t="n"/>
      <c r="AY46" s="2671" t="n"/>
      <c r="AZ46" s="2671" t="n"/>
      <c r="BA46" s="2700" t="n"/>
      <c r="BB46" s="2675" t="n"/>
      <c r="BC46" s="2671" t="n"/>
      <c r="BD46" s="2671" t="n"/>
      <c r="BE46" s="2671" t="n"/>
      <c r="BF46" s="2671" t="n"/>
      <c r="BG46" s="2671" t="n"/>
      <c r="BH46" s="2671" t="n"/>
      <c r="BI46" s="2700" t="n"/>
      <c r="BJ46" s="2675" t="n"/>
      <c r="BK46" s="2671" t="n"/>
      <c r="BL46" s="2671" t="n"/>
      <c r="BM46" s="2671" t="n"/>
      <c r="BN46" s="2671" t="n"/>
      <c r="BO46" s="2671" t="n"/>
      <c r="BP46" s="2671" t="n"/>
      <c r="BQ46" s="2671" t="n"/>
      <c r="BR46" s="2700" t="n"/>
      <c r="BS46" s="2675" t="n"/>
      <c r="BT46" s="2671" t="n"/>
      <c r="BU46" s="2671" t="n"/>
      <c r="BV46" s="2671" t="n"/>
      <c r="BW46" s="2671" t="n"/>
      <c r="BX46" s="2671" t="n"/>
      <c r="BY46" s="2671" t="n"/>
      <c r="BZ46" s="2700" t="n"/>
      <c r="CA46" s="2675" t="n"/>
      <c r="CB46" s="2671" t="n"/>
      <c r="CC46" s="2671" t="n"/>
      <c r="CD46" s="2671" t="n"/>
      <c r="CE46" s="2671" t="n"/>
      <c r="CF46" s="2671" t="n"/>
      <c r="CG46" s="2671" t="n"/>
      <c r="CH46" s="2700" t="n"/>
      <c r="CI46" s="2675" t="n"/>
      <c r="CJ46" s="2671" t="n"/>
      <c r="CK46" s="2671" t="n"/>
      <c r="CL46" s="2671" t="n"/>
      <c r="CM46" s="2671" t="n"/>
      <c r="CN46" s="2671" t="n"/>
      <c r="CO46" s="2671" t="n"/>
      <c r="CP46" s="2700" t="n"/>
      <c r="CQ46" s="2675" t="n"/>
      <c r="CR46" s="2671" t="n"/>
      <c r="CS46" s="2671" t="n"/>
      <c r="CT46" s="2671" t="n"/>
      <c r="CU46" s="2671">
        <f>+CR46-CS46</f>
        <v/>
      </c>
      <c r="CV46" s="2671">
        <f>+CR46-CT46</f>
        <v/>
      </c>
      <c r="CW46" s="2671" t="n"/>
      <c r="CX46" s="2672">
        <f>IFERROR(CR46/CW46-1,"-")</f>
        <v/>
      </c>
      <c r="CY46" s="2676" t="n"/>
      <c r="CZ46" s="2671" t="n"/>
      <c r="DA46" s="2671" t="n"/>
      <c r="DB46" s="2671" t="n"/>
      <c r="DC46" s="2671" t="n"/>
      <c r="DD46" s="2671" t="n"/>
      <c r="DE46" s="2672" t="n"/>
      <c r="DF46" s="2672" t="n"/>
      <c r="DG46" s="2672" t="n"/>
      <c r="DH46" s="2672" t="n"/>
      <c r="DI46" s="2651" t="n"/>
      <c r="DJ46" s="2652" t="n"/>
      <c r="DK46" s="2652" t="n"/>
      <c r="DL46" s="2652" t="n"/>
      <c r="DM46" s="2652" t="n"/>
      <c r="DN46" s="2653" t="n"/>
      <c r="DO46" s="2701" t="n"/>
      <c r="DX46" s="2643" t="n"/>
      <c r="DY46" s="2643" t="n"/>
      <c r="DZ46" s="2643" t="n"/>
    </row>
    <row customFormat="1" r="47" s="1437">
      <c r="A47" s="2420" t="inlineStr">
        <is>
          <t>Résultat financier</t>
        </is>
      </c>
      <c r="B47" s="39" t="n"/>
      <c r="C47" s="731" t="inlineStr">
        <is>
          <t>PL41</t>
        </is>
      </c>
      <c r="D47" s="2662" t="n">
        <v>-360.587127232305</v>
      </c>
      <c r="E47" s="2662" t="n">
        <v>-333.5</v>
      </c>
      <c r="F47" s="2662" t="n">
        <v>-27.08712723230502</v>
      </c>
      <c r="G47" s="2662" t="n">
        <v>-374.403737</v>
      </c>
      <c r="H47" s="1745" t="n">
        <v>-0.03690296971500318</v>
      </c>
      <c r="I47" s="2661" t="n"/>
      <c r="J47" s="2662" t="n">
        <v>-464.583875536975</v>
      </c>
      <c r="K47" s="2662" t="n">
        <v>-333.5</v>
      </c>
      <c r="L47" s="2662" t="n">
        <v>-131.083875536975</v>
      </c>
      <c r="M47" s="2662" t="n">
        <v>-312.151069</v>
      </c>
      <c r="N47" s="1745" t="n">
        <v>0.4883302403073781</v>
      </c>
      <c r="O47" s="2661" t="n"/>
      <c r="P47" s="2662" t="n">
        <v>-449.9731611560064</v>
      </c>
      <c r="Q47" s="2662" t="n">
        <v>-333.5</v>
      </c>
      <c r="R47" s="2662" t="n">
        <v>-116.4731611560064</v>
      </c>
      <c r="S47" s="2662" t="n">
        <v>-434.831044</v>
      </c>
      <c r="T47" s="1745" t="n">
        <v>0.03482299013592605</v>
      </c>
      <c r="U47" s="2663" t="n"/>
      <c r="V47" s="2664" t="n">
        <v>-405.018625174875</v>
      </c>
      <c r="W47" s="2664" t="n">
        <v>-301</v>
      </c>
      <c r="X47" s="2664" t="n">
        <v>-405</v>
      </c>
      <c r="Y47" s="2664" t="n">
        <v>-104.018625174875</v>
      </c>
      <c r="Z47" s="2664" t="n">
        <v>-0.01862517487501236</v>
      </c>
      <c r="AA47" s="2664" t="n">
        <v>-362.405793</v>
      </c>
      <c r="AB47" s="1745" t="n">
        <v>0.117583198166137</v>
      </c>
      <c r="AC47" s="2663" t="n"/>
      <c r="AD47" s="2662" t="n"/>
      <c r="AE47" s="2662" t="n"/>
      <c r="AF47" s="2662" t="n"/>
      <c r="AG47" s="2662" t="n"/>
      <c r="AH47" s="2662" t="n"/>
      <c r="AI47" s="2662" t="n"/>
      <c r="AJ47" s="1745" t="n"/>
      <c r="AK47" s="2659" t="n"/>
      <c r="AL47" s="2704" t="n"/>
      <c r="AM47" s="2662" t="n"/>
      <c r="AN47" s="2662" t="n"/>
      <c r="AO47" s="2662" t="n"/>
      <c r="AP47" s="2662" t="n"/>
      <c r="AQ47" s="2662" t="n"/>
      <c r="AR47" s="2662" t="n"/>
      <c r="AS47" s="1745" t="n"/>
      <c r="AT47" s="2705" t="n"/>
      <c r="AU47" s="2704" t="n"/>
      <c r="AV47" s="2662" t="n"/>
      <c r="AW47" s="2662" t="n"/>
      <c r="AX47" s="2662" t="n"/>
      <c r="AY47" s="2662" t="n"/>
      <c r="AZ47" s="2662" t="n"/>
      <c r="BA47" s="1745" t="n"/>
      <c r="BB47" s="2659" t="n"/>
      <c r="BC47" s="2704" t="n"/>
      <c r="BD47" s="2662" t="n"/>
      <c r="BE47" s="2662" t="n"/>
      <c r="BF47" s="2662" t="n"/>
      <c r="BG47" s="2662" t="n"/>
      <c r="BH47" s="2662" t="n"/>
      <c r="BI47" s="1745" t="n"/>
      <c r="BJ47" s="2659" t="n"/>
      <c r="BK47" s="2662" t="n"/>
      <c r="BL47" s="2662" t="n"/>
      <c r="BM47" s="2662" t="n"/>
      <c r="BN47" s="2662" t="n"/>
      <c r="BO47" s="2662" t="n"/>
      <c r="BP47" s="2662" t="n"/>
      <c r="BQ47" s="2662" t="n"/>
      <c r="BR47" s="1745" t="n"/>
      <c r="BS47" s="2659" t="n"/>
      <c r="BT47" s="2662" t="n"/>
      <c r="BU47" s="2662" t="n"/>
      <c r="BV47" s="2662" t="n"/>
      <c r="BW47" s="2662" t="n"/>
      <c r="BX47" s="2662" t="n"/>
      <c r="BY47" s="2662" t="n"/>
      <c r="BZ47" s="1745" t="n"/>
      <c r="CA47" s="2659" t="n"/>
      <c r="CB47" s="2662" t="n"/>
      <c r="CC47" s="2662" t="n"/>
      <c r="CD47" s="2662" t="n"/>
      <c r="CE47" s="2662" t="n"/>
      <c r="CF47" s="2662" t="n"/>
      <c r="CG47" s="2662" t="n"/>
      <c r="CH47" s="1745" t="n"/>
      <c r="CI47" s="2659" t="n"/>
      <c r="CJ47" s="2662" t="n"/>
      <c r="CK47" s="2662" t="n"/>
      <c r="CL47" s="2662" t="n"/>
      <c r="CM47" s="2662" t="n"/>
      <c r="CN47" s="2662" t="n"/>
      <c r="CO47" s="2662" t="n"/>
      <c r="CP47" s="1745" t="n"/>
      <c r="CQ47" s="2659" t="n"/>
      <c r="CR47" s="2704" t="n">
        <v>-1680.162789100161</v>
      </c>
      <c r="CS47" s="2662" t="n">
        <v>-1301.5</v>
      </c>
      <c r="CT47" s="2662" t="n">
        <v>-1680.144163925286</v>
      </c>
      <c r="CU47" s="2662" t="n">
        <v>-378.6627891001615</v>
      </c>
      <c r="CV47" s="2662" t="n">
        <v>-0.01862517487506921</v>
      </c>
      <c r="CW47" s="2662" t="n">
        <v>-1483.791643</v>
      </c>
      <c r="CX47" s="2661">
        <f>IFERROR(CR47/CW47-1,"-")</f>
        <v/>
      </c>
      <c r="CY47" s="2676" t="n"/>
      <c r="CZ47" s="2662" t="n">
        <v>-3224.44463196701</v>
      </c>
      <c r="DA47" s="2662" t="n">
        <v>-3499.0887958923</v>
      </c>
      <c r="DB47" s="2662" t="n"/>
      <c r="DC47" s="2662" t="n"/>
      <c r="DD47" s="2662" t="n">
        <v>-4586.004304496706</v>
      </c>
      <c r="DE47" s="2661">
        <f>CZ47/DD47-1</f>
        <v/>
      </c>
      <c r="DF47" s="2661">
        <f>DA47/DD47-1</f>
        <v/>
      </c>
      <c r="DG47" s="2661">
        <f>DB47/DD47-1</f>
        <v/>
      </c>
      <c r="DH47" s="2661">
        <f>DC47/DD47-1</f>
        <v/>
      </c>
      <c r="DI47" s="2651" t="n"/>
      <c r="DJ47" s="2652" t="n"/>
      <c r="DK47" s="2652" t="n"/>
      <c r="DL47" s="2652" t="n"/>
      <c r="DM47" s="2652" t="n"/>
      <c r="DN47" s="2653" t="n"/>
      <c r="DO47" s="529" t="n"/>
      <c r="DX47" s="2643" t="n"/>
      <c r="DY47" s="2643" t="n"/>
      <c r="DZ47" s="2643" t="n"/>
    </row>
    <row customFormat="1" hidden="1" r="48" s="1437">
      <c r="A48" s="2427" t="inlineStr">
        <is>
          <t>dont intérêt sur SHL</t>
        </is>
      </c>
      <c r="B48" s="39" t="n"/>
      <c r="C48" s="731" t="inlineStr">
        <is>
          <t>PL42</t>
        </is>
      </c>
      <c r="D48" s="2662" t="n"/>
      <c r="E48" s="2662" t="n"/>
      <c r="F48" s="2662" t="n"/>
      <c r="G48" s="2662" t="n"/>
      <c r="H48" s="1745" t="n"/>
      <c r="I48" s="2661" t="n"/>
      <c r="J48" s="2662" t="n"/>
      <c r="K48" s="2662" t="n"/>
      <c r="L48" s="2662" t="n"/>
      <c r="M48" s="2662" t="n"/>
      <c r="N48" s="1745" t="n"/>
      <c r="O48" s="2661" t="n"/>
      <c r="P48" s="2662" t="n"/>
      <c r="Q48" s="2662" t="n"/>
      <c r="R48" s="2662" t="n"/>
      <c r="S48" s="2662" t="n"/>
      <c r="T48" s="1745" t="n"/>
      <c r="U48" s="2663" t="n"/>
      <c r="V48" s="2664" t="n"/>
      <c r="W48" s="2664" t="n"/>
      <c r="X48" s="2664" t="n"/>
      <c r="Y48" s="2664" t="n"/>
      <c r="Z48" s="2664" t="n"/>
      <c r="AA48" s="2664" t="n"/>
      <c r="AB48" s="1745" t="n"/>
      <c r="AC48" s="2663" t="n"/>
      <c r="AD48" s="2662" t="n"/>
      <c r="AE48" s="2662" t="n"/>
      <c r="AF48" s="2662" t="n"/>
      <c r="AG48" s="2662" t="n"/>
      <c r="AH48" s="2662" t="n"/>
      <c r="AI48" s="2662" t="n"/>
      <c r="AJ48" s="1745" t="n"/>
      <c r="AK48" s="2659" t="n"/>
      <c r="AL48" s="2662" t="n"/>
      <c r="AM48" s="2662" t="n"/>
      <c r="AN48" s="2662" t="n"/>
      <c r="AO48" s="2662" t="n"/>
      <c r="AP48" s="2662" t="n"/>
      <c r="AQ48" s="2662" t="n"/>
      <c r="AR48" s="2662" t="n"/>
      <c r="AS48" s="1745" t="n"/>
      <c r="AT48" s="2659" t="n"/>
      <c r="AU48" s="2662" t="n"/>
      <c r="AV48" s="2662" t="n"/>
      <c r="AW48" s="2662" t="n"/>
      <c r="AX48" s="2662" t="n"/>
      <c r="AY48" s="2662" t="n"/>
      <c r="AZ48" s="2662" t="n"/>
      <c r="BA48" s="1745" t="n"/>
      <c r="BB48" s="2659" t="n"/>
      <c r="BC48" s="2662" t="n"/>
      <c r="BD48" s="2662" t="n"/>
      <c r="BE48" s="2662" t="n"/>
      <c r="BF48" s="2662" t="n"/>
      <c r="BG48" s="2662" t="n"/>
      <c r="BH48" s="2662" t="n"/>
      <c r="BI48" s="1745" t="n"/>
      <c r="BJ48" s="2659" t="n"/>
      <c r="BK48" s="2662" t="n"/>
      <c r="BL48" s="2662" t="n"/>
      <c r="BM48" s="2662" t="n"/>
      <c r="BN48" s="2662" t="n"/>
      <c r="BO48" s="2662" t="n"/>
      <c r="BP48" s="2662" t="n"/>
      <c r="BQ48" s="2662" t="n"/>
      <c r="BR48" s="1745" t="n"/>
      <c r="BS48" s="2659" t="n"/>
      <c r="BT48" s="2662" t="n"/>
      <c r="BU48" s="2662" t="n"/>
      <c r="BV48" s="2662" t="n"/>
      <c r="BW48" s="2662" t="n"/>
      <c r="BX48" s="2662" t="n"/>
      <c r="BY48" s="2662" t="n"/>
      <c r="BZ48" s="1745" t="n"/>
      <c r="CA48" s="2659" t="n"/>
      <c r="CB48" s="2662" t="n"/>
      <c r="CC48" s="2662" t="n"/>
      <c r="CD48" s="2662" t="n"/>
      <c r="CE48" s="2662" t="n"/>
      <c r="CF48" s="2662" t="n"/>
      <c r="CG48" s="2662" t="n"/>
      <c r="CH48" s="1745" t="n"/>
      <c r="CI48" s="2659" t="n"/>
      <c r="CJ48" s="2662" t="n"/>
      <c r="CK48" s="2662" t="n"/>
      <c r="CL48" s="2662" t="n"/>
      <c r="CM48" s="2662" t="n"/>
      <c r="CN48" s="2662" t="n"/>
      <c r="CO48" s="2662" t="n"/>
      <c r="CP48" s="1745" t="n"/>
      <c r="CQ48" s="2659" t="n"/>
      <c r="CR48" s="2662" t="n"/>
      <c r="CS48" s="2662" t="n"/>
      <c r="CT48" s="2662" t="n"/>
      <c r="CU48" s="2662">
        <f>+CR48-CS48</f>
        <v/>
      </c>
      <c r="CV48" s="2662">
        <f>+CR48-CT48</f>
        <v/>
      </c>
      <c r="CW48" s="2662" t="n"/>
      <c r="CX48" s="2661">
        <f>IFERROR(CR48/CW48-1,"-")</f>
        <v/>
      </c>
      <c r="CY48" s="2676" t="n"/>
      <c r="CZ48" s="2662" t="n"/>
      <c r="DA48" s="2662" t="n"/>
      <c r="DB48" s="2662" t="n"/>
      <c r="DC48" s="2662" t="n"/>
      <c r="DD48" s="2662" t="n"/>
      <c r="DE48" s="2661" t="n"/>
      <c r="DF48" s="2661">
        <f>DA48/DD48-1</f>
        <v/>
      </c>
      <c r="DG48" s="2661">
        <f>DB48/DD48-1</f>
        <v/>
      </c>
      <c r="DH48" s="2661" t="n"/>
      <c r="DI48" s="2651" t="n"/>
      <c r="DJ48" s="2652" t="n"/>
      <c r="DK48" s="2652" t="n"/>
      <c r="DL48" s="2652" t="n"/>
      <c r="DM48" s="2652" t="n"/>
      <c r="DN48" s="2653" t="n"/>
      <c r="DO48" s="529" t="n"/>
      <c r="DX48" s="2643" t="n"/>
      <c r="DY48" s="2643" t="n"/>
      <c r="DZ48" s="2643" t="n"/>
    </row>
    <row r="49">
      <c r="A49" s="2419" t="n"/>
      <c r="B49" s="39" t="n"/>
      <c r="C49" s="731" t="inlineStr">
        <is>
          <t>PL43</t>
        </is>
      </c>
      <c r="D49" s="2671" t="n"/>
      <c r="E49" s="2671" t="n"/>
      <c r="F49" s="2671" t="n"/>
      <c r="G49" s="2671" t="n"/>
      <c r="H49" s="667" t="n"/>
      <c r="I49" s="2672" t="n"/>
      <c r="J49" s="2671" t="n"/>
      <c r="K49" s="2671" t="n"/>
      <c r="L49" s="2671" t="n"/>
      <c r="M49" s="2671" t="n"/>
      <c r="N49" s="667" t="n"/>
      <c r="O49" s="2672" t="n"/>
      <c r="P49" s="2671" t="n"/>
      <c r="Q49" s="2671" t="n"/>
      <c r="R49" s="2671" t="n"/>
      <c r="S49" s="2671" t="n"/>
      <c r="T49" s="667" t="n"/>
      <c r="U49" s="2673" t="n"/>
      <c r="V49" s="2674" t="n"/>
      <c r="W49" s="2674" t="n"/>
      <c r="X49" s="2674" t="n"/>
      <c r="Y49" s="2674" t="n"/>
      <c r="Z49" s="2674" t="n"/>
      <c r="AA49" s="2674" t="n"/>
      <c r="AB49" s="667" t="n"/>
      <c r="AC49" s="2673" t="n"/>
      <c r="AD49" s="2671" t="n"/>
      <c r="AE49" s="2671" t="n"/>
      <c r="AF49" s="2671" t="n"/>
      <c r="AG49" s="2671" t="n"/>
      <c r="AH49" s="2671" t="n"/>
      <c r="AI49" s="2671" t="n"/>
      <c r="AJ49" s="667" t="n"/>
      <c r="AK49" s="2675" t="n"/>
      <c r="AL49" s="2671" t="n"/>
      <c r="AM49" s="2671" t="n"/>
      <c r="AN49" s="2671" t="n"/>
      <c r="AO49" s="2671" t="n"/>
      <c r="AP49" s="2671" t="n"/>
      <c r="AQ49" s="2671" t="n"/>
      <c r="AR49" s="2671" t="n"/>
      <c r="AS49" s="667" t="n"/>
      <c r="AT49" s="2675" t="n"/>
      <c r="AU49" s="2671" t="n"/>
      <c r="AV49" s="2671" t="n"/>
      <c r="AW49" s="2671" t="n"/>
      <c r="AX49" s="2671" t="n"/>
      <c r="AY49" s="2671" t="n"/>
      <c r="AZ49" s="2671" t="n"/>
      <c r="BA49" s="667" t="n"/>
      <c r="BB49" s="2675" t="n"/>
      <c r="BC49" s="2671" t="n"/>
      <c r="BD49" s="2671" t="n"/>
      <c r="BE49" s="2671" t="n"/>
      <c r="BF49" s="2671" t="n"/>
      <c r="BG49" s="2671" t="n"/>
      <c r="BH49" s="2671" t="n"/>
      <c r="BI49" s="667" t="n"/>
      <c r="BJ49" s="2675" t="n"/>
      <c r="BK49" s="2671" t="n"/>
      <c r="BL49" s="2671" t="n"/>
      <c r="BM49" s="2671" t="n"/>
      <c r="BN49" s="2671" t="n"/>
      <c r="BO49" s="2671" t="n"/>
      <c r="BP49" s="2671" t="n"/>
      <c r="BQ49" s="2671" t="n"/>
      <c r="BR49" s="667" t="n"/>
      <c r="BS49" s="2675" t="n"/>
      <c r="BT49" s="2671" t="n"/>
      <c r="BU49" s="2671" t="n"/>
      <c r="BV49" s="2671" t="n"/>
      <c r="BW49" s="2671" t="n"/>
      <c r="BX49" s="2671" t="n"/>
      <c r="BY49" s="2671" t="n"/>
      <c r="BZ49" s="667" t="n"/>
      <c r="CA49" s="2675" t="n"/>
      <c r="CB49" s="2671" t="n"/>
      <c r="CC49" s="2671" t="n"/>
      <c r="CD49" s="2671" t="n"/>
      <c r="CE49" s="2671" t="n"/>
      <c r="CF49" s="2671" t="n"/>
      <c r="CG49" s="2671" t="n"/>
      <c r="CH49" s="667" t="n"/>
      <c r="CI49" s="2675" t="n"/>
      <c r="CJ49" s="2671" t="n"/>
      <c r="CK49" s="2671" t="n"/>
      <c r="CL49" s="2671" t="n"/>
      <c r="CM49" s="2671" t="n"/>
      <c r="CN49" s="2671" t="n"/>
      <c r="CO49" s="2671" t="n"/>
      <c r="CP49" s="667" t="n"/>
      <c r="CQ49" s="2675" t="n"/>
      <c r="CR49" s="2671" t="n"/>
      <c r="CS49" s="2671" t="n"/>
      <c r="CT49" s="2671" t="n"/>
      <c r="CU49" s="2671">
        <f>+CR49-CS49</f>
        <v/>
      </c>
      <c r="CV49" s="2671">
        <f>+CR49-CT49</f>
        <v/>
      </c>
      <c r="CW49" s="2671" t="n"/>
      <c r="CX49" s="2672">
        <f>IFERROR(CR49/CW49-1,"-")</f>
        <v/>
      </c>
      <c r="CY49" s="2676" t="n"/>
      <c r="CZ49" s="2671" t="n"/>
      <c r="DA49" s="2671" t="n"/>
      <c r="DB49" s="2671" t="n"/>
      <c r="DC49" s="2671" t="n"/>
      <c r="DD49" s="2671" t="n"/>
      <c r="DE49" s="2672" t="n"/>
      <c r="DF49" s="2672" t="n"/>
      <c r="DG49" s="2672" t="n"/>
      <c r="DH49" s="2672" t="n"/>
      <c r="DI49" s="2651" t="n"/>
      <c r="DJ49" s="2652" t="n"/>
      <c r="DK49" s="2652" t="n"/>
      <c r="DL49" s="2652" t="n"/>
      <c r="DM49" s="2652" t="n"/>
      <c r="DN49" s="2653" t="n"/>
      <c r="DO49" s="418" t="n"/>
      <c r="DX49" s="2643" t="n"/>
      <c r="DY49" s="2643" t="n"/>
      <c r="DZ49" s="2643" t="n"/>
    </row>
    <row customFormat="1" r="50" s="1437">
      <c r="A50" s="2420" t="inlineStr">
        <is>
          <t>RESULTAT avant IS</t>
        </is>
      </c>
      <c r="B50" s="39" t="n"/>
      <c r="C50" s="731" t="inlineStr">
        <is>
          <t>PL44</t>
        </is>
      </c>
      <c r="D50" s="2662" t="n">
        <v>-1007.07257036491</v>
      </c>
      <c r="E50" s="2662" t="n">
        <v>-965.1145347368508</v>
      </c>
      <c r="F50" s="2662" t="n">
        <v>-41.95803562805918</v>
      </c>
      <c r="G50" s="2662" t="n">
        <v>-222.6249708000461</v>
      </c>
      <c r="H50" s="1745" t="n">
        <v>3.523628085141567</v>
      </c>
      <c r="I50" s="2661" t="n"/>
      <c r="J50" s="2662" t="n">
        <v>-2129.93756160781</v>
      </c>
      <c r="K50" s="2662" t="n">
        <v>-1096.396646706431</v>
      </c>
      <c r="L50" s="2662" t="n">
        <v>-1033.540914901379</v>
      </c>
      <c r="M50" s="2662" t="n">
        <v>-1068.243763439588</v>
      </c>
      <c r="N50" s="1745" t="n">
        <v>0.9938684731935372</v>
      </c>
      <c r="O50" s="2661" t="n"/>
      <c r="P50" s="2662" t="n">
        <v>-1697.59498941369</v>
      </c>
      <c r="Q50" s="2662" t="n">
        <v>-624.1359727188844</v>
      </c>
      <c r="R50" s="2662" t="n">
        <v>-1073.459016694806</v>
      </c>
      <c r="S50" s="2662" t="n">
        <v>-1095.246293693328</v>
      </c>
      <c r="T50" s="1745" t="n">
        <v>0.5499664314673518</v>
      </c>
      <c r="U50" s="2663" t="n"/>
      <c r="V50" s="2664" t="n">
        <v>-2385.639569452449</v>
      </c>
      <c r="W50" s="2664" t="n">
        <v>-658.907764126703</v>
      </c>
      <c r="X50" s="2664" t="n">
        <v>-1822.381911078648</v>
      </c>
      <c r="Y50" s="2664" t="n">
        <v>-1726.731805325746</v>
      </c>
      <c r="Z50" s="2664" t="n">
        <v>-563.257658373801</v>
      </c>
      <c r="AA50" s="2664" t="n">
        <v>-1024.121542862522</v>
      </c>
      <c r="AB50" s="1745" t="n">
        <v>1.329449649876858</v>
      </c>
      <c r="AC50" s="2663" t="n"/>
      <c r="AD50" s="2662" t="n"/>
      <c r="AE50" s="2662" t="n"/>
      <c r="AF50" s="2662" t="n"/>
      <c r="AG50" s="2662" t="n"/>
      <c r="AH50" s="2662" t="n"/>
      <c r="AI50" s="2662" t="n"/>
      <c r="AJ50" s="1745" t="n"/>
      <c r="AK50" s="2659" t="n"/>
      <c r="AL50" s="2662" t="n"/>
      <c r="AM50" s="2662" t="n"/>
      <c r="AN50" s="2662" t="n"/>
      <c r="AO50" s="2662" t="n"/>
      <c r="AP50" s="2662" t="n"/>
      <c r="AQ50" s="2662" t="n"/>
      <c r="AR50" s="2662" t="n"/>
      <c r="AS50" s="1745" t="n"/>
      <c r="AT50" s="2659" t="n"/>
      <c r="AU50" s="2662" t="n"/>
      <c r="AV50" s="2662" t="n"/>
      <c r="AW50" s="2662" t="n"/>
      <c r="AX50" s="2662" t="n"/>
      <c r="AY50" s="2662" t="n"/>
      <c r="AZ50" s="2662" t="n"/>
      <c r="BA50" s="1745" t="n"/>
      <c r="BB50" s="2659" t="n"/>
      <c r="BC50" s="2662" t="n"/>
      <c r="BD50" s="2662" t="n"/>
      <c r="BE50" s="2662" t="n"/>
      <c r="BF50" s="2662" t="n"/>
      <c r="BG50" s="2662" t="n"/>
      <c r="BH50" s="2662" t="n"/>
      <c r="BI50" s="1745" t="n"/>
      <c r="BJ50" s="2659" t="n"/>
      <c r="BK50" s="2662" t="n"/>
      <c r="BL50" s="2662" t="n"/>
      <c r="BM50" s="2662" t="n"/>
      <c r="BN50" s="2662" t="n"/>
      <c r="BO50" s="2662" t="n"/>
      <c r="BP50" s="2662" t="n"/>
      <c r="BQ50" s="2662" t="n"/>
      <c r="BR50" s="1745" t="n"/>
      <c r="BS50" s="2659" t="n"/>
      <c r="BT50" s="2662" t="n"/>
      <c r="BU50" s="2662" t="n"/>
      <c r="BV50" s="2662" t="n"/>
      <c r="BW50" s="2662" t="n"/>
      <c r="BX50" s="2662" t="n"/>
      <c r="BY50" s="2662" t="n"/>
      <c r="BZ50" s="1745" t="n"/>
      <c r="CA50" s="2659" t="n"/>
      <c r="CB50" s="2662" t="n"/>
      <c r="CC50" s="2662" t="n"/>
      <c r="CD50" s="2662" t="n"/>
      <c r="CE50" s="2662" t="n"/>
      <c r="CF50" s="2662" t="n"/>
      <c r="CG50" s="2662" t="n"/>
      <c r="CH50" s="1745" t="n"/>
      <c r="CI50" s="2659" t="n"/>
      <c r="CJ50" s="2662" t="n"/>
      <c r="CK50" s="2662" t="n"/>
      <c r="CL50" s="2662" t="n"/>
      <c r="CM50" s="2662" t="n"/>
      <c r="CN50" s="2662" t="n"/>
      <c r="CO50" s="2662" t="n"/>
      <c r="CP50" s="1745" t="n"/>
      <c r="CQ50" s="2659" t="n"/>
      <c r="CR50" s="2662" t="n">
        <v>-7220.244690838859</v>
      </c>
      <c r="CS50" s="2662" t="n">
        <v>-3344.554918288869</v>
      </c>
      <c r="CT50" s="2662" t="n">
        <v>-6656.987032465058</v>
      </c>
      <c r="CU50" s="2662" t="n">
        <v>-3875.68977254999</v>
      </c>
      <c r="CV50" s="2662" t="n">
        <v>-563.257658373801</v>
      </c>
      <c r="CW50" s="2662" t="n">
        <v>-3410.236570795484</v>
      </c>
      <c r="CX50" s="2661">
        <f>IFERROR(CR50/CW50-1,"-")</f>
        <v/>
      </c>
      <c r="CY50" s="1798" t="n"/>
      <c r="CZ50" s="2662" t="n">
        <v>-4724.55506995642</v>
      </c>
      <c r="DA50" s="2662" t="n">
        <v>-9008.08077573473</v>
      </c>
      <c r="DB50" s="2662" t="n"/>
      <c r="DC50" s="2662" t="n"/>
      <c r="DD50" s="2662" t="n">
        <v>-15583.09423872293</v>
      </c>
      <c r="DE50" s="2661">
        <f>CZ50/DD50-1</f>
        <v/>
      </c>
      <c r="DF50" s="2661">
        <f>DA50/DD50-1</f>
        <v/>
      </c>
      <c r="DG50" s="2661">
        <f>DB50/DD50-1</f>
        <v/>
      </c>
      <c r="DH50" s="2661">
        <f>DC50/DD50-1</f>
        <v/>
      </c>
      <c r="DI50" s="2651" t="n"/>
      <c r="DJ50" s="2652" t="n"/>
      <c r="DK50" s="2652" t="n"/>
      <c r="DL50" s="2652" t="n"/>
      <c r="DM50" s="2652" t="n"/>
      <c r="DN50" s="2653" t="n"/>
      <c r="DO50" s="529" t="n"/>
      <c r="DX50" s="2643" t="n"/>
      <c r="DY50" s="2643" t="n"/>
      <c r="DZ50" s="2643" t="n"/>
    </row>
    <row r="51">
      <c r="A51" s="2419" t="inlineStr">
        <is>
          <t>IS</t>
        </is>
      </c>
      <c r="B51" s="39" t="n"/>
      <c r="C51" s="731" t="inlineStr">
        <is>
          <t>PL45</t>
        </is>
      </c>
      <c r="D51" s="2662" t="n">
        <v>-73.39879098940679</v>
      </c>
      <c r="E51" s="2662" t="n">
        <v>-79.89041997111174</v>
      </c>
      <c r="F51" s="2671" t="n">
        <v>6.491628981704949</v>
      </c>
      <c r="G51" s="2662" t="n">
        <v>-83.24902774543136</v>
      </c>
      <c r="H51" s="1745" t="n">
        <v>-0.1183225440919956</v>
      </c>
      <c r="I51" s="2661" t="n"/>
      <c r="J51" s="2662" t="n">
        <v>-75.91838030788136</v>
      </c>
      <c r="K51" s="2662" t="n">
        <v>-76.10712891085322</v>
      </c>
      <c r="L51" s="2671" t="n">
        <v>0.1887486029718559</v>
      </c>
      <c r="M51" s="2662" t="n">
        <v>-75.99911021913815</v>
      </c>
      <c r="N51" s="1745" t="n">
        <v>-0.00106224811085287</v>
      </c>
      <c r="O51" s="2661" t="n"/>
      <c r="P51" s="2662" t="n">
        <v>-155.60509288</v>
      </c>
      <c r="Q51" s="2662" t="n">
        <v>-84.91161792581401</v>
      </c>
      <c r="R51" s="2671" t="n">
        <v>-70.69347495418599</v>
      </c>
      <c r="S51" s="2662" t="n">
        <v>-84.95564490249657</v>
      </c>
      <c r="T51" s="1745" t="n">
        <v>0.8316039276564573</v>
      </c>
      <c r="U51" s="2663" t="n"/>
      <c r="V51" s="2664" t="n">
        <v>-62.94426947125763</v>
      </c>
      <c r="W51" s="2664" t="n">
        <v>-82.4360185520276</v>
      </c>
      <c r="X51" s="2664" t="n">
        <v>-67.71300178767146</v>
      </c>
      <c r="Y51" s="2674" t="n">
        <v>19.49174908076997</v>
      </c>
      <c r="Z51" s="2674" t="n">
        <v>4.768732316413825</v>
      </c>
      <c r="AA51" s="2664" t="n">
        <v>-80.80229196876017</v>
      </c>
      <c r="AB51" s="1745" t="n">
        <v>-0.2210088607932906</v>
      </c>
      <c r="AC51" s="2663" t="n"/>
      <c r="AD51" s="2662" t="n"/>
      <c r="AE51" s="2662" t="n"/>
      <c r="AF51" s="2662" t="n"/>
      <c r="AG51" s="2671" t="n"/>
      <c r="AH51" s="2671" t="n"/>
      <c r="AI51" s="2662" t="n"/>
      <c r="AJ51" s="1745" t="n"/>
      <c r="AK51" s="2659" t="n"/>
      <c r="AL51" s="2662" t="n"/>
      <c r="AM51" s="2662" t="n"/>
      <c r="AN51" s="2662" t="n"/>
      <c r="AO51" s="2662" t="n"/>
      <c r="AP51" s="2671" t="n"/>
      <c r="AQ51" s="2671" t="n"/>
      <c r="AR51" s="2662" t="n"/>
      <c r="AS51" s="1745" t="n"/>
      <c r="AT51" s="2659" t="n"/>
      <c r="AU51" s="2662" t="n"/>
      <c r="AV51" s="2662" t="n"/>
      <c r="AW51" s="2662" t="n"/>
      <c r="AX51" s="2671" t="n"/>
      <c r="AY51" s="2671" t="n"/>
      <c r="AZ51" s="2662" t="n"/>
      <c r="BA51" s="1745" t="n"/>
      <c r="BB51" s="2659" t="n"/>
      <c r="BC51" s="2662" t="n"/>
      <c r="BD51" s="2662" t="n"/>
      <c r="BE51" s="2662" t="n"/>
      <c r="BF51" s="2671" t="n"/>
      <c r="BG51" s="2671" t="n"/>
      <c r="BH51" s="2662" t="n"/>
      <c r="BI51" s="1745" t="n"/>
      <c r="BJ51" s="2659" t="n"/>
      <c r="BK51" s="2662" t="n"/>
      <c r="BL51" s="2662" t="n"/>
      <c r="BM51" s="2662" t="n"/>
      <c r="BN51" s="2662" t="n"/>
      <c r="BO51" s="2671" t="n"/>
      <c r="BP51" s="2671" t="n"/>
      <c r="BQ51" s="2662" t="n"/>
      <c r="BR51" s="1745" t="n"/>
      <c r="BS51" s="2659" t="n"/>
      <c r="BT51" s="2662" t="n"/>
      <c r="BU51" s="2662" t="n"/>
      <c r="BV51" s="2662" t="n"/>
      <c r="BW51" s="2671" t="n"/>
      <c r="BX51" s="2671" t="n"/>
      <c r="BY51" s="2662" t="n"/>
      <c r="BZ51" s="1745" t="n"/>
      <c r="CA51" s="2659" t="n"/>
      <c r="CB51" s="2662" t="n"/>
      <c r="CC51" s="2662" t="n"/>
      <c r="CD51" s="2662" t="n"/>
      <c r="CE51" s="2671" t="n"/>
      <c r="CF51" s="2671" t="n"/>
      <c r="CG51" s="2662" t="n"/>
      <c r="CH51" s="1745" t="n"/>
      <c r="CI51" s="2659" t="n"/>
      <c r="CJ51" s="2662" t="n"/>
      <c r="CK51" s="2662" t="n"/>
      <c r="CL51" s="2662" t="n"/>
      <c r="CM51" s="2671" t="n"/>
      <c r="CN51" s="2671" t="n"/>
      <c r="CO51" s="2662" t="n"/>
      <c r="CP51" s="1745" t="n"/>
      <c r="CQ51" s="2659" t="n"/>
      <c r="CR51" s="2662" t="n">
        <v>-367.8665336485458</v>
      </c>
      <c r="CS51" s="2671" t="n">
        <v>-323.3451853598066</v>
      </c>
      <c r="CT51" s="2671" t="n">
        <v>-372.6352659649597</v>
      </c>
      <c r="CU51" s="2671" t="n">
        <v>-44.52134828873926</v>
      </c>
      <c r="CV51" s="2671" t="n">
        <v>4.768732316413832</v>
      </c>
      <c r="CW51" s="2671" t="n">
        <v>-325.0060748358263</v>
      </c>
      <c r="CX51" s="2661">
        <f>IFERROR(CR51/CW51-1,"-")</f>
        <v/>
      </c>
      <c r="CY51" s="2676" t="n"/>
      <c r="CZ51" s="2662" t="n">
        <v>-1017.45376836135</v>
      </c>
      <c r="DA51" s="2662" t="n">
        <v>-1019.003729128205</v>
      </c>
      <c r="DB51" s="2662" t="n"/>
      <c r="DC51" s="2662" t="n"/>
      <c r="DD51" s="2662" t="n">
        <v>-1021.130916270757</v>
      </c>
      <c r="DE51" s="2661">
        <f>CZ51/DD51-1</f>
        <v/>
      </c>
      <c r="DF51" s="2661">
        <f>DA51/DD51-1</f>
        <v/>
      </c>
      <c r="DG51" s="2661">
        <f>DB51/DD51-1</f>
        <v/>
      </c>
      <c r="DH51" s="2661">
        <f>DC51/DF51-1</f>
        <v/>
      </c>
      <c r="DI51" s="2651" t="n"/>
      <c r="DJ51" s="2652" t="n"/>
      <c r="DK51" s="2652" t="n"/>
      <c r="DL51" s="2652" t="n"/>
      <c r="DM51" s="2652" t="n"/>
      <c r="DN51" s="2653" t="n"/>
      <c r="DO51" s="418" t="n"/>
      <c r="DX51" s="2643" t="n"/>
      <c r="DY51" s="2643" t="n"/>
      <c r="DZ51" s="2643" t="n"/>
    </row>
    <row r="52">
      <c r="A52" s="2419" t="inlineStr">
        <is>
          <t>ID</t>
        </is>
      </c>
      <c r="B52" s="39" t="n"/>
      <c r="C52" s="731" t="inlineStr">
        <is>
          <t>PL46</t>
        </is>
      </c>
      <c r="D52" s="2706" t="n">
        <v>-19.5322043916759</v>
      </c>
      <c r="E52" s="2706" t="n">
        <v>-4.5</v>
      </c>
      <c r="F52" s="2671" t="n">
        <v>-15.0322043916759</v>
      </c>
      <c r="G52" s="2706" t="n">
        <v>-24.8602039029546</v>
      </c>
      <c r="H52" s="1745" t="n">
        <v>-0.2143184155720248</v>
      </c>
      <c r="I52" s="2661" t="n"/>
      <c r="J52" s="2706" t="n">
        <v>-17.1036543343591</v>
      </c>
      <c r="K52" s="2706" t="n">
        <v>-4.5</v>
      </c>
      <c r="L52" s="2671" t="n">
        <v>-12.6036543343591</v>
      </c>
      <c r="M52" s="2706" t="n">
        <v>-24.9224599060205</v>
      </c>
      <c r="N52" s="1745" t="n">
        <v>-0.3137252743567507</v>
      </c>
      <c r="O52" s="2661" t="n"/>
      <c r="P52" s="2706" t="n">
        <v>41.145996555197</v>
      </c>
      <c r="Q52" s="2706" t="n">
        <v>-4.5</v>
      </c>
      <c r="R52" s="2671" t="n">
        <v>45.645996555197</v>
      </c>
      <c r="S52" s="2706" t="n">
        <v>70.76463795593439</v>
      </c>
      <c r="T52" s="1745" t="n">
        <v>-0.4185514440020327</v>
      </c>
      <c r="U52" s="2663" t="n"/>
      <c r="V52" s="2707" t="n">
        <v>-17.0307663292151</v>
      </c>
      <c r="W52" s="2707" t="n">
        <v>-4.5</v>
      </c>
      <c r="X52" s="2707" t="n">
        <v>-4.5</v>
      </c>
      <c r="Y52" s="2674" t="n">
        <v>-12.5307663292151</v>
      </c>
      <c r="Z52" s="2674" t="n">
        <v>-12.5307663292151</v>
      </c>
      <c r="AA52" s="2707" t="n">
        <v>-37.3122385990615</v>
      </c>
      <c r="AB52" s="1745" t="n">
        <v>-0.5435608537933324</v>
      </c>
      <c r="AC52" s="2663" t="n"/>
      <c r="AD52" s="2706" t="n"/>
      <c r="AE52" s="2706" t="n"/>
      <c r="AF52" s="2706" t="n"/>
      <c r="AG52" s="2671" t="n"/>
      <c r="AH52" s="2671" t="n"/>
      <c r="AI52" s="2706" t="n"/>
      <c r="AJ52" s="1745" t="n"/>
      <c r="AK52" s="2659" t="n"/>
      <c r="AL52" s="2706" t="n"/>
      <c r="AM52" s="2706" t="n"/>
      <c r="AN52" s="2706" t="n"/>
      <c r="AO52" s="2706" t="n"/>
      <c r="AP52" s="2671" t="n"/>
      <c r="AQ52" s="2671" t="n"/>
      <c r="AR52" s="2706" t="n"/>
      <c r="AS52" s="1745" t="n"/>
      <c r="AT52" s="2659" t="n"/>
      <c r="AU52" s="2706" t="n"/>
      <c r="AV52" s="2706" t="n"/>
      <c r="AW52" s="2706" t="n"/>
      <c r="AX52" s="2671" t="n"/>
      <c r="AY52" s="2671" t="n"/>
      <c r="AZ52" s="2706" t="n"/>
      <c r="BA52" s="1745" t="n"/>
      <c r="BB52" s="2659" t="n"/>
      <c r="BC52" s="2706" t="n"/>
      <c r="BD52" s="2706" t="n"/>
      <c r="BE52" s="2706" t="n"/>
      <c r="BF52" s="2671" t="n"/>
      <c r="BG52" s="2671" t="n"/>
      <c r="BH52" s="2706" t="n"/>
      <c r="BI52" s="1745" t="n"/>
      <c r="BJ52" s="2659" t="n"/>
      <c r="BK52" s="2706" t="n"/>
      <c r="BL52" s="2706" t="n"/>
      <c r="BM52" s="2706" t="n"/>
      <c r="BN52" s="2706" t="n"/>
      <c r="BO52" s="2671" t="n"/>
      <c r="BP52" s="2671" t="n"/>
      <c r="BQ52" s="2706" t="n"/>
      <c r="BR52" s="1745" t="n"/>
      <c r="BS52" s="2659" t="n"/>
      <c r="BT52" s="2706" t="n"/>
      <c r="BU52" s="2706" t="n"/>
      <c r="BV52" s="2706" t="n"/>
      <c r="BW52" s="2671" t="n"/>
      <c r="BX52" s="2671" t="n"/>
      <c r="BY52" s="2706" t="n"/>
      <c r="BZ52" s="1745" t="n"/>
      <c r="CA52" s="2659" t="n"/>
      <c r="CB52" s="2706" t="n"/>
      <c r="CC52" s="2706" t="n"/>
      <c r="CD52" s="2706" t="n"/>
      <c r="CE52" s="2671" t="n"/>
      <c r="CF52" s="2671" t="n"/>
      <c r="CG52" s="2706" t="n"/>
      <c r="CH52" s="1745" t="n"/>
      <c r="CI52" s="2659" t="n"/>
      <c r="CJ52" s="2706" t="n"/>
      <c r="CK52" s="2706" t="n"/>
      <c r="CL52" s="2706" t="n"/>
      <c r="CM52" s="2671" t="n"/>
      <c r="CN52" s="2671" t="n"/>
      <c r="CO52" s="2706" t="n"/>
      <c r="CP52" s="1745" t="n"/>
      <c r="CQ52" s="2659" t="n"/>
      <c r="CR52" s="2662" t="n">
        <v>-12.52062850005309</v>
      </c>
      <c r="CS52" s="2671" t="n">
        <v>-18</v>
      </c>
      <c r="CT52" s="2671" t="n">
        <v>0.01013782916200512</v>
      </c>
      <c r="CU52" s="2671" t="n">
        <v>5.479371499946907</v>
      </c>
      <c r="CV52" s="2671" t="n">
        <v>-12.5307663292151</v>
      </c>
      <c r="CW52" s="2671" t="n">
        <v>-16.33026445210221</v>
      </c>
      <c r="CX52" s="2661">
        <f>IFERROR(CR52/CW52-1,"-")</f>
        <v/>
      </c>
      <c r="CY52" s="2676" t="n"/>
      <c r="CZ52" s="2706" t="n">
        <v>-54</v>
      </c>
      <c r="DA52" s="2706" t="n">
        <v>-35.9898621684367</v>
      </c>
      <c r="DB52" s="2706" t="n"/>
      <c r="DC52" s="2706" t="n"/>
      <c r="DD52" s="2706" t="n">
        <v>-100.2776420325316</v>
      </c>
      <c r="DE52" s="2661">
        <f>CZ52/DD52-1</f>
        <v/>
      </c>
      <c r="DF52" s="2661">
        <f>DA52/DD52-1</f>
        <v/>
      </c>
      <c r="DG52" s="2661">
        <f>DB52/DD52-1</f>
        <v/>
      </c>
      <c r="DH52" s="2661">
        <f>DC52/DF52-1</f>
        <v/>
      </c>
      <c r="DI52" s="2651" t="n"/>
      <c r="DJ52" s="2652" t="n"/>
      <c r="DK52" s="2652" t="n"/>
      <c r="DL52" s="2652" t="n"/>
      <c r="DM52" s="2652" t="n"/>
      <c r="DN52" s="2653" t="n"/>
      <c r="DO52" s="418" t="n"/>
      <c r="DX52" s="2643" t="n"/>
      <c r="DY52" s="2643" t="n"/>
      <c r="DZ52" s="2643" t="n"/>
    </row>
    <row customHeight="1" ht="3" r="53">
      <c r="A53" s="2429" t="n"/>
      <c r="B53" s="39" t="n"/>
      <c r="C53" s="731" t="inlineStr">
        <is>
          <t>PL47</t>
        </is>
      </c>
      <c r="D53" s="2708" t="n"/>
      <c r="E53" s="2708" t="n"/>
      <c r="F53" s="2708" t="n"/>
      <c r="G53" s="2708" t="n"/>
      <c r="H53" s="2444" t="n"/>
      <c r="I53" s="2709" t="n"/>
      <c r="J53" s="2708" t="n"/>
      <c r="K53" s="2708" t="n"/>
      <c r="L53" s="2708" t="n"/>
      <c r="M53" s="2708" t="n"/>
      <c r="N53" s="2444" t="n"/>
      <c r="O53" s="2709" t="n"/>
      <c r="P53" s="2708" t="n"/>
      <c r="Q53" s="2708" t="n"/>
      <c r="R53" s="2708" t="n"/>
      <c r="S53" s="2708" t="n"/>
      <c r="T53" s="2444" t="n"/>
      <c r="U53" s="2710" t="n"/>
      <c r="V53" s="2711" t="n"/>
      <c r="W53" s="2711" t="n"/>
      <c r="X53" s="2711" t="n"/>
      <c r="Y53" s="2711" t="n"/>
      <c r="Z53" s="2711" t="n"/>
      <c r="AA53" s="2711" t="n"/>
      <c r="AB53" s="2444" t="n"/>
      <c r="AC53" s="2710" t="n"/>
      <c r="AD53" s="2708" t="n"/>
      <c r="AE53" s="2708" t="n"/>
      <c r="AF53" s="2708" t="n"/>
      <c r="AG53" s="2708" t="n"/>
      <c r="AH53" s="2708" t="n"/>
      <c r="AI53" s="2708" t="n"/>
      <c r="AJ53" s="2444" t="n"/>
      <c r="AK53" s="2712" t="n"/>
      <c r="AL53" s="2708" t="n"/>
      <c r="AM53" s="2708" t="n"/>
      <c r="AN53" s="2708" t="n"/>
      <c r="AO53" s="2708" t="n"/>
      <c r="AP53" s="2708" t="n"/>
      <c r="AQ53" s="2708" t="n"/>
      <c r="AR53" s="2708" t="n"/>
      <c r="AS53" s="2444" t="n"/>
      <c r="AT53" s="2675" t="n"/>
      <c r="AU53" s="2708" t="n"/>
      <c r="AV53" s="2708" t="n"/>
      <c r="AW53" s="2708" t="n"/>
      <c r="AX53" s="2708" t="n"/>
      <c r="AY53" s="2708" t="n"/>
      <c r="AZ53" s="2708" t="n"/>
      <c r="BA53" s="2444" t="n"/>
      <c r="BB53" s="2712" t="n"/>
      <c r="BC53" s="2708" t="n"/>
      <c r="BD53" s="2708" t="n"/>
      <c r="BE53" s="2708" t="n"/>
      <c r="BF53" s="2708" t="n"/>
      <c r="BG53" s="2708" t="n"/>
      <c r="BH53" s="2708" t="n"/>
      <c r="BI53" s="2444" t="n"/>
      <c r="BJ53" s="2712" t="n"/>
      <c r="BK53" s="2708" t="n"/>
      <c r="BL53" s="2708" t="n"/>
      <c r="BM53" s="2708" t="n"/>
      <c r="BN53" s="2708" t="n"/>
      <c r="BO53" s="2708" t="n"/>
      <c r="BP53" s="2708" t="n"/>
      <c r="BQ53" s="2708" t="n"/>
      <c r="BR53" s="2444" t="n"/>
      <c r="BS53" s="2712" t="n"/>
      <c r="BT53" s="2708" t="n"/>
      <c r="BU53" s="2708" t="n"/>
      <c r="BV53" s="2708" t="n"/>
      <c r="BW53" s="2708" t="n"/>
      <c r="BX53" s="2708" t="n"/>
      <c r="BY53" s="2708" t="n"/>
      <c r="BZ53" s="2444" t="n"/>
      <c r="CA53" s="2712" t="n"/>
      <c r="CB53" s="2708" t="n"/>
      <c r="CC53" s="2708" t="n"/>
      <c r="CD53" s="2708" t="n"/>
      <c r="CE53" s="2708" t="n"/>
      <c r="CF53" s="2708" t="n"/>
      <c r="CG53" s="2708" t="n"/>
      <c r="CH53" s="2444" t="n"/>
      <c r="CI53" s="2712" t="n"/>
      <c r="CJ53" s="2708" t="n"/>
      <c r="CK53" s="2708" t="n"/>
      <c r="CL53" s="2708" t="n"/>
      <c r="CM53" s="2708" t="n"/>
      <c r="CN53" s="2708" t="n"/>
      <c r="CO53" s="2708" t="n"/>
      <c r="CP53" s="2444" t="n"/>
      <c r="CQ53" s="2712" t="n"/>
      <c r="CR53" s="2708" t="n"/>
      <c r="CS53" s="2708" t="n"/>
      <c r="CT53" s="2708" t="n"/>
      <c r="CU53" s="2708" t="n"/>
      <c r="CV53" s="2708" t="n"/>
      <c r="CW53" s="2708" t="n"/>
      <c r="CX53" s="2709">
        <f>IFERROR(CR53/CW53-1,"-")</f>
        <v/>
      </c>
      <c r="CY53" s="2676" t="n"/>
      <c r="CZ53" s="2708" t="n"/>
      <c r="DA53" s="2708" t="n"/>
      <c r="DB53" s="2708" t="n"/>
      <c r="DC53" s="2708" t="n"/>
      <c r="DD53" s="2708" t="n"/>
      <c r="DE53" s="2709" t="n"/>
      <c r="DF53" s="2672" t="n"/>
      <c r="DG53" s="2709" t="n"/>
      <c r="DH53" s="2709" t="n"/>
      <c r="DI53" s="2651" t="n"/>
      <c r="DJ53" s="2652" t="n"/>
      <c r="DK53" s="2652" t="n"/>
      <c r="DL53" s="2652" t="n"/>
      <c r="DM53" s="2652" t="n"/>
      <c r="DN53" s="2653" t="n"/>
      <c r="DO53" s="418" t="n"/>
      <c r="DX53" s="2643" t="n"/>
      <c r="DY53" s="2643" t="n"/>
      <c r="DZ53" s="2643" t="n"/>
    </row>
    <row customHeight="1" ht="12" r="54">
      <c r="A54" s="2713" t="inlineStr">
        <is>
          <t>RESULTAT NET</t>
        </is>
      </c>
      <c r="B54" s="666" t="n"/>
      <c r="C54" s="731" t="inlineStr">
        <is>
          <t>PL48</t>
        </is>
      </c>
      <c r="D54" s="2714" t="n">
        <v>-1100.00356574599</v>
      </c>
      <c r="E54" s="2714" t="n">
        <v>-1049.504954707962</v>
      </c>
      <c r="F54" s="2714" t="n">
        <v>-50.49861103802755</v>
      </c>
      <c r="G54" s="2714" t="n">
        <v>-330.7342024484321</v>
      </c>
      <c r="H54" s="2445" t="n">
        <v>2.32594439160704</v>
      </c>
      <c r="I54" s="2715" t="n"/>
      <c r="J54" s="2714" t="n">
        <v>-2222.9595962514</v>
      </c>
      <c r="K54" s="2714" t="n">
        <v>-1177.003775617284</v>
      </c>
      <c r="L54" s="2714" t="n">
        <v>-1045.955820634116</v>
      </c>
      <c r="M54" s="2714" t="n">
        <v>-1169.165333564747</v>
      </c>
      <c r="N54" s="2445" t="n">
        <v>0.9013218510966867</v>
      </c>
      <c r="O54" s="2715" t="n"/>
      <c r="P54" s="2714" t="n">
        <v>-1812.05408573609</v>
      </c>
      <c r="Q54" s="2714" t="n">
        <v>-713.5475906446984</v>
      </c>
      <c r="R54" s="2714" t="n">
        <v>-1098.506495091392</v>
      </c>
      <c r="S54" s="2714" t="n">
        <v>-1109.43730063989</v>
      </c>
      <c r="T54" s="2445" t="n">
        <v>0.6333091421128103</v>
      </c>
      <c r="U54" s="2716" t="n"/>
      <c r="V54" s="2717" t="n">
        <v>-2465.614605252922</v>
      </c>
      <c r="W54" s="2717" t="n">
        <v>-745.843782678731</v>
      </c>
      <c r="X54" s="2717" t="n">
        <v>-1894.594912866319</v>
      </c>
      <c r="Y54" s="2717" t="n">
        <v>-1719.770822574191</v>
      </c>
      <c r="Z54" s="2717" t="n">
        <v>-571.0196923866022</v>
      </c>
      <c r="AA54" s="2717" t="n">
        <v>-1142.236073430343</v>
      </c>
      <c r="AB54" s="2445" t="n">
        <v>1.158585832303677</v>
      </c>
      <c r="AC54" s="2716" t="n"/>
      <c r="AD54" s="2714" t="n"/>
      <c r="AE54" s="2714" t="n"/>
      <c r="AF54" s="2714" t="n"/>
      <c r="AG54" s="2714" t="n"/>
      <c r="AH54" s="2714" t="n"/>
      <c r="AI54" s="2714" t="n"/>
      <c r="AJ54" s="2445" t="n"/>
      <c r="AK54" s="2718" t="n"/>
      <c r="AL54" s="2714" t="n"/>
      <c r="AM54" s="2714" t="n"/>
      <c r="AN54" s="2714" t="n"/>
      <c r="AO54" s="2714" t="n"/>
      <c r="AP54" s="2714" t="n"/>
      <c r="AQ54" s="2714" t="n"/>
      <c r="AR54" s="2714" t="n"/>
      <c r="AS54" s="2445" t="n"/>
      <c r="AT54" s="2648" t="n"/>
      <c r="AU54" s="2714" t="n"/>
      <c r="AV54" s="2714" t="n"/>
      <c r="AW54" s="2714" t="n"/>
      <c r="AX54" s="2714" t="n"/>
      <c r="AY54" s="2714" t="n"/>
      <c r="AZ54" s="2714" t="n"/>
      <c r="BA54" s="2445" t="n"/>
      <c r="BB54" s="2718" t="n"/>
      <c r="BC54" s="2714" t="n"/>
      <c r="BD54" s="2714" t="n"/>
      <c r="BE54" s="2714" t="n"/>
      <c r="BF54" s="2714" t="n"/>
      <c r="BG54" s="2714" t="n"/>
      <c r="BH54" s="2714" t="n"/>
      <c r="BI54" s="2445" t="n"/>
      <c r="BJ54" s="2718" t="n"/>
      <c r="BK54" s="2714" t="n"/>
      <c r="BL54" s="2714" t="n"/>
      <c r="BM54" s="2714" t="n"/>
      <c r="BN54" s="2714" t="n"/>
      <c r="BO54" s="2714" t="n"/>
      <c r="BP54" s="2714" t="n"/>
      <c r="BQ54" s="2714" t="n"/>
      <c r="BR54" s="2445" t="n"/>
      <c r="BS54" s="2718" t="n"/>
      <c r="BT54" s="2714" t="n"/>
      <c r="BU54" s="2714" t="n"/>
      <c r="BV54" s="2714" t="n"/>
      <c r="BW54" s="2714" t="n"/>
      <c r="BX54" s="2714" t="n"/>
      <c r="BY54" s="2714" t="n"/>
      <c r="BZ54" s="2445" t="n"/>
      <c r="CA54" s="2719" t="n"/>
      <c r="CB54" s="2714" t="n"/>
      <c r="CC54" s="2714" t="n"/>
      <c r="CD54" s="2714" t="n"/>
      <c r="CE54" s="2714" t="n"/>
      <c r="CF54" s="2714" t="n"/>
      <c r="CG54" s="2714" t="n"/>
      <c r="CH54" s="2445" t="n"/>
      <c r="CI54" s="2718" t="n"/>
      <c r="CJ54" s="2714" t="n"/>
      <c r="CK54" s="2714" t="n"/>
      <c r="CL54" s="2714" t="n"/>
      <c r="CM54" s="2714" t="n"/>
      <c r="CN54" s="2714" t="n"/>
      <c r="CO54" s="2714" t="n"/>
      <c r="CP54" s="2445" t="n"/>
      <c r="CQ54" s="2718" t="n"/>
      <c r="CR54" s="2714" t="n">
        <v>-7600.631852986402</v>
      </c>
      <c r="CS54" s="2720" t="n">
        <v>-3685.900103648676</v>
      </c>
      <c r="CT54" s="2721" t="n">
        <v>-7029.6121605998</v>
      </c>
      <c r="CU54" s="2714" t="n">
        <v>-3914.731749337726</v>
      </c>
      <c r="CV54" s="2714" t="n">
        <v>-571.0196923866024</v>
      </c>
      <c r="CW54" s="2714" t="n">
        <v>-3751.572910083412</v>
      </c>
      <c r="CX54" s="2722">
        <f>IFERROR(CR54/CW54-1,"-")</f>
        <v/>
      </c>
      <c r="CY54" s="60" t="n"/>
      <c r="CZ54" s="2714" t="n">
        <v>-5796.00883831776</v>
      </c>
      <c r="DA54" s="2714" t="n">
        <v>-10063.0743670314</v>
      </c>
      <c r="DB54" s="2714" t="n"/>
      <c r="DC54" s="2714" t="n"/>
      <c r="DD54" s="2714" t="n">
        <v>-16704.50279702622</v>
      </c>
      <c r="DE54" s="2722">
        <f>(CZ54/DD54-1)</f>
        <v/>
      </c>
      <c r="DF54" s="2650">
        <f>-(DA54/DD54-1)</f>
        <v/>
      </c>
      <c r="DG54" s="2722">
        <f>-(DB54/DD54-1)</f>
        <v/>
      </c>
      <c r="DH54" s="2723">
        <f>-(DC54/DD54-1)</f>
        <v/>
      </c>
      <c r="DI54" s="2651" t="n"/>
      <c r="DJ54" s="2652" t="n"/>
      <c r="DK54" s="2652" t="n"/>
      <c r="DL54" s="2652" t="n"/>
      <c r="DM54" s="2652" t="n"/>
      <c r="DN54" s="2653" t="n"/>
      <c r="DO54" s="418" t="n"/>
      <c r="DX54" s="2643" t="n"/>
      <c r="DY54" s="2643" t="n"/>
      <c r="DZ54" s="2643" t="n"/>
    </row>
    <row customFormat="1" customHeight="1" ht="3.75" r="55" s="189">
      <c r="A55" s="2421" t="n"/>
      <c r="B55" s="39" t="n"/>
      <c r="C55" s="731" t="inlineStr">
        <is>
          <t>PL49</t>
        </is>
      </c>
      <c r="D55" s="2671" t="n"/>
      <c r="E55" s="2671" t="n"/>
      <c r="F55" s="2671" t="n"/>
      <c r="G55" s="2671" t="n"/>
      <c r="H55" s="2700" t="n"/>
      <c r="I55" s="2672" t="n"/>
      <c r="J55" s="2671" t="n"/>
      <c r="K55" s="2671" t="n"/>
      <c r="L55" s="2671" t="n"/>
      <c r="M55" s="2671" t="n"/>
      <c r="N55" s="2700" t="n"/>
      <c r="O55" s="2672" t="n"/>
      <c r="P55" s="2671" t="n"/>
      <c r="Q55" s="2671" t="n"/>
      <c r="R55" s="2671" t="n"/>
      <c r="S55" s="2671" t="n"/>
      <c r="T55" s="2700" t="n"/>
      <c r="U55" s="2673" t="n"/>
      <c r="V55" s="2674" t="n"/>
      <c r="W55" s="2674" t="n"/>
      <c r="X55" s="2674" t="n"/>
      <c r="Y55" s="2674" t="n"/>
      <c r="Z55" s="2674" t="n"/>
      <c r="AA55" s="2674" t="n"/>
      <c r="AB55" s="2700" t="n"/>
      <c r="AC55" s="2673" t="n"/>
      <c r="AD55" s="2671" t="n"/>
      <c r="AE55" s="2671" t="n"/>
      <c r="AF55" s="2671" t="n"/>
      <c r="AG55" s="2671" t="n"/>
      <c r="AH55" s="2671" t="n"/>
      <c r="AI55" s="2671" t="n"/>
      <c r="AJ55" s="2700" t="n"/>
      <c r="AK55" s="2675" t="n"/>
      <c r="AL55" s="2671" t="n"/>
      <c r="AM55" s="2671" t="n"/>
      <c r="AN55" s="2671" t="n"/>
      <c r="AO55" s="2671" t="n"/>
      <c r="AP55" s="2671" t="n"/>
      <c r="AQ55" s="2671" t="n"/>
      <c r="AR55" s="2671" t="n"/>
      <c r="AS55" s="2700" t="n"/>
      <c r="AT55" s="2675" t="n"/>
      <c r="AU55" s="2671" t="n"/>
      <c r="AV55" s="2671" t="n"/>
      <c r="AW55" s="2671" t="n"/>
      <c r="AX55" s="2671" t="n"/>
      <c r="AY55" s="2671" t="n"/>
      <c r="AZ55" s="2671" t="n"/>
      <c r="BA55" s="2700" t="n"/>
      <c r="BB55" s="2675" t="n"/>
      <c r="BC55" s="2671" t="n"/>
      <c r="BD55" s="2671" t="n"/>
      <c r="BE55" s="2671" t="n"/>
      <c r="BF55" s="2671" t="n"/>
      <c r="BG55" s="2671" t="n"/>
      <c r="BH55" s="2671" t="n"/>
      <c r="BI55" s="2700" t="n"/>
      <c r="BJ55" s="2675" t="n"/>
      <c r="BK55" s="2671" t="n"/>
      <c r="BL55" s="2671" t="n"/>
      <c r="BM55" s="2671" t="n"/>
      <c r="BN55" s="2671" t="n"/>
      <c r="BO55" s="2671" t="n"/>
      <c r="BP55" s="2671" t="n"/>
      <c r="BQ55" s="2671" t="n"/>
      <c r="BR55" s="2700" t="n"/>
      <c r="BS55" s="2675" t="n"/>
      <c r="BT55" s="2671" t="n"/>
      <c r="BU55" s="2671" t="n"/>
      <c r="BV55" s="2671" t="n"/>
      <c r="BW55" s="2671" t="n"/>
      <c r="BX55" s="2671" t="n"/>
      <c r="BY55" s="2671" t="n"/>
      <c r="BZ55" s="2700" t="n"/>
      <c r="CA55" s="2672" t="n"/>
      <c r="CB55" s="2671" t="n"/>
      <c r="CC55" s="2671" t="n"/>
      <c r="CD55" s="2671" t="n"/>
      <c r="CE55" s="2671" t="n"/>
      <c r="CF55" s="2671" t="n"/>
      <c r="CG55" s="2671" t="n"/>
      <c r="CH55" s="2700" t="n"/>
      <c r="CI55" s="2675" t="n"/>
      <c r="CJ55" s="2671" t="n"/>
      <c r="CK55" s="2671" t="n"/>
      <c r="CL55" s="2671" t="n"/>
      <c r="CM55" s="2671" t="n"/>
      <c r="CN55" s="2671" t="n"/>
      <c r="CO55" s="2671" t="n"/>
      <c r="CP55" s="2700" t="n"/>
      <c r="CQ55" s="2675" t="n"/>
      <c r="CR55" s="2671" t="n"/>
      <c r="CS55" s="2671" t="n"/>
      <c r="CT55" s="2671" t="n"/>
      <c r="CU55" s="2671" t="n"/>
      <c r="CV55" s="2671" t="n"/>
      <c r="CW55" s="2671" t="n"/>
      <c r="CX55" s="2672">
        <f>IFERROR(CR55/CW55-1,"-")</f>
        <v/>
      </c>
      <c r="CY55" s="2676" t="n"/>
      <c r="CZ55" s="2671" t="n"/>
      <c r="DA55" s="2671" t="n"/>
      <c r="DB55" s="2671" t="n"/>
      <c r="DC55" s="2671" t="n"/>
      <c r="DD55" s="2671" t="n"/>
      <c r="DE55" s="2672" t="n"/>
      <c r="DF55" s="2672" t="n"/>
      <c r="DG55" s="2672" t="n"/>
      <c r="DH55" s="2672" t="n"/>
      <c r="DI55" s="2651" t="n"/>
      <c r="DJ55" s="2652" t="n"/>
      <c r="DK55" s="2652" t="n"/>
      <c r="DL55" s="2652" t="n"/>
      <c r="DM55" s="2652" t="n"/>
      <c r="DN55" s="2653" t="n"/>
      <c r="DO55" s="2159" t="n"/>
      <c r="DX55" s="2643" t="n"/>
      <c r="DY55" s="2643" t="n"/>
      <c r="DZ55" s="2643" t="n"/>
    </row>
    <row customFormat="1" customHeight="1" ht="12" r="56" s="2680">
      <c r="A56" s="2688" t="inlineStr">
        <is>
          <t>% CA</t>
        </is>
      </c>
      <c r="B56" s="2661" t="n"/>
      <c r="C56" s="731" t="inlineStr">
        <is>
          <t>PL50</t>
        </is>
      </c>
      <c r="D56" s="2691" t="n">
        <v>-0.149866714549119</v>
      </c>
      <c r="E56" s="2691" t="n">
        <v>-0.131368060787196</v>
      </c>
      <c r="F56" s="2684" t="n">
        <v>-1.8498653761923</v>
      </c>
      <c r="G56" s="2691" t="n">
        <v>-0.03972829610212265</v>
      </c>
      <c r="H56" s="2724" t="n">
        <v>2.772291521485911</v>
      </c>
      <c r="I56" s="2693" t="n"/>
      <c r="J56" s="2691" t="n">
        <v>-0.358487414629353</v>
      </c>
      <c r="K56" s="2691" t="n">
        <v>-0.15465092330522</v>
      </c>
      <c r="L56" s="2684" t="n">
        <v>-20.3836491324133</v>
      </c>
      <c r="M56" s="2691" t="n">
        <v>-0.1538393449862163</v>
      </c>
      <c r="N56" s="2724" t="n">
        <v>1.330271327282841</v>
      </c>
      <c r="O56" s="2693" t="n"/>
      <c r="P56" s="2691" t="n">
        <v>-0.260574634358431</v>
      </c>
      <c r="Q56" s="2691" t="n">
        <v>-0.0840341531671336</v>
      </c>
      <c r="R56" s="2684" t="n">
        <v>-17.65404811912974</v>
      </c>
      <c r="S56" s="2691" t="n">
        <v>-0.1396661877567909</v>
      </c>
      <c r="T56" s="2724" t="n">
        <v>0.8656959035223699</v>
      </c>
      <c r="U56" s="2725" t="n"/>
      <c r="V56" s="2695" t="n">
        <v>-0.3917139123171173</v>
      </c>
      <c r="W56" s="1923" t="n">
        <v>-0.09047547368</v>
      </c>
      <c r="X56" s="2695" t="n">
        <v>-0.2797978029104699</v>
      </c>
      <c r="Y56" s="2696" t="n">
        <v>-30.12384386371173</v>
      </c>
      <c r="Z56" s="2696" t="n">
        <v>-11.19161094066475</v>
      </c>
      <c r="AA56" s="2695" t="n">
        <v>-0.1413618408091636</v>
      </c>
      <c r="AB56" s="2724" t="n">
        <v>1.771001778661933</v>
      </c>
      <c r="AC56" s="2725" t="n"/>
      <c r="AD56" s="2691" t="n"/>
      <c r="AE56" s="780" t="n"/>
      <c r="AF56" s="2691" t="n"/>
      <c r="AG56" s="2684" t="n"/>
      <c r="AH56" s="2684" t="n"/>
      <c r="AI56" s="2691" t="n"/>
      <c r="AJ56" s="2724" t="n"/>
      <c r="AK56" s="2697" t="n"/>
      <c r="AL56" s="2691" t="n"/>
      <c r="AM56" s="780" t="n"/>
      <c r="AN56" s="2691" t="n"/>
      <c r="AO56" s="2691" t="n"/>
      <c r="AP56" s="2684" t="n"/>
      <c r="AQ56" s="2684" t="n"/>
      <c r="AR56" s="2691" t="n"/>
      <c r="AS56" s="2724" t="n"/>
      <c r="AT56" s="2726" t="n"/>
      <c r="AU56" s="2691" t="n"/>
      <c r="AV56" s="2691" t="n"/>
      <c r="AW56" s="2691" t="n"/>
      <c r="AX56" s="2684" t="n"/>
      <c r="AY56" s="2684" t="n"/>
      <c r="AZ56" s="2691" t="n"/>
      <c r="BA56" s="2724" t="n"/>
      <c r="BB56" s="2697" t="n"/>
      <c r="BC56" s="2691" t="n"/>
      <c r="BD56" s="2691" t="n"/>
      <c r="BE56" s="2691" t="n"/>
      <c r="BF56" s="2684" t="n"/>
      <c r="BG56" s="2684" t="n"/>
      <c r="BH56" s="2691" t="n"/>
      <c r="BI56" s="2724" t="n"/>
      <c r="BJ56" s="2697" t="n"/>
      <c r="BK56" s="2691" t="n"/>
      <c r="BL56" s="2691" t="n"/>
      <c r="BM56" s="2691" t="n"/>
      <c r="BN56" s="2691" t="n"/>
      <c r="BO56" s="2684" t="n"/>
      <c r="BP56" s="2684" t="n"/>
      <c r="BQ56" s="2691" t="n"/>
      <c r="BR56" s="2724" t="n"/>
      <c r="BS56" s="2697" t="n"/>
      <c r="BT56" s="2691" t="n"/>
      <c r="BU56" s="2691" t="n"/>
      <c r="BV56" s="2691" t="n"/>
      <c r="BW56" s="2684" t="n"/>
      <c r="BX56" s="2684" t="n"/>
      <c r="BY56" s="2691" t="n"/>
      <c r="BZ56" s="2724" t="n"/>
      <c r="CA56" s="2693" t="n"/>
      <c r="CB56" s="2691" t="n"/>
      <c r="CC56" s="2691" t="n"/>
      <c r="CD56" s="2691" t="n"/>
      <c r="CE56" s="2684" t="n"/>
      <c r="CF56" s="2684" t="n"/>
      <c r="CG56" s="2691" t="n"/>
      <c r="CH56" s="2724" t="n"/>
      <c r="CI56" s="2726" t="n"/>
      <c r="CJ56" s="2691" t="n"/>
      <c r="CK56" s="2691" t="n"/>
      <c r="CL56" s="2691" t="n"/>
      <c r="CM56" s="2684" t="n"/>
      <c r="CN56" s="2684" t="n"/>
      <c r="CO56" s="2691" t="n"/>
      <c r="CP56" s="2724" t="n"/>
      <c r="CQ56" s="2726" t="n"/>
      <c r="CR56" s="2691" t="n">
        <v>-0.2837187595033971</v>
      </c>
      <c r="CS56" s="2691" t="n">
        <v>-0.1139927319328149</v>
      </c>
      <c r="CT56" s="2691" t="n">
        <v>-0.2578142395796507</v>
      </c>
      <c r="CU56" s="2684" t="n">
        <v>-16.97260275705823</v>
      </c>
      <c r="CV56" s="2684" t="n">
        <v>-2.590451992374643</v>
      </c>
      <c r="CW56" s="2691" t="n">
        <v>-0.1174255052441246</v>
      </c>
      <c r="CX56" s="2693">
        <f>IFERROR(CR56/CW56-1,"-")</f>
        <v/>
      </c>
      <c r="CY56" s="2659" t="n"/>
      <c r="CZ56" s="780" t="n">
        <v>-0.0569658201537</v>
      </c>
      <c r="DA56" s="2691" t="n">
        <v>-0.1094966459656493</v>
      </c>
      <c r="DB56" s="2691" t="n"/>
      <c r="DC56" s="2691" t="n"/>
      <c r="DD56" s="2691" t="n">
        <v>-0.1823148640017077</v>
      </c>
      <c r="DE56" s="2693">
        <f>+(CZ56-DD56)*100</f>
        <v/>
      </c>
      <c r="DF56" s="2684">
        <f>+(DA56-DD56)*100</f>
        <v/>
      </c>
      <c r="DG56" s="2684">
        <f>+(DB56-DD56)*100</f>
        <v/>
      </c>
      <c r="DH56" s="2698">
        <f>+(DC56-DD56)*100</f>
        <v/>
      </c>
      <c r="DI56" s="2651" t="n"/>
      <c r="DJ56" s="2652" t="n"/>
      <c r="DK56" s="2652" t="n"/>
      <c r="DL56" s="2652" t="n"/>
      <c r="DM56" s="2652" t="n"/>
      <c r="DN56" s="2653" t="n"/>
      <c r="DO56" s="2727" t="n"/>
      <c r="DX56" s="2643" t="n"/>
      <c r="DY56" s="2643" t="n"/>
      <c r="DZ56" s="2643" t="n"/>
    </row>
    <row customFormat="1" customHeight="1" hidden="1" ht="13.5" r="57" s="2728">
      <c r="A57" s="2729" t="n"/>
      <c r="B57" s="2730" t="n"/>
      <c r="C57" s="2730" t="n"/>
      <c r="D57" s="2731" t="n"/>
      <c r="E57" s="2732" t="n"/>
      <c r="F57" s="2733" t="n"/>
      <c r="G57" s="2732" t="n"/>
      <c r="H57" s="2734" t="n"/>
      <c r="I57" s="2732" t="n"/>
      <c r="J57" s="2731" t="n"/>
      <c r="K57" s="2732" t="n"/>
      <c r="L57" s="2732" t="n"/>
      <c r="M57" s="2732" t="n"/>
      <c r="N57" s="2732" t="n"/>
      <c r="O57" s="2732" t="n"/>
      <c r="P57" s="2735" t="n"/>
      <c r="Q57" s="2732" t="n"/>
      <c r="R57" s="2735" t="n"/>
      <c r="S57" s="2735" t="n"/>
      <c r="T57" s="2736" t="n"/>
      <c r="U57" s="2737" t="n"/>
      <c r="V57" s="2738" t="n"/>
      <c r="W57" s="2732" t="n"/>
      <c r="X57" s="2738" t="n"/>
      <c r="Y57" s="2738" t="n"/>
      <c r="Z57" s="2738" t="n"/>
      <c r="AA57" s="2738" t="n"/>
      <c r="AB57" s="2485" t="n"/>
      <c r="AC57" s="2739" t="n"/>
      <c r="AD57" s="2740" t="n"/>
      <c r="AE57" s="2732" t="n"/>
      <c r="AF57" s="2732" t="n"/>
      <c r="AG57" s="2733" t="n"/>
      <c r="AH57" s="2733" t="n"/>
      <c r="AI57" s="2738" t="n"/>
      <c r="AJ57" s="2741" t="n"/>
      <c r="AK57" s="2742" t="n"/>
      <c r="AL57" s="2743" t="n"/>
      <c r="AM57" s="2732" t="n"/>
      <c r="AN57" s="2738" t="n"/>
      <c r="AO57" s="2738" t="n"/>
      <c r="AP57" s="2744" t="n"/>
      <c r="AQ57" s="2744" t="n"/>
      <c r="AR57" s="2738" t="n"/>
      <c r="AS57" s="2738" t="n"/>
      <c r="AT57" s="2742" t="n"/>
      <c r="AU57" s="2738" t="n"/>
      <c r="AV57" s="2732" t="n"/>
      <c r="AW57" s="2738" t="n"/>
      <c r="AX57" s="2738" t="n"/>
      <c r="AY57" s="2738" t="n"/>
      <c r="AZ57" s="2738" t="n"/>
      <c r="BA57" s="2738" t="n"/>
      <c r="BB57" s="2742" t="n"/>
      <c r="BC57" s="2745" t="n"/>
      <c r="BD57" s="2732" t="n"/>
      <c r="BE57" s="2745" t="n"/>
      <c r="BF57" s="2745" t="n"/>
      <c r="BG57" s="2745" t="n"/>
      <c r="BH57" s="2745" t="n"/>
      <c r="BI57" s="2509" t="n"/>
      <c r="BJ57" s="2742" t="n"/>
      <c r="BK57" s="2743" t="n"/>
      <c r="BL57" s="2732" t="n"/>
      <c r="BM57" s="2738" t="n"/>
      <c r="BN57" s="2738" t="n"/>
      <c r="BO57" s="2744" t="n"/>
      <c r="BP57" s="2744" t="n"/>
      <c r="BQ57" s="2738" t="n"/>
      <c r="BR57" s="2738" t="n"/>
      <c r="BS57" s="2742" t="n"/>
      <c r="BT57" s="2743" t="n"/>
      <c r="BU57" s="2732" t="n"/>
      <c r="BV57" s="2738" t="n"/>
      <c r="BW57" s="2744" t="n"/>
      <c r="BX57" s="2744" t="n"/>
      <c r="BY57" s="2738" t="n"/>
      <c r="BZ57" s="2738" t="n"/>
      <c r="CA57" s="2738" t="n"/>
      <c r="CB57" s="2738" t="n"/>
      <c r="CC57" s="2732" t="n"/>
      <c r="CD57" s="2738" t="n"/>
      <c r="CE57" s="2738" t="n"/>
      <c r="CF57" s="2738" t="n"/>
      <c r="CG57" s="2738" t="n"/>
      <c r="CH57" s="2738" t="n"/>
      <c r="CI57" s="2742" t="n"/>
      <c r="CJ57" s="2743" t="n"/>
      <c r="CK57" s="2732" t="n"/>
      <c r="CL57" s="2738" t="n"/>
      <c r="CM57" s="2744" t="n"/>
      <c r="CN57" s="2744" t="n"/>
      <c r="CO57" s="2738" t="n"/>
      <c r="CP57" s="2746" t="n"/>
      <c r="CQ57" s="2742" t="n"/>
      <c r="CR57" s="2747" t="n"/>
      <c r="CS57" s="2732" t="n"/>
      <c r="CT57" s="2732" t="n"/>
      <c r="CU57" s="2748" t="n"/>
      <c r="CV57" s="2748" t="n"/>
      <c r="CW57" s="2748" t="n"/>
      <c r="CX57" s="2539" t="n"/>
      <c r="CY57" s="2749" t="n"/>
      <c r="CZ57" s="2732" t="n"/>
      <c r="DA57" s="2732" t="n"/>
      <c r="DB57" s="2750" t="n"/>
      <c r="DC57" s="2750" t="n"/>
      <c r="DD57" s="2732" t="n"/>
      <c r="DE57" s="519" t="n"/>
      <c r="DF57" s="519" t="n"/>
      <c r="DG57" s="519" t="n"/>
      <c r="DH57" s="519" t="n"/>
      <c r="DI57" s="2751" t="n"/>
      <c r="DJ57" s="2653" t="n"/>
      <c r="DK57" s="2752" t="n"/>
      <c r="DT57" s="2704" t="n"/>
      <c r="DU57" s="2704" t="n"/>
    </row>
    <row customFormat="1" customHeight="1" ht="33" r="58" s="2728">
      <c r="A58" s="2730" t="n"/>
      <c r="B58" s="2730" t="n"/>
      <c r="C58" s="2730" t="n"/>
      <c r="D58" s="2730" t="n"/>
      <c r="E58" s="2730" t="n"/>
      <c r="F58" s="2730" t="n"/>
      <c r="G58" s="2730" t="n"/>
      <c r="H58" s="2730" t="n"/>
      <c r="I58" s="2730" t="n"/>
      <c r="J58" s="2730" t="n"/>
      <c r="K58" s="2730" t="n"/>
      <c r="L58" s="2730" t="n"/>
      <c r="M58" s="2730" t="n"/>
      <c r="N58" s="2730" t="n"/>
      <c r="O58" s="2730" t="n"/>
      <c r="P58" s="2605" t="n"/>
      <c r="Q58" s="2605" t="n"/>
      <c r="R58" s="2605" t="n"/>
      <c r="S58" s="2605" t="n"/>
      <c r="T58" s="2753" t="n"/>
      <c r="U58" s="2730" t="n"/>
      <c r="V58" s="2730" t="n"/>
      <c r="W58" s="2730" t="n"/>
      <c r="X58" s="2730" t="n"/>
      <c r="Y58" s="2730" t="n"/>
      <c r="Z58" s="2730" t="n"/>
      <c r="AA58" s="2730" t="n"/>
      <c r="AB58" s="190" t="n"/>
      <c r="AC58" s="2730" t="n"/>
      <c r="AD58" s="2730" t="n"/>
      <c r="AE58" s="2730" t="n"/>
      <c r="AF58" s="2730" t="n"/>
      <c r="AG58" s="2730" t="n"/>
      <c r="AH58" s="2730" t="n"/>
      <c r="AI58" s="2730" t="n"/>
      <c r="AJ58" s="2730" t="n"/>
      <c r="AK58" s="2730" t="n"/>
      <c r="AL58" s="2730" t="n"/>
      <c r="AM58" s="2730" t="n"/>
      <c r="AN58" s="2730" t="n"/>
      <c r="AO58" s="2730" t="n"/>
      <c r="AP58" s="2730" t="n"/>
      <c r="AQ58" s="2730" t="n"/>
      <c r="AR58" s="2730" t="n"/>
      <c r="AS58" s="2730" t="n"/>
      <c r="AT58" s="2730" t="n"/>
      <c r="AU58" s="2730" t="n"/>
      <c r="AV58" s="2730" t="n"/>
      <c r="AW58" s="2730" t="n"/>
      <c r="AX58" s="2730" t="n"/>
      <c r="AY58" s="2730" t="n"/>
      <c r="AZ58" s="2730" t="n"/>
      <c r="BA58" s="2730" t="n"/>
      <c r="BB58" s="2730" t="n"/>
      <c r="BC58" s="2730" t="n"/>
      <c r="BD58" s="2730" t="n"/>
      <c r="BE58" s="2730" t="n"/>
      <c r="BF58" s="2730" t="n"/>
      <c r="BG58" s="2730" t="n"/>
      <c r="BH58" s="2730" t="n"/>
      <c r="BI58" s="191" t="n"/>
      <c r="BJ58" s="2730" t="n"/>
      <c r="BK58" s="2730" t="n"/>
      <c r="BL58" s="2730" t="n"/>
      <c r="BM58" s="2730" t="n"/>
      <c r="BN58" s="2730" t="n"/>
      <c r="BO58" s="2730" t="n"/>
      <c r="BP58" s="2730" t="n"/>
      <c r="BQ58" s="2730" t="n"/>
      <c r="BR58" s="2730" t="n"/>
      <c r="BS58" s="2730" t="n"/>
      <c r="BT58" s="191" t="n"/>
      <c r="BU58" s="2730" t="n"/>
      <c r="BV58" s="2730" t="n"/>
      <c r="BW58" s="2730" t="n"/>
      <c r="BX58" s="2730" t="n"/>
      <c r="BY58" s="2730" t="n"/>
      <c r="BZ58" s="2730" t="n"/>
      <c r="CA58" s="2730" t="n"/>
      <c r="CB58" s="2730" t="n"/>
      <c r="CC58" s="2730" t="n"/>
      <c r="CD58" s="2605" t="n"/>
      <c r="CE58" s="2730" t="n"/>
      <c r="CF58" s="2730" t="n"/>
      <c r="CG58" s="2730" t="n"/>
      <c r="CH58" s="2730" t="n"/>
      <c r="CI58" s="2730" t="n"/>
      <c r="CJ58" s="2754" t="n"/>
      <c r="CK58" s="2755" t="n"/>
      <c r="CL58" s="2755" t="n"/>
      <c r="CM58" s="2606" t="n"/>
      <c r="CN58" s="2606" t="n"/>
      <c r="CO58" s="2730" t="n"/>
      <c r="CP58" s="2730" t="n"/>
      <c r="CQ58" s="2730" t="n"/>
      <c r="CR58" s="2756">
        <f>CR54-SUM(CJ54,CB54,BT54,BK54,BC54,AU54,AL54,AD54,V54,P54,J54,D54)</f>
        <v/>
      </c>
      <c r="CS58" s="2757" t="n"/>
      <c r="CT58" s="2755" t="n"/>
      <c r="CU58" s="2757" t="n"/>
      <c r="CV58" s="2757" t="n"/>
      <c r="CW58" s="2607" t="n"/>
      <c r="CX58" s="190" t="n"/>
      <c r="CZ58" s="2671" t="n"/>
      <c r="DA58" s="2755" t="n"/>
      <c r="DB58" s="2671" t="n"/>
      <c r="DC58" s="2671" t="n"/>
      <c r="DD58" s="2671" t="n"/>
      <c r="DE58" s="353" t="n"/>
      <c r="DF58" s="353" t="n"/>
      <c r="DG58" s="353" t="n"/>
      <c r="DH58" s="353" t="n"/>
      <c r="DI58" s="2752" t="n"/>
      <c r="DJ58" s="2752" t="n"/>
      <c r="DK58" s="2752" t="n"/>
      <c r="DT58" s="2704" t="n"/>
      <c r="DU58" s="2704" t="n"/>
    </row>
    <row hidden="1" outlineLevel="1" r="59">
      <c r="CW59" s="189" t="n"/>
      <c r="DT59" s="2704" t="n"/>
      <c r="DU59" s="2704" t="n"/>
    </row>
    <row customHeight="1" hidden="1" ht="14.25" outlineLevel="1" r="60">
      <c r="CJ60" s="2758" t="n"/>
      <c r="CR60" s="74" t="n"/>
      <c r="CW60" s="189" t="n"/>
      <c r="DT60" s="2704" t="n"/>
      <c r="DU60" s="2704" t="n"/>
    </row>
    <row customHeight="1" hidden="1" ht="15" outlineLevel="1" r="61">
      <c r="A61" s="1380" t="inlineStr">
        <is>
          <t>CA PNL</t>
        </is>
      </c>
      <c r="B61" s="1380" t="n"/>
      <c r="C61" s="1380" t="n"/>
      <c r="D61" s="2759">
        <f>D7</f>
        <v/>
      </c>
      <c r="E61" s="2759">
        <f>E7</f>
        <v/>
      </c>
      <c r="F61" s="1380" t="n"/>
      <c r="G61" s="2759">
        <f>G7</f>
        <v/>
      </c>
      <c r="H61" s="1380" t="n"/>
      <c r="I61" s="1380" t="n"/>
      <c r="J61" s="2759" t="n"/>
      <c r="K61" s="2759" t="n"/>
      <c r="L61" s="1380" t="n"/>
      <c r="M61" s="2759">
        <f>M7</f>
        <v/>
      </c>
      <c r="N61" s="1380" t="n"/>
      <c r="O61" s="1380" t="n"/>
      <c r="P61" s="2759">
        <f>P7</f>
        <v/>
      </c>
      <c r="Q61" s="2759">
        <f>Q7</f>
        <v/>
      </c>
      <c r="R61" s="2759" t="n"/>
      <c r="S61" s="2759">
        <f>S7</f>
        <v/>
      </c>
      <c r="T61" s="1848" t="n"/>
      <c r="U61" s="1380" t="n"/>
      <c r="V61" s="2759">
        <f>V7</f>
        <v/>
      </c>
      <c r="W61" s="2759">
        <f>W7</f>
        <v/>
      </c>
      <c r="X61" s="1380" t="n"/>
      <c r="Y61" s="1380" t="n"/>
      <c r="Z61" s="1380" t="n"/>
      <c r="AA61" s="2759">
        <f>AA7</f>
        <v/>
      </c>
      <c r="AB61" s="2486" t="n"/>
      <c r="AC61" s="1380" t="n"/>
      <c r="AD61" s="2759">
        <f>AD7</f>
        <v/>
      </c>
      <c r="AE61" s="2759">
        <f>AE7</f>
        <v/>
      </c>
      <c r="AF61" s="1380" t="n"/>
      <c r="AG61" s="1380" t="n"/>
      <c r="AH61" s="1380" t="n"/>
      <c r="AI61" s="2759">
        <f>AI7</f>
        <v/>
      </c>
      <c r="AJ61" s="1380" t="n"/>
      <c r="AK61" s="1380" t="n"/>
      <c r="AL61" s="2759">
        <f>AL7</f>
        <v/>
      </c>
      <c r="AM61" s="2759">
        <f>AM7</f>
        <v/>
      </c>
      <c r="AN61" s="1380" t="n"/>
      <c r="AO61" s="1380" t="n"/>
      <c r="AP61" s="1380" t="n"/>
      <c r="AQ61" s="1380" t="n"/>
      <c r="AR61" s="2759">
        <f>AR7</f>
        <v/>
      </c>
      <c r="AS61" s="1380" t="n"/>
      <c r="AT61" s="1380" t="n"/>
      <c r="AU61" s="2759" t="n">
        <v>8581.716125441009</v>
      </c>
      <c r="AV61" s="2759" t="n">
        <v>9776.30046817674</v>
      </c>
      <c r="AW61" s="1380" t="n"/>
      <c r="AX61" s="1380" t="n"/>
      <c r="AY61" s="1380" t="n"/>
      <c r="AZ61" s="2759" t="n">
        <v>8753.01210334688</v>
      </c>
      <c r="BA61" s="1380" t="n"/>
      <c r="BB61" s="1380" t="n"/>
      <c r="BC61" s="2759" t="n">
        <v>8351.31339955898</v>
      </c>
      <c r="BD61" s="2759" t="n">
        <v>9829.749990452819</v>
      </c>
      <c r="BE61" s="1380" t="n"/>
      <c r="BF61" s="1380" t="n"/>
      <c r="BG61" s="1380" t="n"/>
      <c r="BH61" s="2759" t="n">
        <v>8653.655216974579</v>
      </c>
      <c r="BI61" s="2510" t="n"/>
      <c r="BJ61" s="1380" t="n"/>
      <c r="BK61" s="2759">
        <f>BK7</f>
        <v/>
      </c>
      <c r="BL61" s="2759">
        <f>BL7</f>
        <v/>
      </c>
      <c r="BM61" s="1380" t="n"/>
      <c r="BN61" s="1380" t="n"/>
      <c r="BO61" s="1380" t="n"/>
      <c r="BP61" s="1380" t="n"/>
      <c r="BQ61" s="2759">
        <f>BQ7</f>
        <v/>
      </c>
      <c r="BR61" s="1380" t="n"/>
      <c r="BS61" s="1380" t="n"/>
      <c r="BT61" s="2759">
        <f>BT7</f>
        <v/>
      </c>
      <c r="BU61" s="2759">
        <f>BU7</f>
        <v/>
      </c>
      <c r="BV61" s="1380" t="n"/>
      <c r="BW61" s="1380" t="n"/>
      <c r="BX61" s="1380" t="n"/>
      <c r="BY61" s="2759">
        <f>BY7</f>
        <v/>
      </c>
      <c r="BZ61" s="1380" t="n"/>
      <c r="CA61" s="1380" t="n"/>
      <c r="CB61" s="2759">
        <f>CB7</f>
        <v/>
      </c>
      <c r="CC61" s="2759">
        <f>CC7</f>
        <v/>
      </c>
      <c r="CD61" s="1380" t="n"/>
      <c r="CE61" s="1380" t="n"/>
      <c r="CF61" s="1380" t="n"/>
      <c r="CG61" s="2759">
        <f>CG7</f>
        <v/>
      </c>
      <c r="CH61" s="1380" t="n"/>
      <c r="CI61" s="1380" t="n"/>
      <c r="CJ61" s="2759">
        <f>CJ7</f>
        <v/>
      </c>
      <c r="CK61" s="2759">
        <f>CK7</f>
        <v/>
      </c>
      <c r="CL61" s="2760">
        <f>CL7</f>
        <v/>
      </c>
      <c r="CM61" s="2760" t="n"/>
      <c r="CN61" s="2760" t="n"/>
      <c r="CO61" s="2759">
        <f>CO7</f>
        <v/>
      </c>
      <c r="CP61" s="2760" t="n"/>
      <c r="CQ61" s="1380" t="n"/>
      <c r="CR61" s="2759">
        <f>CR7</f>
        <v/>
      </c>
      <c r="CS61" s="2759">
        <f>CS7</f>
        <v/>
      </c>
      <c r="CT61" s="2759">
        <f>CT7</f>
        <v/>
      </c>
      <c r="CU61" s="2759" t="n"/>
      <c r="CV61" s="2759" t="n"/>
      <c r="CW61" s="2760">
        <f>CW7</f>
        <v/>
      </c>
      <c r="CX61" s="2605" t="n"/>
      <c r="DT61" s="2704" t="n"/>
      <c r="DU61" s="2704" t="n"/>
    </row>
    <row customHeight="1" hidden="1" ht="15" outlineLevel="1" r="62">
      <c r="A62" s="1380" t="inlineStr">
        <is>
          <t>CA</t>
        </is>
      </c>
      <c r="B62" s="1380" t="n"/>
      <c r="C62" s="1380" t="n"/>
      <c r="D62" s="2759">
        <f>'CA Mobile'!D8</f>
        <v/>
      </c>
      <c r="E62" s="2759">
        <f>'CA Mobile'!E8</f>
        <v/>
      </c>
      <c r="F62" s="1380" t="n"/>
      <c r="G62" s="2759">
        <f>'CA Mobile'!G8</f>
        <v/>
      </c>
      <c r="H62" s="1380" t="n"/>
      <c r="I62" s="1380" t="n"/>
      <c r="J62" s="2759" t="n"/>
      <c r="K62" s="2759" t="n"/>
      <c r="L62" s="1380" t="n"/>
      <c r="M62" s="2759">
        <f>'CA Mobile'!M8</f>
        <v/>
      </c>
      <c r="N62" s="1380" t="n"/>
      <c r="O62" s="1380" t="n"/>
      <c r="P62" s="2759">
        <f>'CA Mobile'!P8</f>
        <v/>
      </c>
      <c r="Q62" s="2759">
        <f>'CA Mobile'!Q8</f>
        <v/>
      </c>
      <c r="R62" s="2759" t="n"/>
      <c r="S62" s="2759">
        <f>'CA Mobile'!S8</f>
        <v/>
      </c>
      <c r="T62" s="1848" t="n"/>
      <c r="U62" s="1380" t="n"/>
      <c r="V62" s="2759">
        <f>'CA Mobile'!V8</f>
        <v/>
      </c>
      <c r="W62" s="2759">
        <f>'CA Mobile'!W8</f>
        <v/>
      </c>
      <c r="X62" s="1380" t="n"/>
      <c r="Y62" s="1380" t="n"/>
      <c r="Z62" s="1380" t="n"/>
      <c r="AA62" s="2759">
        <f>'CA Mobile'!AA8</f>
        <v/>
      </c>
      <c r="AB62" s="2486" t="n"/>
      <c r="AC62" s="1380" t="n"/>
      <c r="AD62" s="2759">
        <f>'CA Mobile'!AD8</f>
        <v/>
      </c>
      <c r="AE62" s="2759">
        <f>'CA Mobile'!AE8</f>
        <v/>
      </c>
      <c r="AF62" s="1380" t="n"/>
      <c r="AG62" s="1380" t="n"/>
      <c r="AH62" s="1380" t="n"/>
      <c r="AI62" s="2759">
        <f>'CA Mobile'!AI8</f>
        <v/>
      </c>
      <c r="AJ62" s="1380" t="n"/>
      <c r="AK62" s="1380" t="n"/>
      <c r="AL62" s="2759">
        <f>'CA Mobile'!AL8</f>
        <v/>
      </c>
      <c r="AM62" s="2759">
        <f>'CA Mobile'!AM8</f>
        <v/>
      </c>
      <c r="AN62" s="1380" t="n"/>
      <c r="AO62" s="1380" t="n"/>
      <c r="AP62" s="1380" t="n"/>
      <c r="AQ62" s="1380" t="n"/>
      <c r="AR62" s="2759">
        <f>'CA Mobile'!AR8</f>
        <v/>
      </c>
      <c r="AS62" s="1380" t="n"/>
      <c r="AT62" s="1380" t="n"/>
      <c r="AU62" s="2759" t="n">
        <v>8581.716125441009</v>
      </c>
      <c r="AV62" s="2759" t="n">
        <v>9776.30046817674</v>
      </c>
      <c r="AW62" s="1380" t="n"/>
      <c r="AX62" s="1380" t="n"/>
      <c r="AY62" s="1380" t="n"/>
      <c r="AZ62" s="2759" t="n">
        <v>8753.01210334688</v>
      </c>
      <c r="BA62" s="1380" t="n"/>
      <c r="BB62" s="1380" t="n"/>
      <c r="BC62" s="2759" t="n">
        <v>8351.31339955898</v>
      </c>
      <c r="BD62" s="2759" t="n">
        <v>9829.749990452819</v>
      </c>
      <c r="BE62" s="1380" t="n"/>
      <c r="BF62" s="1380" t="n"/>
      <c r="BG62" s="1380" t="n"/>
      <c r="BH62" s="2759" t="n">
        <v>8653.655216974579</v>
      </c>
      <c r="BI62" s="2510" t="n"/>
      <c r="BJ62" s="1380" t="n"/>
      <c r="BK62" s="2759">
        <f>'CA Mobile'!BK8</f>
        <v/>
      </c>
      <c r="BL62" s="2759">
        <f>'CA Mobile'!BL8</f>
        <v/>
      </c>
      <c r="BM62" s="1380" t="n"/>
      <c r="BN62" s="1380" t="n"/>
      <c r="BO62" s="1380" t="n"/>
      <c r="BP62" s="1380" t="n"/>
      <c r="BQ62" s="2759">
        <f>'CA Mobile'!BQ8</f>
        <v/>
      </c>
      <c r="BR62" s="1380" t="n"/>
      <c r="BS62" s="1380" t="n"/>
      <c r="BT62" s="2759">
        <f>'CA Mobile'!BT8</f>
        <v/>
      </c>
      <c r="BU62" s="2759">
        <f>'CA Mobile'!BU8</f>
        <v/>
      </c>
      <c r="BV62" s="1380" t="n"/>
      <c r="BW62" s="1380" t="n"/>
      <c r="BX62" s="1380" t="n"/>
      <c r="BY62" s="2759">
        <f>'CA Mobile'!BY8</f>
        <v/>
      </c>
      <c r="BZ62" s="1380" t="n"/>
      <c r="CA62" s="1380" t="n"/>
      <c r="CB62" s="2759">
        <f>'CA Mobile'!CB8</f>
        <v/>
      </c>
      <c r="CC62" s="2759">
        <f>'CA Mobile'!CC8</f>
        <v/>
      </c>
      <c r="CD62" s="1380" t="n"/>
      <c r="CE62" s="1380" t="n"/>
      <c r="CF62" s="1380" t="n"/>
      <c r="CG62" s="2759">
        <f>'CA Mobile'!CG8</f>
        <v/>
      </c>
      <c r="CH62" s="1380" t="n"/>
      <c r="CI62" s="1380" t="n"/>
      <c r="CJ62" s="2759">
        <f>'CA Mobile'!CJ8</f>
        <v/>
      </c>
      <c r="CK62" s="2759">
        <f>'CA Mobile'!CK8</f>
        <v/>
      </c>
      <c r="CL62" s="2760">
        <f>+'CA Mobile'!CL8</f>
        <v/>
      </c>
      <c r="CM62" s="2760" t="n"/>
      <c r="CN62" s="2760" t="n"/>
      <c r="CO62" s="2759">
        <f>'CA Mobile'!CO8</f>
        <v/>
      </c>
      <c r="CP62" s="1380" t="n"/>
      <c r="CQ62" s="1380" t="n"/>
      <c r="CR62" s="2759">
        <f>'CA Mobile'!CR8</f>
        <v/>
      </c>
      <c r="CS62" s="2759">
        <f>'CA Mobile'!CS8</f>
        <v/>
      </c>
      <c r="CT62" s="2759">
        <f>'CA Mobile'!CT8</f>
        <v/>
      </c>
      <c r="CU62" s="2759" t="n"/>
      <c r="CV62" s="2759" t="n"/>
      <c r="CW62" s="2760">
        <f>'CA Mobile'!CW8</f>
        <v/>
      </c>
      <c r="DT62" s="2704" t="n"/>
      <c r="DU62" s="2704" t="n"/>
    </row>
    <row customFormat="1" customHeight="1" hidden="1" ht="15" outlineLevel="1" r="63" s="418">
      <c r="A63" s="2435" t="inlineStr">
        <is>
          <t>CHECK</t>
        </is>
      </c>
      <c r="D63" s="2761">
        <f>D61-D62</f>
        <v/>
      </c>
      <c r="E63" s="2761">
        <f>E61-E62</f>
        <v/>
      </c>
      <c r="G63" s="2762">
        <f>G61-G62</f>
        <v/>
      </c>
      <c r="J63" s="2761" t="n"/>
      <c r="K63" s="2761" t="n"/>
      <c r="M63" s="2762">
        <f>M61-M62</f>
        <v/>
      </c>
      <c r="P63" s="2761">
        <f>P61-P62</f>
        <v/>
      </c>
      <c r="Q63" s="2761">
        <f>Q61-Q62</f>
        <v/>
      </c>
      <c r="R63" s="2761" t="n"/>
      <c r="S63" s="2762">
        <f>S61-S62</f>
        <v/>
      </c>
      <c r="T63" s="2056" t="n"/>
      <c r="V63" s="2761">
        <f>V61-V62</f>
        <v/>
      </c>
      <c r="W63" s="2761">
        <f>W61-W62</f>
        <v/>
      </c>
      <c r="AA63" s="2762">
        <f>AA61-AA62</f>
        <v/>
      </c>
      <c r="AB63" s="864" t="n"/>
      <c r="AD63" s="2761">
        <f>AD61-AD62</f>
        <v/>
      </c>
      <c r="AE63" s="2761">
        <f>AE61-AE62</f>
        <v/>
      </c>
      <c r="AI63" s="2762">
        <f>AI61-AI62</f>
        <v/>
      </c>
      <c r="AL63" s="2761">
        <f>AL61-AL62</f>
        <v/>
      </c>
      <c r="AM63" s="2761">
        <f>AM61-AM62</f>
        <v/>
      </c>
      <c r="AR63" s="2762">
        <f>AR61-AR62</f>
        <v/>
      </c>
      <c r="AU63" s="2761" t="n">
        <v>0</v>
      </c>
      <c r="AV63" s="2761" t="n">
        <v>0</v>
      </c>
      <c r="AZ63" s="2762" t="n">
        <v>0</v>
      </c>
      <c r="BC63" s="2761" t="n">
        <v>0</v>
      </c>
      <c r="BD63" s="2761" t="n">
        <v>0</v>
      </c>
      <c r="BH63" s="2762" t="n">
        <v>0</v>
      </c>
      <c r="BI63" s="496" t="n"/>
      <c r="BK63" s="2761">
        <f>BK61-BK62</f>
        <v/>
      </c>
      <c r="BL63" s="2761">
        <f>BL61-BL62</f>
        <v/>
      </c>
      <c r="BQ63" s="2762">
        <f>BQ61-BQ62</f>
        <v/>
      </c>
      <c r="BT63" s="2761">
        <f>BT61-BT62</f>
        <v/>
      </c>
      <c r="BU63" s="2761">
        <f>BU61-BU62</f>
        <v/>
      </c>
      <c r="BY63" s="2762">
        <f>BY61-BY62</f>
        <v/>
      </c>
      <c r="CB63" s="2761">
        <f>CB61-CB62</f>
        <v/>
      </c>
      <c r="CC63" s="2761">
        <f>CC61-CC62</f>
        <v/>
      </c>
      <c r="CG63" s="2762">
        <f>CG61-CG62</f>
        <v/>
      </c>
      <c r="CJ63" s="2761">
        <f>CJ61-CJ62</f>
        <v/>
      </c>
      <c r="CK63" s="2761">
        <f>CK61-CK62</f>
        <v/>
      </c>
      <c r="CL63" s="2763">
        <f>+CL61-CL62</f>
        <v/>
      </c>
      <c r="CM63" s="2763" t="n"/>
      <c r="CN63" s="2763" t="n"/>
      <c r="CO63" s="2762">
        <f>CO61-CO62</f>
        <v/>
      </c>
      <c r="CR63" s="2761">
        <f>CR61-CR62</f>
        <v/>
      </c>
      <c r="CS63" s="2761">
        <f>CS61-CS62</f>
        <v/>
      </c>
      <c r="CT63" s="2762">
        <f>CT61-CT62</f>
        <v/>
      </c>
      <c r="CU63" s="2762">
        <f>CU61-CU62</f>
        <v/>
      </c>
      <c r="CV63" s="2762">
        <f>CV61-CV62</f>
        <v/>
      </c>
      <c r="CW63" s="2764">
        <f>CW61-CW62</f>
        <v/>
      </c>
      <c r="DT63" s="2704" t="n"/>
      <c r="DU63" s="2704" t="n"/>
    </row>
    <row customHeight="1" hidden="1" ht="15" outlineLevel="1" r="64">
      <c r="A64" s="1380" t="inlineStr">
        <is>
          <t>CA MARGES</t>
        </is>
      </c>
      <c r="B64" s="1380" t="n"/>
      <c r="C64" s="1380" t="n"/>
      <c r="D64" s="2759">
        <f>'Marge Mobile'!D7</f>
        <v/>
      </c>
      <c r="E64" s="2759">
        <f>'Marge Mobile'!E7</f>
        <v/>
      </c>
      <c r="F64" s="1380" t="n"/>
      <c r="G64" s="2759">
        <f>'Marge Mobile'!G7</f>
        <v/>
      </c>
      <c r="H64" s="1380" t="n"/>
      <c r="I64" s="1380" t="n"/>
      <c r="J64" s="2759" t="n"/>
      <c r="K64" s="2759" t="n"/>
      <c r="L64" s="1380" t="n"/>
      <c r="M64" s="2759">
        <f>'Marge Mobile'!M7</f>
        <v/>
      </c>
      <c r="N64" s="1380" t="n"/>
      <c r="O64" s="1380" t="n"/>
      <c r="P64" s="2759">
        <f>'Marge Mobile'!P7</f>
        <v/>
      </c>
      <c r="Q64" s="2759">
        <f>'Marge Mobile'!Q7</f>
        <v/>
      </c>
      <c r="R64" s="2759" t="n"/>
      <c r="S64" s="2759">
        <f>'Marge Mobile'!S7</f>
        <v/>
      </c>
      <c r="T64" s="1848" t="n"/>
      <c r="U64" s="1380" t="n"/>
      <c r="V64" s="2759">
        <f>'Marge Mobile'!V7</f>
        <v/>
      </c>
      <c r="W64" s="2759">
        <f>'Marge Mobile'!W7</f>
        <v/>
      </c>
      <c r="X64" s="1380" t="n"/>
      <c r="Y64" s="1380" t="n"/>
      <c r="Z64" s="1380" t="n"/>
      <c r="AA64" s="2759">
        <f>'Marge Mobile'!AA7</f>
        <v/>
      </c>
      <c r="AB64" s="2486" t="n"/>
      <c r="AC64" s="1380" t="n"/>
      <c r="AD64" s="2759">
        <f>'Marge Mobile'!AD7</f>
        <v/>
      </c>
      <c r="AE64" s="2759">
        <f>'Marge Mobile'!AE7</f>
        <v/>
      </c>
      <c r="AF64" s="1380" t="n"/>
      <c r="AG64" s="1380" t="n"/>
      <c r="AH64" s="1380" t="n"/>
      <c r="AI64" s="2759">
        <f>'Marge Mobile'!AI7</f>
        <v/>
      </c>
      <c r="AJ64" s="1380" t="n"/>
      <c r="AK64" s="1380" t="n"/>
      <c r="AL64" s="2759">
        <f>'Marge Mobile'!AL7</f>
        <v/>
      </c>
      <c r="AM64" s="2759">
        <f>'Marge Mobile'!AM7</f>
        <v/>
      </c>
      <c r="AN64" s="1380" t="n"/>
      <c r="AO64" s="1380" t="n"/>
      <c r="AP64" s="1380" t="n"/>
      <c r="AQ64" s="1380" t="n"/>
      <c r="AR64" s="2759">
        <f>'Marge Mobile'!AR7</f>
        <v/>
      </c>
      <c r="AS64" s="1380" t="n"/>
      <c r="AT64" s="1380" t="n"/>
      <c r="AU64" s="2759" t="n">
        <v>8581.716125441009</v>
      </c>
      <c r="AV64" s="2759" t="n">
        <v>9776.30046817674</v>
      </c>
      <c r="AW64" s="1380" t="n"/>
      <c r="AX64" s="1380" t="n"/>
      <c r="AY64" s="1380" t="n"/>
      <c r="AZ64" s="2759" t="n">
        <v>8753.01210334688</v>
      </c>
      <c r="BA64" s="1380" t="n"/>
      <c r="BB64" s="1380" t="n"/>
      <c r="BC64" s="2759" t="n">
        <v>8351.31339955898</v>
      </c>
      <c r="BD64" s="2759" t="n">
        <v>9829.749990452819</v>
      </c>
      <c r="BE64" s="1380" t="n"/>
      <c r="BF64" s="1380" t="n"/>
      <c r="BG64" s="1380" t="n"/>
      <c r="BH64" s="2759" t="n">
        <v>8653.655216974579</v>
      </c>
      <c r="BI64" s="2510" t="n"/>
      <c r="BJ64" s="1380" t="n"/>
      <c r="BK64" s="2759">
        <f>'Marge Mobile'!BK7</f>
        <v/>
      </c>
      <c r="BL64" s="2759">
        <f>'Marge Mobile'!BL7</f>
        <v/>
      </c>
      <c r="BM64" s="1380" t="n"/>
      <c r="BN64" s="1380" t="n"/>
      <c r="BO64" s="1380" t="n"/>
      <c r="BP64" s="1380" t="n"/>
      <c r="BQ64" s="2759">
        <f>'Marge Mobile'!BQ7</f>
        <v/>
      </c>
      <c r="BR64" s="1380" t="n"/>
      <c r="BS64" s="1380" t="n"/>
      <c r="BT64" s="2759">
        <f>'Marge Mobile'!BT7</f>
        <v/>
      </c>
      <c r="BU64" s="2759">
        <f>'Marge Mobile'!BU7</f>
        <v/>
      </c>
      <c r="BV64" s="1380" t="n"/>
      <c r="BW64" s="1380" t="n"/>
      <c r="BX64" s="1380" t="n"/>
      <c r="BY64" s="2759">
        <f>'Marge Mobile'!BY7</f>
        <v/>
      </c>
      <c r="BZ64" s="1380" t="n"/>
      <c r="CA64" s="1380" t="n"/>
      <c r="CB64" s="2759">
        <f>'Marge Mobile'!CB7</f>
        <v/>
      </c>
      <c r="CC64" s="2759">
        <f>'Marge Mobile'!CC7</f>
        <v/>
      </c>
      <c r="CD64" s="1380" t="n"/>
      <c r="CE64" s="1380" t="n"/>
      <c r="CF64" s="1380" t="n"/>
      <c r="CG64" s="2759">
        <f>'Marge Mobile'!CG7</f>
        <v/>
      </c>
      <c r="CH64" s="1380" t="n"/>
      <c r="CI64" s="1380" t="n"/>
      <c r="CJ64" s="2759">
        <f>'Marge Mobile'!CJ7</f>
        <v/>
      </c>
      <c r="CK64" s="2759">
        <f>'Marge Mobile'!CK7</f>
        <v/>
      </c>
      <c r="CL64" s="2760">
        <f>'Marge Mobile'!CL7</f>
        <v/>
      </c>
      <c r="CM64" s="2760" t="n"/>
      <c r="CN64" s="2760" t="n"/>
      <c r="CO64" s="2759">
        <f>'Marge Mobile'!CO7</f>
        <v/>
      </c>
      <c r="CP64" s="1380" t="n"/>
      <c r="CQ64" s="1380" t="n"/>
      <c r="CR64" s="2759">
        <f>'Marge Mobile'!CR7</f>
        <v/>
      </c>
      <c r="CS64" s="2759">
        <f>'Marge Mobile'!CS7</f>
        <v/>
      </c>
      <c r="CT64" s="2759">
        <f>'Marge Mobile'!CT7</f>
        <v/>
      </c>
      <c r="CU64" s="2759" t="n"/>
      <c r="CV64" s="2759" t="n"/>
      <c r="CW64" s="2760">
        <f>'Marge Mobile'!CW7</f>
        <v/>
      </c>
      <c r="DT64" s="2704" t="n"/>
      <c r="DU64" s="2704" t="n"/>
    </row>
    <row customFormat="1" customHeight="1" hidden="1" ht="15" outlineLevel="1" r="65" s="418">
      <c r="A65" s="2435" t="inlineStr">
        <is>
          <t>CHECK</t>
        </is>
      </c>
      <c r="D65" s="2763">
        <f>D61-D64</f>
        <v/>
      </c>
      <c r="E65" s="2763">
        <f>E61-E64</f>
        <v/>
      </c>
      <c r="G65" s="2764">
        <f>G61-G64</f>
        <v/>
      </c>
      <c r="J65" s="2763" t="n"/>
      <c r="K65" s="2763" t="n"/>
      <c r="M65" s="2764">
        <f>M61-M64</f>
        <v/>
      </c>
      <c r="P65" s="2763">
        <f>P61-P64</f>
        <v/>
      </c>
      <c r="Q65" s="2763">
        <f>Q61-Q64</f>
        <v/>
      </c>
      <c r="R65" s="2761" t="n"/>
      <c r="S65" s="2764">
        <f>S61-S64</f>
        <v/>
      </c>
      <c r="T65" s="2056" t="n"/>
      <c r="V65" s="2763">
        <f>V61-V64</f>
        <v/>
      </c>
      <c r="W65" s="2763">
        <f>W61-W64</f>
        <v/>
      </c>
      <c r="AA65" s="2764">
        <f>AA61-AA64</f>
        <v/>
      </c>
      <c r="AB65" s="864" t="n"/>
      <c r="AD65" s="2763">
        <f>AD61-AD64</f>
        <v/>
      </c>
      <c r="AE65" s="2763">
        <f>AE61-AE64</f>
        <v/>
      </c>
      <c r="AI65" s="2764">
        <f>AI61-AI64</f>
        <v/>
      </c>
      <c r="AL65" s="2763">
        <f>AL61-AL64</f>
        <v/>
      </c>
      <c r="AM65" s="2763">
        <f>AM61-AM64</f>
        <v/>
      </c>
      <c r="AR65" s="2764">
        <f>AR61-AR64</f>
        <v/>
      </c>
      <c r="AU65" s="2763" t="n">
        <v>0</v>
      </c>
      <c r="AV65" s="2763" t="n">
        <v>0</v>
      </c>
      <c r="AZ65" s="2764" t="n">
        <v>0</v>
      </c>
      <c r="BC65" s="2763" t="n">
        <v>0</v>
      </c>
      <c r="BD65" s="2763" t="n">
        <v>0</v>
      </c>
      <c r="BH65" s="2764" t="n">
        <v>0</v>
      </c>
      <c r="BI65" s="496" t="n"/>
      <c r="BK65" s="2763">
        <f>BK61-BK64</f>
        <v/>
      </c>
      <c r="BL65" s="2763">
        <f>BL61-BL64</f>
        <v/>
      </c>
      <c r="BQ65" s="2764">
        <f>BQ61-BQ64</f>
        <v/>
      </c>
      <c r="BT65" s="2763">
        <f>BT61-BT64</f>
        <v/>
      </c>
      <c r="BU65" s="2763">
        <f>BU61-BU64</f>
        <v/>
      </c>
      <c r="BY65" s="2764">
        <f>BY61-BY64</f>
        <v/>
      </c>
      <c r="CB65" s="2763">
        <f>CB61-CB64</f>
        <v/>
      </c>
      <c r="CC65" s="2763">
        <f>CC61-CC64</f>
        <v/>
      </c>
      <c r="CG65" s="2764">
        <f>CG61-CG64</f>
        <v/>
      </c>
      <c r="CJ65" s="2763">
        <f>CJ61-CJ64</f>
        <v/>
      </c>
      <c r="CK65" s="2763">
        <f>CK61-CK64</f>
        <v/>
      </c>
      <c r="CL65" s="2763">
        <f>CL61-CL64</f>
        <v/>
      </c>
      <c r="CM65" s="2763">
        <f>CM61-CM64</f>
        <v/>
      </c>
      <c r="CN65" s="2763">
        <f>CN61-CN64</f>
        <v/>
      </c>
      <c r="CO65" s="2764">
        <f>CO61-CO64</f>
        <v/>
      </c>
      <c r="CR65" s="2763">
        <f>CR61-CR64</f>
        <v/>
      </c>
      <c r="CS65" s="2763">
        <f>CS61-CS64</f>
        <v/>
      </c>
      <c r="CT65" s="2764">
        <f>CT61-CT64</f>
        <v/>
      </c>
      <c r="CU65" s="2764">
        <f>CU61-CU64</f>
        <v/>
      </c>
      <c r="CV65" s="2764">
        <f>CV61-CV64</f>
        <v/>
      </c>
      <c r="CW65" s="2764">
        <f>CW61-CW64</f>
        <v/>
      </c>
      <c r="DT65" s="2704" t="n"/>
      <c r="DU65" s="2704" t="n"/>
    </row>
    <row customHeight="1" hidden="1" ht="15" outlineLevel="1" r="66">
      <c r="A66" s="1380" t="inlineStr">
        <is>
          <t>OPEX PNL</t>
        </is>
      </c>
      <c r="B66" s="1380" t="n"/>
      <c r="C66" s="1380" t="n"/>
      <c r="D66" s="2759">
        <f>D25</f>
        <v/>
      </c>
      <c r="E66" s="2759">
        <f>E25</f>
        <v/>
      </c>
      <c r="F66" s="1380" t="n"/>
      <c r="G66" s="2759">
        <f>G25</f>
        <v/>
      </c>
      <c r="H66" s="1380" t="n"/>
      <c r="I66" s="1380" t="n"/>
      <c r="J66" s="2759" t="n"/>
      <c r="K66" s="2759" t="n"/>
      <c r="L66" s="1380" t="n"/>
      <c r="M66" s="2759">
        <f>M25</f>
        <v/>
      </c>
      <c r="N66" s="1380" t="n"/>
      <c r="O66" s="1380" t="n"/>
      <c r="P66" s="2759">
        <f>P25</f>
        <v/>
      </c>
      <c r="Q66" s="2759">
        <f>Q25</f>
        <v/>
      </c>
      <c r="R66" s="2759" t="n"/>
      <c r="S66" s="2759">
        <f>S25</f>
        <v/>
      </c>
      <c r="T66" s="1848" t="n"/>
      <c r="U66" s="1380" t="n"/>
      <c r="V66" s="2759">
        <f>V25</f>
        <v/>
      </c>
      <c r="W66" s="2759">
        <f>W25</f>
        <v/>
      </c>
      <c r="X66" s="1380" t="n"/>
      <c r="Y66" s="1380" t="n"/>
      <c r="Z66" s="1380" t="n"/>
      <c r="AA66" s="2759">
        <f>AA25</f>
        <v/>
      </c>
      <c r="AB66" s="2486" t="n"/>
      <c r="AC66" s="1380" t="n"/>
      <c r="AD66" s="2759">
        <f>AD25</f>
        <v/>
      </c>
      <c r="AE66" s="2759">
        <f>AE25</f>
        <v/>
      </c>
      <c r="AF66" s="1380" t="n"/>
      <c r="AG66" s="1380" t="n"/>
      <c r="AH66" s="1380" t="n"/>
      <c r="AI66" s="2759">
        <f>AI25</f>
        <v/>
      </c>
      <c r="AJ66" s="1380" t="n"/>
      <c r="AK66" s="1380" t="n"/>
      <c r="AL66" s="2759">
        <f>AL25</f>
        <v/>
      </c>
      <c r="AM66" s="2759">
        <f>AM25</f>
        <v/>
      </c>
      <c r="AN66" s="1380" t="n"/>
      <c r="AO66" s="1380" t="n"/>
      <c r="AP66" s="1380" t="n"/>
      <c r="AQ66" s="1380" t="n"/>
      <c r="AR66" s="2759">
        <f>AR25</f>
        <v/>
      </c>
      <c r="AS66" s="1380" t="n"/>
      <c r="AT66" s="1380" t="n"/>
      <c r="AU66" s="2759" t="n">
        <v>-5235.802691075</v>
      </c>
      <c r="AV66" s="2759" t="n">
        <v>-5853.39723620288</v>
      </c>
      <c r="AW66" s="1380" t="n"/>
      <c r="AX66" s="1380" t="n"/>
      <c r="AY66" s="1380" t="n"/>
      <c r="AZ66" s="2759" t="n">
        <v>-5748.747755075</v>
      </c>
      <c r="BA66" s="1380" t="n"/>
      <c r="BB66" s="1380" t="n"/>
      <c r="BC66" s="2759" t="n">
        <v>-5276.323145075</v>
      </c>
      <c r="BD66" s="2759" t="n">
        <v>-5736.12329012465</v>
      </c>
      <c r="BE66" s="1380" t="n"/>
      <c r="BF66" s="1380" t="n"/>
      <c r="BG66" s="1380" t="n"/>
      <c r="BH66" s="2759" t="n">
        <v>-5142.397238075</v>
      </c>
      <c r="BI66" s="2510" t="n"/>
      <c r="BJ66" s="1380" t="n"/>
      <c r="BK66" s="2759">
        <f>BK25</f>
        <v/>
      </c>
      <c r="BL66" s="2759">
        <f>BL25</f>
        <v/>
      </c>
      <c r="BM66" s="1380" t="n"/>
      <c r="BN66" s="1380" t="n"/>
      <c r="BO66" s="1380" t="n"/>
      <c r="BP66" s="1380" t="n"/>
      <c r="BQ66" s="2759">
        <f>BQ25</f>
        <v/>
      </c>
      <c r="BR66" s="1380" t="n"/>
      <c r="BS66" s="1380" t="n"/>
      <c r="BT66" s="2759">
        <f>BT25</f>
        <v/>
      </c>
      <c r="BU66" s="2759">
        <f>BU25</f>
        <v/>
      </c>
      <c r="BV66" s="1380" t="n"/>
      <c r="BW66" s="1380" t="n"/>
      <c r="BX66" s="1380" t="n"/>
      <c r="BY66" s="2759">
        <f>BY25</f>
        <v/>
      </c>
      <c r="BZ66" s="1380" t="n"/>
      <c r="CA66" s="1380" t="n"/>
      <c r="CB66" s="2759">
        <f>CB25</f>
        <v/>
      </c>
      <c r="CC66" s="2759">
        <f>CC25</f>
        <v/>
      </c>
      <c r="CD66" s="1380" t="n"/>
      <c r="CE66" s="1380" t="n"/>
      <c r="CF66" s="1380" t="n"/>
      <c r="CG66" s="2759">
        <f>CG25</f>
        <v/>
      </c>
      <c r="CH66" s="1380" t="n"/>
      <c r="CI66" s="1380" t="n"/>
      <c r="CJ66" s="2759">
        <f>CJ25</f>
        <v/>
      </c>
      <c r="CK66" s="2759">
        <f>CK25</f>
        <v/>
      </c>
      <c r="CL66" s="2765">
        <f>CL25</f>
        <v/>
      </c>
      <c r="CM66" s="2765" t="n"/>
      <c r="CN66" s="2765" t="n"/>
      <c r="CO66" s="2759">
        <f>CO25</f>
        <v/>
      </c>
      <c r="CP66" s="1380" t="n"/>
      <c r="CQ66" s="1380" t="n"/>
      <c r="CR66" s="2759">
        <f>CR25</f>
        <v/>
      </c>
      <c r="CS66" s="2759">
        <f>CS25</f>
        <v/>
      </c>
      <c r="CT66" s="2759">
        <f>CT25</f>
        <v/>
      </c>
      <c r="CU66" s="2759" t="n"/>
      <c r="CV66" s="2759" t="n"/>
      <c r="CW66" s="2760">
        <f>CW25</f>
        <v/>
      </c>
      <c r="DT66" s="2704" t="n"/>
      <c r="DU66" s="2704" t="n"/>
    </row>
    <row customHeight="1" hidden="1" ht="15" outlineLevel="1" r="67">
      <c r="A67" s="1380" t="inlineStr">
        <is>
          <t>OPEX</t>
        </is>
      </c>
      <c r="B67" s="1380" t="n"/>
      <c r="C67" s="1380" t="n"/>
      <c r="D67" s="2759">
        <f>'Opex Consolidés'!D7</f>
        <v/>
      </c>
      <c r="E67" s="2759">
        <f>'Opex Consolidés'!E7</f>
        <v/>
      </c>
      <c r="F67" s="1380" t="n"/>
      <c r="G67" s="2766">
        <f>'Opex Consolidés'!G7</f>
        <v/>
      </c>
      <c r="H67" s="1380" t="n"/>
      <c r="I67" s="1380" t="n"/>
      <c r="J67" s="2759" t="n"/>
      <c r="K67" s="2759" t="n"/>
      <c r="L67" s="1380" t="n"/>
      <c r="M67" s="2766">
        <f>'Opex Consolidés'!M7</f>
        <v/>
      </c>
      <c r="N67" s="1380" t="n"/>
      <c r="O67" s="1380" t="n"/>
      <c r="P67" s="2759">
        <f>'Opex Consolidés'!P7</f>
        <v/>
      </c>
      <c r="Q67" s="2759">
        <f>'Opex Consolidés'!Q7</f>
        <v/>
      </c>
      <c r="R67" s="2759" t="n"/>
      <c r="S67" s="2766">
        <f>'Opex Consolidés'!S7</f>
        <v/>
      </c>
      <c r="T67" s="1848" t="n"/>
      <c r="U67" s="1380" t="n"/>
      <c r="V67" s="2759">
        <f>'Opex Consolidés'!V7</f>
        <v/>
      </c>
      <c r="W67" s="2759">
        <f>'Opex Consolidés'!W7</f>
        <v/>
      </c>
      <c r="X67" s="1380" t="n"/>
      <c r="Y67" s="1380" t="n"/>
      <c r="Z67" s="1380" t="n"/>
      <c r="AA67" s="2766">
        <f>'Opex Consolidés'!AA7</f>
        <v/>
      </c>
      <c r="AB67" s="2486" t="n"/>
      <c r="AC67" s="1380" t="n"/>
      <c r="AD67" s="2759">
        <f>'Opex Consolidés'!AD7</f>
        <v/>
      </c>
      <c r="AE67" s="2759">
        <f>'Opex Consolidés'!AE7</f>
        <v/>
      </c>
      <c r="AF67" s="1380" t="n"/>
      <c r="AG67" s="1380" t="n"/>
      <c r="AH67" s="1380" t="n"/>
      <c r="AI67" s="2766">
        <f>'Opex Consolidés'!AI7</f>
        <v/>
      </c>
      <c r="AJ67" s="1380" t="n"/>
      <c r="AK67" s="1380" t="n"/>
      <c r="AL67" s="2759">
        <f>'Opex Consolidés'!AL7</f>
        <v/>
      </c>
      <c r="AM67" s="2759">
        <f>'Opex Consolidés'!AM7</f>
        <v/>
      </c>
      <c r="AN67" s="1380" t="n"/>
      <c r="AO67" s="1380" t="n"/>
      <c r="AP67" s="1380" t="n"/>
      <c r="AQ67" s="1380" t="n"/>
      <c r="AR67" s="2766">
        <f>'Opex Consolidés'!AR7</f>
        <v/>
      </c>
      <c r="AS67" s="1380" t="n"/>
      <c r="AT67" s="1380" t="n"/>
      <c r="AU67" s="2759" t="n">
        <v>5235.802691075</v>
      </c>
      <c r="AV67" s="2759" t="n">
        <v>5853.39723620288</v>
      </c>
      <c r="AW67" s="1380" t="n"/>
      <c r="AX67" s="1380" t="n"/>
      <c r="AY67" s="1380" t="n"/>
      <c r="AZ67" s="2766" t="n">
        <v>5748.747755075</v>
      </c>
      <c r="BA67" s="1380" t="n"/>
      <c r="BB67" s="1380" t="n"/>
      <c r="BC67" s="2759" t="n">
        <v>5276.323145075</v>
      </c>
      <c r="BD67" s="2759" t="n">
        <v>5736.12329012465</v>
      </c>
      <c r="BE67" s="1380" t="n"/>
      <c r="BF67" s="1380" t="n"/>
      <c r="BG67" s="1380" t="n"/>
      <c r="BH67" s="2766" t="n">
        <v>5142.397238075</v>
      </c>
      <c r="BI67" s="2510" t="n"/>
      <c r="BJ67" s="1380" t="n"/>
      <c r="BK67" s="2759">
        <f>'Opex Consolidés'!BK7</f>
        <v/>
      </c>
      <c r="BL67" s="2759">
        <f>'Opex Consolidés'!BL7</f>
        <v/>
      </c>
      <c r="BM67" s="1380" t="n"/>
      <c r="BN67" s="1380" t="n"/>
      <c r="BO67" s="1380" t="n"/>
      <c r="BP67" s="1380" t="n"/>
      <c r="BQ67" s="2766">
        <f>'Opex Consolidés'!BQ7</f>
        <v/>
      </c>
      <c r="BR67" s="1380" t="n"/>
      <c r="BS67" s="1380" t="n"/>
      <c r="BT67" s="2759">
        <f>'Opex Consolidés'!BT7</f>
        <v/>
      </c>
      <c r="BU67" s="2759">
        <f>'Opex Consolidés'!BU7</f>
        <v/>
      </c>
      <c r="BV67" s="1380" t="n"/>
      <c r="BW67" s="1380" t="n"/>
      <c r="BX67" s="1380" t="n"/>
      <c r="BY67" s="2766">
        <f>'Opex Consolidés'!BY7</f>
        <v/>
      </c>
      <c r="BZ67" s="1380" t="n"/>
      <c r="CA67" s="1380" t="n"/>
      <c r="CB67" s="2759">
        <f>'Opex Consolidés'!CB7</f>
        <v/>
      </c>
      <c r="CC67" s="2759">
        <f>'Opex Consolidés'!CC7</f>
        <v/>
      </c>
      <c r="CD67" s="1380" t="n"/>
      <c r="CE67" s="1380" t="n"/>
      <c r="CF67" s="1380" t="n"/>
      <c r="CG67" s="2766">
        <f>'Opex Consolidés'!CG7</f>
        <v/>
      </c>
      <c r="CH67" s="1380" t="n"/>
      <c r="CI67" s="1380" t="n"/>
      <c r="CJ67" s="2759">
        <f>'Opex Consolidés'!CJ7</f>
        <v/>
      </c>
      <c r="CK67" s="2759">
        <f>'Opex Consolidés'!CK7</f>
        <v/>
      </c>
      <c r="CL67" s="2760">
        <f>'Opex Consolidés'!#REF!</f>
        <v/>
      </c>
      <c r="CM67" s="2760" t="n"/>
      <c r="CN67" s="2760" t="n"/>
      <c r="CO67" s="2766">
        <f>'Opex Consolidés'!CO7</f>
        <v/>
      </c>
      <c r="CP67" s="1380" t="n"/>
      <c r="CQ67" s="1380" t="n"/>
      <c r="CR67" s="2759">
        <f>'Opex Consolidés'!CR7</f>
        <v/>
      </c>
      <c r="CS67" s="2759">
        <f>'Opex Consolidés'!CS7</f>
        <v/>
      </c>
      <c r="CT67" s="2759">
        <f>'Opex Consolidés'!CT7</f>
        <v/>
      </c>
      <c r="CU67" s="2766" t="n"/>
      <c r="CV67" s="2766" t="n"/>
      <c r="CW67" s="2765">
        <f>'Opex Consolidés'!CW7</f>
        <v/>
      </c>
      <c r="DT67" s="2704" t="n"/>
      <c r="DU67" s="2704" t="n"/>
    </row>
    <row customFormat="1" customHeight="1" hidden="1" ht="15" outlineLevel="1" r="68" s="418">
      <c r="A68" s="2435" t="inlineStr">
        <is>
          <t>CHECK</t>
        </is>
      </c>
      <c r="D68" s="2763">
        <f>D66+D67</f>
        <v/>
      </c>
      <c r="E68" s="2763">
        <f>E66+E67</f>
        <v/>
      </c>
      <c r="G68" s="2767">
        <f>G66+G67</f>
        <v/>
      </c>
      <c r="J68" s="2763" t="n"/>
      <c r="K68" s="2763" t="n"/>
      <c r="M68" s="2767">
        <f>M66+M67</f>
        <v/>
      </c>
      <c r="P68" s="2763">
        <f>P66+P67</f>
        <v/>
      </c>
      <c r="Q68" s="2763">
        <f>Q66+Q67</f>
        <v/>
      </c>
      <c r="R68" s="2761" t="n"/>
      <c r="S68" s="2767">
        <f>S66+S67</f>
        <v/>
      </c>
      <c r="T68" s="2056" t="n"/>
      <c r="V68" s="2763">
        <f>V66+V67</f>
        <v/>
      </c>
      <c r="W68" s="2763">
        <f>W66+W67</f>
        <v/>
      </c>
      <c r="AA68" s="2767">
        <f>AA66+AA67</f>
        <v/>
      </c>
      <c r="AB68" s="864" t="n"/>
      <c r="AD68" s="2763">
        <f>AD66+AD67</f>
        <v/>
      </c>
      <c r="AE68" s="2763">
        <f>AE66+AE67</f>
        <v/>
      </c>
      <c r="AI68" s="2767">
        <f>AI66+AI67</f>
        <v/>
      </c>
      <c r="AL68" s="2763">
        <f>AL66+AL67</f>
        <v/>
      </c>
      <c r="AM68" s="2763">
        <f>AM66+AM67</f>
        <v/>
      </c>
      <c r="AR68" s="2767">
        <f>AR66+AR67</f>
        <v/>
      </c>
      <c r="AU68" s="2763" t="n">
        <v>0</v>
      </c>
      <c r="AV68" s="2763" t="n">
        <v>0</v>
      </c>
      <c r="AZ68" s="2767" t="n">
        <v>0</v>
      </c>
      <c r="BC68" s="2763" t="n">
        <v>0</v>
      </c>
      <c r="BD68" s="2763" t="n">
        <v>0</v>
      </c>
      <c r="BH68" s="2767" t="n">
        <v>0</v>
      </c>
      <c r="BI68" s="496" t="n"/>
      <c r="BK68" s="2763">
        <f>BK66+BK67</f>
        <v/>
      </c>
      <c r="BL68" s="2763">
        <f>BL66+BL67</f>
        <v/>
      </c>
      <c r="BQ68" s="2767">
        <f>BQ66+BQ67</f>
        <v/>
      </c>
      <c r="BT68" s="2763">
        <f>BT66+BT67</f>
        <v/>
      </c>
      <c r="BU68" s="2763">
        <f>BU66+BU67</f>
        <v/>
      </c>
      <c r="BY68" s="2767">
        <f>BY66+BY67</f>
        <v/>
      </c>
      <c r="CB68" s="2763">
        <f>CB66+CB67</f>
        <v/>
      </c>
      <c r="CC68" s="2763">
        <f>CC66+CC67</f>
        <v/>
      </c>
      <c r="CG68" s="2767">
        <f>CG66+CG67</f>
        <v/>
      </c>
      <c r="CJ68" s="2763">
        <f>CJ66+CJ67</f>
        <v/>
      </c>
      <c r="CK68" s="2763">
        <f>CK66+CK67</f>
        <v/>
      </c>
      <c r="CL68" s="2768">
        <f>CL66+CL67</f>
        <v/>
      </c>
      <c r="CM68" s="2768">
        <f>CM66+CM67</f>
        <v/>
      </c>
      <c r="CN68" s="2768">
        <f>CN66+CN67</f>
        <v/>
      </c>
      <c r="CO68" s="2767">
        <f>CO66+CO67</f>
        <v/>
      </c>
      <c r="CR68" s="2763">
        <f>CR66+CR67</f>
        <v/>
      </c>
      <c r="CS68" s="2763">
        <f>CS66+CS67</f>
        <v/>
      </c>
      <c r="CT68" s="2763">
        <f>CT66+CT67</f>
        <v/>
      </c>
      <c r="CU68" s="2767" t="n"/>
      <c r="CV68" s="2767" t="n"/>
      <c r="CW68" s="2767">
        <f>CW66+CW67</f>
        <v/>
      </c>
      <c r="DT68" s="2704" t="n"/>
      <c r="DU68" s="2704" t="n"/>
    </row>
    <row collapsed="1" customHeight="1" ht="15" r="69">
      <c r="CW69" s="189" t="n"/>
      <c r="DT69" s="2704" t="n"/>
      <c r="DU69" s="2704" t="n"/>
    </row>
    <row customFormat="1" customHeight="1" ht="15" r="70" s="2607">
      <c r="A70" s="2769" t="n"/>
      <c r="B70" s="2606" t="n"/>
      <c r="C70" s="2606" t="n"/>
      <c r="D70" s="2606" t="n"/>
      <c r="E70" s="2606" t="n"/>
      <c r="F70" s="2606" t="n"/>
      <c r="G70" s="2606" t="n"/>
      <c r="H70" s="2606" t="n"/>
      <c r="I70" s="2606" t="n"/>
      <c r="J70" s="2606" t="n"/>
      <c r="K70" s="2606" t="n"/>
      <c r="L70" s="2606" t="n"/>
      <c r="M70" s="2606" t="n"/>
      <c r="N70" s="2606" t="n"/>
      <c r="O70" s="2606" t="n"/>
      <c r="P70" s="2605" t="n"/>
      <c r="Q70" s="2605" t="n"/>
      <c r="R70" s="2605" t="n"/>
      <c r="S70" s="2605" t="n"/>
      <c r="T70" s="2671" t="n"/>
      <c r="U70" s="2606" t="n"/>
      <c r="V70" s="2606" t="n"/>
      <c r="W70" s="2606" t="n"/>
      <c r="X70" s="2606" t="n"/>
      <c r="Y70" s="2606" t="n"/>
      <c r="Z70" s="2606" t="n"/>
      <c r="AA70" s="2606" t="n"/>
      <c r="AB70" s="190" t="n"/>
      <c r="AC70" s="2606" t="n"/>
      <c r="AD70" s="2606" t="n"/>
      <c r="AE70" s="2606" t="n"/>
      <c r="AF70" s="2606" t="n"/>
      <c r="AG70" s="2606" t="n"/>
      <c r="AH70" s="2606" t="n"/>
      <c r="AI70" s="2606" t="n"/>
      <c r="AJ70" s="2606" t="n"/>
      <c r="AK70" s="2606" t="n"/>
      <c r="AL70" s="2606" t="n"/>
      <c r="AM70" s="2606" t="n"/>
      <c r="AN70" s="2606" t="n"/>
      <c r="AO70" s="2606" t="n"/>
      <c r="AP70" s="2606" t="n"/>
      <c r="AQ70" s="2606" t="n"/>
      <c r="AR70" s="2606" t="n"/>
      <c r="AS70" s="2606" t="n"/>
      <c r="AT70" s="2606" t="n"/>
      <c r="AU70" s="2606" t="n"/>
      <c r="AV70" s="2606" t="n"/>
      <c r="AW70" s="2606" t="n"/>
      <c r="AX70" s="2606" t="n"/>
      <c r="AY70" s="2606" t="n"/>
      <c r="AZ70" s="2606" t="n"/>
      <c r="BA70" s="2606" t="n"/>
      <c r="BB70" s="2606" t="n"/>
      <c r="BC70" s="2606" t="n"/>
      <c r="BD70" s="2606" t="n"/>
      <c r="BE70" s="2606" t="n"/>
      <c r="BF70" s="2606" t="n"/>
      <c r="BG70" s="2606" t="n"/>
      <c r="BH70" s="2606" t="n"/>
      <c r="BI70" s="191" t="n"/>
      <c r="BJ70" s="2606" t="n"/>
      <c r="BK70" s="2606" t="n"/>
      <c r="BL70" s="2606" t="n"/>
      <c r="BM70" s="2606" t="n"/>
      <c r="BN70" s="2606" t="n"/>
      <c r="BO70" s="2606" t="n"/>
      <c r="BP70" s="2606" t="n"/>
      <c r="BQ70" s="2606" t="n"/>
      <c r="BR70" s="2606" t="n"/>
      <c r="BS70" s="2606" t="n"/>
      <c r="BT70" s="2606" t="n"/>
      <c r="BU70" s="2606" t="n"/>
      <c r="BV70" s="2606" t="n"/>
      <c r="BW70" s="2606" t="n"/>
      <c r="BX70" s="2606" t="n"/>
      <c r="BY70" s="2606" t="n"/>
      <c r="BZ70" s="2606" t="n"/>
      <c r="CA70" s="2606" t="n"/>
      <c r="CB70" s="2606" t="n"/>
      <c r="CC70" s="2606" t="n"/>
      <c r="CD70" s="2606" t="n"/>
      <c r="CE70" s="2606" t="n"/>
      <c r="CF70" s="2606" t="n"/>
      <c r="CG70" s="2606" t="n"/>
      <c r="CH70" s="2606" t="n"/>
      <c r="CI70" s="2606" t="n"/>
      <c r="CJ70" s="2728" t="n"/>
      <c r="CK70" s="2730" t="n"/>
      <c r="CL70" s="2730" t="n"/>
      <c r="CM70" s="2730" t="n"/>
      <c r="CN70" s="2730" t="n"/>
      <c r="CO70" s="2730" t="n"/>
      <c r="CP70" s="2730" t="n"/>
      <c r="CQ70" s="2606" t="n"/>
      <c r="CR70" s="2605" t="n"/>
      <c r="CS70" s="2770" t="n"/>
      <c r="CT70" s="2770" t="n"/>
      <c r="CZ70" s="2671" t="n"/>
      <c r="DA70" s="2671" t="n"/>
      <c r="DB70" s="2671" t="n"/>
      <c r="DC70" s="2671" t="n"/>
      <c r="DD70" s="2671" t="n"/>
      <c r="DE70" s="2671" t="n"/>
      <c r="DF70" s="2671" t="n"/>
      <c r="DG70" s="2671" t="n"/>
      <c r="DH70" s="2671" t="n"/>
      <c r="DI70" s="2771" t="n"/>
      <c r="DJ70" s="2771" t="n"/>
      <c r="DK70" s="2771" t="n"/>
      <c r="DT70" s="2704" t="n"/>
      <c r="DU70" s="2704" t="n"/>
    </row>
    <row customFormat="1" customHeight="1" ht="15" r="71" s="2607">
      <c r="A71" s="2769" t="n"/>
      <c r="B71" s="2606" t="n"/>
      <c r="C71" s="2606" t="n"/>
      <c r="D71" s="2606" t="n"/>
      <c r="E71" s="2606" t="n"/>
      <c r="F71" s="2606" t="n"/>
      <c r="G71" s="2606" t="n"/>
      <c r="H71" s="2606" t="n"/>
      <c r="I71" s="2606" t="n"/>
      <c r="J71" s="2606" t="n"/>
      <c r="K71" s="2606" t="n"/>
      <c r="L71" s="2606" t="n"/>
      <c r="M71" s="2606" t="n"/>
      <c r="N71" s="2606" t="n"/>
      <c r="O71" s="2606" t="n"/>
      <c r="P71" s="2605" t="n"/>
      <c r="Q71" s="2605" t="n"/>
      <c r="R71" s="2605" t="n"/>
      <c r="S71" s="2605" t="n"/>
      <c r="T71" s="2671" t="n"/>
      <c r="U71" s="2606" t="n"/>
      <c r="V71" s="2606" t="n"/>
      <c r="W71" s="2606" t="n"/>
      <c r="X71" s="2606" t="n"/>
      <c r="Y71" s="2606" t="n"/>
      <c r="Z71" s="2606" t="n"/>
      <c r="AA71" s="2606" t="n"/>
      <c r="AB71" s="190" t="n"/>
      <c r="AC71" s="2606" t="n"/>
      <c r="AD71" s="2606" t="n"/>
      <c r="AE71" s="2606" t="n"/>
      <c r="AF71" s="2606" t="n"/>
      <c r="AG71" s="2606" t="n"/>
      <c r="AH71" s="2606" t="n"/>
      <c r="AI71" s="2606" t="n"/>
      <c r="AJ71" s="2606" t="n"/>
      <c r="AK71" s="2606" t="n"/>
      <c r="AL71" s="2606" t="n"/>
      <c r="AM71" s="2606" t="n"/>
      <c r="AN71" s="2606" t="n"/>
      <c r="AO71" s="2606" t="n"/>
      <c r="AP71" s="2606" t="n"/>
      <c r="AQ71" s="2606" t="n"/>
      <c r="AR71" s="2606" t="n"/>
      <c r="AS71" s="2606" t="n"/>
      <c r="AT71" s="2606" t="n"/>
      <c r="AU71" s="2606" t="n"/>
      <c r="AV71" s="2606" t="n"/>
      <c r="AW71" s="2606" t="n"/>
      <c r="AX71" s="2606" t="n"/>
      <c r="AY71" s="2606" t="n"/>
      <c r="AZ71" s="2606" t="n"/>
      <c r="BA71" s="2606" t="n"/>
      <c r="BB71" s="2606" t="n"/>
      <c r="BC71" s="2606" t="n"/>
      <c r="BD71" s="2606" t="n"/>
      <c r="BE71" s="2606" t="n"/>
      <c r="BF71" s="2606" t="n"/>
      <c r="BG71" s="2606" t="n"/>
      <c r="BH71" s="2606" t="n"/>
      <c r="BI71" s="191" t="n"/>
      <c r="BJ71" s="2606" t="n"/>
      <c r="BK71" s="2606" t="n"/>
      <c r="BL71" s="2606" t="n"/>
      <c r="BM71" s="2606" t="n"/>
      <c r="BN71" s="2606" t="n"/>
      <c r="BO71" s="2606" t="n"/>
      <c r="BP71" s="2606" t="n"/>
      <c r="BQ71" s="2606" t="n"/>
      <c r="BR71" s="2606" t="n"/>
      <c r="BS71" s="2606" t="n"/>
      <c r="BT71" s="2606" t="n"/>
      <c r="BU71" s="2606" t="n"/>
      <c r="BV71" s="2606" t="n"/>
      <c r="BW71" s="2606" t="n"/>
      <c r="BX71" s="2606" t="n"/>
      <c r="BY71" s="2606" t="n"/>
      <c r="BZ71" s="2606" t="n"/>
      <c r="CA71" s="2606" t="n"/>
      <c r="CB71" s="2606" t="n"/>
      <c r="CC71" s="2606" t="n"/>
      <c r="CD71" s="2606" t="n"/>
      <c r="CE71" s="2606" t="n"/>
      <c r="CF71" s="2606" t="n"/>
      <c r="CG71" s="2606" t="n"/>
      <c r="CH71" s="2606" t="n"/>
      <c r="CI71" s="2606" t="n"/>
      <c r="CJ71" s="2728" t="n"/>
      <c r="CK71" s="2730" t="n"/>
      <c r="CL71" s="2730" t="n"/>
      <c r="CM71" s="2730" t="n"/>
      <c r="CN71" s="2730" t="n"/>
      <c r="CO71" s="2730" t="n"/>
      <c r="CP71" s="2730" t="n"/>
      <c r="CQ71" s="2606" t="n"/>
      <c r="CR71" s="2605" t="n"/>
      <c r="CS71" s="2770" t="n"/>
      <c r="CT71" s="2770" t="n"/>
      <c r="CZ71" s="2671" t="n"/>
      <c r="DA71" s="2671" t="n"/>
      <c r="DB71" s="2671" t="n"/>
      <c r="DC71" s="2671" t="n"/>
      <c r="DD71" s="2671" t="n"/>
      <c r="DE71" s="2671" t="n"/>
      <c r="DF71" s="2671" t="n"/>
      <c r="DG71" s="2671" t="n"/>
      <c r="DH71" s="2671" t="n"/>
      <c r="DI71" s="2771" t="n"/>
      <c r="DJ71" s="2771" t="n"/>
      <c r="DK71" s="2771" t="n"/>
      <c r="DT71" s="2704" t="n"/>
      <c r="DU71" s="2704" t="n"/>
    </row>
    <row customFormat="1" hidden="1" r="72" s="2607">
      <c r="A72" s="2772" t="n"/>
      <c r="B72" s="2606" t="n"/>
      <c r="C72" s="2606" t="n"/>
      <c r="D72" s="2773">
        <f>D7-'CA Mobile'!D8</f>
        <v/>
      </c>
      <c r="E72" s="2773">
        <f>E7-'CA Mobile'!E8</f>
        <v/>
      </c>
      <c r="F72" s="2773">
        <f>F7-'CA Mobile'!F8</f>
        <v/>
      </c>
      <c r="G72" s="2773">
        <f>G7-'CA Mobile'!G8</f>
        <v/>
      </c>
      <c r="H72" s="2773">
        <f>H7-'CA Mobile'!H8</f>
        <v/>
      </c>
      <c r="I72" s="2773">
        <f>I7-'CA Mobile'!I8</f>
        <v/>
      </c>
      <c r="J72" s="2773" t="n"/>
      <c r="K72" s="2773" t="n"/>
      <c r="L72" s="2773">
        <f>L7-'CA Mobile'!L8</f>
        <v/>
      </c>
      <c r="M72" s="2773">
        <f>M7-'CA Mobile'!M8</f>
        <v/>
      </c>
      <c r="N72" s="2773">
        <f>N7-'CA Mobile'!N8</f>
        <v/>
      </c>
      <c r="O72" s="2773">
        <f>O7-'CA Mobile'!O8</f>
        <v/>
      </c>
      <c r="P72" s="2773">
        <f>P7-'CA Mobile'!P8</f>
        <v/>
      </c>
      <c r="Q72" s="2773">
        <f>Q7-'CA Mobile'!Q8</f>
        <v/>
      </c>
      <c r="R72" s="2773">
        <f>R7-'CA Mobile'!R8</f>
        <v/>
      </c>
      <c r="S72" s="2773">
        <f>S7-'CA Mobile'!S8</f>
        <v/>
      </c>
      <c r="T72" s="2773">
        <f>T7-'CA Mobile'!T8</f>
        <v/>
      </c>
      <c r="U72" s="2773">
        <f>U7-'CA Mobile'!U8</f>
        <v/>
      </c>
      <c r="V72" s="2773">
        <f>V7-'CA Mobile'!V8</f>
        <v/>
      </c>
      <c r="W72" s="2773">
        <f>W7-'CA Mobile'!W8</f>
        <v/>
      </c>
      <c r="X72" s="2773">
        <f>X7-'CA Mobile'!X8</f>
        <v/>
      </c>
      <c r="Y72" s="2773">
        <f>Y7-'CA Mobile'!Y8</f>
        <v/>
      </c>
      <c r="Z72" s="2773">
        <f>Z7-'CA Mobile'!Z8</f>
        <v/>
      </c>
      <c r="AA72" s="2773">
        <f>AA7-'CA Mobile'!AA8</f>
        <v/>
      </c>
      <c r="AB72" s="2773">
        <f>AB7-'CA Mobile'!AB8</f>
        <v/>
      </c>
      <c r="AC72" s="2773">
        <f>AC7-'CA Mobile'!AC8</f>
        <v/>
      </c>
      <c r="AD72" s="2773">
        <f>AD7-'CA Mobile'!AD8</f>
        <v/>
      </c>
      <c r="AE72" s="2773">
        <f>AE7-'CA Mobile'!AE8</f>
        <v/>
      </c>
      <c r="AF72" s="2773">
        <f>AF7-'CA Mobile'!AF8</f>
        <v/>
      </c>
      <c r="AG72" s="2773">
        <f>AG7-'CA Mobile'!AG8</f>
        <v/>
      </c>
      <c r="AH72" s="2773">
        <f>AH7-'CA Mobile'!AH8</f>
        <v/>
      </c>
      <c r="AI72" s="2773">
        <f>AI7-'CA Mobile'!AI8</f>
        <v/>
      </c>
      <c r="AJ72" s="2773">
        <f>AJ7-'CA Mobile'!AJ8</f>
        <v/>
      </c>
      <c r="AK72" s="2773">
        <f>AK7-'CA Mobile'!AK8</f>
        <v/>
      </c>
      <c r="AL72" s="2773">
        <f>AL7-'CA Mobile'!AL8</f>
        <v/>
      </c>
      <c r="AM72" s="2773">
        <f>AM7-'CA Mobile'!AM8</f>
        <v/>
      </c>
      <c r="AN72" s="2773">
        <f>AN7-'CA Mobile'!AN8</f>
        <v/>
      </c>
      <c r="AO72" s="2773">
        <f>AO7-'CA Mobile'!AO8</f>
        <v/>
      </c>
      <c r="AP72" s="2773">
        <f>AP7-'CA Mobile'!AP8</f>
        <v/>
      </c>
      <c r="AQ72" s="2773">
        <f>AQ7-'CA Mobile'!AQ8</f>
        <v/>
      </c>
      <c r="AR72" s="2773">
        <f>AR7-'CA Mobile'!AR8</f>
        <v/>
      </c>
      <c r="AS72" s="2773">
        <f>AS7-'CA Mobile'!AS8</f>
        <v/>
      </c>
      <c r="AT72" s="2773">
        <f>AT7-'CA Mobile'!AT8</f>
        <v/>
      </c>
      <c r="AU72" s="2773" t="n">
        <v>0</v>
      </c>
      <c r="AV72" s="2773" t="n">
        <v>0</v>
      </c>
      <c r="AW72" s="2773" t="n">
        <v>0</v>
      </c>
      <c r="AX72" s="2773" t="n">
        <v>0</v>
      </c>
      <c r="AY72" s="2773" t="n">
        <v>0</v>
      </c>
      <c r="AZ72" s="2773" t="n">
        <v>0</v>
      </c>
      <c r="BA72" s="2773" t="n">
        <v>0</v>
      </c>
      <c r="BB72" s="2773">
        <f>BB7-'CA Mobile'!BB8</f>
        <v/>
      </c>
      <c r="BC72" s="2773" t="n">
        <v>0</v>
      </c>
      <c r="BD72" s="2773" t="n">
        <v>0</v>
      </c>
      <c r="BE72" s="2773" t="n">
        <v>0</v>
      </c>
      <c r="BF72" s="2773" t="n">
        <v>0</v>
      </c>
      <c r="BG72" s="2773" t="n">
        <v>1.81898940354586e-12</v>
      </c>
      <c r="BH72" s="2773" t="n">
        <v>0</v>
      </c>
      <c r="BI72" s="2773" t="n">
        <v>0</v>
      </c>
      <c r="BJ72" s="2773">
        <f>BJ7-'CA Mobile'!BJ8</f>
        <v/>
      </c>
      <c r="BK72" s="2773">
        <f>BK7-'CA Mobile'!BK8</f>
        <v/>
      </c>
      <c r="BL72" s="2773">
        <f>BL7-'CA Mobile'!BL8</f>
        <v/>
      </c>
      <c r="BM72" s="2773">
        <f>BM7-'CA Mobile'!BM8</f>
        <v/>
      </c>
      <c r="BN72" s="2773">
        <f>BN7-'CA Mobile'!BN8</f>
        <v/>
      </c>
      <c r="BO72" s="2773">
        <f>BO7-'CA Mobile'!BO8</f>
        <v/>
      </c>
      <c r="BP72" s="2773">
        <f>BP7-'CA Mobile'!BP8</f>
        <v/>
      </c>
      <c r="BQ72" s="2773">
        <f>BQ7-'CA Mobile'!BQ8</f>
        <v/>
      </c>
      <c r="BR72" s="2773">
        <f>BR7-'CA Mobile'!BR8</f>
        <v/>
      </c>
      <c r="BS72" s="2773">
        <f>BS7-'CA Mobile'!BS8</f>
        <v/>
      </c>
      <c r="BT72" s="2773">
        <f>BT7-'CA Mobile'!BT8</f>
        <v/>
      </c>
      <c r="BU72" s="2773">
        <f>BU7-'CA Mobile'!BU8</f>
        <v/>
      </c>
      <c r="BV72" s="2773">
        <f>BV7-'CA Mobile'!BV8</f>
        <v/>
      </c>
      <c r="BW72" s="2773">
        <f>BW7-'CA Mobile'!BW8</f>
        <v/>
      </c>
      <c r="BX72" s="2773">
        <f>BX7-'CA Mobile'!BX8</f>
        <v/>
      </c>
      <c r="BY72" s="2773">
        <f>BY7-'CA Mobile'!BY8</f>
        <v/>
      </c>
      <c r="BZ72" s="2773">
        <f>BZ7-'CA Mobile'!BZ8</f>
        <v/>
      </c>
      <c r="CA72" s="2773">
        <f>CA7-'CA Mobile'!CA8</f>
        <v/>
      </c>
      <c r="CB72" s="2773">
        <f>CB7-'CA Mobile'!CB8</f>
        <v/>
      </c>
      <c r="CC72" s="2773">
        <f>CC7-'CA Mobile'!CC8</f>
        <v/>
      </c>
      <c r="CD72" s="2773">
        <f>CD7-'CA Mobile'!CD8</f>
        <v/>
      </c>
      <c r="CE72" s="2773">
        <f>CE7-'CA Mobile'!CE8</f>
        <v/>
      </c>
      <c r="CF72" s="2773">
        <f>CF7-'CA Mobile'!CF8</f>
        <v/>
      </c>
      <c r="CG72" s="2773">
        <f>CG7-'CA Mobile'!CG8</f>
        <v/>
      </c>
      <c r="CH72" s="2773">
        <f>CH7-'CA Mobile'!CH8</f>
        <v/>
      </c>
      <c r="CI72" s="2773">
        <f>CI7-'CA Mobile'!CI8</f>
        <v/>
      </c>
      <c r="CJ72" s="2773">
        <f>CJ7-'CA Mobile'!CJ8</f>
        <v/>
      </c>
      <c r="CK72" s="2773">
        <f>CK7-'CA Mobile'!CK8</f>
        <v/>
      </c>
      <c r="CL72" s="2773">
        <f>CL7-'CA Mobile'!CL8</f>
        <v/>
      </c>
      <c r="CM72" s="2773">
        <f>CM7-'CA Mobile'!CM8</f>
        <v/>
      </c>
      <c r="CN72" s="2773">
        <f>CN7-'CA Mobile'!CN8</f>
        <v/>
      </c>
      <c r="CO72" s="2773">
        <f>CO7-'CA Mobile'!CO8</f>
        <v/>
      </c>
      <c r="CP72" s="2773">
        <f>CP7-'CA Mobile'!CP8</f>
        <v/>
      </c>
      <c r="CQ72" s="2773">
        <f>CQ7-'CA Mobile'!CQ8</f>
        <v/>
      </c>
      <c r="CR72" s="2773">
        <f>CR7-'CA Mobile'!CR8</f>
        <v/>
      </c>
      <c r="CS72" s="2773">
        <f>CS7-'CA Mobile'!CS8</f>
        <v/>
      </c>
      <c r="CT72" s="2773">
        <f>CT7-'CA Mobile'!CT8</f>
        <v/>
      </c>
      <c r="CU72" s="2773">
        <f>CU7-'CA Mobile'!CU8</f>
        <v/>
      </c>
      <c r="CV72" s="2773">
        <f>CV7-'CA Mobile'!CV8</f>
        <v/>
      </c>
      <c r="CW72" s="2774">
        <f>CW7-'CA Mobile'!CW8</f>
        <v/>
      </c>
      <c r="CX72" s="2773">
        <f>CX7-'CA Mobile'!CX8</f>
        <v/>
      </c>
      <c r="CY72" s="2773">
        <f>CY7-'CA Mobile'!CY8</f>
        <v/>
      </c>
      <c r="CZ72" s="2773">
        <f>CZ7-'CA Mobile'!CZ8</f>
        <v/>
      </c>
      <c r="DA72" s="2773">
        <f>DA7-'CA Mobile'!DA8</f>
        <v/>
      </c>
      <c r="DB72" s="2773">
        <f>DB7-'CA Mobile'!DB8</f>
        <v/>
      </c>
      <c r="DC72" s="2773">
        <f>DC7-'CA Mobile'!DC8</f>
        <v/>
      </c>
      <c r="DD72" s="2773">
        <f>DD7-'CA Mobile'!DD8</f>
        <v/>
      </c>
      <c r="DE72" s="2773">
        <f>DE7-'CA Mobile'!DE8</f>
        <v/>
      </c>
      <c r="DF72" s="2775">
        <f>DF7-'CA Mobile'!DF8</f>
        <v/>
      </c>
      <c r="DG72" s="2775">
        <f>DG7-'CA Mobile'!DG8</f>
        <v/>
      </c>
      <c r="DH72" s="2775">
        <f>DH7-'CA Mobile'!DH8</f>
        <v/>
      </c>
      <c r="DI72" s="2771" t="n"/>
      <c r="DJ72" s="2771" t="n"/>
      <c r="DK72" s="2771" t="n"/>
      <c r="DT72" s="2704" t="n"/>
      <c r="DU72" s="2704" t="n"/>
    </row>
    <row customFormat="1" hidden="1" r="73" s="2728">
      <c r="A73" s="2776" t="n"/>
      <c r="B73" s="2730" t="n"/>
      <c r="C73" s="2730" t="n"/>
      <c r="D73" s="2773">
        <f>D15-'Marge Mobile'!D58</f>
        <v/>
      </c>
      <c r="E73" s="2773">
        <f>E15-'Marge Mobile'!E58</f>
        <v/>
      </c>
      <c r="F73" s="2773">
        <f>F15-'Marge Mobile'!F58</f>
        <v/>
      </c>
      <c r="G73" s="2773">
        <f>G15-'Marge Mobile'!G58</f>
        <v/>
      </c>
      <c r="H73" s="2773">
        <f>H15-'Marge Mobile'!H58</f>
        <v/>
      </c>
      <c r="I73" s="2773">
        <f>I15-'Marge Mobile'!I58</f>
        <v/>
      </c>
      <c r="J73" s="2773" t="n"/>
      <c r="K73" s="2773" t="n"/>
      <c r="L73" s="2773">
        <f>L15-'Marge Mobile'!L58</f>
        <v/>
      </c>
      <c r="M73" s="2773">
        <f>M15-'Marge Mobile'!M58</f>
        <v/>
      </c>
      <c r="N73" s="2773">
        <f>N15-'Marge Mobile'!N58</f>
        <v/>
      </c>
      <c r="O73" s="2773">
        <f>O15-'Marge Mobile'!O58</f>
        <v/>
      </c>
      <c r="P73" s="2773">
        <f>P15-'Marge Mobile'!P58</f>
        <v/>
      </c>
      <c r="Q73" s="2773">
        <f>Q15-'Marge Mobile'!Q58</f>
        <v/>
      </c>
      <c r="R73" s="2773">
        <f>R15-'Marge Mobile'!R58</f>
        <v/>
      </c>
      <c r="S73" s="2773">
        <f>S15-'Marge Mobile'!S58</f>
        <v/>
      </c>
      <c r="T73" s="2773">
        <f>T15-'Marge Mobile'!T58</f>
        <v/>
      </c>
      <c r="U73" s="2773">
        <f>U15-'Marge Mobile'!U58</f>
        <v/>
      </c>
      <c r="V73" s="2773">
        <f>V15-'Marge Mobile'!V58</f>
        <v/>
      </c>
      <c r="W73" s="2773">
        <f>W15-'Marge Mobile'!W58</f>
        <v/>
      </c>
      <c r="X73" s="2773">
        <f>X15-'Marge Mobile'!X58</f>
        <v/>
      </c>
      <c r="Y73" s="2773">
        <f>Y15-'Marge Mobile'!Y58</f>
        <v/>
      </c>
      <c r="Z73" s="2773">
        <f>Z15-'Marge Mobile'!Z58</f>
        <v/>
      </c>
      <c r="AA73" s="2773">
        <f>AA15-'Marge Mobile'!AA58</f>
        <v/>
      </c>
      <c r="AB73" s="2773">
        <f>AB15-'Marge Mobile'!AB58</f>
        <v/>
      </c>
      <c r="AC73" s="2773">
        <f>AC15-'Marge Mobile'!AC58</f>
        <v/>
      </c>
      <c r="AD73" s="2773">
        <f>AD15-'Marge Mobile'!AD58</f>
        <v/>
      </c>
      <c r="AE73" s="2773">
        <f>AE15-'Marge Mobile'!AE58</f>
        <v/>
      </c>
      <c r="AF73" s="2773">
        <f>AF15-'Marge Mobile'!AF58</f>
        <v/>
      </c>
      <c r="AG73" s="2773">
        <f>AG15-'Marge Mobile'!AG58</f>
        <v/>
      </c>
      <c r="AH73" s="2773">
        <f>AH15-'Marge Mobile'!AH58</f>
        <v/>
      </c>
      <c r="AI73" s="2773">
        <f>AI15-'Marge Mobile'!AI58</f>
        <v/>
      </c>
      <c r="AJ73" s="2773">
        <f>AJ15-'Marge Mobile'!AJ58</f>
        <v/>
      </c>
      <c r="AK73" s="2773">
        <f>AK15-'Marge Mobile'!AK58</f>
        <v/>
      </c>
      <c r="AL73" s="2773">
        <f>AL15-'Marge Mobile'!AL58</f>
        <v/>
      </c>
      <c r="AM73" s="2773">
        <f>AM15-'Marge Mobile'!AM58</f>
        <v/>
      </c>
      <c r="AN73" s="2773">
        <f>AN15-'Marge Mobile'!AN58</f>
        <v/>
      </c>
      <c r="AO73" s="2773">
        <f>AO15-'Marge Mobile'!AO58</f>
        <v/>
      </c>
      <c r="AP73" s="2773">
        <f>AP15-'Marge Mobile'!AP58</f>
        <v/>
      </c>
      <c r="AQ73" s="2773">
        <f>AQ15-'Marge Mobile'!AQ58</f>
        <v/>
      </c>
      <c r="AR73" s="2773">
        <f>AR15-'Marge Mobile'!AR58</f>
        <v/>
      </c>
      <c r="AS73" s="2773">
        <f>AS15-'Marge Mobile'!AS58</f>
        <v/>
      </c>
      <c r="AT73" s="2773">
        <f>AT15-'Marge Mobile'!AT58</f>
        <v/>
      </c>
      <c r="AU73" s="2773" t="n">
        <v>0</v>
      </c>
      <c r="AV73" s="2773" t="n">
        <v>0</v>
      </c>
      <c r="AW73" s="2773" t="n">
        <v>0</v>
      </c>
      <c r="AX73" s="2773" t="n">
        <v>0</v>
      </c>
      <c r="AY73" s="2773" t="n">
        <v>0</v>
      </c>
      <c r="AZ73" s="2773" t="n">
        <v>0</v>
      </c>
      <c r="BA73" s="2773" t="n">
        <v>0</v>
      </c>
      <c r="BB73" s="2773">
        <f>BB15-'Marge Mobile'!BB58</f>
        <v/>
      </c>
      <c r="BC73" s="2773" t="n">
        <v>0</v>
      </c>
      <c r="BD73" s="2773" t="n">
        <v>0</v>
      </c>
      <c r="BE73" s="2773" t="n">
        <v>0</v>
      </c>
      <c r="BF73" s="2773" t="n">
        <v>0</v>
      </c>
      <c r="BG73" s="2773" t="n">
        <v>0</v>
      </c>
      <c r="BH73" s="2773" t="n">
        <v>0</v>
      </c>
      <c r="BI73" s="2773" t="n">
        <v>0</v>
      </c>
      <c r="BJ73" s="2773">
        <f>BJ15-'Marge Mobile'!BJ58</f>
        <v/>
      </c>
      <c r="BK73" s="2773">
        <f>BK15-'Marge Mobile'!BK58</f>
        <v/>
      </c>
      <c r="BL73" s="2773">
        <f>BL15-'Marge Mobile'!BL58</f>
        <v/>
      </c>
      <c r="BM73" s="2773">
        <f>BM15-'Marge Mobile'!BM58</f>
        <v/>
      </c>
      <c r="BN73" s="2773">
        <f>BN15-'Marge Mobile'!BN58</f>
        <v/>
      </c>
      <c r="BO73" s="2773">
        <f>BO15-'Marge Mobile'!BO58</f>
        <v/>
      </c>
      <c r="BP73" s="2773">
        <f>BP15-'Marge Mobile'!BP58</f>
        <v/>
      </c>
      <c r="BQ73" s="2773">
        <f>BQ15-'Marge Mobile'!BQ58</f>
        <v/>
      </c>
      <c r="BR73" s="2773">
        <f>BR15-'Marge Mobile'!BR58</f>
        <v/>
      </c>
      <c r="BS73" s="2773">
        <f>BS15-'Marge Mobile'!BS58</f>
        <v/>
      </c>
      <c r="BT73" s="2773">
        <f>BT15-'Marge Mobile'!BT58</f>
        <v/>
      </c>
      <c r="BU73" s="2773">
        <f>BU15-'Marge Mobile'!BU58</f>
        <v/>
      </c>
      <c r="BV73" s="2773">
        <f>BV15-'Marge Mobile'!BV58</f>
        <v/>
      </c>
      <c r="BW73" s="2773">
        <f>BW15-'Marge Mobile'!BW58</f>
        <v/>
      </c>
      <c r="BX73" s="2773">
        <f>BX15-'Marge Mobile'!BX58</f>
        <v/>
      </c>
      <c r="BY73" s="2773">
        <f>BY15-'Marge Mobile'!BY58</f>
        <v/>
      </c>
      <c r="BZ73" s="2773">
        <f>BZ15-'Marge Mobile'!BZ58</f>
        <v/>
      </c>
      <c r="CA73" s="2773">
        <f>CA15-'Marge Mobile'!CA58</f>
        <v/>
      </c>
      <c r="CB73" s="2773">
        <f>CB15-'Marge Mobile'!CB58</f>
        <v/>
      </c>
      <c r="CC73" s="2773">
        <f>CC15-'Marge Mobile'!CC58</f>
        <v/>
      </c>
      <c r="CD73" s="2773">
        <f>CD15-'Marge Mobile'!CD58</f>
        <v/>
      </c>
      <c r="CE73" s="2773">
        <f>CE15-'Marge Mobile'!CE58</f>
        <v/>
      </c>
      <c r="CF73" s="2773">
        <f>CF15-'Marge Mobile'!CF58</f>
        <v/>
      </c>
      <c r="CG73" s="2773">
        <f>CG15-'Marge Mobile'!CG58</f>
        <v/>
      </c>
      <c r="CH73" s="2773">
        <f>CH15-'Marge Mobile'!CH58</f>
        <v/>
      </c>
      <c r="CI73" s="2773">
        <f>CI15-'Marge Mobile'!CI58</f>
        <v/>
      </c>
      <c r="CJ73" s="2773">
        <f>CJ15-'Marge Mobile'!CJ58</f>
        <v/>
      </c>
      <c r="CK73" s="2773">
        <f>CK15-'Marge Mobile'!CK58</f>
        <v/>
      </c>
      <c r="CL73" s="2773">
        <f>CL15-'Marge Mobile'!CL58</f>
        <v/>
      </c>
      <c r="CM73" s="2773">
        <f>CM15-'Marge Mobile'!CM58</f>
        <v/>
      </c>
      <c r="CN73" s="2773">
        <f>CN15-'Marge Mobile'!CN58</f>
        <v/>
      </c>
      <c r="CO73" s="2773">
        <f>CO15-'Marge Mobile'!CO58</f>
        <v/>
      </c>
      <c r="CP73" s="2773">
        <f>CP15-'Marge Mobile'!CP58</f>
        <v/>
      </c>
      <c r="CQ73" s="2773">
        <f>CQ15-'Marge Mobile'!CQ58</f>
        <v/>
      </c>
      <c r="CR73" s="2773">
        <f>CR15-'Marge Mobile'!CR58</f>
        <v/>
      </c>
      <c r="CS73" s="2773">
        <f>CS15-'Marge Mobile'!CS58</f>
        <v/>
      </c>
      <c r="CT73" s="2773">
        <f>CT15-'Marge Mobile'!CT58</f>
        <v/>
      </c>
      <c r="CU73" s="2773">
        <f>CU15-'Marge Mobile'!CU58</f>
        <v/>
      </c>
      <c r="CV73" s="2773">
        <f>CV15-'Marge Mobile'!CV58</f>
        <v/>
      </c>
      <c r="CW73" s="2774">
        <f>CW15-'Marge Mobile'!CW58</f>
        <v/>
      </c>
      <c r="CX73" s="2773">
        <f>CX15-'Marge Mobile'!CX58</f>
        <v/>
      </c>
      <c r="CY73" s="2773">
        <f>CY15-'Marge Mobile'!CY58</f>
        <v/>
      </c>
      <c r="CZ73" s="2773">
        <f>CZ15-'Marge Mobile'!CZ58</f>
        <v/>
      </c>
      <c r="DA73" s="2773">
        <f>DA15-'Marge Mobile'!DA58</f>
        <v/>
      </c>
      <c r="DB73" s="2773">
        <f>DB15-'Marge Mobile'!DB58</f>
        <v/>
      </c>
      <c r="DC73" s="2773">
        <f>DC15-'Marge Mobile'!DC58</f>
        <v/>
      </c>
      <c r="DD73" s="2773">
        <f>DD15-'Marge Mobile'!DD58</f>
        <v/>
      </c>
      <c r="DE73" s="2773">
        <f>DE15-'Marge Mobile'!DE58</f>
        <v/>
      </c>
      <c r="DF73" s="2777">
        <f>DF15-'Marge Mobile'!DF58</f>
        <v/>
      </c>
      <c r="DG73" s="2777">
        <f>DG15-'Marge Mobile'!DG58</f>
        <v/>
      </c>
      <c r="DH73" s="2777">
        <f>DH15-'Marge Mobile'!DH58</f>
        <v/>
      </c>
      <c r="DI73" s="2752" t="n"/>
      <c r="DJ73" s="2752" t="n"/>
      <c r="DK73" s="2752" t="n"/>
      <c r="DT73" s="2704" t="n"/>
      <c r="DU73" s="2704" t="n"/>
    </row>
    <row customFormat="1" hidden="1" r="74" s="2728">
      <c r="A74" s="2776" t="n"/>
      <c r="B74" s="2730" t="n"/>
      <c r="C74" s="2730" t="n"/>
      <c r="D74" s="2773">
        <f>D20-'Marge Mobile'!D60</f>
        <v/>
      </c>
      <c r="E74" s="2773">
        <f>E20-'Marge Mobile'!E60</f>
        <v/>
      </c>
      <c r="F74" s="2773">
        <f>F20-'Marge Mobile'!F60</f>
        <v/>
      </c>
      <c r="G74" s="2773">
        <f>G20-'Marge Mobile'!G60</f>
        <v/>
      </c>
      <c r="H74" s="2773">
        <f>H20-'Marge Mobile'!H60</f>
        <v/>
      </c>
      <c r="I74" s="2773">
        <f>I20-'Marge Mobile'!I60</f>
        <v/>
      </c>
      <c r="J74" s="2773" t="n"/>
      <c r="K74" s="2773" t="n"/>
      <c r="L74" s="2773">
        <f>L20-'Marge Mobile'!L60</f>
        <v/>
      </c>
      <c r="M74" s="2773">
        <f>M20-'Marge Mobile'!M60</f>
        <v/>
      </c>
      <c r="N74" s="2773">
        <f>N20-'Marge Mobile'!N60</f>
        <v/>
      </c>
      <c r="O74" s="2773">
        <f>O20-'Marge Mobile'!O60</f>
        <v/>
      </c>
      <c r="P74" s="2773">
        <f>P20-'Marge Mobile'!P60</f>
        <v/>
      </c>
      <c r="Q74" s="2773">
        <f>Q20-'Marge Mobile'!Q60</f>
        <v/>
      </c>
      <c r="R74" s="2773">
        <f>R20-'Marge Mobile'!R60</f>
        <v/>
      </c>
      <c r="S74" s="2773">
        <f>S20-'Marge Mobile'!S60</f>
        <v/>
      </c>
      <c r="T74" s="2773">
        <f>T20-'Marge Mobile'!T60</f>
        <v/>
      </c>
      <c r="U74" s="2773">
        <f>U20-'Marge Mobile'!U60</f>
        <v/>
      </c>
      <c r="V74" s="2773">
        <f>V20-'Marge Mobile'!V60</f>
        <v/>
      </c>
      <c r="W74" s="2773">
        <f>W20-'Marge Mobile'!W60</f>
        <v/>
      </c>
      <c r="X74" s="2773">
        <f>X20-'Marge Mobile'!X60</f>
        <v/>
      </c>
      <c r="Y74" s="2773">
        <f>Y20-'Marge Mobile'!Y60</f>
        <v/>
      </c>
      <c r="Z74" s="2773">
        <f>Z20-'Marge Mobile'!Z60</f>
        <v/>
      </c>
      <c r="AA74" s="2773">
        <f>AA20-'Marge Mobile'!AA60</f>
        <v/>
      </c>
      <c r="AB74" s="2773">
        <f>AB20-'Marge Mobile'!AB60</f>
        <v/>
      </c>
      <c r="AC74" s="2773">
        <f>AC20-'Marge Mobile'!AC60</f>
        <v/>
      </c>
      <c r="AD74" s="2773">
        <f>AD20-'Marge Mobile'!AD60</f>
        <v/>
      </c>
      <c r="AE74" s="2773">
        <f>AE20-'Marge Mobile'!AE60</f>
        <v/>
      </c>
      <c r="AF74" s="2773">
        <f>AF20-'Marge Mobile'!AF60</f>
        <v/>
      </c>
      <c r="AG74" s="2773">
        <f>AG20-'Marge Mobile'!AG60</f>
        <v/>
      </c>
      <c r="AH74" s="2773">
        <f>AH20-'Marge Mobile'!AH60</f>
        <v/>
      </c>
      <c r="AI74" s="2773">
        <f>AI20-'Marge Mobile'!AI60</f>
        <v/>
      </c>
      <c r="AJ74" s="2773">
        <f>AJ20-'Marge Mobile'!AJ60</f>
        <v/>
      </c>
      <c r="AK74" s="2773">
        <f>AK20-'Marge Mobile'!AK60</f>
        <v/>
      </c>
      <c r="AL74" s="2773">
        <f>AL20-'Marge Mobile'!AL60</f>
        <v/>
      </c>
      <c r="AM74" s="2773">
        <f>AM20-'Marge Mobile'!AM60</f>
        <v/>
      </c>
      <c r="AN74" s="2773">
        <f>AN20-'Marge Mobile'!AN60</f>
        <v/>
      </c>
      <c r="AO74" s="2773">
        <f>AO20-'Marge Mobile'!AO60</f>
        <v/>
      </c>
      <c r="AP74" s="2773">
        <f>AP20-'Marge Mobile'!AP60</f>
        <v/>
      </c>
      <c r="AQ74" s="2773">
        <f>AQ20-'Marge Mobile'!AQ60</f>
        <v/>
      </c>
      <c r="AR74" s="2773">
        <f>AR20-'Marge Mobile'!AR60</f>
        <v/>
      </c>
      <c r="AS74" s="2773">
        <f>AS20-'Marge Mobile'!AS60</f>
        <v/>
      </c>
      <c r="AT74" s="2773">
        <f>AT20-'Marge Mobile'!AT60</f>
        <v/>
      </c>
      <c r="AU74" s="2773" t="n">
        <v>0</v>
      </c>
      <c r="AV74" s="2773" t="n">
        <v>0</v>
      </c>
      <c r="AW74" s="2773" t="n">
        <v>0</v>
      </c>
      <c r="AX74" s="2773" t="n">
        <v>0</v>
      </c>
      <c r="AY74" s="2773" t="n">
        <v>0</v>
      </c>
      <c r="AZ74" s="2773" t="n">
        <v>0</v>
      </c>
      <c r="BA74" s="2773" t="n">
        <v>0</v>
      </c>
      <c r="BB74" s="2773">
        <f>BB20-'Marge Mobile'!BB60</f>
        <v/>
      </c>
      <c r="BC74" s="2773" t="n">
        <v>0</v>
      </c>
      <c r="BD74" s="2773" t="n">
        <v>0</v>
      </c>
      <c r="BE74" s="2773" t="n">
        <v>0</v>
      </c>
      <c r="BF74" s="2773" t="n">
        <v>0</v>
      </c>
      <c r="BG74" s="2773" t="n">
        <v>0</v>
      </c>
      <c r="BH74" s="2773" t="n">
        <v>0</v>
      </c>
      <c r="BI74" s="2773" t="n">
        <v>0</v>
      </c>
      <c r="BJ74" s="2773">
        <f>BJ20-'Marge Mobile'!BJ60</f>
        <v/>
      </c>
      <c r="BK74" s="2773">
        <f>BK20-'Marge Mobile'!BK60</f>
        <v/>
      </c>
      <c r="BL74" s="2773">
        <f>BL20-'Marge Mobile'!BL60</f>
        <v/>
      </c>
      <c r="BM74" s="2773">
        <f>BM20-'Marge Mobile'!BM60</f>
        <v/>
      </c>
      <c r="BN74" s="2773">
        <f>BN20-'Marge Mobile'!BN60</f>
        <v/>
      </c>
      <c r="BO74" s="2773">
        <f>BO20-'Marge Mobile'!BO60</f>
        <v/>
      </c>
      <c r="BP74" s="2773">
        <f>BP20-'Marge Mobile'!BP60</f>
        <v/>
      </c>
      <c r="BQ74" s="2773">
        <f>BQ20-'Marge Mobile'!BQ60</f>
        <v/>
      </c>
      <c r="BR74" s="2773">
        <f>BR20-'Marge Mobile'!BR60</f>
        <v/>
      </c>
      <c r="BS74" s="2773">
        <f>BS20-'Marge Mobile'!BS60</f>
        <v/>
      </c>
      <c r="BT74" s="2773">
        <f>BT20-'Marge Mobile'!BT60</f>
        <v/>
      </c>
      <c r="BU74" s="2773">
        <f>BU20-'Marge Mobile'!BU60</f>
        <v/>
      </c>
      <c r="BV74" s="2773">
        <f>BV20-'Marge Mobile'!BV60</f>
        <v/>
      </c>
      <c r="BW74" s="2773">
        <f>BW20-'Marge Mobile'!BW60</f>
        <v/>
      </c>
      <c r="BX74" s="2773">
        <f>BX20-'Marge Mobile'!BX60</f>
        <v/>
      </c>
      <c r="BY74" s="2773">
        <f>BY20-'Marge Mobile'!BY60</f>
        <v/>
      </c>
      <c r="BZ74" s="2773">
        <f>BZ20-'Marge Mobile'!BZ60</f>
        <v/>
      </c>
      <c r="CA74" s="2773">
        <f>CA20-'Marge Mobile'!CA60</f>
        <v/>
      </c>
      <c r="CB74" s="2773">
        <f>CB20-'Marge Mobile'!CB60</f>
        <v/>
      </c>
      <c r="CC74" s="2773">
        <f>CC20-'Marge Mobile'!CC60</f>
        <v/>
      </c>
      <c r="CD74" s="2773">
        <f>CD20-'Marge Mobile'!CD60</f>
        <v/>
      </c>
      <c r="CE74" s="2773">
        <f>CE20-'Marge Mobile'!CE60</f>
        <v/>
      </c>
      <c r="CF74" s="2773">
        <f>CF20-'Marge Mobile'!CF60</f>
        <v/>
      </c>
      <c r="CG74" s="2773">
        <f>CG20-'Marge Mobile'!CG60</f>
        <v/>
      </c>
      <c r="CH74" s="2773">
        <f>CH20-'Marge Mobile'!CH60</f>
        <v/>
      </c>
      <c r="CI74" s="2773">
        <f>CI20-'Marge Mobile'!CI60</f>
        <v/>
      </c>
      <c r="CJ74" s="2773">
        <f>CJ20-'Marge Mobile'!CJ60</f>
        <v/>
      </c>
      <c r="CK74" s="2773">
        <f>CK20-'Marge Mobile'!CK60</f>
        <v/>
      </c>
      <c r="CL74" s="2773">
        <f>CL20-'Marge Mobile'!CL60</f>
        <v/>
      </c>
      <c r="CM74" s="2773">
        <f>CM20-'Marge Mobile'!CM60</f>
        <v/>
      </c>
      <c r="CN74" s="2773">
        <f>CN20-'Marge Mobile'!CN60</f>
        <v/>
      </c>
      <c r="CO74" s="2773">
        <f>CO20-'Marge Mobile'!CO60</f>
        <v/>
      </c>
      <c r="CP74" s="2773">
        <f>CP20-'Marge Mobile'!CP60</f>
        <v/>
      </c>
      <c r="CQ74" s="2773">
        <f>CQ20-'Marge Mobile'!CQ60</f>
        <v/>
      </c>
      <c r="CR74" s="2773">
        <f>CR20-'Marge Mobile'!CR60</f>
        <v/>
      </c>
      <c r="CS74" s="2773">
        <f>CS20-'Marge Mobile'!CS60</f>
        <v/>
      </c>
      <c r="CT74" s="2773">
        <f>CT20-'Marge Mobile'!CT60</f>
        <v/>
      </c>
      <c r="CU74" s="2773">
        <f>CU20-'Marge Mobile'!CU60</f>
        <v/>
      </c>
      <c r="CV74" s="2773">
        <f>CV20-'Marge Mobile'!CV60</f>
        <v/>
      </c>
      <c r="CW74" s="2774">
        <f>CW20-'Marge Mobile'!CW60</f>
        <v/>
      </c>
      <c r="CX74" s="2773">
        <f>CX20-'Marge Mobile'!CX60</f>
        <v/>
      </c>
      <c r="CY74" s="2773">
        <f>CY20-'Marge Mobile'!CY60</f>
        <v/>
      </c>
      <c r="CZ74" s="2773">
        <f>CZ20-'Marge Mobile'!CZ60</f>
        <v/>
      </c>
      <c r="DA74" s="2773">
        <f>DA20-'Marge Mobile'!DA60</f>
        <v/>
      </c>
      <c r="DB74" s="2773">
        <f>DB20-'Marge Mobile'!DB60</f>
        <v/>
      </c>
      <c r="DC74" s="2773">
        <f>DC20-'Marge Mobile'!DC60</f>
        <v/>
      </c>
      <c r="DD74" s="2773">
        <f>DD20-'Marge Mobile'!DD60</f>
        <v/>
      </c>
      <c r="DE74" s="2773">
        <f>DE20-'Marge Mobile'!DE60</f>
        <v/>
      </c>
      <c r="DF74" s="2777">
        <f>DF20-'Marge Mobile'!DF60</f>
        <v/>
      </c>
      <c r="DG74" s="2777">
        <f>DG20-'Marge Mobile'!DG60</f>
        <v/>
      </c>
      <c r="DH74" s="2777">
        <f>DH20-'Marge Mobile'!DH60</f>
        <v/>
      </c>
      <c r="DI74" s="2752" t="n"/>
      <c r="DJ74" s="2752" t="n"/>
      <c r="DK74" s="2752" t="n"/>
      <c r="DT74" s="2704" t="n"/>
      <c r="DU74" s="2704" t="n"/>
    </row>
    <row customFormat="1" hidden="1" r="75" s="2728">
      <c r="A75" s="2776" t="n"/>
      <c r="B75" s="2730" t="n"/>
      <c r="C75" s="2730" t="n"/>
      <c r="D75" s="2773">
        <f>D25+'Opex Consolidés'!D7</f>
        <v/>
      </c>
      <c r="E75" s="2773">
        <f>E25+'Opex Consolidés'!E7</f>
        <v/>
      </c>
      <c r="F75" s="2773">
        <f>F25+'Opex Consolidés'!F7</f>
        <v/>
      </c>
      <c r="G75" s="2773">
        <f>G25+'Opex Consolidés'!G7</f>
        <v/>
      </c>
      <c r="H75" s="2773">
        <f>H25+'Opex Consolidés'!H7</f>
        <v/>
      </c>
      <c r="I75" s="2773">
        <f>I25+'Opex Consolidés'!I7</f>
        <v/>
      </c>
      <c r="J75" s="2773" t="n"/>
      <c r="K75" s="2773" t="n"/>
      <c r="L75" s="2773">
        <f>L25+'Opex Consolidés'!L7</f>
        <v/>
      </c>
      <c r="M75" s="2773">
        <f>M25+'Opex Consolidés'!M7</f>
        <v/>
      </c>
      <c r="N75" s="2773">
        <f>N25+'Opex Consolidés'!N7</f>
        <v/>
      </c>
      <c r="O75" s="2773">
        <f>O25+'Opex Consolidés'!O7</f>
        <v/>
      </c>
      <c r="P75" s="2773">
        <f>P25+'Opex Consolidés'!P7</f>
        <v/>
      </c>
      <c r="Q75" s="2773">
        <f>Q25+'Opex Consolidés'!Q7</f>
        <v/>
      </c>
      <c r="R75" s="2773">
        <f>R25+'Opex Consolidés'!R7</f>
        <v/>
      </c>
      <c r="S75" s="2773">
        <f>S25+'Opex Consolidés'!S7</f>
        <v/>
      </c>
      <c r="T75" s="2773">
        <f>T25+'Opex Consolidés'!T7</f>
        <v/>
      </c>
      <c r="U75" s="2773">
        <f>U25+'Opex Consolidés'!U7</f>
        <v/>
      </c>
      <c r="V75" s="2773">
        <f>V25+'Opex Consolidés'!V7</f>
        <v/>
      </c>
      <c r="W75" s="2773">
        <f>W25+'Opex Consolidés'!W7</f>
        <v/>
      </c>
      <c r="X75" s="2773">
        <f>X25+'Opex Consolidés'!X7</f>
        <v/>
      </c>
      <c r="Y75" s="2773">
        <f>Y25+'Opex Consolidés'!Y7</f>
        <v/>
      </c>
      <c r="Z75" s="2773">
        <f>Z25+'Opex Consolidés'!Z7</f>
        <v/>
      </c>
      <c r="AA75" s="2773">
        <f>AA25+'Opex Consolidés'!AA7</f>
        <v/>
      </c>
      <c r="AB75" s="2558">
        <f>#REF!</f>
        <v/>
      </c>
      <c r="AC75" s="2773">
        <f>AC25+'Opex Consolidés'!AC7</f>
        <v/>
      </c>
      <c r="AD75" s="2773">
        <f>AD25+'Opex Consolidés'!AD7</f>
        <v/>
      </c>
      <c r="AE75" s="2773">
        <f>AE25+'Opex Consolidés'!AE7</f>
        <v/>
      </c>
      <c r="AF75" s="2773">
        <f>AF25+'Opex Consolidés'!AF7</f>
        <v/>
      </c>
      <c r="AG75" s="2773">
        <f>AG25+'Opex Consolidés'!AG7</f>
        <v/>
      </c>
      <c r="AH75" s="2773">
        <f>AH25+'Opex Consolidés'!AH7</f>
        <v/>
      </c>
      <c r="AI75" s="2773">
        <f>AI25+'Opex Consolidés'!AI7</f>
        <v/>
      </c>
      <c r="AJ75" s="2773">
        <f>AJ25+'Opex Consolidés'!AJ7</f>
        <v/>
      </c>
      <c r="AK75" s="2773">
        <f>AK25+'Opex Consolidés'!AK7</f>
        <v/>
      </c>
      <c r="AL75" s="2773">
        <f>AL25+'Opex Consolidés'!AL7</f>
        <v/>
      </c>
      <c r="AM75" s="2773">
        <f>AM25+'Opex Consolidés'!AM7</f>
        <v/>
      </c>
      <c r="AN75" s="2773">
        <f>AN25+'Opex Consolidés'!AN7</f>
        <v/>
      </c>
      <c r="AO75" s="2773">
        <f>AO25+'Opex Consolidés'!AO7</f>
        <v/>
      </c>
      <c r="AP75" s="2773">
        <f>AP25+'Opex Consolidés'!AP7</f>
        <v/>
      </c>
      <c r="AQ75" s="2773">
        <f>AQ25+'Opex Consolidés'!AQ7</f>
        <v/>
      </c>
      <c r="AR75" s="2773">
        <f>AR25+'Opex Consolidés'!AR7</f>
        <v/>
      </c>
      <c r="AS75" s="2773">
        <f>AS25+'Opex Consolidés'!AS7</f>
        <v/>
      </c>
      <c r="AT75" s="2773">
        <f>AT25+'Opex Consolidés'!AT7</f>
        <v/>
      </c>
      <c r="AU75" s="2773" t="n">
        <v>0</v>
      </c>
      <c r="AV75" s="2773" t="n">
        <v>0</v>
      </c>
      <c r="AW75" s="2773" t="n">
        <v>0</v>
      </c>
      <c r="AX75" s="2773" t="n">
        <v>0</v>
      </c>
      <c r="AY75" s="2773" t="n">
        <v>0</v>
      </c>
      <c r="AZ75" s="2773" t="n">
        <v>0</v>
      </c>
      <c r="BA75" s="2773" t="n">
        <v>-0.178454538572221</v>
      </c>
      <c r="BB75" s="2773">
        <f>BB25+'Opex Consolidés'!BB7</f>
        <v/>
      </c>
      <c r="BC75" s="2773" t="n">
        <v>0</v>
      </c>
      <c r="BD75" s="2773" t="n">
        <v>0</v>
      </c>
      <c r="BE75" s="2773" t="n">
        <v>0</v>
      </c>
      <c r="BF75" s="2773" t="n">
        <v>0</v>
      </c>
      <c r="BG75" s="2773" t="n">
        <v>0</v>
      </c>
      <c r="BH75" s="2773" t="n">
        <v>0</v>
      </c>
      <c r="BI75" s="2773" t="n">
        <v>0.0520869550910592</v>
      </c>
      <c r="BJ75" s="2773">
        <f>BJ25+'Opex Consolidés'!BJ7</f>
        <v/>
      </c>
      <c r="BK75" s="2773">
        <f>BK25+'Opex Consolidés'!BK7</f>
        <v/>
      </c>
      <c r="BL75" s="2773">
        <f>BL25+'Opex Consolidés'!BL7</f>
        <v/>
      </c>
      <c r="BM75" s="2773">
        <f>BM25+'Opex Consolidés'!BM7</f>
        <v/>
      </c>
      <c r="BN75" s="2773">
        <f>BN25+'Opex Consolidés'!BN7</f>
        <v/>
      </c>
      <c r="BO75" s="2773">
        <f>BO25+'Opex Consolidés'!BO7</f>
        <v/>
      </c>
      <c r="BP75" s="2773">
        <f>BP25+'Opex Consolidés'!BP7</f>
        <v/>
      </c>
      <c r="BQ75" s="2773">
        <f>BQ25+'Opex Consolidés'!BQ7</f>
        <v/>
      </c>
      <c r="BR75" s="2773">
        <f>BR25+'Opex Consolidés'!BR7</f>
        <v/>
      </c>
      <c r="BS75" s="2773">
        <f>BS25+'Opex Consolidés'!BS7</f>
        <v/>
      </c>
      <c r="BT75" s="2773">
        <f>BT25+'Opex Consolidés'!BT7</f>
        <v/>
      </c>
      <c r="BU75" s="2773">
        <f>BU25+'Opex Consolidés'!BU7</f>
        <v/>
      </c>
      <c r="BV75" s="2773">
        <f>BV25+'Opex Consolidés'!BV7</f>
        <v/>
      </c>
      <c r="BW75" s="2773">
        <f>BW25+'Opex Consolidés'!BW7</f>
        <v/>
      </c>
      <c r="BX75" s="2773">
        <f>BX25+'Opex Consolidés'!BX7</f>
        <v/>
      </c>
      <c r="BY75" s="2773">
        <f>BY25+'Opex Consolidés'!BY7</f>
        <v/>
      </c>
      <c r="BZ75" s="2773">
        <f>BZ25+'Opex Consolidés'!BZ7</f>
        <v/>
      </c>
      <c r="CA75" s="2773">
        <f>CA25+'Opex Consolidés'!CA7</f>
        <v/>
      </c>
      <c r="CB75" s="2773">
        <f>CB25+'Opex Consolidés'!CB7</f>
        <v/>
      </c>
      <c r="CC75" s="2773">
        <f>CC25+'Opex Consolidés'!CC7</f>
        <v/>
      </c>
      <c r="CD75" s="2773">
        <f>CD25+'Opex Consolidés'!CD7</f>
        <v/>
      </c>
      <c r="CE75" s="2773">
        <f>CE25+'Opex Consolidés'!CE7</f>
        <v/>
      </c>
      <c r="CF75" s="2773">
        <f>CF25+'Opex Consolidés'!CF7</f>
        <v/>
      </c>
      <c r="CG75" s="2773">
        <f>CG25+'Opex Consolidés'!CG7</f>
        <v/>
      </c>
      <c r="CH75" s="2773">
        <f>CH25+'Opex Consolidés'!CH7</f>
        <v/>
      </c>
      <c r="CI75" s="2773">
        <f>CI25+'Opex Consolidés'!CI7</f>
        <v/>
      </c>
      <c r="CJ75" s="2773">
        <f>CJ25+'Opex Consolidés'!CJ7</f>
        <v/>
      </c>
      <c r="CK75" s="2773">
        <f>CK25+'Opex Consolidés'!CK7</f>
        <v/>
      </c>
      <c r="CL75" s="2773">
        <f>CL25+'Opex Consolidés'!CL7</f>
        <v/>
      </c>
      <c r="CM75" s="2773">
        <f>CM25+'Opex Consolidés'!CM7</f>
        <v/>
      </c>
      <c r="CN75" s="2773">
        <f>CN25+'Opex Consolidés'!CN7</f>
        <v/>
      </c>
      <c r="CO75" s="2773">
        <f>CO25+'Opex Consolidés'!CO7</f>
        <v/>
      </c>
      <c r="CP75" s="2773">
        <f>CP25+'Opex Consolidés'!CP7</f>
        <v/>
      </c>
      <c r="CQ75" s="2773">
        <f>CQ25+'Opex Consolidés'!CQ7</f>
        <v/>
      </c>
      <c r="CR75" s="2773">
        <f>CR25+'Opex Consolidés'!CR7</f>
        <v/>
      </c>
      <c r="CS75" s="2773">
        <f>CS25+'Opex Consolidés'!CS7</f>
        <v/>
      </c>
      <c r="CT75" s="2773">
        <f>CT25+'Opex Consolidés'!CT7</f>
        <v/>
      </c>
      <c r="CU75" s="2773">
        <f>CU25+'Opex Consolidés'!CU7</f>
        <v/>
      </c>
      <c r="CV75" s="2773">
        <f>CV25+'Opex Consolidés'!CV7</f>
        <v/>
      </c>
      <c r="CW75" s="2774">
        <f>CW25+'Opex Consolidés'!CW7</f>
        <v/>
      </c>
      <c r="CX75" s="2773">
        <f>CX25+'Opex Consolidés'!CX7</f>
        <v/>
      </c>
      <c r="CY75" s="2773">
        <f>CY25+'Opex Consolidés'!CY7</f>
        <v/>
      </c>
      <c r="CZ75" s="2773">
        <f>CZ25+'Opex Consolidés'!CZ7</f>
        <v/>
      </c>
      <c r="DA75" s="2773">
        <f>DA25+'Opex Consolidés'!DA7</f>
        <v/>
      </c>
      <c r="DB75" s="2773">
        <f>DB25+'Opex Consolidés'!DB7</f>
        <v/>
      </c>
      <c r="DC75" s="2773">
        <f>DC25+'Opex Consolidés'!DC7</f>
        <v/>
      </c>
      <c r="DD75" s="2773">
        <f>DD25+'Opex Consolidés'!DD7</f>
        <v/>
      </c>
      <c r="DE75" s="2773">
        <f>DE25+'Opex Consolidés'!DE7</f>
        <v/>
      </c>
      <c r="DF75" s="2773">
        <f>DF25+'Opex Consolidés'!DF7</f>
        <v/>
      </c>
      <c r="DG75" s="2773">
        <f>DG25+'Opex Consolidés'!DG7</f>
        <v/>
      </c>
      <c r="DH75" s="2773">
        <f>DH25+'Opex Consolidés'!DH7</f>
        <v/>
      </c>
      <c r="DI75" s="2752" t="n"/>
      <c r="DJ75" s="2752" t="n"/>
      <c r="DK75" s="2752" t="n"/>
      <c r="DT75" s="2704" t="n"/>
      <c r="DU75" s="2704" t="n"/>
    </row>
    <row customFormat="1" r="76" s="2728">
      <c r="A76" s="2730" t="n"/>
      <c r="B76" s="2730" t="n"/>
      <c r="C76" s="2730" t="n"/>
      <c r="D76" s="2730" t="n"/>
      <c r="E76" s="2730" t="n"/>
      <c r="F76" s="2730" t="n"/>
      <c r="G76" s="2730" t="n"/>
      <c r="H76" s="2730" t="n"/>
      <c r="I76" s="2730" t="n"/>
      <c r="J76" s="2730" t="n"/>
      <c r="K76" s="2730" t="n"/>
      <c r="L76" s="2730" t="n"/>
      <c r="M76" s="2730" t="n"/>
      <c r="N76" s="2730" t="n"/>
      <c r="O76" s="2730" t="n"/>
      <c r="P76" s="2605" t="n"/>
      <c r="Q76" s="2605" t="n"/>
      <c r="R76" s="2605" t="n"/>
      <c r="S76" s="2605" t="n"/>
      <c r="T76" s="2753" t="n"/>
      <c r="U76" s="2730" t="n"/>
      <c r="V76" s="2730" t="n"/>
      <c r="W76" s="2730" t="n"/>
      <c r="X76" s="2730" t="n"/>
      <c r="Y76" s="2730" t="n"/>
      <c r="Z76" s="2730" t="n"/>
      <c r="AA76" s="2730" t="n"/>
      <c r="AB76" s="190" t="n"/>
      <c r="AC76" s="2730" t="n"/>
      <c r="AD76" s="2730" t="n"/>
      <c r="AE76" s="2730" t="n"/>
      <c r="AF76" s="2730" t="n"/>
      <c r="AG76" s="2730" t="n"/>
      <c r="AH76" s="2730" t="n"/>
      <c r="AI76" s="2730" t="n"/>
      <c r="AJ76" s="2730" t="n"/>
      <c r="AK76" s="2730" t="n"/>
      <c r="AM76" s="2730" t="n"/>
      <c r="AN76" s="2730" t="n"/>
      <c r="AO76" s="2730" t="n"/>
      <c r="AP76" s="2730" t="n"/>
      <c r="AQ76" s="2730" t="n"/>
      <c r="AR76" s="2730" t="n"/>
      <c r="AS76" s="2730" t="n"/>
      <c r="AT76" s="2730" t="n"/>
      <c r="AU76" s="2730" t="n"/>
      <c r="AV76" s="2730" t="n"/>
      <c r="AW76" s="2730" t="n"/>
      <c r="AX76" s="2730" t="n"/>
      <c r="AY76" s="2730" t="n"/>
      <c r="AZ76" s="2730" t="n"/>
      <c r="BA76" s="2730" t="n"/>
      <c r="BB76" s="2730" t="n"/>
      <c r="BC76" s="2730" t="n"/>
      <c r="BD76" s="2730" t="n"/>
      <c r="BE76" s="2730" t="n"/>
      <c r="BF76" s="2730" t="n"/>
      <c r="BG76" s="2730" t="n"/>
      <c r="BH76" s="2730" t="n"/>
      <c r="BI76" s="191" t="n"/>
      <c r="BJ76" s="2730" t="n"/>
      <c r="BK76" s="2730" t="n"/>
      <c r="BL76" s="2730" t="n"/>
      <c r="BM76" s="2730" t="n"/>
      <c r="BN76" s="2730" t="n"/>
      <c r="BO76" s="2730" t="n"/>
      <c r="BP76" s="2730" t="n"/>
      <c r="BQ76" s="2730" t="n"/>
      <c r="BR76" s="2730" t="n"/>
      <c r="BS76" s="2730" t="n"/>
      <c r="BT76" s="2730" t="n"/>
      <c r="BU76" s="2730" t="n"/>
      <c r="BV76" s="2730" t="n"/>
      <c r="BW76" s="2730" t="n"/>
      <c r="BX76" s="2730" t="n"/>
      <c r="BY76" s="2730" t="n"/>
      <c r="BZ76" s="2730" t="n"/>
      <c r="CA76" s="2730" t="n"/>
      <c r="CB76" s="2730" t="n"/>
      <c r="CC76" s="2730" t="n"/>
      <c r="CD76" s="2730" t="n"/>
      <c r="CE76" s="2730" t="n"/>
      <c r="CF76" s="2730" t="n"/>
      <c r="CG76" s="2730" t="n"/>
      <c r="CH76" s="2730" t="n"/>
      <c r="CI76" s="2730" t="n"/>
      <c r="CK76" s="2730" t="n"/>
      <c r="CL76" s="2730" t="n"/>
      <c r="CM76" s="2606" t="n"/>
      <c r="CN76" s="2606" t="n"/>
      <c r="CO76" s="2730" t="n"/>
      <c r="CP76" s="2730" t="n"/>
      <c r="CQ76" s="2730" t="n"/>
      <c r="CR76" s="2607" t="n"/>
      <c r="CS76" s="2778" t="n"/>
      <c r="CT76" s="2778" t="n"/>
      <c r="CU76" s="2607" t="n"/>
      <c r="CV76" s="2607" t="n"/>
      <c r="CW76" s="2607" t="n"/>
      <c r="CX76" s="190" t="n"/>
      <c r="CZ76" s="2671" t="n"/>
      <c r="DA76" s="2671" t="n"/>
      <c r="DB76" s="2671" t="n"/>
      <c r="DC76" s="2671" t="n"/>
      <c r="DD76" s="2671" t="n"/>
      <c r="DE76" s="353" t="n"/>
      <c r="DF76" s="353" t="n"/>
      <c r="DG76" s="353" t="n"/>
      <c r="DH76" s="353" t="n"/>
      <c r="DI76" s="2752" t="n"/>
      <c r="DJ76" s="2752" t="n"/>
      <c r="DK76" s="2752" t="n"/>
      <c r="DT76" s="2704" t="n"/>
      <c r="DU76" s="2704" t="n"/>
    </row>
    <row customFormat="1" r="77" s="2728">
      <c r="A77" s="2730" t="n"/>
      <c r="B77" s="2730" t="n"/>
      <c r="C77" s="2730" t="n"/>
      <c r="D77" s="2730" t="n"/>
      <c r="E77" s="2730" t="n"/>
      <c r="F77" s="2730" t="n"/>
      <c r="G77" s="2730" t="n"/>
      <c r="H77" s="2730" t="n"/>
      <c r="I77" s="2730" t="n"/>
      <c r="J77" s="2730" t="n"/>
      <c r="K77" s="2730" t="n"/>
      <c r="L77" s="2730" t="n"/>
      <c r="M77" s="2730" t="n"/>
      <c r="N77" s="2730" t="n"/>
      <c r="O77" s="2730" t="n"/>
      <c r="P77" s="2605" t="n"/>
      <c r="Q77" s="2605" t="n"/>
      <c r="R77" s="2605" t="n"/>
      <c r="S77" s="2605" t="n"/>
      <c r="T77" s="2753" t="n"/>
      <c r="U77" s="2730" t="n"/>
      <c r="V77" s="2730" t="n"/>
      <c r="W77" s="2730" t="n"/>
      <c r="X77" s="2730" t="n"/>
      <c r="Y77" s="2730" t="n"/>
      <c r="Z77" s="2730" t="n"/>
      <c r="AA77" s="2730" t="n"/>
      <c r="AB77" s="190" t="n"/>
      <c r="AC77" s="2730" t="n"/>
      <c r="AD77" s="2730" t="n"/>
      <c r="AE77" s="2730" t="n"/>
      <c r="AF77" s="2730" t="n"/>
      <c r="AG77" s="2730" t="n"/>
      <c r="AH77" s="2730" t="n"/>
      <c r="AI77" s="2730" t="n"/>
      <c r="AJ77" s="2730" t="n"/>
      <c r="AK77" s="2730" t="n"/>
      <c r="AL77" s="2730" t="n"/>
      <c r="AM77" s="2730" t="n"/>
      <c r="AN77" s="2730" t="n"/>
      <c r="AO77" s="2730" t="n"/>
      <c r="AP77" s="2730" t="n"/>
      <c r="AQ77" s="2730" t="n"/>
      <c r="AR77" s="2730" t="n"/>
      <c r="AS77" s="2730" t="n"/>
      <c r="AT77" s="2730" t="n"/>
      <c r="AU77" s="2730" t="n"/>
      <c r="AV77" s="2730" t="n"/>
      <c r="AW77" s="2730" t="n"/>
      <c r="AX77" s="2730" t="n"/>
      <c r="AY77" s="2730" t="n"/>
      <c r="AZ77" s="2730" t="n"/>
      <c r="BA77" s="2730" t="n"/>
      <c r="BB77" s="2730" t="n"/>
      <c r="BC77" s="2730" t="n"/>
      <c r="BD77" s="2730" t="n"/>
      <c r="BE77" s="2730" t="n"/>
      <c r="BF77" s="2730" t="n"/>
      <c r="BG77" s="2730" t="n"/>
      <c r="BH77" s="2730" t="n"/>
      <c r="BI77" s="191" t="n"/>
      <c r="BJ77" s="2730" t="n"/>
      <c r="BK77" s="2730" t="n"/>
      <c r="BL77" s="2730" t="n"/>
      <c r="BM77" s="2730" t="n"/>
      <c r="BN77" s="2730" t="n"/>
      <c r="BO77" s="2730" t="n"/>
      <c r="BP77" s="2730" t="n"/>
      <c r="BQ77" s="2730" t="n"/>
      <c r="BR77" s="2730" t="n"/>
      <c r="BS77" s="2730" t="n"/>
      <c r="BT77" s="2730" t="n"/>
      <c r="BU77" s="2730" t="n"/>
      <c r="BV77" s="2730" t="n"/>
      <c r="BW77" s="2730" t="n"/>
      <c r="BX77" s="2730" t="n"/>
      <c r="BY77" s="2730" t="n"/>
      <c r="BZ77" s="2730" t="n"/>
      <c r="CA77" s="2730" t="n"/>
      <c r="CB77" s="2730" t="n"/>
      <c r="CC77" s="2730" t="n"/>
      <c r="CD77" s="2730" t="n"/>
      <c r="CE77" s="2730" t="n"/>
      <c r="CF77" s="2730" t="n"/>
      <c r="CG77" s="2730" t="n"/>
      <c r="CH77" s="2730" t="n"/>
      <c r="CI77" s="2730" t="n"/>
      <c r="CK77" s="2730" t="n"/>
      <c r="CL77" s="2730" t="n"/>
      <c r="CM77" s="2606" t="n"/>
      <c r="CN77" s="2606" t="n"/>
      <c r="CO77" s="2730" t="n"/>
      <c r="CP77" s="2730" t="n"/>
      <c r="CQ77" s="2730" t="n"/>
      <c r="CR77" s="2607" t="n"/>
      <c r="CS77" s="2607" t="n"/>
      <c r="CT77" s="2607" t="n"/>
      <c r="CU77" s="2607" t="n"/>
      <c r="CV77" s="2607" t="n"/>
      <c r="CW77" s="2607" t="n"/>
      <c r="CX77" s="190" t="n"/>
      <c r="CZ77" s="2671" t="n"/>
      <c r="DA77" s="2671" t="n"/>
      <c r="DB77" s="2671" t="n"/>
      <c r="DC77" s="2671" t="n"/>
      <c r="DD77" s="2671" t="n"/>
      <c r="DE77" s="353" t="n"/>
      <c r="DF77" s="353" t="n"/>
      <c r="DG77" s="353" t="n"/>
      <c r="DH77" s="353" t="n"/>
      <c r="DI77" s="2752" t="n"/>
      <c r="DJ77" s="2752" t="n"/>
      <c r="DK77" s="2752" t="n"/>
      <c r="DT77" s="2704" t="n"/>
      <c r="DU77" s="2704" t="n"/>
    </row>
    <row customFormat="1" r="78" s="2728">
      <c r="A78" s="2730" t="n"/>
      <c r="B78" s="2730" t="n"/>
      <c r="C78" s="2730" t="n"/>
      <c r="D78" s="2730" t="n"/>
      <c r="E78" s="2730" t="n"/>
      <c r="F78" s="2730" t="n"/>
      <c r="G78" s="2730" t="n"/>
      <c r="H78" s="2730" t="n"/>
      <c r="I78" s="2730" t="n"/>
      <c r="J78" s="2730" t="n"/>
      <c r="K78" s="2730" t="n"/>
      <c r="L78" s="2730" t="n"/>
      <c r="M78" s="2730" t="n"/>
      <c r="N78" s="2730" t="n"/>
      <c r="O78" s="2730" t="n"/>
      <c r="P78" s="2605" t="n"/>
      <c r="Q78" s="2605" t="n"/>
      <c r="R78" s="2605" t="n"/>
      <c r="S78" s="2605" t="n"/>
      <c r="T78" s="2753" t="n"/>
      <c r="U78" s="2730" t="n"/>
      <c r="V78" s="2730" t="n"/>
      <c r="W78" s="2730" t="n"/>
      <c r="X78" s="2730" t="n"/>
      <c r="Y78" s="2730" t="n"/>
      <c r="Z78" s="2730" t="n"/>
      <c r="AA78" s="2730" t="n"/>
      <c r="AB78" s="190" t="n"/>
      <c r="AC78" s="2730" t="n"/>
      <c r="AD78" s="2730" t="n"/>
      <c r="AE78" s="2730" t="n"/>
      <c r="AF78" s="2730" t="n"/>
      <c r="AG78" s="2730" t="n"/>
      <c r="AH78" s="2730" t="n"/>
      <c r="AI78" s="2730" t="n"/>
      <c r="AJ78" s="2730" t="n"/>
      <c r="AK78" s="2730" t="n"/>
      <c r="AL78" s="2730" t="n"/>
      <c r="AM78" s="2730" t="n"/>
      <c r="AN78" s="2730" t="n"/>
      <c r="AO78" s="2730" t="n"/>
      <c r="AP78" s="2730" t="n"/>
      <c r="AQ78" s="2730" t="n"/>
      <c r="AR78" s="2730" t="n"/>
      <c r="AS78" s="2730" t="n"/>
      <c r="AT78" s="2730" t="n"/>
      <c r="AU78" s="2730" t="n"/>
      <c r="AV78" s="2730" t="n"/>
      <c r="AW78" s="2730" t="n"/>
      <c r="AX78" s="2730" t="n"/>
      <c r="AY78" s="2730" t="n"/>
      <c r="AZ78" s="2730" t="n"/>
      <c r="BA78" s="2730" t="n"/>
      <c r="BB78" s="2730" t="n"/>
      <c r="BC78" s="2730" t="n"/>
      <c r="BD78" s="2730" t="n"/>
      <c r="BE78" s="2730" t="n"/>
      <c r="BF78" s="2730" t="n"/>
      <c r="BG78" s="2730" t="n"/>
      <c r="BH78" s="2730" t="n"/>
      <c r="BI78" s="191" t="n"/>
      <c r="BJ78" s="2730" t="n"/>
      <c r="BK78" s="2730" t="n"/>
      <c r="BL78" s="2730" t="n"/>
      <c r="BM78" s="2730" t="n"/>
      <c r="BN78" s="2730" t="n"/>
      <c r="BO78" s="2730" t="n"/>
      <c r="BP78" s="2730" t="n"/>
      <c r="BQ78" s="2730" t="n"/>
      <c r="BR78" s="2730" t="n"/>
      <c r="BS78" s="2730" t="n"/>
      <c r="BT78" s="2730" t="n"/>
      <c r="BU78" s="2730" t="n"/>
      <c r="BV78" s="2730" t="n"/>
      <c r="BW78" s="2730" t="n"/>
      <c r="BX78" s="2730" t="n"/>
      <c r="BY78" s="2730" t="n"/>
      <c r="BZ78" s="2730" t="n"/>
      <c r="CA78" s="2730" t="n"/>
      <c r="CB78" s="2730" t="n"/>
      <c r="CC78" s="2730" t="n"/>
      <c r="CD78" s="2730" t="n"/>
      <c r="CE78" s="2730" t="n"/>
      <c r="CF78" s="2730" t="n"/>
      <c r="CG78" s="2730" t="n"/>
      <c r="CH78" s="2730" t="n"/>
      <c r="CI78" s="2730" t="n"/>
      <c r="CK78" s="2730" t="n"/>
      <c r="CL78" s="2730" t="n"/>
      <c r="CM78" s="2606" t="n"/>
      <c r="CN78" s="2606" t="n"/>
      <c r="CO78" s="2730" t="n"/>
      <c r="CP78" s="2730" t="n"/>
      <c r="CQ78" s="2730" t="n"/>
      <c r="CR78" s="2605" t="n"/>
      <c r="CS78" s="2607" t="n"/>
      <c r="CT78" s="2607" t="n"/>
      <c r="CU78" s="2607" t="n"/>
      <c r="CV78" s="2607" t="n"/>
      <c r="CW78" s="2607" t="n"/>
      <c r="CX78" s="190" t="n"/>
      <c r="CZ78" s="2671" t="n"/>
      <c r="DA78" s="2671" t="n"/>
      <c r="DB78" s="2671" t="n"/>
      <c r="DC78" s="2671" t="n"/>
      <c r="DD78" s="2671" t="n"/>
      <c r="DE78" s="353" t="n"/>
      <c r="DF78" s="353" t="n"/>
      <c r="DG78" s="353" t="n"/>
      <c r="DH78" s="353" t="n"/>
      <c r="DI78" s="2752" t="n"/>
      <c r="DJ78" s="2752" t="n"/>
      <c r="DK78" s="2752" t="n"/>
      <c r="DT78" s="2704" t="n"/>
      <c r="DU78" s="2704" t="n"/>
    </row>
    <row customFormat="1" r="79" s="2728">
      <c r="A79" s="2730" t="n"/>
      <c r="B79" s="2730" t="n"/>
      <c r="C79" s="2730" t="n"/>
      <c r="D79" s="2730" t="n"/>
      <c r="E79" s="2730" t="n"/>
      <c r="F79" s="2730" t="n"/>
      <c r="G79" s="2730" t="n"/>
      <c r="H79" s="2730" t="n"/>
      <c r="I79" s="2730" t="n"/>
      <c r="J79" s="2730" t="n"/>
      <c r="K79" s="2730" t="n"/>
      <c r="L79" s="2730" t="n"/>
      <c r="M79" s="2730" t="n"/>
      <c r="N79" s="2730" t="n"/>
      <c r="O79" s="2730" t="n"/>
      <c r="P79" s="2605" t="n"/>
      <c r="Q79" s="2605" t="n"/>
      <c r="R79" s="2605" t="n"/>
      <c r="S79" s="2605" t="n"/>
      <c r="T79" s="2753" t="n"/>
      <c r="U79" s="2730" t="n"/>
      <c r="V79" s="2730" t="n"/>
      <c r="W79" s="2730" t="n"/>
      <c r="X79" s="2730" t="n"/>
      <c r="Y79" s="2730" t="n"/>
      <c r="Z79" s="2730" t="n"/>
      <c r="AA79" s="2730" t="n"/>
      <c r="AB79" s="190" t="n"/>
      <c r="AC79" s="2730" t="n"/>
      <c r="AD79" s="2730" t="n"/>
      <c r="AE79" s="2730" t="n"/>
      <c r="AF79" s="2730" t="n"/>
      <c r="AG79" s="2730" t="n"/>
      <c r="AH79" s="2730" t="n"/>
      <c r="AI79" s="2730" t="n"/>
      <c r="AJ79" s="2730" t="n"/>
      <c r="AK79" s="2730" t="n"/>
      <c r="AL79" s="2730" t="n"/>
      <c r="AM79" s="2730" t="n"/>
      <c r="AN79" s="2730" t="n"/>
      <c r="AO79" s="2730" t="n"/>
      <c r="AP79" s="2730" t="n"/>
      <c r="AQ79" s="2730" t="n"/>
      <c r="AR79" s="2730" t="n"/>
      <c r="AS79" s="2730" t="n"/>
      <c r="AT79" s="2730" t="n"/>
      <c r="AU79" s="2730" t="n"/>
      <c r="AV79" s="2730" t="n"/>
      <c r="AW79" s="2730" t="n"/>
      <c r="AX79" s="2730" t="n"/>
      <c r="AY79" s="2730" t="n"/>
      <c r="AZ79" s="2730" t="n"/>
      <c r="BA79" s="2730" t="n"/>
      <c r="BB79" s="2730" t="n"/>
      <c r="BC79" s="2730" t="n"/>
      <c r="BD79" s="2730" t="n"/>
      <c r="BE79" s="2730" t="n"/>
      <c r="BF79" s="2730" t="n"/>
      <c r="BG79" s="2730" t="n"/>
      <c r="BH79" s="2730" t="n"/>
      <c r="BI79" s="191" t="n"/>
      <c r="BJ79" s="2730" t="n"/>
      <c r="BK79" s="2730" t="n"/>
      <c r="BL79" s="2730" t="n"/>
      <c r="BM79" s="2730" t="n"/>
      <c r="BN79" s="2730" t="n"/>
      <c r="BO79" s="2730" t="n"/>
      <c r="BP79" s="2730" t="n"/>
      <c r="BQ79" s="2730" t="n"/>
      <c r="BR79" s="2730" t="n"/>
      <c r="BS79" s="2730" t="n"/>
      <c r="BT79" s="2730" t="n"/>
      <c r="BU79" s="2730" t="n"/>
      <c r="BV79" s="2730" t="n"/>
      <c r="BW79" s="2730" t="n"/>
      <c r="BX79" s="2730" t="n"/>
      <c r="BY79" s="2730" t="n"/>
      <c r="BZ79" s="2730" t="n"/>
      <c r="CA79" s="2730" t="n"/>
      <c r="CB79" s="2730" t="n"/>
      <c r="CC79" s="2730" t="n"/>
      <c r="CD79" s="2730" t="n"/>
      <c r="CE79" s="2730" t="n"/>
      <c r="CF79" s="2730" t="n"/>
      <c r="CG79" s="2730" t="n"/>
      <c r="CH79" s="2730" t="n"/>
      <c r="CI79" s="2730" t="n"/>
      <c r="CK79" s="2730" t="n"/>
      <c r="CL79" s="2730" t="n"/>
      <c r="CM79" s="2606" t="n"/>
      <c r="CN79" s="2606" t="n"/>
      <c r="CO79" s="2730" t="n"/>
      <c r="CP79" s="2730" t="n"/>
      <c r="CQ79" s="2730" t="n"/>
      <c r="CR79" s="2607" t="n"/>
      <c r="CS79" s="2607" t="n"/>
      <c r="CT79" s="2607" t="n"/>
      <c r="CU79" s="2607" t="n"/>
      <c r="CV79" s="2607" t="n"/>
      <c r="CW79" s="2607" t="n"/>
      <c r="CX79" s="190" t="n"/>
      <c r="CZ79" s="2671" t="n"/>
      <c r="DA79" s="2671" t="n"/>
      <c r="DB79" s="2671" t="n"/>
      <c r="DC79" s="2671" t="n"/>
      <c r="DD79" s="2671" t="n"/>
      <c r="DE79" s="353" t="n"/>
      <c r="DF79" s="353" t="n"/>
      <c r="DG79" s="353" t="n"/>
      <c r="DH79" s="353" t="n"/>
      <c r="DI79" s="2752" t="n"/>
      <c r="DJ79" s="2752" t="n"/>
      <c r="DK79" s="2752" t="n"/>
      <c r="DT79" s="2704" t="n"/>
      <c r="DU79" s="2704" t="n"/>
    </row>
    <row customFormat="1" r="80" s="2728">
      <c r="A80" s="2730" t="n"/>
      <c r="B80" s="2730" t="n"/>
      <c r="C80" s="2730" t="n"/>
      <c r="D80" s="2730" t="n"/>
      <c r="E80" s="2730" t="n"/>
      <c r="F80" s="2730" t="n"/>
      <c r="G80" s="2730" t="n"/>
      <c r="H80" s="2730" t="n"/>
      <c r="I80" s="2730" t="n"/>
      <c r="J80" s="2730" t="n"/>
      <c r="K80" s="2730" t="n"/>
      <c r="L80" s="2730" t="n"/>
      <c r="M80" s="2730" t="n"/>
      <c r="N80" s="2730" t="n"/>
      <c r="O80" s="2730" t="n"/>
      <c r="P80" s="2605" t="n"/>
      <c r="Q80" s="2605" t="n"/>
      <c r="R80" s="2605" t="n"/>
      <c r="S80" s="2605" t="n"/>
      <c r="T80" s="2753" t="n"/>
      <c r="U80" s="2730" t="n"/>
      <c r="V80" s="2730" t="n"/>
      <c r="W80" s="2730" t="n"/>
      <c r="X80" s="2730" t="n"/>
      <c r="Y80" s="2730" t="n"/>
      <c r="Z80" s="2730" t="n"/>
      <c r="AA80" s="2730" t="n"/>
      <c r="AB80" s="190" t="n"/>
      <c r="AC80" s="2730" t="n"/>
      <c r="AD80" s="2730" t="n"/>
      <c r="AE80" s="2730" t="n"/>
      <c r="AF80" s="2730" t="n"/>
      <c r="AG80" s="2730" t="n"/>
      <c r="AH80" s="2730" t="n"/>
      <c r="AI80" s="2730" t="n"/>
      <c r="AJ80" s="2730" t="n"/>
      <c r="AK80" s="2730" t="n"/>
      <c r="AL80" s="2730" t="n"/>
      <c r="AM80" s="2730" t="n"/>
      <c r="AN80" s="2730" t="n"/>
      <c r="AO80" s="2730" t="n"/>
      <c r="AP80" s="2730" t="n"/>
      <c r="AQ80" s="2730" t="n"/>
      <c r="AR80" s="2730" t="n"/>
      <c r="AS80" s="2730" t="n"/>
      <c r="AT80" s="2730" t="n"/>
      <c r="AU80" s="2730" t="n"/>
      <c r="AV80" s="2730" t="n"/>
      <c r="AW80" s="2730" t="n"/>
      <c r="AX80" s="2730" t="n"/>
      <c r="AY80" s="2730" t="n"/>
      <c r="AZ80" s="2730" t="n"/>
      <c r="BA80" s="2730" t="n"/>
      <c r="BB80" s="2730" t="n"/>
      <c r="BC80" s="2730" t="n"/>
      <c r="BD80" s="2730" t="n"/>
      <c r="BE80" s="2730" t="n"/>
      <c r="BF80" s="2730" t="n"/>
      <c r="BG80" s="2730" t="n"/>
      <c r="BH80" s="2730" t="n"/>
      <c r="BI80" s="191" t="n"/>
      <c r="BJ80" s="2730" t="n"/>
      <c r="BK80" s="2730" t="n"/>
      <c r="BL80" s="2730" t="n"/>
      <c r="BM80" s="2730" t="n"/>
      <c r="BN80" s="2730" t="n"/>
      <c r="BO80" s="2730" t="n"/>
      <c r="BP80" s="2730" t="n"/>
      <c r="BQ80" s="2730" t="n"/>
      <c r="BR80" s="2730" t="n"/>
      <c r="BS80" s="2730" t="n"/>
      <c r="BT80" s="2730" t="n"/>
      <c r="BU80" s="2730" t="n"/>
      <c r="BV80" s="2730" t="n"/>
      <c r="BW80" s="2730" t="n"/>
      <c r="BX80" s="2730" t="n"/>
      <c r="BY80" s="2730" t="n"/>
      <c r="BZ80" s="2730" t="n"/>
      <c r="CA80" s="2730" t="n"/>
      <c r="CB80" s="2730" t="n"/>
      <c r="CC80" s="2730" t="n"/>
      <c r="CD80" s="2730" t="n"/>
      <c r="CE80" s="2730" t="n"/>
      <c r="CF80" s="2730" t="n"/>
      <c r="CG80" s="2730" t="n"/>
      <c r="CH80" s="2730" t="n"/>
      <c r="CI80" s="2730" t="n"/>
      <c r="CK80" s="2730" t="n"/>
      <c r="CL80" s="2730" t="n"/>
      <c r="CM80" s="2606" t="n"/>
      <c r="CN80" s="2606" t="n"/>
      <c r="CO80" s="2730" t="n"/>
      <c r="CP80" s="2730" t="n"/>
      <c r="CQ80" s="2730" t="n"/>
      <c r="CR80" s="2607" t="n"/>
      <c r="CS80" s="2607" t="n"/>
      <c r="CT80" s="2607" t="n"/>
      <c r="CU80" s="2607" t="n"/>
      <c r="CV80" s="2607" t="n"/>
      <c r="CW80" s="2607" t="n"/>
      <c r="CX80" s="190" t="n"/>
      <c r="CZ80" s="2671" t="n"/>
      <c r="DA80" s="2671" t="n"/>
      <c r="DB80" s="2671" t="n"/>
      <c r="DC80" s="2671" t="n"/>
      <c r="DD80" s="2671" t="n"/>
      <c r="DE80" s="353" t="n"/>
      <c r="DF80" s="353" t="n"/>
      <c r="DG80" s="353" t="n"/>
      <c r="DH80" s="353" t="n"/>
      <c r="DI80" s="2752" t="n"/>
      <c r="DJ80" s="2752" t="n"/>
      <c r="DK80" s="2752" t="n"/>
      <c r="DT80" s="2704" t="n"/>
      <c r="DU80" s="2704" t="n"/>
    </row>
    <row customFormat="1" r="81" s="2728">
      <c r="A81" s="2730" t="n"/>
      <c r="B81" s="2730" t="n"/>
      <c r="C81" s="2730" t="n"/>
      <c r="D81" s="2730" t="n"/>
      <c r="E81" s="2730" t="n"/>
      <c r="F81" s="2730" t="n"/>
      <c r="G81" s="2730" t="n"/>
      <c r="H81" s="2730" t="n"/>
      <c r="I81" s="2730" t="n"/>
      <c r="J81" s="2730" t="n"/>
      <c r="K81" s="2730" t="n"/>
      <c r="L81" s="2730" t="n"/>
      <c r="M81" s="2730" t="n"/>
      <c r="N81" s="2730" t="n"/>
      <c r="O81" s="2730" t="n"/>
      <c r="P81" s="2605" t="n"/>
      <c r="Q81" s="2605" t="n"/>
      <c r="R81" s="2605" t="n"/>
      <c r="S81" s="2605" t="n"/>
      <c r="T81" s="2753" t="n"/>
      <c r="U81" s="2730" t="n"/>
      <c r="V81" s="2730" t="n"/>
      <c r="W81" s="2730" t="n"/>
      <c r="X81" s="2730" t="n"/>
      <c r="Y81" s="2730" t="n"/>
      <c r="Z81" s="2730" t="n"/>
      <c r="AA81" s="2730" t="n"/>
      <c r="AB81" s="190" t="n"/>
      <c r="AC81" s="2730" t="n"/>
      <c r="AD81" s="2730" t="n"/>
      <c r="AE81" s="2730" t="n"/>
      <c r="AF81" s="2730" t="n"/>
      <c r="AG81" s="2730" t="n"/>
      <c r="AH81" s="2730" t="n"/>
      <c r="AI81" s="2730" t="n"/>
      <c r="AJ81" s="2730" t="n"/>
      <c r="AK81" s="2730" t="n"/>
      <c r="AL81" s="2730" t="n"/>
      <c r="AM81" s="2730" t="n"/>
      <c r="AN81" s="2730" t="n"/>
      <c r="AO81" s="2730" t="n"/>
      <c r="AP81" s="2730" t="n"/>
      <c r="AQ81" s="2730" t="n"/>
      <c r="AR81" s="2730" t="n"/>
      <c r="AS81" s="2730" t="n"/>
      <c r="AT81" s="2730" t="n"/>
      <c r="AU81" s="2730" t="n"/>
      <c r="AV81" s="2730" t="n"/>
      <c r="AW81" s="2730" t="n"/>
      <c r="AX81" s="2730" t="n"/>
      <c r="AY81" s="2730" t="n"/>
      <c r="AZ81" s="2730" t="n"/>
      <c r="BA81" s="2730" t="n"/>
      <c r="BB81" s="2730" t="n"/>
      <c r="BC81" s="2730" t="n"/>
      <c r="BD81" s="2730" t="n"/>
      <c r="BE81" s="2730" t="n"/>
      <c r="BF81" s="2730" t="n"/>
      <c r="BG81" s="2730" t="n"/>
      <c r="BH81" s="2730" t="n"/>
      <c r="BI81" s="191" t="n"/>
      <c r="BJ81" s="2730" t="n"/>
      <c r="BK81" s="2730" t="n"/>
      <c r="BL81" s="2730" t="n"/>
      <c r="BM81" s="2730" t="n"/>
      <c r="BN81" s="2730" t="n"/>
      <c r="BO81" s="2730" t="n"/>
      <c r="BP81" s="2730" t="n"/>
      <c r="BQ81" s="2730" t="n"/>
      <c r="BR81" s="2730" t="n"/>
      <c r="BS81" s="2730" t="n"/>
      <c r="BT81" s="2730" t="n"/>
      <c r="BU81" s="2730" t="n"/>
      <c r="BV81" s="2730" t="n"/>
      <c r="BW81" s="2730" t="n"/>
      <c r="BX81" s="2730" t="n"/>
      <c r="BY81" s="2730" t="n"/>
      <c r="BZ81" s="2730" t="n"/>
      <c r="CA81" s="2730" t="n"/>
      <c r="CB81" s="2730" t="n"/>
      <c r="CC81" s="2730" t="n"/>
      <c r="CD81" s="2730" t="n"/>
      <c r="CE81" s="2730" t="n"/>
      <c r="CF81" s="2730" t="n"/>
      <c r="CG81" s="2730" t="n"/>
      <c r="CH81" s="2730" t="n"/>
      <c r="CI81" s="2730" t="n"/>
      <c r="CK81" s="2730" t="n"/>
      <c r="CL81" s="2730" t="n"/>
      <c r="CM81" s="2606" t="n"/>
      <c r="CN81" s="2606" t="n"/>
      <c r="CO81" s="2730" t="n"/>
      <c r="CP81" s="2730" t="n"/>
      <c r="CQ81" s="2730" t="n"/>
      <c r="CR81" s="2607" t="n"/>
      <c r="CS81" s="2607" t="n"/>
      <c r="CT81" s="2607" t="n"/>
      <c r="CU81" s="2607" t="n"/>
      <c r="CV81" s="2607" t="n"/>
      <c r="CW81" s="2607" t="n"/>
      <c r="CX81" s="190" t="n"/>
      <c r="CZ81" s="2671" t="n"/>
      <c r="DA81" s="2671" t="n"/>
      <c r="DB81" s="2671" t="n"/>
      <c r="DC81" s="2671" t="n"/>
      <c r="DD81" s="2671" t="n"/>
      <c r="DE81" s="353" t="n"/>
      <c r="DF81" s="353" t="n"/>
      <c r="DG81" s="353" t="n"/>
      <c r="DH81" s="353" t="n"/>
      <c r="DI81" s="2752" t="n"/>
      <c r="DJ81" s="2752" t="n"/>
      <c r="DK81" s="2752" t="n"/>
      <c r="DT81" s="2704" t="n"/>
      <c r="DU81" s="2704" t="n"/>
    </row>
    <row customFormat="1" r="82" s="2728">
      <c r="A82" s="2730" t="n"/>
      <c r="B82" s="2730" t="n"/>
      <c r="C82" s="2730" t="n"/>
      <c r="D82" s="2730" t="n"/>
      <c r="E82" s="2730" t="n"/>
      <c r="F82" s="2730" t="n"/>
      <c r="G82" s="2730" t="n"/>
      <c r="H82" s="2730" t="n"/>
      <c r="I82" s="2730" t="n"/>
      <c r="J82" s="2730" t="n"/>
      <c r="K82" s="2730" t="n"/>
      <c r="L82" s="2730" t="n"/>
      <c r="M82" s="2730" t="n"/>
      <c r="N82" s="2730" t="n"/>
      <c r="O82" s="2730" t="n"/>
      <c r="P82" s="2605" t="n"/>
      <c r="Q82" s="2605" t="n"/>
      <c r="R82" s="2605" t="n"/>
      <c r="S82" s="2605" t="n"/>
      <c r="T82" s="2753" t="n"/>
      <c r="U82" s="2730" t="n"/>
      <c r="V82" s="2730" t="n"/>
      <c r="W82" s="2730" t="n"/>
      <c r="X82" s="2730" t="n"/>
      <c r="Y82" s="2730" t="n"/>
      <c r="Z82" s="2730" t="n"/>
      <c r="AA82" s="2730" t="n"/>
      <c r="AB82" s="190" t="n"/>
      <c r="AC82" s="2730" t="n"/>
      <c r="AD82" s="2730" t="n"/>
      <c r="AE82" s="2730" t="n"/>
      <c r="AF82" s="2730" t="n"/>
      <c r="AG82" s="2730" t="n"/>
      <c r="AH82" s="2730" t="n"/>
      <c r="AI82" s="2730" t="n"/>
      <c r="AJ82" s="2730" t="n"/>
      <c r="AK82" s="2730" t="n"/>
      <c r="AL82" s="2730" t="n"/>
      <c r="AM82" s="2730" t="n"/>
      <c r="AN82" s="2730" t="n"/>
      <c r="AO82" s="2730" t="n"/>
      <c r="AP82" s="2730" t="n"/>
      <c r="AQ82" s="2730" t="n"/>
      <c r="AR82" s="2730" t="n"/>
      <c r="AS82" s="2730" t="n"/>
      <c r="AT82" s="2730" t="n"/>
      <c r="AU82" s="2730" t="n"/>
      <c r="AV82" s="2730" t="n"/>
      <c r="AW82" s="2730" t="n"/>
      <c r="AX82" s="2730" t="n"/>
      <c r="AY82" s="2730" t="n"/>
      <c r="AZ82" s="2730" t="n"/>
      <c r="BA82" s="2730" t="n"/>
      <c r="BB82" s="2730" t="n"/>
      <c r="BC82" s="2730" t="n"/>
      <c r="BD82" s="2730" t="n"/>
      <c r="BE82" s="2730" t="n"/>
      <c r="BF82" s="2730" t="n"/>
      <c r="BG82" s="2730" t="n"/>
      <c r="BH82" s="2730" t="n"/>
      <c r="BI82" s="191" t="n"/>
      <c r="BJ82" s="2730" t="n"/>
      <c r="BK82" s="2730" t="n"/>
      <c r="BL82" s="2730" t="n"/>
      <c r="BM82" s="2730" t="n"/>
      <c r="BN82" s="2730" t="n"/>
      <c r="BO82" s="2730" t="n"/>
      <c r="BP82" s="2730" t="n"/>
      <c r="BQ82" s="2730" t="n"/>
      <c r="BR82" s="2730" t="n"/>
      <c r="BS82" s="2730" t="n"/>
      <c r="BT82" s="2730" t="n"/>
      <c r="BU82" s="2730" t="n"/>
      <c r="BV82" s="2730" t="n"/>
      <c r="BW82" s="2730" t="n"/>
      <c r="BX82" s="2730" t="n"/>
      <c r="BY82" s="2730" t="n"/>
      <c r="BZ82" s="2730" t="n"/>
      <c r="CA82" s="2730" t="n"/>
      <c r="CB82" s="2730" t="n"/>
      <c r="CC82" s="2730" t="n"/>
      <c r="CD82" s="2730" t="n"/>
      <c r="CE82" s="2730" t="n"/>
      <c r="CF82" s="2730" t="n"/>
      <c r="CG82" s="2730" t="n"/>
      <c r="CH82" s="2730" t="n"/>
      <c r="CI82" s="2730" t="n"/>
      <c r="CK82" s="2730" t="n"/>
      <c r="CL82" s="2730" t="n"/>
      <c r="CM82" s="2606" t="n"/>
      <c r="CN82" s="2606" t="n"/>
      <c r="CO82" s="2730" t="n"/>
      <c r="CP82" s="2730" t="n"/>
      <c r="CQ82" s="2730" t="n"/>
      <c r="CR82" s="2607" t="n"/>
      <c r="CS82" s="2607" t="n"/>
      <c r="CT82" s="2607" t="n"/>
      <c r="CU82" s="2607" t="n"/>
      <c r="CV82" s="2607" t="n"/>
      <c r="CW82" s="2607" t="n"/>
      <c r="CX82" s="190" t="n"/>
      <c r="CZ82" s="2671" t="n"/>
      <c r="DA82" s="2671" t="n"/>
      <c r="DB82" s="2671" t="n"/>
      <c r="DC82" s="2671" t="n"/>
      <c r="DD82" s="2671" t="n"/>
      <c r="DE82" s="353" t="n"/>
      <c r="DF82" s="353" t="n"/>
      <c r="DG82" s="353" t="n"/>
      <c r="DH82" s="353" t="n"/>
      <c r="DI82" s="2752" t="n"/>
      <c r="DJ82" s="2752" t="n"/>
      <c r="DK82" s="2752" t="n"/>
      <c r="DT82" s="2704" t="n"/>
      <c r="DU82" s="2704" t="n"/>
    </row>
    <row customFormat="1" r="83" s="2728">
      <c r="A83" s="2730" t="n"/>
      <c r="B83" s="2730" t="n"/>
      <c r="C83" s="2730" t="n"/>
      <c r="D83" s="2730" t="n"/>
      <c r="E83" s="2730" t="n"/>
      <c r="F83" s="2730" t="n"/>
      <c r="G83" s="2730" t="n"/>
      <c r="H83" s="2730" t="n"/>
      <c r="I83" s="2730" t="n"/>
      <c r="J83" s="2730" t="n"/>
      <c r="K83" s="2730" t="n"/>
      <c r="L83" s="2730" t="n"/>
      <c r="M83" s="2730" t="n"/>
      <c r="N83" s="2730" t="n"/>
      <c r="O83" s="2730" t="n"/>
      <c r="P83" s="2605" t="n"/>
      <c r="Q83" s="2605" t="n"/>
      <c r="R83" s="2605" t="n"/>
      <c r="S83" s="2605" t="n"/>
      <c r="T83" s="2753" t="n"/>
      <c r="U83" s="2730" t="n"/>
      <c r="V83" s="2730" t="n"/>
      <c r="W83" s="2730" t="n"/>
      <c r="X83" s="2730" t="n"/>
      <c r="Y83" s="2730" t="n"/>
      <c r="Z83" s="2730" t="n"/>
      <c r="AA83" s="2730" t="n"/>
      <c r="AB83" s="190" t="n"/>
      <c r="AC83" s="2730" t="n"/>
      <c r="AD83" s="2730" t="n"/>
      <c r="AE83" s="2730" t="n"/>
      <c r="AF83" s="2730" t="n"/>
      <c r="AG83" s="2730" t="n"/>
      <c r="AH83" s="2730" t="n"/>
      <c r="AI83" s="2730" t="n"/>
      <c r="AJ83" s="2730" t="n"/>
      <c r="AK83" s="2730" t="n"/>
      <c r="AL83" s="2730" t="n"/>
      <c r="AM83" s="2730" t="n"/>
      <c r="AN83" s="2730" t="n"/>
      <c r="AO83" s="2730" t="n"/>
      <c r="AP83" s="2730" t="n"/>
      <c r="AQ83" s="2730" t="n"/>
      <c r="AR83" s="2730" t="n"/>
      <c r="AS83" s="2730" t="n"/>
      <c r="AT83" s="2730" t="n"/>
      <c r="AU83" s="2730" t="n"/>
      <c r="AV83" s="2730" t="n"/>
      <c r="AW83" s="2730" t="n"/>
      <c r="AX83" s="2730" t="n"/>
      <c r="AY83" s="2730" t="n"/>
      <c r="AZ83" s="2730" t="n"/>
      <c r="BA83" s="2730" t="n"/>
      <c r="BB83" s="2730" t="n"/>
      <c r="BC83" s="2730" t="n"/>
      <c r="BD83" s="2730" t="n"/>
      <c r="BE83" s="2730" t="n"/>
      <c r="BF83" s="2730" t="n"/>
      <c r="BG83" s="2730" t="n"/>
      <c r="BH83" s="2730" t="n"/>
      <c r="BI83" s="191" t="n"/>
      <c r="BJ83" s="2730" t="n"/>
      <c r="BK83" s="2730" t="n"/>
      <c r="BL83" s="2730" t="n"/>
      <c r="BM83" s="2730" t="n"/>
      <c r="BN83" s="2730" t="n"/>
      <c r="BO83" s="2730" t="n"/>
      <c r="BP83" s="2730" t="n"/>
      <c r="BQ83" s="2730" t="n"/>
      <c r="BR83" s="2730" t="n"/>
      <c r="BS83" s="2730" t="n"/>
      <c r="BT83" s="2730" t="n"/>
      <c r="BU83" s="2730" t="n"/>
      <c r="BV83" s="2730" t="n"/>
      <c r="BW83" s="2730" t="n"/>
      <c r="BX83" s="2730" t="n"/>
      <c r="BY83" s="2730" t="n"/>
      <c r="BZ83" s="2730" t="n"/>
      <c r="CA83" s="2730" t="n"/>
      <c r="CB83" s="2730" t="n"/>
      <c r="CC83" s="2730" t="n"/>
      <c r="CD83" s="2730" t="n"/>
      <c r="CE83" s="2730" t="n"/>
      <c r="CF83" s="2730" t="n"/>
      <c r="CG83" s="2730" t="n"/>
      <c r="CH83" s="2730" t="n"/>
      <c r="CI83" s="2730" t="n"/>
      <c r="CK83" s="2730" t="n"/>
      <c r="CL83" s="2730" t="n"/>
      <c r="CM83" s="2606" t="n"/>
      <c r="CN83" s="2606" t="n"/>
      <c r="CO83" s="2730" t="n"/>
      <c r="CP83" s="2730" t="n"/>
      <c r="CQ83" s="2730" t="n"/>
      <c r="CR83" s="2607" t="n"/>
      <c r="CS83" s="2607" t="n"/>
      <c r="CT83" s="2607" t="n"/>
      <c r="CU83" s="2607" t="n"/>
      <c r="CV83" s="2607" t="n"/>
      <c r="CW83" s="2607" t="n"/>
      <c r="CX83" s="190" t="n"/>
      <c r="CZ83" s="2671" t="n"/>
      <c r="DA83" s="2671" t="n"/>
      <c r="DB83" s="2671" t="n"/>
      <c r="DC83" s="2671" t="n"/>
      <c r="DD83" s="2671" t="n"/>
      <c r="DE83" s="353" t="n"/>
      <c r="DF83" s="353" t="n"/>
      <c r="DG83" s="353" t="n"/>
      <c r="DH83" s="353" t="n"/>
      <c r="DI83" s="2752" t="n"/>
      <c r="DJ83" s="2752" t="n"/>
      <c r="DK83" s="2752" t="n"/>
      <c r="DT83" s="2704" t="n"/>
      <c r="DU83" s="2704" t="n"/>
    </row>
    <row customFormat="1" r="84" s="2728">
      <c r="A84" s="2730" t="n"/>
      <c r="B84" s="2730" t="n"/>
      <c r="C84" s="2730" t="n"/>
      <c r="D84" s="2730" t="n"/>
      <c r="E84" s="2730" t="n"/>
      <c r="F84" s="2730" t="n"/>
      <c r="G84" s="2730" t="n"/>
      <c r="H84" s="2730" t="n"/>
      <c r="I84" s="2730" t="n"/>
      <c r="J84" s="2730" t="n"/>
      <c r="K84" s="2730" t="n"/>
      <c r="L84" s="2730" t="n"/>
      <c r="M84" s="2730" t="n"/>
      <c r="N84" s="2730" t="n"/>
      <c r="O84" s="2730" t="n"/>
      <c r="P84" s="2605" t="n"/>
      <c r="Q84" s="2605" t="n"/>
      <c r="R84" s="2605" t="n"/>
      <c r="S84" s="2605" t="n"/>
      <c r="T84" s="2753" t="n"/>
      <c r="U84" s="2730" t="n"/>
      <c r="V84" s="2730" t="n"/>
      <c r="W84" s="2730" t="n"/>
      <c r="X84" s="2730" t="n"/>
      <c r="Y84" s="2730" t="n"/>
      <c r="Z84" s="2730" t="n"/>
      <c r="AA84" s="2730" t="n"/>
      <c r="AB84" s="190" t="n"/>
      <c r="AC84" s="2730" t="n"/>
      <c r="AD84" s="2730" t="n"/>
      <c r="AE84" s="2730" t="n"/>
      <c r="AF84" s="2730" t="n"/>
      <c r="AG84" s="2730" t="n"/>
      <c r="AH84" s="2730" t="n"/>
      <c r="AI84" s="2730" t="n"/>
      <c r="AJ84" s="2730" t="n"/>
      <c r="AK84" s="2730" t="n"/>
      <c r="AL84" s="2730" t="n"/>
      <c r="AM84" s="2730" t="n"/>
      <c r="AN84" s="2730" t="n"/>
      <c r="AO84" s="2730" t="n"/>
      <c r="AP84" s="2730" t="n"/>
      <c r="AQ84" s="2730" t="n"/>
      <c r="AR84" s="2730" t="n"/>
      <c r="AS84" s="2730" t="n"/>
      <c r="AT84" s="2730" t="n"/>
      <c r="AU84" s="2730" t="n"/>
      <c r="AV84" s="2730" t="n"/>
      <c r="AW84" s="2730" t="n"/>
      <c r="AX84" s="2730" t="n"/>
      <c r="AY84" s="2730" t="n"/>
      <c r="AZ84" s="2730" t="n"/>
      <c r="BA84" s="2730" t="n"/>
      <c r="BB84" s="2730" t="n"/>
      <c r="BC84" s="2730" t="n"/>
      <c r="BD84" s="2730" t="n"/>
      <c r="BE84" s="2730" t="n"/>
      <c r="BF84" s="2730" t="n"/>
      <c r="BG84" s="2730" t="n"/>
      <c r="BH84" s="2730" t="n"/>
      <c r="BI84" s="191" t="n"/>
      <c r="BJ84" s="2730" t="n"/>
      <c r="BK84" s="2730" t="n"/>
      <c r="BL84" s="2730" t="n"/>
      <c r="BM84" s="2730" t="n"/>
      <c r="BN84" s="2730" t="n"/>
      <c r="BO84" s="2730" t="n"/>
      <c r="BP84" s="2730" t="n"/>
      <c r="BQ84" s="2730" t="n"/>
      <c r="BR84" s="2730" t="n"/>
      <c r="BS84" s="2730" t="n"/>
      <c r="BT84" s="2730" t="n"/>
      <c r="BU84" s="2730" t="n"/>
      <c r="BV84" s="2730" t="n"/>
      <c r="BW84" s="2730" t="n"/>
      <c r="BX84" s="2730" t="n"/>
      <c r="BY84" s="2730" t="n"/>
      <c r="BZ84" s="2730" t="n"/>
      <c r="CA84" s="2730" t="n"/>
      <c r="CB84" s="2730" t="n"/>
      <c r="CC84" s="2730" t="n"/>
      <c r="CD84" s="2730" t="n"/>
      <c r="CE84" s="2730" t="n"/>
      <c r="CF84" s="2730" t="n"/>
      <c r="CG84" s="2730" t="n"/>
      <c r="CH84" s="2730" t="n"/>
      <c r="CI84" s="2730" t="n"/>
      <c r="CK84" s="2730" t="n"/>
      <c r="CL84" s="2730" t="n"/>
      <c r="CM84" s="2606" t="n"/>
      <c r="CN84" s="2606" t="n"/>
      <c r="CO84" s="2730" t="n"/>
      <c r="CP84" s="2730" t="n"/>
      <c r="CQ84" s="2730" t="n"/>
      <c r="CR84" s="2607" t="n"/>
      <c r="CS84" s="2607" t="n"/>
      <c r="CT84" s="2607" t="n"/>
      <c r="CU84" s="2607" t="n"/>
      <c r="CV84" s="2607" t="n"/>
      <c r="CW84" s="2607" t="n"/>
      <c r="CX84" s="190" t="n"/>
      <c r="CZ84" s="2671" t="n"/>
      <c r="DA84" s="2671" t="n"/>
      <c r="DB84" s="2671" t="n"/>
      <c r="DC84" s="2671" t="n"/>
      <c r="DD84" s="2671" t="n"/>
      <c r="DE84" s="353" t="n"/>
      <c r="DF84" s="353" t="n"/>
      <c r="DG84" s="353" t="n"/>
      <c r="DH84" s="353" t="n"/>
      <c r="DI84" s="2752" t="n"/>
      <c r="DJ84" s="2752" t="n"/>
      <c r="DK84" s="2752" t="n"/>
      <c r="DT84" s="2704" t="n"/>
      <c r="DU84" s="2704" t="n"/>
    </row>
    <row customFormat="1" r="85" s="2728">
      <c r="A85" s="2730" t="n"/>
      <c r="B85" s="2730" t="n"/>
      <c r="C85" s="2730" t="n"/>
      <c r="D85" s="2730" t="n"/>
      <c r="E85" s="2730" t="n"/>
      <c r="F85" s="2730" t="n"/>
      <c r="G85" s="2730" t="n"/>
      <c r="H85" s="2730" t="n"/>
      <c r="I85" s="2730" t="n"/>
      <c r="J85" s="2730" t="n"/>
      <c r="K85" s="2730" t="n"/>
      <c r="L85" s="2730" t="n"/>
      <c r="M85" s="2730" t="n"/>
      <c r="N85" s="2730" t="n"/>
      <c r="O85" s="2730" t="n"/>
      <c r="P85" s="2605" t="n"/>
      <c r="Q85" s="2605" t="n"/>
      <c r="R85" s="2605" t="n"/>
      <c r="S85" s="2605" t="n"/>
      <c r="T85" s="2753" t="n"/>
      <c r="U85" s="2730" t="n"/>
      <c r="V85" s="2730" t="n"/>
      <c r="W85" s="2730" t="n"/>
      <c r="X85" s="2730" t="n"/>
      <c r="Y85" s="2730" t="n"/>
      <c r="Z85" s="2730" t="n"/>
      <c r="AA85" s="2730" t="n"/>
      <c r="AB85" s="190" t="n"/>
      <c r="AC85" s="2730" t="n"/>
      <c r="AD85" s="2730" t="n"/>
      <c r="AE85" s="2730" t="n"/>
      <c r="AF85" s="2730" t="n"/>
      <c r="AG85" s="2730" t="n"/>
      <c r="AH85" s="2730" t="n"/>
      <c r="AI85" s="2730" t="n"/>
      <c r="AJ85" s="2730" t="n"/>
      <c r="AK85" s="2730" t="n"/>
      <c r="AL85" s="2730" t="n"/>
      <c r="AM85" s="2730" t="n"/>
      <c r="AN85" s="2730" t="n"/>
      <c r="AO85" s="2730" t="n"/>
      <c r="AP85" s="2730" t="n"/>
      <c r="AQ85" s="2730" t="n"/>
      <c r="AR85" s="2730" t="n"/>
      <c r="AS85" s="2730" t="n"/>
      <c r="AT85" s="2730" t="n"/>
      <c r="AU85" s="2730" t="n"/>
      <c r="AV85" s="2730" t="n"/>
      <c r="AW85" s="2730" t="n"/>
      <c r="AX85" s="2730" t="n"/>
      <c r="AY85" s="2730" t="n"/>
      <c r="AZ85" s="2730" t="n"/>
      <c r="BA85" s="2730" t="n"/>
      <c r="BB85" s="2730" t="n"/>
      <c r="BC85" s="2730" t="n"/>
      <c r="BD85" s="2730" t="n"/>
      <c r="BE85" s="2730" t="n"/>
      <c r="BF85" s="2730" t="n"/>
      <c r="BG85" s="2730" t="n"/>
      <c r="BH85" s="2730" t="n"/>
      <c r="BI85" s="191" t="n"/>
      <c r="BJ85" s="2730" t="n"/>
      <c r="BK85" s="2730" t="n"/>
      <c r="BL85" s="2730" t="n"/>
      <c r="BM85" s="2730" t="n"/>
      <c r="BN85" s="2730" t="n"/>
      <c r="BO85" s="2730" t="n"/>
      <c r="BP85" s="2730" t="n"/>
      <c r="BQ85" s="2730" t="n"/>
      <c r="BR85" s="2730" t="n"/>
      <c r="BS85" s="2730" t="n"/>
      <c r="BT85" s="2730" t="n"/>
      <c r="BU85" s="2730" t="n"/>
      <c r="BV85" s="2730" t="n"/>
      <c r="BW85" s="2730" t="n"/>
      <c r="BX85" s="2730" t="n"/>
      <c r="BY85" s="2730" t="n"/>
      <c r="BZ85" s="2730" t="n"/>
      <c r="CA85" s="2730" t="n"/>
      <c r="CB85" s="2730" t="n"/>
      <c r="CC85" s="2730" t="n"/>
      <c r="CD85" s="2730" t="n"/>
      <c r="CE85" s="2730" t="n"/>
      <c r="CF85" s="2730" t="n"/>
      <c r="CG85" s="2730" t="n"/>
      <c r="CH85" s="2730" t="n"/>
      <c r="CI85" s="2730" t="n"/>
      <c r="CK85" s="2730" t="n"/>
      <c r="CL85" s="2730" t="n"/>
      <c r="CM85" s="2606" t="n"/>
      <c r="CN85" s="2606" t="n"/>
      <c r="CO85" s="2730" t="n"/>
      <c r="CP85" s="2730" t="n"/>
      <c r="CQ85" s="2730" t="n"/>
      <c r="CR85" s="2607" t="n"/>
      <c r="CS85" s="2607" t="n"/>
      <c r="CT85" s="2607" t="n"/>
      <c r="CU85" s="2607" t="n"/>
      <c r="CV85" s="2607" t="n"/>
      <c r="CW85" s="2607" t="n"/>
      <c r="CX85" s="190" t="n"/>
      <c r="CZ85" s="2671" t="n"/>
      <c r="DA85" s="2671" t="n"/>
      <c r="DB85" s="2671" t="n"/>
      <c r="DC85" s="2671" t="n"/>
      <c r="DD85" s="2671" t="n"/>
      <c r="DE85" s="353" t="n"/>
      <c r="DF85" s="353" t="n"/>
      <c r="DG85" s="353" t="n"/>
      <c r="DH85" s="353" t="n"/>
      <c r="DI85" s="2752" t="n"/>
      <c r="DJ85" s="2752" t="n"/>
      <c r="DK85" s="2752" t="n"/>
      <c r="DT85" s="2704" t="n"/>
      <c r="DU85" s="2704" t="n"/>
    </row>
    <row customFormat="1" r="86" s="2728">
      <c r="A86" s="2730" t="n"/>
      <c r="B86" s="2730" t="n"/>
      <c r="C86" s="2730" t="n"/>
      <c r="D86" s="2730" t="n"/>
      <c r="E86" s="2730" t="n"/>
      <c r="F86" s="2730" t="n"/>
      <c r="G86" s="2730" t="n"/>
      <c r="H86" s="2730" t="n"/>
      <c r="I86" s="2730" t="n"/>
      <c r="J86" s="2730" t="n"/>
      <c r="K86" s="2730" t="n"/>
      <c r="L86" s="2730" t="n"/>
      <c r="M86" s="2730" t="n"/>
      <c r="N86" s="2730" t="n"/>
      <c r="O86" s="2730" t="n"/>
      <c r="P86" s="2605" t="n"/>
      <c r="Q86" s="2605" t="n"/>
      <c r="R86" s="2605" t="n"/>
      <c r="S86" s="2605" t="n"/>
      <c r="T86" s="2753" t="n"/>
      <c r="U86" s="2730" t="n"/>
      <c r="V86" s="2730" t="n"/>
      <c r="W86" s="2730" t="n"/>
      <c r="X86" s="2730" t="n"/>
      <c r="Y86" s="2730" t="n"/>
      <c r="Z86" s="2730" t="n"/>
      <c r="AA86" s="2730" t="n"/>
      <c r="AB86" s="190" t="n"/>
      <c r="AC86" s="2730" t="n"/>
      <c r="AD86" s="2730" t="n"/>
      <c r="AE86" s="2730" t="n"/>
      <c r="AF86" s="2730" t="n"/>
      <c r="AG86" s="2730" t="n"/>
      <c r="AH86" s="2730" t="n"/>
      <c r="AI86" s="2730" t="n"/>
      <c r="AJ86" s="2730" t="n"/>
      <c r="AK86" s="2730" t="n"/>
      <c r="AL86" s="2730" t="n"/>
      <c r="AM86" s="2730" t="n"/>
      <c r="AN86" s="2730" t="n"/>
      <c r="AO86" s="2730" t="n"/>
      <c r="AP86" s="2730" t="n"/>
      <c r="AQ86" s="2730" t="n"/>
      <c r="AR86" s="2730" t="n"/>
      <c r="AS86" s="2730" t="n"/>
      <c r="AT86" s="2730" t="n"/>
      <c r="AU86" s="2730" t="n"/>
      <c r="AV86" s="2730" t="n"/>
      <c r="AW86" s="2730" t="n"/>
      <c r="AX86" s="2730" t="n"/>
      <c r="AY86" s="2730" t="n"/>
      <c r="AZ86" s="2730" t="n"/>
      <c r="BA86" s="2730" t="n"/>
      <c r="BB86" s="2730" t="n"/>
      <c r="BC86" s="2730" t="n"/>
      <c r="BD86" s="2730" t="n"/>
      <c r="BE86" s="2730" t="n"/>
      <c r="BF86" s="2730" t="n"/>
      <c r="BG86" s="2730" t="n"/>
      <c r="BH86" s="2730" t="n"/>
      <c r="BI86" s="191" t="n"/>
      <c r="BJ86" s="2730" t="n"/>
      <c r="BK86" s="2730" t="n"/>
      <c r="BL86" s="2730" t="n"/>
      <c r="BM86" s="2730" t="n"/>
      <c r="BN86" s="2730" t="n"/>
      <c r="BO86" s="2730" t="n"/>
      <c r="BP86" s="2730" t="n"/>
      <c r="BQ86" s="2730" t="n"/>
      <c r="BR86" s="2730" t="n"/>
      <c r="BS86" s="2730" t="n"/>
      <c r="BT86" s="2730" t="n"/>
      <c r="BU86" s="2730" t="n"/>
      <c r="BV86" s="2730" t="n"/>
      <c r="BW86" s="2730" t="n"/>
      <c r="BX86" s="2730" t="n"/>
      <c r="BY86" s="2730" t="n"/>
      <c r="BZ86" s="2730" t="n"/>
      <c r="CA86" s="2730" t="n"/>
      <c r="CB86" s="2730" t="n"/>
      <c r="CC86" s="2730" t="n"/>
      <c r="CD86" s="2730" t="n"/>
      <c r="CE86" s="2730" t="n"/>
      <c r="CF86" s="2730" t="n"/>
      <c r="CG86" s="2730" t="n"/>
      <c r="CH86" s="2730" t="n"/>
      <c r="CI86" s="2730" t="n"/>
      <c r="CK86" s="2730" t="n"/>
      <c r="CL86" s="2730" t="n"/>
      <c r="CM86" s="2606" t="n"/>
      <c r="CN86" s="2606" t="n"/>
      <c r="CO86" s="2730" t="n"/>
      <c r="CP86" s="2730" t="n"/>
      <c r="CQ86" s="2730" t="n"/>
      <c r="CR86" s="2607" t="n"/>
      <c r="CS86" s="2607" t="n"/>
      <c r="CT86" s="2607" t="n"/>
      <c r="CU86" s="2607" t="n"/>
      <c r="CV86" s="2607" t="n"/>
      <c r="CW86" s="2607" t="n"/>
      <c r="CX86" s="190" t="n"/>
      <c r="CZ86" s="2671" t="n"/>
      <c r="DA86" s="2671" t="n"/>
      <c r="DB86" s="2671" t="n"/>
      <c r="DC86" s="2671" t="n"/>
      <c r="DD86" s="2671" t="n"/>
      <c r="DE86" s="353" t="n"/>
      <c r="DF86" s="353" t="n"/>
      <c r="DG86" s="353" t="n"/>
      <c r="DH86" s="353" t="n"/>
      <c r="DI86" s="2752" t="n"/>
      <c r="DJ86" s="2752" t="n"/>
      <c r="DK86" s="2752" t="n"/>
      <c r="DT86" s="2704" t="n"/>
      <c r="DU86" s="2704" t="n"/>
    </row>
    <row customFormat="1" r="87" s="2728">
      <c r="A87" s="2730" t="n"/>
      <c r="B87" s="2730" t="n"/>
      <c r="C87" s="2730" t="n"/>
      <c r="D87" s="2730" t="n"/>
      <c r="E87" s="2730" t="n"/>
      <c r="F87" s="2730" t="n"/>
      <c r="G87" s="2730" t="n"/>
      <c r="H87" s="2730" t="n"/>
      <c r="I87" s="2730" t="n"/>
      <c r="J87" s="2730" t="n"/>
      <c r="K87" s="2730" t="n"/>
      <c r="L87" s="2730" t="n"/>
      <c r="M87" s="2730" t="n"/>
      <c r="N87" s="2730" t="n"/>
      <c r="O87" s="2730" t="n"/>
      <c r="P87" s="2605" t="n"/>
      <c r="Q87" s="2605" t="n"/>
      <c r="R87" s="2605" t="n"/>
      <c r="S87" s="2605" t="n"/>
      <c r="T87" s="2753" t="n"/>
      <c r="U87" s="2730" t="n"/>
      <c r="V87" s="2730" t="n"/>
      <c r="W87" s="2730" t="n"/>
      <c r="X87" s="2730" t="n"/>
      <c r="Y87" s="2730" t="n"/>
      <c r="Z87" s="2730" t="n"/>
      <c r="AA87" s="2730" t="n"/>
      <c r="AB87" s="190" t="n"/>
      <c r="AC87" s="2730" t="n"/>
      <c r="AD87" s="2730" t="n"/>
      <c r="AE87" s="2730" t="n"/>
      <c r="AF87" s="2730" t="n"/>
      <c r="AG87" s="2730" t="n"/>
      <c r="AH87" s="2730" t="n"/>
      <c r="AI87" s="2730" t="n"/>
      <c r="AJ87" s="2730" t="n"/>
      <c r="AK87" s="2730" t="n"/>
      <c r="AL87" s="2730" t="n"/>
      <c r="AM87" s="2730" t="n"/>
      <c r="AN87" s="2730" t="n"/>
      <c r="AO87" s="2730" t="n"/>
      <c r="AP87" s="2730" t="n"/>
      <c r="AQ87" s="2730" t="n"/>
      <c r="AR87" s="2730" t="n"/>
      <c r="AS87" s="2730" t="n"/>
      <c r="AT87" s="2730" t="n"/>
      <c r="AU87" s="2730" t="n"/>
      <c r="AV87" s="2730" t="n"/>
      <c r="AW87" s="2730" t="n"/>
      <c r="AX87" s="2730" t="n"/>
      <c r="AY87" s="2730" t="n"/>
      <c r="AZ87" s="2730" t="n"/>
      <c r="BA87" s="2730" t="n"/>
      <c r="BB87" s="2730" t="n"/>
      <c r="BC87" s="2730" t="n"/>
      <c r="BD87" s="2730" t="n"/>
      <c r="BE87" s="2730" t="n"/>
      <c r="BF87" s="2730" t="n"/>
      <c r="BG87" s="2730" t="n"/>
      <c r="BH87" s="2730" t="n"/>
      <c r="BI87" s="191" t="n"/>
      <c r="BJ87" s="2730" t="n"/>
      <c r="BK87" s="2730" t="n"/>
      <c r="BL87" s="2730" t="n"/>
      <c r="BM87" s="2730" t="n"/>
      <c r="BN87" s="2730" t="n"/>
      <c r="BO87" s="2730" t="n"/>
      <c r="BP87" s="2730" t="n"/>
      <c r="BQ87" s="2730" t="n"/>
      <c r="BR87" s="2730" t="n"/>
      <c r="BS87" s="2730" t="n"/>
      <c r="BT87" s="2730" t="n"/>
      <c r="BU87" s="2730" t="n"/>
      <c r="BV87" s="2730" t="n"/>
      <c r="BW87" s="2730" t="n"/>
      <c r="BX87" s="2730" t="n"/>
      <c r="BY87" s="2730" t="n"/>
      <c r="BZ87" s="2730" t="n"/>
      <c r="CA87" s="2730" t="n"/>
      <c r="CB87" s="2730" t="n"/>
      <c r="CC87" s="2730" t="n"/>
      <c r="CD87" s="2730" t="n"/>
      <c r="CE87" s="2730" t="n"/>
      <c r="CF87" s="2730" t="n"/>
      <c r="CG87" s="2730" t="n"/>
      <c r="CH87" s="2730" t="n"/>
      <c r="CI87" s="2730" t="n"/>
      <c r="CK87" s="2730" t="n"/>
      <c r="CL87" s="2730" t="n"/>
      <c r="CM87" s="2606" t="n"/>
      <c r="CN87" s="2606" t="n"/>
      <c r="CO87" s="2730" t="n"/>
      <c r="CP87" s="2730" t="n"/>
      <c r="CQ87" s="2730" t="n"/>
      <c r="CR87" s="2607" t="n"/>
      <c r="CS87" s="2607" t="n"/>
      <c r="CT87" s="2607" t="n"/>
      <c r="CU87" s="2607" t="n"/>
      <c r="CV87" s="2607" t="n"/>
      <c r="CW87" s="2607" t="n"/>
      <c r="CX87" s="190" t="n"/>
      <c r="CZ87" s="2671" t="n"/>
      <c r="DA87" s="2671" t="n"/>
      <c r="DB87" s="2671" t="n"/>
      <c r="DC87" s="2671" t="n"/>
      <c r="DD87" s="2671" t="n"/>
      <c r="DE87" s="353" t="n"/>
      <c r="DF87" s="353" t="n"/>
      <c r="DG87" s="353" t="n"/>
      <c r="DH87" s="353" t="n"/>
      <c r="DI87" s="2752" t="n"/>
      <c r="DJ87" s="2752" t="n"/>
      <c r="DK87" s="2752" t="n"/>
      <c r="DT87" s="2704" t="n"/>
      <c r="DU87" s="2704" t="n"/>
    </row>
    <row customFormat="1" r="88" s="2728">
      <c r="A88" s="2730" t="n"/>
      <c r="B88" s="2730" t="n"/>
      <c r="C88" s="2730" t="n"/>
      <c r="D88" s="2730" t="n"/>
      <c r="E88" s="2730" t="n"/>
      <c r="F88" s="2730" t="n"/>
      <c r="G88" s="2730" t="n"/>
      <c r="H88" s="2730" t="n"/>
      <c r="I88" s="2730" t="n"/>
      <c r="J88" s="2730" t="n"/>
      <c r="K88" s="2730" t="n"/>
      <c r="L88" s="2730" t="n"/>
      <c r="M88" s="2730" t="n"/>
      <c r="N88" s="2730" t="n"/>
      <c r="O88" s="2730" t="n"/>
      <c r="P88" s="2605" t="n"/>
      <c r="Q88" s="2605" t="n"/>
      <c r="R88" s="2605" t="n"/>
      <c r="S88" s="2605" t="n"/>
      <c r="T88" s="2753" t="n"/>
      <c r="U88" s="2730" t="n"/>
      <c r="V88" s="2730" t="n"/>
      <c r="W88" s="2730" t="n"/>
      <c r="X88" s="2730" t="n"/>
      <c r="Y88" s="2730" t="n"/>
      <c r="Z88" s="2730" t="n"/>
      <c r="AA88" s="2730" t="n"/>
      <c r="AB88" s="190" t="n"/>
      <c r="AC88" s="2730" t="n"/>
      <c r="AD88" s="2730" t="n"/>
      <c r="AE88" s="2730" t="n"/>
      <c r="AF88" s="2730" t="n"/>
      <c r="AG88" s="2730" t="n"/>
      <c r="AH88" s="2730" t="n"/>
      <c r="AI88" s="2730" t="n"/>
      <c r="AJ88" s="2730" t="n"/>
      <c r="AK88" s="2730" t="n"/>
      <c r="AL88" s="2730" t="n"/>
      <c r="AM88" s="2730" t="n"/>
      <c r="AN88" s="2730" t="n"/>
      <c r="AO88" s="2730" t="n"/>
      <c r="AP88" s="2730" t="n"/>
      <c r="AQ88" s="2730" t="n"/>
      <c r="AR88" s="2730" t="n"/>
      <c r="AS88" s="2730" t="n"/>
      <c r="AT88" s="2730" t="n"/>
      <c r="AU88" s="2730" t="n"/>
      <c r="AV88" s="2730" t="n"/>
      <c r="AW88" s="2730" t="n"/>
      <c r="AX88" s="2730" t="n"/>
      <c r="AY88" s="2730" t="n"/>
      <c r="AZ88" s="2730" t="n"/>
      <c r="BA88" s="2730" t="n"/>
      <c r="BB88" s="2730" t="n"/>
      <c r="BC88" s="2730" t="n"/>
      <c r="BD88" s="2730" t="n"/>
      <c r="BE88" s="2730" t="n"/>
      <c r="BF88" s="2730" t="n"/>
      <c r="BG88" s="2730" t="n"/>
      <c r="BH88" s="2730" t="n"/>
      <c r="BI88" s="191" t="n"/>
      <c r="BJ88" s="2730" t="n"/>
      <c r="BK88" s="2730" t="n"/>
      <c r="BL88" s="2730" t="n"/>
      <c r="BM88" s="2730" t="n"/>
      <c r="BN88" s="2730" t="n"/>
      <c r="BO88" s="2730" t="n"/>
      <c r="BP88" s="2730" t="n"/>
      <c r="BQ88" s="2730" t="n"/>
      <c r="BR88" s="2730" t="n"/>
      <c r="BS88" s="2730" t="n"/>
      <c r="BT88" s="2730" t="n"/>
      <c r="BU88" s="2730" t="n"/>
      <c r="BV88" s="2730" t="n"/>
      <c r="BW88" s="2730" t="n"/>
      <c r="BX88" s="2730" t="n"/>
      <c r="BY88" s="2730" t="n"/>
      <c r="BZ88" s="2730" t="n"/>
      <c r="CA88" s="2730" t="n"/>
      <c r="CB88" s="2730" t="n"/>
      <c r="CC88" s="2730" t="n"/>
      <c r="CD88" s="2730" t="n"/>
      <c r="CE88" s="2730" t="n"/>
      <c r="CF88" s="2730" t="n"/>
      <c r="CG88" s="2730" t="n"/>
      <c r="CH88" s="2730" t="n"/>
      <c r="CI88" s="2730" t="n"/>
      <c r="CK88" s="2730" t="n"/>
      <c r="CL88" s="2730" t="n"/>
      <c r="CM88" s="2606" t="n"/>
      <c r="CN88" s="2606" t="n"/>
      <c r="CO88" s="2730" t="n"/>
      <c r="CP88" s="2730" t="n"/>
      <c r="CQ88" s="2730" t="n"/>
      <c r="CR88" s="2607" t="n"/>
      <c r="CS88" s="2607" t="n"/>
      <c r="CT88" s="2607" t="n"/>
      <c r="CU88" s="2607" t="n"/>
      <c r="CV88" s="2607" t="n"/>
      <c r="CW88" s="2607" t="n"/>
      <c r="CX88" s="190" t="n"/>
      <c r="CZ88" s="2671" t="n"/>
      <c r="DA88" s="2671" t="n"/>
      <c r="DB88" s="2671" t="n"/>
      <c r="DC88" s="2671" t="n"/>
      <c r="DD88" s="2671" t="n"/>
      <c r="DE88" s="353" t="n"/>
      <c r="DF88" s="353" t="n"/>
      <c r="DG88" s="353" t="n"/>
      <c r="DH88" s="353" t="n"/>
      <c r="DI88" s="2752" t="n"/>
      <c r="DJ88" s="2752" t="n"/>
      <c r="DK88" s="2752" t="n"/>
      <c r="DT88" s="2704" t="n"/>
      <c r="DU88" s="2704" t="n"/>
    </row>
    <row customFormat="1" r="89" s="2728">
      <c r="A89" s="2730" t="n"/>
      <c r="B89" s="2730" t="n"/>
      <c r="C89" s="2730" t="n"/>
      <c r="D89" s="2730" t="n"/>
      <c r="E89" s="2730" t="n"/>
      <c r="F89" s="2730" t="n"/>
      <c r="G89" s="2730" t="n"/>
      <c r="H89" s="2730" t="n"/>
      <c r="I89" s="2730" t="n"/>
      <c r="J89" s="2730" t="n"/>
      <c r="K89" s="2730" t="n"/>
      <c r="L89" s="2730" t="n"/>
      <c r="M89" s="2730" t="n"/>
      <c r="N89" s="2730" t="n"/>
      <c r="O89" s="2730" t="n"/>
      <c r="P89" s="2605" t="n"/>
      <c r="Q89" s="2605" t="n"/>
      <c r="R89" s="2605" t="n"/>
      <c r="S89" s="2605" t="n"/>
      <c r="T89" s="2753" t="n"/>
      <c r="U89" s="2730" t="n"/>
      <c r="V89" s="2730" t="n"/>
      <c r="W89" s="2730" t="n"/>
      <c r="X89" s="2730" t="n"/>
      <c r="Y89" s="2730" t="n"/>
      <c r="Z89" s="2730" t="n"/>
      <c r="AA89" s="2730" t="n"/>
      <c r="AB89" s="190" t="n"/>
      <c r="AC89" s="2730" t="n"/>
      <c r="AD89" s="2730" t="n"/>
      <c r="AE89" s="2730" t="n"/>
      <c r="AF89" s="2730" t="n"/>
      <c r="AG89" s="2730" t="n"/>
      <c r="AH89" s="2730" t="n"/>
      <c r="AI89" s="2730" t="n"/>
      <c r="AJ89" s="2730" t="n"/>
      <c r="AK89" s="2730" t="n"/>
      <c r="AL89" s="2730" t="n"/>
      <c r="AM89" s="2730" t="n"/>
      <c r="AN89" s="2730" t="n"/>
      <c r="AO89" s="2730" t="n"/>
      <c r="AP89" s="2730" t="n"/>
      <c r="AQ89" s="2730" t="n"/>
      <c r="AR89" s="2730" t="n"/>
      <c r="AS89" s="2730" t="n"/>
      <c r="AT89" s="2730" t="n"/>
      <c r="AU89" s="2730" t="n"/>
      <c r="AV89" s="2730" t="n"/>
      <c r="AW89" s="2730" t="n"/>
      <c r="AX89" s="2730" t="n"/>
      <c r="AY89" s="2730" t="n"/>
      <c r="AZ89" s="2730" t="n"/>
      <c r="BA89" s="2730" t="n"/>
      <c r="BB89" s="2730" t="n"/>
      <c r="BC89" s="2730" t="n"/>
      <c r="BD89" s="2730" t="n"/>
      <c r="BE89" s="2730" t="n"/>
      <c r="BF89" s="2730" t="n"/>
      <c r="BG89" s="2730" t="n"/>
      <c r="BH89" s="2730" t="n"/>
      <c r="BI89" s="191" t="n"/>
      <c r="BJ89" s="2730" t="n"/>
      <c r="BK89" s="2730" t="n"/>
      <c r="BL89" s="2730" t="n"/>
      <c r="BM89" s="2730" t="n"/>
      <c r="BN89" s="2730" t="n"/>
      <c r="BO89" s="2730" t="n"/>
      <c r="BP89" s="2730" t="n"/>
      <c r="BQ89" s="2730" t="n"/>
      <c r="BR89" s="2730" t="n"/>
      <c r="BS89" s="2730" t="n"/>
      <c r="BT89" s="2730" t="n"/>
      <c r="BU89" s="2730" t="n"/>
      <c r="BV89" s="2730" t="n"/>
      <c r="BW89" s="2730" t="n"/>
      <c r="BX89" s="2730" t="n"/>
      <c r="BY89" s="2730" t="n"/>
      <c r="BZ89" s="2730" t="n"/>
      <c r="CA89" s="2730" t="n"/>
      <c r="CB89" s="2730" t="n"/>
      <c r="CC89" s="2730" t="n"/>
      <c r="CD89" s="2730" t="n"/>
      <c r="CE89" s="2730" t="n"/>
      <c r="CF89" s="2730" t="n"/>
      <c r="CG89" s="2730" t="n"/>
      <c r="CH89" s="2730" t="n"/>
      <c r="CI89" s="2730" t="n"/>
      <c r="CK89" s="2730" t="n"/>
      <c r="CL89" s="2730" t="n"/>
      <c r="CM89" s="2606" t="n"/>
      <c r="CN89" s="2606" t="n"/>
      <c r="CO89" s="2730" t="n"/>
      <c r="CP89" s="2730" t="n"/>
      <c r="CQ89" s="2730" t="n"/>
      <c r="CR89" s="2607" t="n"/>
      <c r="CS89" s="2607" t="n"/>
      <c r="CT89" s="2607" t="n"/>
      <c r="CU89" s="2607" t="n"/>
      <c r="CV89" s="2607" t="n"/>
      <c r="CW89" s="2607" t="n"/>
      <c r="CX89" s="190" t="n"/>
      <c r="CZ89" s="2671" t="n"/>
      <c r="DA89" s="2671" t="n"/>
      <c r="DB89" s="2671" t="n"/>
      <c r="DC89" s="2671" t="n"/>
      <c r="DD89" s="2671" t="n"/>
      <c r="DE89" s="353" t="n"/>
      <c r="DF89" s="353" t="n"/>
      <c r="DG89" s="353" t="n"/>
      <c r="DH89" s="353" t="n"/>
      <c r="DI89" s="2752" t="n"/>
      <c r="DJ89" s="2752" t="n"/>
      <c r="DK89" s="2752" t="n"/>
      <c r="DT89" s="2704" t="n"/>
      <c r="DU89" s="2704" t="n"/>
    </row>
    <row customFormat="1" customHeight="1" ht="25.5" r="90" s="2728">
      <c r="A90" s="2730" t="n"/>
      <c r="B90" s="2730" t="n"/>
      <c r="C90" s="2730" t="n"/>
      <c r="D90" s="2730" t="n"/>
      <c r="E90" s="2730" t="n"/>
      <c r="F90" s="2730" t="n"/>
      <c r="G90" s="2730" t="n"/>
      <c r="H90" s="2730" t="n"/>
      <c r="I90" s="2730" t="n"/>
      <c r="J90" s="2730" t="n"/>
      <c r="K90" s="2730" t="n"/>
      <c r="L90" s="2730" t="n"/>
      <c r="M90" s="2730" t="n"/>
      <c r="N90" s="2730" t="n"/>
      <c r="O90" s="2730" t="n"/>
      <c r="P90" s="2605" t="n"/>
      <c r="Q90" s="2605" t="n"/>
      <c r="R90" s="2605" t="n"/>
      <c r="S90" s="2605" t="n"/>
      <c r="T90" s="2753" t="n"/>
      <c r="U90" s="2730" t="n"/>
      <c r="V90" s="2730" t="n"/>
      <c r="W90" s="2730" t="n"/>
      <c r="X90" s="2730" t="n"/>
      <c r="Y90" s="2730" t="n"/>
      <c r="Z90" s="2730" t="n"/>
      <c r="AA90" s="2730" t="n"/>
      <c r="AB90" s="190" t="n"/>
      <c r="AC90" s="2730" t="n"/>
      <c r="AD90" s="2730" t="n"/>
      <c r="AE90" s="2730" t="n"/>
      <c r="AF90" s="2730" t="n"/>
      <c r="AG90" s="2730" t="n"/>
      <c r="AH90" s="2730" t="n"/>
      <c r="AI90" s="2730" t="n"/>
      <c r="AJ90" s="2730" t="n"/>
      <c r="AK90" s="2730" t="n"/>
      <c r="AL90" s="2730" t="n"/>
      <c r="AM90" s="2730" t="n"/>
      <c r="AN90" s="2730" t="n"/>
      <c r="AO90" s="2730" t="n"/>
      <c r="AP90" s="2730" t="n"/>
      <c r="AQ90" s="2730" t="n"/>
      <c r="AR90" s="2730" t="n"/>
      <c r="AS90" s="2730" t="n"/>
      <c r="AT90" s="2730" t="n"/>
      <c r="AU90" s="2730" t="n"/>
      <c r="AV90" s="2730" t="n"/>
      <c r="AW90" s="2730" t="n"/>
      <c r="AX90" s="2730" t="n"/>
      <c r="AY90" s="2730" t="n"/>
      <c r="AZ90" s="2730" t="n"/>
      <c r="BA90" s="2730" t="n"/>
      <c r="BB90" s="2730" t="n"/>
      <c r="BC90" s="2730" t="n"/>
      <c r="BD90" s="2730" t="n"/>
      <c r="BE90" s="2730" t="n"/>
      <c r="BF90" s="2730" t="n"/>
      <c r="BG90" s="2730" t="n"/>
      <c r="BH90" s="2730" t="n"/>
      <c r="BI90" s="191" t="n"/>
      <c r="BJ90" s="2730" t="n"/>
      <c r="BK90" s="2730" t="n"/>
      <c r="BL90" s="2730" t="n"/>
      <c r="BM90" s="2730" t="n"/>
      <c r="BN90" s="2730" t="n"/>
      <c r="BO90" s="2730" t="n"/>
      <c r="BP90" s="2730" t="n"/>
      <c r="BQ90" s="2730" t="n"/>
      <c r="BR90" s="2730" t="n"/>
      <c r="BS90" s="2730" t="n"/>
      <c r="BT90" s="2730" t="n"/>
      <c r="BU90" s="2730" t="n"/>
      <c r="BV90" s="2730" t="n"/>
      <c r="BW90" s="2730" t="n"/>
      <c r="BX90" s="2730" t="n"/>
      <c r="BY90" s="2730" t="n"/>
      <c r="BZ90" s="2730" t="n"/>
      <c r="CA90" s="2730" t="n"/>
      <c r="CB90" s="2730" t="n"/>
      <c r="CC90" s="2730" t="n"/>
      <c r="CD90" s="2730" t="n"/>
      <c r="CE90" s="2730" t="n"/>
      <c r="CF90" s="2730" t="n"/>
      <c r="CG90" s="2730" t="n"/>
      <c r="CH90" s="2730" t="n"/>
      <c r="CI90" s="2730" t="n"/>
      <c r="CK90" s="2730" t="n"/>
      <c r="CL90" s="2730" t="n"/>
      <c r="CM90" s="2606" t="n"/>
      <c r="CN90" s="2606" t="n"/>
      <c r="CO90" s="2730" t="n"/>
      <c r="CP90" s="2730" t="n"/>
      <c r="CQ90" s="2730" t="n"/>
      <c r="CR90" s="2607" t="n"/>
      <c r="CS90" s="2607" t="n"/>
      <c r="CT90" s="2607" t="n"/>
      <c r="CU90" s="2607" t="n"/>
      <c r="CV90" s="2607" t="n"/>
      <c r="CW90" s="2607" t="n"/>
      <c r="CX90" s="190" t="n"/>
      <c r="CZ90" s="2606" t="n"/>
      <c r="DA90" s="2606" t="n"/>
      <c r="DB90" s="2606" t="n"/>
      <c r="DC90" s="2606" t="n"/>
      <c r="DD90" s="2606" t="n"/>
      <c r="DI90" s="2752" t="n"/>
      <c r="DJ90" s="2752" t="n"/>
      <c r="DK90" s="2752" t="n"/>
      <c r="DT90" s="2704" t="n"/>
      <c r="DU90" s="2704" t="n"/>
    </row>
    <row customFormat="1" customHeight="1" ht="23.25" r="91" s="2753">
      <c r="P91" s="2779" t="n"/>
      <c r="Q91" s="2779" t="n"/>
      <c r="R91" s="2779" t="n"/>
      <c r="S91" s="2779" t="n"/>
      <c r="AB91" s="353" t="n"/>
      <c r="BI91" s="353" t="n"/>
      <c r="CM91" s="2671" t="n"/>
      <c r="CN91" s="2671" t="n"/>
      <c r="CR91" s="2671" t="n"/>
      <c r="CS91" s="2671" t="n"/>
      <c r="CT91" s="2671" t="n"/>
      <c r="CU91" s="2671" t="n"/>
      <c r="CV91" s="2671" t="n"/>
      <c r="CW91" s="2671" t="n"/>
      <c r="CZ91" s="2671" t="n"/>
      <c r="DA91" s="2671" t="n"/>
      <c r="DB91" s="2671" t="n"/>
      <c r="DC91" s="2671" t="n"/>
      <c r="DD91" s="2671" t="n"/>
      <c r="DI91" s="2780" t="n"/>
      <c r="DJ91" s="2780" t="n"/>
      <c r="DK91" s="2780" t="n"/>
      <c r="DT91" s="2704" t="n"/>
      <c r="DU91" s="2704" t="n"/>
    </row>
    <row customFormat="1" customHeight="1" ht="29.25" r="92" s="2753">
      <c r="P92" s="2779" t="n"/>
      <c r="Q92" s="2779" t="n"/>
      <c r="R92" s="2779" t="n"/>
      <c r="S92" s="2779" t="n"/>
      <c r="AB92" s="353" t="n"/>
      <c r="BI92" s="353" t="n"/>
      <c r="CM92" s="2671" t="n"/>
      <c r="CN92" s="2671" t="n"/>
      <c r="CR92" s="2671" t="n"/>
      <c r="CS92" s="2671" t="n"/>
      <c r="CT92" s="2671" t="n"/>
      <c r="CU92" s="2671" t="n"/>
      <c r="CV92" s="2671" t="n"/>
      <c r="CW92" s="2671" t="n"/>
      <c r="CZ92" s="2671" t="n"/>
      <c r="DA92" s="2671" t="n"/>
      <c r="DB92" s="2671" t="n"/>
      <c r="DC92" s="2671" t="n"/>
      <c r="DD92" s="2671" t="n"/>
      <c r="DI92" s="2780" t="n"/>
      <c r="DJ92" s="2780" t="n"/>
      <c r="DK92" s="2780" t="n"/>
      <c r="DT92" s="2704" t="n"/>
      <c r="DU92" s="2704" t="n"/>
    </row>
    <row customFormat="1" r="93" s="2753">
      <c r="P93" s="2779" t="n"/>
      <c r="Q93" s="2779" t="n"/>
      <c r="R93" s="2779" t="n"/>
      <c r="S93" s="2779" t="n"/>
      <c r="AB93" s="353" t="n"/>
      <c r="BI93" s="353" t="n"/>
      <c r="CM93" s="2671" t="n"/>
      <c r="CN93" s="2671" t="n"/>
      <c r="CR93" s="2671" t="n"/>
      <c r="CS93" s="2671" t="n"/>
      <c r="CT93" s="2671" t="n"/>
      <c r="CU93" s="2671" t="n"/>
      <c r="CV93" s="2671" t="n"/>
      <c r="CW93" s="2671" t="n"/>
      <c r="CZ93" s="2671" t="n"/>
      <c r="DA93" s="2671" t="n"/>
      <c r="DB93" s="2671" t="n"/>
      <c r="DC93" s="2671" t="n"/>
      <c r="DD93" s="2671" t="n"/>
      <c r="DI93" s="2780" t="n"/>
      <c r="DJ93" s="2780" t="n"/>
      <c r="DK93" s="2780" t="n"/>
      <c r="DT93" s="2704" t="n"/>
      <c r="DU93" s="2704" t="n"/>
    </row>
    <row customFormat="1" r="94" s="2753">
      <c r="P94" s="2779" t="n"/>
      <c r="Q94" s="2779" t="n"/>
      <c r="R94" s="2779" t="n"/>
      <c r="S94" s="2779" t="n"/>
      <c r="AB94" s="353" t="n"/>
      <c r="BI94" s="353" t="n"/>
      <c r="CM94" s="2671" t="n"/>
      <c r="CN94" s="2671" t="n"/>
      <c r="CR94" s="2671" t="n"/>
      <c r="CS94" s="2671" t="n"/>
      <c r="CT94" s="2671" t="n"/>
      <c r="CU94" s="2671" t="n"/>
      <c r="CV94" s="2671" t="n"/>
      <c r="CW94" s="2671" t="n"/>
      <c r="CZ94" s="2671" t="n"/>
      <c r="DA94" s="2671" t="n"/>
      <c r="DB94" s="2671" t="n"/>
      <c r="DC94" s="2671" t="n"/>
      <c r="DD94" s="2671" t="n"/>
      <c r="DI94" s="2780" t="n"/>
      <c r="DJ94" s="2780" t="n"/>
      <c r="DK94" s="2780" t="n"/>
      <c r="DT94" s="2704" t="n"/>
      <c r="DU94" s="2704" t="n"/>
    </row>
    <row customFormat="1" r="95" s="2753">
      <c r="P95" s="2779" t="n"/>
      <c r="Q95" s="2779" t="n"/>
      <c r="R95" s="2779" t="n"/>
      <c r="S95" s="2779" t="n"/>
      <c r="AB95" s="353" t="n"/>
      <c r="BI95" s="353" t="n"/>
      <c r="CM95" s="2671" t="n"/>
      <c r="CN95" s="2671" t="n"/>
      <c r="CR95" s="2671" t="n"/>
      <c r="CS95" s="2671" t="n"/>
      <c r="CT95" s="2671" t="n"/>
      <c r="CU95" s="2671" t="n"/>
      <c r="CV95" s="2671" t="n"/>
      <c r="CW95" s="2671" t="n"/>
      <c r="CZ95" s="2671" t="n"/>
      <c r="DA95" s="2671" t="n"/>
      <c r="DB95" s="2671" t="n"/>
      <c r="DC95" s="2671" t="n"/>
      <c r="DD95" s="2671" t="n"/>
      <c r="DI95" s="2780" t="n"/>
      <c r="DJ95" s="2780" t="n"/>
      <c r="DK95" s="2780" t="n"/>
      <c r="DT95" s="2704" t="n"/>
      <c r="DU95" s="2704" t="n"/>
    </row>
    <row customFormat="1" r="96" s="2753">
      <c r="P96" s="2779" t="n"/>
      <c r="Q96" s="2779" t="n"/>
      <c r="R96" s="2779" t="n"/>
      <c r="S96" s="2779" t="n"/>
      <c r="AB96" s="353" t="n"/>
      <c r="BI96" s="353" t="n"/>
      <c r="CM96" s="2671" t="n"/>
      <c r="CN96" s="2671" t="n"/>
      <c r="CR96" s="2671" t="n"/>
      <c r="CS96" s="2671" t="n"/>
      <c r="CT96" s="2671" t="n"/>
      <c r="CU96" s="2671" t="n"/>
      <c r="CV96" s="2671" t="n"/>
      <c r="CW96" s="2671" t="n"/>
      <c r="CZ96" s="2671" t="n"/>
      <c r="DA96" s="2671" t="n"/>
      <c r="DB96" s="2671" t="n"/>
      <c r="DC96" s="2671" t="n"/>
      <c r="DD96" s="2671" t="n"/>
      <c r="DI96" s="2780" t="n"/>
      <c r="DJ96" s="2780" t="n"/>
      <c r="DK96" s="2780" t="n"/>
      <c r="DT96" s="2704" t="n"/>
      <c r="DU96" s="2704" t="n"/>
    </row>
    <row customFormat="1" r="97" s="2753">
      <c r="P97" s="2779" t="n"/>
      <c r="Q97" s="2779" t="n"/>
      <c r="R97" s="2779" t="n"/>
      <c r="S97" s="2779" t="n"/>
      <c r="AB97" s="353" t="n"/>
      <c r="BI97" s="353" t="n"/>
      <c r="CM97" s="2671" t="n"/>
      <c r="CN97" s="2671" t="n"/>
      <c r="CR97" s="2671" t="n"/>
      <c r="CS97" s="2671" t="n"/>
      <c r="CT97" s="2671" t="n"/>
      <c r="CU97" s="2671" t="n"/>
      <c r="CV97" s="2671" t="n"/>
      <c r="CW97" s="2671" t="n"/>
      <c r="CZ97" s="2671" t="n"/>
      <c r="DA97" s="2671" t="n"/>
      <c r="DB97" s="2671" t="n"/>
      <c r="DC97" s="2671" t="n"/>
      <c r="DD97" s="2671" t="n"/>
      <c r="DI97" s="2780" t="n"/>
      <c r="DJ97" s="2780" t="n"/>
      <c r="DK97" s="2780" t="n"/>
      <c r="DT97" s="2704" t="n"/>
      <c r="DU97" s="2704" t="n"/>
    </row>
    <row customFormat="1" r="98" s="2753">
      <c r="P98" s="2779" t="n"/>
      <c r="Q98" s="2779" t="n"/>
      <c r="R98" s="2779" t="n"/>
      <c r="S98" s="2779" t="n"/>
      <c r="AB98" s="353" t="n"/>
      <c r="BI98" s="353" t="n"/>
      <c r="CM98" s="2671" t="n"/>
      <c r="CN98" s="2671" t="n"/>
      <c r="CR98" s="2671" t="n"/>
      <c r="CS98" s="2671" t="n"/>
      <c r="CT98" s="2671" t="n"/>
      <c r="CU98" s="2671" t="n"/>
      <c r="CV98" s="2671" t="n"/>
      <c r="CW98" s="2671" t="n"/>
      <c r="CZ98" s="2671" t="n"/>
      <c r="DA98" s="2671" t="n"/>
      <c r="DB98" s="2671" t="n"/>
      <c r="DC98" s="2671" t="n"/>
      <c r="DD98" s="2671" t="n"/>
      <c r="DI98" s="2780" t="n"/>
      <c r="DJ98" s="2780" t="n"/>
      <c r="DK98" s="2780" t="n"/>
      <c r="DT98" s="2704" t="n"/>
      <c r="DU98" s="2704" t="n"/>
    </row>
    <row customFormat="1" r="99" s="2753">
      <c r="P99" s="2779" t="n"/>
      <c r="Q99" s="2779" t="n"/>
      <c r="R99" s="2779" t="n"/>
      <c r="S99" s="2779" t="n"/>
      <c r="AB99" s="353" t="n"/>
      <c r="BI99" s="353" t="n"/>
      <c r="CM99" s="2671" t="n"/>
      <c r="CN99" s="2671" t="n"/>
      <c r="CR99" s="2671" t="n"/>
      <c r="CS99" s="2671" t="n"/>
      <c r="CT99" s="2671" t="n"/>
      <c r="CU99" s="2671" t="n"/>
      <c r="CV99" s="2671" t="n"/>
      <c r="CW99" s="2671" t="n"/>
      <c r="CZ99" s="2671" t="n"/>
      <c r="DA99" s="2671" t="n"/>
      <c r="DB99" s="2671" t="n"/>
      <c r="DC99" s="2671" t="n"/>
      <c r="DD99" s="2671" t="n"/>
      <c r="DI99" s="2780" t="n"/>
      <c r="DJ99" s="2780" t="n"/>
      <c r="DK99" s="2780" t="n"/>
      <c r="DT99" s="2704" t="n"/>
      <c r="DU99" s="2704" t="n"/>
    </row>
    <row customFormat="1" r="100" s="2753">
      <c r="P100" s="2779" t="n"/>
      <c r="Q100" s="2779" t="n"/>
      <c r="R100" s="2779" t="n"/>
      <c r="S100" s="2779" t="n"/>
      <c r="AB100" s="353" t="n"/>
      <c r="BI100" s="353" t="n"/>
      <c r="CM100" s="2671" t="n"/>
      <c r="CN100" s="2671" t="n"/>
      <c r="CR100" s="2671" t="n"/>
      <c r="CS100" s="2671" t="n"/>
      <c r="CT100" s="2671" t="n"/>
      <c r="CU100" s="2671" t="n"/>
      <c r="CV100" s="2671" t="n"/>
      <c r="CW100" s="2671" t="n"/>
      <c r="CZ100" s="2671" t="n"/>
      <c r="DA100" s="2671" t="n"/>
      <c r="DB100" s="2671" t="n"/>
      <c r="DC100" s="2671" t="n"/>
      <c r="DD100" s="2671" t="n"/>
      <c r="DI100" s="2780" t="n"/>
      <c r="DJ100" s="2780" t="n"/>
      <c r="DK100" s="2780" t="n"/>
      <c r="DT100" s="2704" t="n"/>
      <c r="DU100" s="2704" t="n"/>
    </row>
    <row r="101">
      <c r="CZ101" s="2606" t="n"/>
      <c r="DA101" s="2606" t="n"/>
      <c r="DB101" s="2606" t="n"/>
      <c r="DC101" s="2606" t="n"/>
      <c r="DD101" s="2606" t="n"/>
      <c r="DT101" s="2704" t="n"/>
      <c r="DU101" s="2704" t="n"/>
    </row>
    <row r="102">
      <c r="CZ102" s="2606" t="n"/>
      <c r="DA102" s="2606" t="n"/>
      <c r="DB102" s="2606" t="n"/>
      <c r="DC102" s="2606" t="n"/>
      <c r="DD102" s="2606" t="n"/>
      <c r="DT102" s="2704" t="n"/>
      <c r="DU102" s="2704" t="n"/>
    </row>
    <row customFormat="1" r="103" s="2728">
      <c r="A103" s="2730" t="n"/>
      <c r="B103" s="2730" t="n"/>
      <c r="C103" s="2730" t="n"/>
      <c r="D103" s="2730" t="n"/>
      <c r="E103" s="2730" t="n"/>
      <c r="F103" s="2730" t="n"/>
      <c r="G103" s="2730" t="n"/>
      <c r="H103" s="2730" t="n"/>
      <c r="I103" s="2730" t="n"/>
      <c r="J103" s="2730" t="n"/>
      <c r="K103" s="2730" t="n"/>
      <c r="L103" s="2730" t="n"/>
      <c r="M103" s="2730" t="n"/>
      <c r="N103" s="2730" t="n"/>
      <c r="O103" s="2730" t="n"/>
      <c r="P103" s="2605" t="n"/>
      <c r="Q103" s="2605" t="n"/>
      <c r="R103" s="2605" t="n"/>
      <c r="S103" s="2605" t="n"/>
      <c r="T103" s="2753" t="n"/>
      <c r="U103" s="2730" t="n"/>
      <c r="V103" s="2730" t="n"/>
      <c r="W103" s="2730" t="n"/>
      <c r="X103" s="2730" t="n"/>
      <c r="Y103" s="2730" t="n"/>
      <c r="Z103" s="2730" t="n"/>
      <c r="AA103" s="2730" t="n"/>
      <c r="AB103" s="190" t="n"/>
      <c r="AC103" s="2730" t="n"/>
      <c r="AD103" s="2730" t="n"/>
      <c r="AE103" s="2730" t="n"/>
      <c r="AF103" s="2730" t="n"/>
      <c r="AG103" s="2730" t="n"/>
      <c r="AH103" s="2730" t="n"/>
      <c r="AI103" s="2730" t="n"/>
      <c r="AJ103" s="2730" t="n"/>
      <c r="AK103" s="2730" t="n"/>
      <c r="AL103" s="2730" t="n"/>
      <c r="AM103" s="2730" t="n"/>
      <c r="AN103" s="2730" t="n"/>
      <c r="AO103" s="2730" t="n"/>
      <c r="AP103" s="2730" t="n"/>
      <c r="AQ103" s="2730" t="n"/>
      <c r="AR103" s="2730" t="n"/>
      <c r="AS103" s="2730" t="n"/>
      <c r="AT103" s="2730" t="n"/>
      <c r="AU103" s="2730" t="n"/>
      <c r="AV103" s="2730" t="n"/>
      <c r="AW103" s="2730" t="n"/>
      <c r="AX103" s="2730" t="n"/>
      <c r="AY103" s="2730" t="n"/>
      <c r="AZ103" s="2730" t="n"/>
      <c r="BA103" s="2730" t="n"/>
      <c r="BB103" s="2730" t="n"/>
      <c r="BC103" s="2730" t="n"/>
      <c r="BD103" s="2730" t="n"/>
      <c r="BE103" s="2730" t="n"/>
      <c r="BF103" s="2730" t="n"/>
      <c r="BG103" s="2730" t="n"/>
      <c r="BH103" s="2730" t="n"/>
      <c r="BI103" s="191" t="n"/>
      <c r="BJ103" s="2730" t="n"/>
      <c r="BK103" s="2730" t="n"/>
      <c r="BL103" s="2730" t="n"/>
      <c r="BM103" s="2730" t="n"/>
      <c r="BN103" s="2730" t="n"/>
      <c r="BO103" s="2730" t="n"/>
      <c r="BP103" s="2730" t="n"/>
      <c r="BQ103" s="2730" t="n"/>
      <c r="BR103" s="2730" t="n"/>
      <c r="BS103" s="2730" t="n"/>
      <c r="BT103" s="2730" t="n"/>
      <c r="BU103" s="2730" t="n"/>
      <c r="BV103" s="2730" t="n"/>
      <c r="BW103" s="2730" t="n"/>
      <c r="BX103" s="2730" t="n"/>
      <c r="BY103" s="2730" t="n"/>
      <c r="BZ103" s="2730" t="n"/>
      <c r="CA103" s="2730" t="n"/>
      <c r="CB103" s="2730" t="n"/>
      <c r="CC103" s="2730" t="n"/>
      <c r="CD103" s="2730" t="n"/>
      <c r="CE103" s="2730" t="n"/>
      <c r="CF103" s="2730" t="n"/>
      <c r="CG103" s="2730" t="n"/>
      <c r="CH103" s="2730" t="n"/>
      <c r="CI103" s="2730" t="n"/>
      <c r="CK103" s="2730" t="n"/>
      <c r="CL103" s="2730" t="n"/>
      <c r="CM103" s="2606" t="n"/>
      <c r="CN103" s="2606" t="n"/>
      <c r="CO103" s="2730" t="n"/>
      <c r="CP103" s="2730" t="n"/>
      <c r="CQ103" s="2730" t="n"/>
      <c r="CR103" s="2607" t="n"/>
      <c r="CS103" s="2607" t="n"/>
      <c r="CT103" s="2607" t="n"/>
      <c r="CU103" s="2607" t="n"/>
      <c r="CV103" s="2607" t="n"/>
      <c r="CW103" s="2607" t="n"/>
      <c r="CX103" s="191" t="n"/>
      <c r="CY103" s="2730" t="n"/>
      <c r="CZ103" s="2607" t="n"/>
      <c r="DA103" s="2607" t="n"/>
      <c r="DB103" s="2607" t="n"/>
      <c r="DC103" s="2607" t="n"/>
      <c r="DD103" s="2607" t="n"/>
      <c r="DI103" s="2752" t="n"/>
      <c r="DJ103" s="2752" t="n"/>
      <c r="DK103" s="2752" t="n"/>
      <c r="DT103" s="2704" t="n"/>
      <c r="DU103" s="2704" t="n"/>
    </row>
    <row customFormat="1" r="104" s="2730">
      <c r="P104" s="2605" t="n"/>
      <c r="Q104" s="2605" t="n"/>
      <c r="R104" s="2605" t="n"/>
      <c r="S104" s="2605" t="n"/>
      <c r="T104" s="2753" t="n"/>
      <c r="AB104" s="190" t="n"/>
      <c r="BI104" s="191" t="n"/>
      <c r="CJ104" s="2728" t="n"/>
      <c r="CM104" s="2606" t="n"/>
      <c r="CN104" s="2606" t="n"/>
      <c r="CR104" s="2607" t="n"/>
      <c r="CS104" s="2607" t="n"/>
      <c r="CT104" s="2607" t="n"/>
      <c r="CU104" s="2607" t="n"/>
      <c r="CV104" s="2607" t="n"/>
      <c r="CW104" s="2607" t="n"/>
      <c r="CX104" s="191" t="n"/>
      <c r="CZ104" s="2607" t="n"/>
      <c r="DA104" s="2607" t="n"/>
      <c r="DB104" s="2607" t="n"/>
      <c r="DC104" s="2607" t="n"/>
      <c r="DD104" s="2607" t="n"/>
      <c r="DE104" s="2728" t="n"/>
      <c r="DF104" s="2728" t="n"/>
      <c r="DG104" s="2728" t="n"/>
      <c r="DH104" s="2728" t="n"/>
      <c r="DI104" s="2781" t="n"/>
      <c r="DJ104" s="2781" t="n"/>
      <c r="DK104" s="2781" t="n"/>
      <c r="DT104" s="2704" t="n"/>
      <c r="DU104" s="2704" t="n"/>
    </row>
    <row customFormat="1" r="105" s="2730">
      <c r="P105" s="2605" t="n"/>
      <c r="Q105" s="2605" t="n"/>
      <c r="R105" s="2605" t="n"/>
      <c r="S105" s="2605" t="n"/>
      <c r="T105" s="2753" t="n"/>
      <c r="AB105" s="190" t="n"/>
      <c r="BI105" s="191" t="n"/>
      <c r="CJ105" s="2728" t="n"/>
      <c r="CM105" s="2606" t="n"/>
      <c r="CN105" s="2606" t="n"/>
      <c r="CR105" s="2607" t="n"/>
      <c r="CS105" s="2607" t="n"/>
      <c r="CT105" s="2607" t="n"/>
      <c r="CU105" s="2607" t="n"/>
      <c r="CV105" s="2607" t="n"/>
      <c r="CW105" s="2607" t="n"/>
      <c r="CX105" s="191" t="n"/>
      <c r="CZ105" s="2607" t="n"/>
      <c r="DA105" s="2607" t="n"/>
      <c r="DB105" s="2607" t="n"/>
      <c r="DC105" s="2607" t="n"/>
      <c r="DD105" s="2607" t="n"/>
      <c r="DE105" s="2728" t="n"/>
      <c r="DF105" s="2728" t="n"/>
      <c r="DG105" s="2728" t="n"/>
      <c r="DH105" s="2728" t="n"/>
      <c r="DI105" s="2781" t="n"/>
      <c r="DJ105" s="2781" t="n"/>
      <c r="DK105" s="2781" t="n"/>
      <c r="DT105" s="2704" t="n"/>
      <c r="DU105" s="2704" t="n"/>
    </row>
    <row customFormat="1" r="106" s="2730">
      <c r="P106" s="2605" t="n"/>
      <c r="Q106" s="2605" t="n"/>
      <c r="R106" s="2605" t="n"/>
      <c r="S106" s="2605" t="n"/>
      <c r="T106" s="2753" t="n"/>
      <c r="AB106" s="190" t="n"/>
      <c r="BI106" s="191" t="n"/>
      <c r="CJ106" s="2728" t="n"/>
      <c r="CM106" s="2606" t="n"/>
      <c r="CN106" s="2606" t="n"/>
      <c r="CR106" s="2607" t="n"/>
      <c r="CS106" s="2607" t="n"/>
      <c r="CT106" s="2607" t="n"/>
      <c r="CU106" s="2607" t="n"/>
      <c r="CV106" s="2607" t="n"/>
      <c r="CW106" s="2607" t="n"/>
      <c r="CX106" s="191" t="n"/>
      <c r="CZ106" s="2607" t="n"/>
      <c r="DA106" s="2607" t="n"/>
      <c r="DB106" s="2607" t="n"/>
      <c r="DC106" s="2607" t="n"/>
      <c r="DD106" s="2607" t="n"/>
      <c r="DE106" s="2728" t="n"/>
      <c r="DF106" s="2728" t="n"/>
      <c r="DG106" s="2728" t="n"/>
      <c r="DH106" s="2728" t="n"/>
      <c r="DI106" s="2781" t="n"/>
      <c r="DJ106" s="2781" t="n"/>
      <c r="DK106" s="2781" t="n"/>
      <c r="DT106" s="2704" t="n"/>
      <c r="DU106" s="2704" t="n"/>
    </row>
    <row customFormat="1" r="107" s="2730">
      <c r="P107" s="2605" t="n"/>
      <c r="Q107" s="2605" t="n"/>
      <c r="R107" s="2605" t="n"/>
      <c r="S107" s="2605" t="n"/>
      <c r="T107" s="2753" t="n"/>
      <c r="AB107" s="190" t="n"/>
      <c r="BI107" s="191" t="n"/>
      <c r="CJ107" s="2728" t="n"/>
      <c r="CM107" s="2606" t="n"/>
      <c r="CN107" s="2606" t="n"/>
      <c r="CR107" s="2607" t="n"/>
      <c r="CS107" s="2607" t="n"/>
      <c r="CT107" s="2607" t="n"/>
      <c r="CU107" s="2607" t="n"/>
      <c r="CV107" s="2607" t="n"/>
      <c r="CW107" s="2607" t="n"/>
      <c r="CX107" s="191" t="n"/>
      <c r="CZ107" s="2607" t="n"/>
      <c r="DA107" s="2607" t="n"/>
      <c r="DB107" s="2607" t="n"/>
      <c r="DC107" s="2607" t="n"/>
      <c r="DD107" s="2607" t="n"/>
      <c r="DE107" s="2728" t="n"/>
      <c r="DF107" s="2728" t="n"/>
      <c r="DG107" s="2728" t="n"/>
      <c r="DH107" s="2728" t="n"/>
      <c r="DI107" s="2781" t="n"/>
      <c r="DJ107" s="2781" t="n"/>
      <c r="DK107" s="2781" t="n"/>
      <c r="DT107" s="2704" t="n"/>
      <c r="DU107" s="2704" t="n"/>
    </row>
    <row customFormat="1" r="108" s="2730">
      <c r="P108" s="2605" t="n"/>
      <c r="Q108" s="2605" t="n"/>
      <c r="R108" s="2605" t="n"/>
      <c r="S108" s="2605" t="n"/>
      <c r="T108" s="2753" t="n"/>
      <c r="AB108" s="190" t="n"/>
      <c r="BI108" s="191" t="n"/>
      <c r="CJ108" s="2728" t="n"/>
      <c r="CM108" s="2606" t="n"/>
      <c r="CN108" s="2606" t="n"/>
      <c r="CR108" s="2607" t="n"/>
      <c r="CS108" s="2607" t="n"/>
      <c r="CT108" s="2607" t="n"/>
      <c r="CU108" s="2607" t="n"/>
      <c r="CV108" s="2607" t="n"/>
      <c r="CW108" s="2607" t="n"/>
      <c r="CX108" s="191" t="n"/>
      <c r="CZ108" s="2607" t="n"/>
      <c r="DA108" s="2607" t="n"/>
      <c r="DB108" s="2607" t="n"/>
      <c r="DC108" s="2607" t="n"/>
      <c r="DD108" s="2607" t="n"/>
      <c r="DE108" s="2728" t="n"/>
      <c r="DF108" s="2728" t="n"/>
      <c r="DG108" s="2728" t="n"/>
      <c r="DH108" s="2728" t="n"/>
      <c r="DI108" s="2781" t="n"/>
      <c r="DJ108" s="2781" t="n"/>
      <c r="DK108" s="2781" t="n"/>
      <c r="DT108" s="2704" t="n"/>
      <c r="DU108" s="2704" t="n"/>
    </row>
    <row customFormat="1" r="109" s="2730">
      <c r="P109" s="2605" t="n"/>
      <c r="Q109" s="2605" t="n"/>
      <c r="R109" s="2605" t="n"/>
      <c r="S109" s="2605" t="n"/>
      <c r="T109" s="2753" t="n"/>
      <c r="AB109" s="190" t="n"/>
      <c r="BI109" s="191" t="n"/>
      <c r="CJ109" s="2728" t="n"/>
      <c r="CM109" s="2606" t="n"/>
      <c r="CN109" s="2606" t="n"/>
      <c r="CR109" s="2607" t="n"/>
      <c r="CS109" s="2607" t="n"/>
      <c r="CT109" s="2607" t="n"/>
      <c r="CU109" s="2607" t="n"/>
      <c r="CV109" s="2607" t="n"/>
      <c r="CW109" s="2607" t="n"/>
      <c r="CX109" s="191" t="n"/>
      <c r="CZ109" s="2607" t="n"/>
      <c r="DA109" s="2607" t="n"/>
      <c r="DB109" s="2607" t="n"/>
      <c r="DC109" s="2607" t="n"/>
      <c r="DD109" s="2607" t="n"/>
      <c r="DE109" s="2728" t="n"/>
      <c r="DF109" s="2728" t="n"/>
      <c r="DG109" s="2728" t="n"/>
      <c r="DH109" s="2728" t="n"/>
      <c r="DI109" s="2781" t="n"/>
      <c r="DJ109" s="2781" t="n"/>
      <c r="DK109" s="2781" t="n"/>
      <c r="DT109" s="2704" t="n"/>
      <c r="DU109" s="2704" t="n"/>
    </row>
    <row customFormat="1" r="110" s="2730">
      <c r="P110" s="2605" t="n"/>
      <c r="Q110" s="2605" t="n"/>
      <c r="R110" s="2605" t="n"/>
      <c r="S110" s="2605" t="n"/>
      <c r="T110" s="2753" t="n"/>
      <c r="AB110" s="190" t="n"/>
      <c r="BI110" s="191" t="n"/>
      <c r="CJ110" s="2728" t="n"/>
      <c r="CM110" s="2606" t="n"/>
      <c r="CN110" s="2606" t="n"/>
      <c r="CR110" s="2607" t="n"/>
      <c r="CS110" s="2607" t="n"/>
      <c r="CT110" s="2607" t="n"/>
      <c r="CU110" s="2607" t="n"/>
      <c r="CV110" s="2607" t="n"/>
      <c r="CW110" s="2607" t="n"/>
      <c r="CX110" s="191" t="n"/>
      <c r="CZ110" s="2607" t="n"/>
      <c r="DA110" s="2607" t="n"/>
      <c r="DB110" s="2607" t="n"/>
      <c r="DC110" s="2607" t="n"/>
      <c r="DD110" s="2607" t="n"/>
      <c r="DE110" s="2728" t="n"/>
      <c r="DF110" s="2728" t="n"/>
      <c r="DG110" s="2728" t="n"/>
      <c r="DH110" s="2728" t="n"/>
      <c r="DI110" s="2781" t="n"/>
      <c r="DJ110" s="2781" t="n"/>
      <c r="DK110" s="2781" t="n"/>
      <c r="DT110" s="2704" t="n"/>
      <c r="DU110" s="2704" t="n"/>
    </row>
    <row customFormat="1" r="111" s="2730">
      <c r="P111" s="2605" t="n"/>
      <c r="Q111" s="2605" t="n"/>
      <c r="R111" s="2605" t="n"/>
      <c r="S111" s="2605" t="n"/>
      <c r="T111" s="2753" t="n"/>
      <c r="AB111" s="190" t="n"/>
      <c r="BI111" s="191" t="n"/>
      <c r="CJ111" s="2728" t="n"/>
      <c r="CM111" s="2606" t="n"/>
      <c r="CN111" s="2606" t="n"/>
      <c r="CR111" s="2607" t="n"/>
      <c r="CS111" s="2607" t="n"/>
      <c r="CT111" s="2607" t="n"/>
      <c r="CU111" s="2607" t="n"/>
      <c r="CV111" s="2607" t="n"/>
      <c r="CW111" s="2607" t="n"/>
      <c r="CX111" s="191" t="n"/>
      <c r="CZ111" s="2607" t="n"/>
      <c r="DA111" s="2607" t="n"/>
      <c r="DB111" s="2607" t="n"/>
      <c r="DC111" s="2607" t="n"/>
      <c r="DD111" s="2607" t="n"/>
      <c r="DE111" s="2728" t="n"/>
      <c r="DF111" s="2728" t="n"/>
      <c r="DG111" s="2728" t="n"/>
      <c r="DH111" s="2728" t="n"/>
      <c r="DI111" s="2781" t="n"/>
      <c r="DJ111" s="2781" t="n"/>
      <c r="DK111" s="2781" t="n"/>
      <c r="DT111" s="2704" t="n"/>
      <c r="DU111" s="2704" t="n"/>
    </row>
    <row customFormat="1" r="112" s="2730">
      <c r="P112" s="2605" t="n"/>
      <c r="Q112" s="2605" t="n"/>
      <c r="R112" s="2605" t="n"/>
      <c r="S112" s="2605" t="n"/>
      <c r="T112" s="2753" t="n"/>
      <c r="AB112" s="190" t="n"/>
      <c r="BI112" s="191" t="n"/>
      <c r="CJ112" s="2728" t="n"/>
      <c r="CM112" s="2606" t="n"/>
      <c r="CN112" s="2606" t="n"/>
      <c r="CR112" s="2607" t="n"/>
      <c r="CS112" s="2607" t="n"/>
      <c r="CT112" s="2607" t="n"/>
      <c r="CU112" s="2607" t="n"/>
      <c r="CV112" s="2607" t="n"/>
      <c r="CW112" s="2607" t="n"/>
      <c r="CX112" s="191" t="n"/>
      <c r="CZ112" s="2607" t="n"/>
      <c r="DA112" s="2607" t="n"/>
      <c r="DB112" s="2607" t="n"/>
      <c r="DC112" s="2607" t="n"/>
      <c r="DD112" s="2607" t="n"/>
      <c r="DE112" s="2728" t="n"/>
      <c r="DF112" s="2728" t="n"/>
      <c r="DG112" s="2728" t="n"/>
      <c r="DH112" s="2728" t="n"/>
      <c r="DI112" s="2781" t="n"/>
      <c r="DJ112" s="2781" t="n"/>
      <c r="DK112" s="2781" t="n"/>
      <c r="DT112" s="2704" t="n"/>
      <c r="DU112" s="2704" t="n"/>
    </row>
    <row customFormat="1" r="113" s="2730">
      <c r="P113" s="2605" t="n"/>
      <c r="Q113" s="2605" t="n"/>
      <c r="R113" s="2605" t="n"/>
      <c r="S113" s="2605" t="n"/>
      <c r="T113" s="2753" t="n"/>
      <c r="AB113" s="190" t="n"/>
      <c r="BI113" s="191" t="n"/>
      <c r="CJ113" s="2728" t="n"/>
      <c r="CM113" s="2606" t="n"/>
      <c r="CN113" s="2606" t="n"/>
      <c r="CR113" s="2607" t="n"/>
      <c r="CS113" s="2607" t="n"/>
      <c r="CT113" s="2607" t="n"/>
      <c r="CU113" s="2607" t="n"/>
      <c r="CV113" s="2607" t="n"/>
      <c r="CW113" s="2607" t="n"/>
      <c r="CX113" s="191" t="n"/>
      <c r="CZ113" s="2607" t="n"/>
      <c r="DA113" s="2607" t="n"/>
      <c r="DB113" s="2607" t="n"/>
      <c r="DC113" s="2607" t="n"/>
      <c r="DD113" s="2607" t="n"/>
      <c r="DE113" s="2728" t="n"/>
      <c r="DF113" s="2728" t="n"/>
      <c r="DG113" s="2728" t="n"/>
      <c r="DH113" s="2728" t="n"/>
      <c r="DI113" s="2781" t="n"/>
      <c r="DJ113" s="2781" t="n"/>
      <c r="DK113" s="2781" t="n"/>
      <c r="DT113" s="2704" t="n"/>
      <c r="DU113" s="2704" t="n"/>
    </row>
    <row customFormat="1" r="114" s="2730">
      <c r="P114" s="2605" t="n"/>
      <c r="Q114" s="2605" t="n"/>
      <c r="R114" s="2605" t="n"/>
      <c r="S114" s="2605" t="n"/>
      <c r="T114" s="2753" t="n"/>
      <c r="AB114" s="190" t="n"/>
      <c r="BI114" s="191" t="n"/>
      <c r="CJ114" s="2728" t="n"/>
      <c r="CM114" s="2606" t="n"/>
      <c r="CN114" s="2606" t="n"/>
      <c r="CR114" s="2607" t="n"/>
      <c r="CS114" s="2607" t="n"/>
      <c r="CT114" s="2607" t="n"/>
      <c r="CU114" s="2607" t="n"/>
      <c r="CV114" s="2607" t="n"/>
      <c r="CW114" s="2607" t="n"/>
      <c r="CX114" s="191" t="n"/>
      <c r="CZ114" s="2607" t="n"/>
      <c r="DA114" s="2607" t="n"/>
      <c r="DB114" s="2607" t="n"/>
      <c r="DC114" s="2607" t="n"/>
      <c r="DD114" s="2607" t="n"/>
      <c r="DE114" s="2728" t="n"/>
      <c r="DF114" s="2728" t="n"/>
      <c r="DG114" s="2728" t="n"/>
      <c r="DH114" s="2728" t="n"/>
      <c r="DI114" s="2781" t="n"/>
      <c r="DJ114" s="2781" t="n"/>
      <c r="DK114" s="2781" t="n"/>
      <c r="DT114" s="2704" t="n"/>
      <c r="DU114" s="2704" t="n"/>
    </row>
    <row customFormat="1" r="115" s="2730">
      <c r="P115" s="2605" t="n"/>
      <c r="Q115" s="2605" t="n"/>
      <c r="R115" s="2605" t="n"/>
      <c r="S115" s="2605" t="n"/>
      <c r="T115" s="2753" t="n"/>
      <c r="AB115" s="190" t="n"/>
      <c r="BI115" s="191" t="n"/>
      <c r="CJ115" s="2728" t="n"/>
      <c r="CM115" s="2606" t="n"/>
      <c r="CN115" s="2606" t="n"/>
      <c r="CR115" s="2607" t="n"/>
      <c r="CS115" s="2607" t="n"/>
      <c r="CT115" s="2607" t="n"/>
      <c r="CU115" s="2607" t="n"/>
      <c r="CV115" s="2607" t="n"/>
      <c r="CW115" s="2607" t="n"/>
      <c r="CX115" s="191" t="n"/>
      <c r="CZ115" s="2607" t="n"/>
      <c r="DA115" s="2607" t="n"/>
      <c r="DB115" s="2607" t="n"/>
      <c r="DC115" s="2607" t="n"/>
      <c r="DD115" s="2607" t="n"/>
      <c r="DE115" s="2728" t="n"/>
      <c r="DF115" s="2728" t="n"/>
      <c r="DG115" s="2728" t="n"/>
      <c r="DH115" s="2728" t="n"/>
      <c r="DI115" s="2781" t="n"/>
      <c r="DJ115" s="2781" t="n"/>
      <c r="DK115" s="2781" t="n"/>
      <c r="DT115" s="2704" t="n"/>
      <c r="DU115" s="2704" t="n"/>
    </row>
    <row customFormat="1" r="116" s="2730">
      <c r="P116" s="2605" t="n"/>
      <c r="Q116" s="2605" t="n"/>
      <c r="R116" s="2605" t="n"/>
      <c r="S116" s="2605" t="n"/>
      <c r="T116" s="2753" t="n"/>
      <c r="AB116" s="190" t="n"/>
      <c r="BI116" s="191" t="n"/>
      <c r="CJ116" s="2728" t="n"/>
      <c r="CM116" s="2606" t="n"/>
      <c r="CN116" s="2606" t="n"/>
      <c r="CR116" s="2607" t="n"/>
      <c r="CS116" s="2607" t="n"/>
      <c r="CT116" s="2607" t="n"/>
      <c r="CU116" s="2607" t="n"/>
      <c r="CV116" s="2607" t="n"/>
      <c r="CW116" s="2607" t="n"/>
      <c r="CX116" s="191" t="n"/>
      <c r="CZ116" s="2607" t="n"/>
      <c r="DA116" s="2607" t="n"/>
      <c r="DB116" s="2607" t="n"/>
      <c r="DC116" s="2607" t="n"/>
      <c r="DD116" s="2607" t="n"/>
      <c r="DE116" s="2728" t="n"/>
      <c r="DF116" s="2728" t="n"/>
      <c r="DG116" s="2728" t="n"/>
      <c r="DH116" s="2728" t="n"/>
      <c r="DI116" s="2781" t="n"/>
      <c r="DJ116" s="2781" t="n"/>
      <c r="DK116" s="2781" t="n"/>
      <c r="DT116" s="2704" t="n"/>
      <c r="DU116" s="2704" t="n"/>
    </row>
    <row customFormat="1" r="117" s="2730">
      <c r="P117" s="2605" t="n"/>
      <c r="Q117" s="2605" t="n"/>
      <c r="R117" s="2605" t="n"/>
      <c r="S117" s="2605" t="n"/>
      <c r="T117" s="2753" t="n"/>
      <c r="AB117" s="190" t="n"/>
      <c r="BI117" s="191" t="n"/>
      <c r="CJ117" s="2728" t="n"/>
      <c r="CM117" s="2606" t="n"/>
      <c r="CN117" s="2606" t="n"/>
      <c r="CR117" s="2607" t="n"/>
      <c r="CS117" s="2607" t="n"/>
      <c r="CT117" s="2607" t="n"/>
      <c r="CU117" s="2607" t="n"/>
      <c r="CV117" s="2607" t="n"/>
      <c r="CW117" s="2607" t="n"/>
      <c r="CX117" s="191" t="n"/>
      <c r="CZ117" s="2607" t="n"/>
      <c r="DA117" s="2607" t="n"/>
      <c r="DB117" s="2607" t="n"/>
      <c r="DC117" s="2607" t="n"/>
      <c r="DD117" s="2607" t="n"/>
      <c r="DE117" s="2728" t="n"/>
      <c r="DF117" s="2728" t="n"/>
      <c r="DG117" s="2728" t="n"/>
      <c r="DH117" s="2728" t="n"/>
      <c r="DI117" s="2781" t="n"/>
      <c r="DJ117" s="2781" t="n"/>
      <c r="DK117" s="2781" t="n"/>
      <c r="DT117" s="2704" t="n"/>
      <c r="DU117" s="2704" t="n"/>
    </row>
    <row customFormat="1" r="118" s="2730">
      <c r="P118" s="2605" t="n"/>
      <c r="Q118" s="2605" t="n"/>
      <c r="R118" s="2605" t="n"/>
      <c r="S118" s="2605" t="n"/>
      <c r="T118" s="2753" t="n"/>
      <c r="AB118" s="190" t="n"/>
      <c r="BI118" s="191" t="n"/>
      <c r="CJ118" s="2728" t="n"/>
      <c r="CM118" s="2606" t="n"/>
      <c r="CN118" s="2606" t="n"/>
      <c r="CR118" s="2607" t="n"/>
      <c r="CS118" s="2607" t="n"/>
      <c r="CT118" s="2607" t="n"/>
      <c r="CU118" s="2607" t="n"/>
      <c r="CV118" s="2607" t="n"/>
      <c r="CW118" s="2607" t="n"/>
      <c r="CX118" s="191" t="n"/>
      <c r="CZ118" s="2607" t="n"/>
      <c r="DA118" s="2607" t="n"/>
      <c r="DB118" s="2607" t="n"/>
      <c r="DC118" s="2607" t="n"/>
      <c r="DD118" s="2607" t="n"/>
      <c r="DE118" s="2728" t="n"/>
      <c r="DF118" s="2728" t="n"/>
      <c r="DG118" s="2728" t="n"/>
      <c r="DH118" s="2728" t="n"/>
      <c r="DI118" s="2781" t="n"/>
      <c r="DJ118" s="2781" t="n"/>
      <c r="DK118" s="2781" t="n"/>
      <c r="DT118" s="2704" t="n"/>
      <c r="DU118" s="2704" t="n"/>
    </row>
    <row customFormat="1" r="119" s="2730">
      <c r="P119" s="2605" t="n"/>
      <c r="Q119" s="2605" t="n"/>
      <c r="R119" s="2605" t="n"/>
      <c r="S119" s="2605" t="n"/>
      <c r="T119" s="2753" t="n"/>
      <c r="AB119" s="190" t="n"/>
      <c r="BI119" s="191" t="n"/>
      <c r="CJ119" s="2728" t="n"/>
      <c r="CM119" s="2606" t="n"/>
      <c r="CN119" s="2606" t="n"/>
      <c r="CR119" s="2607" t="n"/>
      <c r="CS119" s="2607" t="n"/>
      <c r="CT119" s="2607" t="n"/>
      <c r="CU119" s="2607" t="n"/>
      <c r="CV119" s="2607" t="n"/>
      <c r="CW119" s="2607" t="n"/>
      <c r="CX119" s="191" t="n"/>
      <c r="CZ119" s="2607" t="n"/>
      <c r="DA119" s="2607" t="n"/>
      <c r="DB119" s="2607" t="n"/>
      <c r="DC119" s="2607" t="n"/>
      <c r="DD119" s="2607" t="n"/>
      <c r="DE119" s="2728" t="n"/>
      <c r="DF119" s="2728" t="n"/>
      <c r="DG119" s="2728" t="n"/>
      <c r="DH119" s="2728" t="n"/>
      <c r="DI119" s="2781" t="n"/>
      <c r="DJ119" s="2781" t="n"/>
      <c r="DK119" s="2781" t="n"/>
      <c r="DT119" s="2704" t="n"/>
      <c r="DU119" s="2704" t="n"/>
    </row>
    <row customFormat="1" r="120" s="2730">
      <c r="P120" s="2605" t="n"/>
      <c r="Q120" s="2605" t="n"/>
      <c r="R120" s="2605" t="n"/>
      <c r="S120" s="2605" t="n"/>
      <c r="T120" s="2753" t="n"/>
      <c r="AB120" s="190" t="n"/>
      <c r="BI120" s="191" t="n"/>
      <c r="CJ120" s="2728" t="n"/>
      <c r="CM120" s="2606" t="n"/>
      <c r="CN120" s="2606" t="n"/>
      <c r="CR120" s="2607" t="n"/>
      <c r="CS120" s="2607" t="n"/>
      <c r="CT120" s="2607" t="n"/>
      <c r="CU120" s="2607" t="n"/>
      <c r="CV120" s="2607" t="n"/>
      <c r="CW120" s="2607" t="n"/>
      <c r="CX120" s="191" t="n"/>
      <c r="CZ120" s="2607" t="n"/>
      <c r="DA120" s="2607" t="n"/>
      <c r="DB120" s="2607" t="n"/>
      <c r="DC120" s="2607" t="n"/>
      <c r="DD120" s="2607" t="n"/>
      <c r="DE120" s="2728" t="n"/>
      <c r="DF120" s="2728" t="n"/>
      <c r="DG120" s="2728" t="n"/>
      <c r="DH120" s="2728" t="n"/>
      <c r="DI120" s="2781" t="n"/>
      <c r="DJ120" s="2781" t="n"/>
      <c r="DK120" s="2781" t="n"/>
      <c r="DT120" s="2704" t="n"/>
      <c r="DU120" s="2704" t="n"/>
    </row>
    <row customFormat="1" r="121" s="2730">
      <c r="P121" s="2605" t="n"/>
      <c r="Q121" s="2605" t="n"/>
      <c r="R121" s="2605" t="n"/>
      <c r="S121" s="2605" t="n"/>
      <c r="T121" s="2753" t="n"/>
      <c r="AB121" s="190" t="n"/>
      <c r="BI121" s="191" t="n"/>
      <c r="CJ121" s="2728" t="n"/>
      <c r="CM121" s="2606" t="n"/>
      <c r="CN121" s="2606" t="n"/>
      <c r="CR121" s="2607" t="n"/>
      <c r="CS121" s="2607" t="n"/>
      <c r="CT121" s="2607" t="n"/>
      <c r="CU121" s="2607" t="n"/>
      <c r="CV121" s="2607" t="n"/>
      <c r="CW121" s="2607" t="n"/>
      <c r="CX121" s="191" t="n"/>
      <c r="CZ121" s="2607" t="n"/>
      <c r="DA121" s="2607" t="n"/>
      <c r="DB121" s="2607" t="n"/>
      <c r="DC121" s="2607" t="n"/>
      <c r="DD121" s="2607" t="n"/>
      <c r="DE121" s="2728" t="n"/>
      <c r="DF121" s="2728" t="n"/>
      <c r="DG121" s="2728" t="n"/>
      <c r="DH121" s="2728" t="n"/>
      <c r="DI121" s="2781" t="n"/>
      <c r="DJ121" s="2781" t="n"/>
      <c r="DK121" s="2781" t="n"/>
      <c r="DT121" s="2704" t="n"/>
      <c r="DU121" s="2704" t="n"/>
    </row>
    <row customFormat="1" r="122" s="2730">
      <c r="P122" s="2605" t="n"/>
      <c r="Q122" s="2605" t="n"/>
      <c r="R122" s="2605" t="n"/>
      <c r="S122" s="2605" t="n"/>
      <c r="T122" s="2753" t="n"/>
      <c r="AB122" s="190" t="n"/>
      <c r="BI122" s="191" t="n"/>
      <c r="CJ122" s="2728" t="n"/>
      <c r="CM122" s="2606" t="n"/>
      <c r="CN122" s="2606" t="n"/>
      <c r="CR122" s="2607" t="n"/>
      <c r="CS122" s="2607" t="n"/>
      <c r="CT122" s="2607" t="n"/>
      <c r="CU122" s="2607" t="n"/>
      <c r="CV122" s="2607" t="n"/>
      <c r="CW122" s="2607" t="n"/>
      <c r="CX122" s="191" t="n"/>
      <c r="CZ122" s="2607" t="n"/>
      <c r="DA122" s="2607" t="n"/>
      <c r="DB122" s="2607" t="n"/>
      <c r="DC122" s="2607" t="n"/>
      <c r="DD122" s="2607" t="n"/>
      <c r="DE122" s="2728" t="n"/>
      <c r="DF122" s="2728" t="n"/>
      <c r="DG122" s="2728" t="n"/>
      <c r="DH122" s="2728" t="n"/>
      <c r="DI122" s="2781" t="n"/>
      <c r="DJ122" s="2781" t="n"/>
      <c r="DK122" s="2781" t="n"/>
      <c r="DT122" s="2704" t="n"/>
      <c r="DU122" s="2704" t="n"/>
    </row>
    <row customFormat="1" r="123" s="2730">
      <c r="P123" s="2605" t="n"/>
      <c r="Q123" s="2605" t="n"/>
      <c r="R123" s="2605" t="n"/>
      <c r="S123" s="2605" t="n"/>
      <c r="T123" s="2753" t="n"/>
      <c r="AB123" s="190" t="n"/>
      <c r="BI123" s="191" t="n"/>
      <c r="CJ123" s="2728" t="n"/>
      <c r="CM123" s="2606" t="n"/>
      <c r="CN123" s="2606" t="n"/>
      <c r="CR123" s="2607" t="n"/>
      <c r="CS123" s="2607" t="n"/>
      <c r="CT123" s="2607" t="n"/>
      <c r="CU123" s="2607" t="n"/>
      <c r="CV123" s="2607" t="n"/>
      <c r="CW123" s="2607" t="n"/>
      <c r="CX123" s="191" t="n"/>
      <c r="CZ123" s="2607" t="n"/>
      <c r="DA123" s="2607" t="n"/>
      <c r="DB123" s="2607" t="n"/>
      <c r="DC123" s="2607" t="n"/>
      <c r="DD123" s="2607" t="n"/>
      <c r="DE123" s="2728" t="n"/>
      <c r="DF123" s="2728" t="n"/>
      <c r="DG123" s="2728" t="n"/>
      <c r="DH123" s="2728" t="n"/>
      <c r="DI123" s="2781" t="n"/>
      <c r="DJ123" s="2781" t="n"/>
      <c r="DK123" s="2781" t="n"/>
      <c r="DT123" s="2704" t="n"/>
      <c r="DU123" s="2704" t="n"/>
    </row>
    <row customFormat="1" r="124" s="2730">
      <c r="P124" s="2605" t="n"/>
      <c r="Q124" s="2605" t="n"/>
      <c r="R124" s="2605" t="n"/>
      <c r="S124" s="2605" t="n"/>
      <c r="T124" s="2753" t="n"/>
      <c r="AB124" s="190" t="n"/>
      <c r="BI124" s="191" t="n"/>
      <c r="CJ124" s="2728" t="n"/>
      <c r="CM124" s="2606" t="n"/>
      <c r="CN124" s="2606" t="n"/>
      <c r="CR124" s="2607" t="n"/>
      <c r="CS124" s="2607" t="n"/>
      <c r="CT124" s="2607" t="n"/>
      <c r="CU124" s="2607" t="n"/>
      <c r="CV124" s="2607" t="n"/>
      <c r="CW124" s="2607" t="n"/>
      <c r="CX124" s="191" t="n"/>
      <c r="CZ124" s="2607" t="n"/>
      <c r="DA124" s="2607" t="n"/>
      <c r="DB124" s="2607" t="n"/>
      <c r="DC124" s="2607" t="n"/>
      <c r="DD124" s="2607" t="n"/>
      <c r="DE124" s="2728" t="n"/>
      <c r="DF124" s="2728" t="n"/>
      <c r="DG124" s="2728" t="n"/>
      <c r="DH124" s="2728" t="n"/>
      <c r="DI124" s="2781" t="n"/>
      <c r="DJ124" s="2781" t="n"/>
      <c r="DK124" s="2781" t="n"/>
      <c r="DT124" s="2704" t="n"/>
      <c r="DU124" s="2704" t="n"/>
    </row>
    <row customFormat="1" r="125" s="2730">
      <c r="P125" s="2605" t="n"/>
      <c r="Q125" s="2605" t="n"/>
      <c r="R125" s="2605" t="n"/>
      <c r="S125" s="2605" t="n"/>
      <c r="T125" s="2753" t="n"/>
      <c r="AB125" s="190" t="n"/>
      <c r="BI125" s="191" t="n"/>
      <c r="CJ125" s="2728" t="n"/>
      <c r="CM125" s="2606" t="n"/>
      <c r="CN125" s="2606" t="n"/>
      <c r="CR125" s="2607" t="n"/>
      <c r="CS125" s="2607" t="n"/>
      <c r="CT125" s="2607" t="n"/>
      <c r="CU125" s="2607" t="n"/>
      <c r="CV125" s="2607" t="n"/>
      <c r="CW125" s="2607" t="n"/>
      <c r="CX125" s="191" t="n"/>
      <c r="CZ125" s="2607" t="n"/>
      <c r="DA125" s="2607" t="n"/>
      <c r="DB125" s="2607" t="n"/>
      <c r="DC125" s="2607" t="n"/>
      <c r="DD125" s="2607" t="n"/>
      <c r="DE125" s="2728" t="n"/>
      <c r="DF125" s="2728" t="n"/>
      <c r="DG125" s="2728" t="n"/>
      <c r="DH125" s="2728" t="n"/>
      <c r="DI125" s="2781" t="n"/>
      <c r="DJ125" s="2781" t="n"/>
      <c r="DK125" s="2781" t="n"/>
      <c r="DT125" s="2704" t="n"/>
      <c r="DU125" s="2704" t="n"/>
    </row>
    <row customFormat="1" r="126" s="2730">
      <c r="P126" s="2605" t="n"/>
      <c r="Q126" s="2605" t="n"/>
      <c r="R126" s="2605" t="n"/>
      <c r="S126" s="2605" t="n"/>
      <c r="T126" s="2753" t="n"/>
      <c r="AB126" s="190" t="n"/>
      <c r="BI126" s="191" t="n"/>
      <c r="CJ126" s="2728" t="n"/>
      <c r="CM126" s="2606" t="n"/>
      <c r="CN126" s="2606" t="n"/>
      <c r="CR126" s="2607" t="n"/>
      <c r="CS126" s="2607" t="n"/>
      <c r="CT126" s="2607" t="n"/>
      <c r="CU126" s="2607" t="n"/>
      <c r="CV126" s="2607" t="n"/>
      <c r="CW126" s="2607" t="n"/>
      <c r="CX126" s="191" t="n"/>
      <c r="CZ126" s="2607" t="n"/>
      <c r="DA126" s="2607" t="n"/>
      <c r="DB126" s="2607" t="n"/>
      <c r="DC126" s="2607" t="n"/>
      <c r="DD126" s="2607" t="n"/>
      <c r="DE126" s="2728" t="n"/>
      <c r="DF126" s="2728" t="n"/>
      <c r="DG126" s="2728" t="n"/>
      <c r="DH126" s="2728" t="n"/>
      <c r="DI126" s="2781" t="n"/>
      <c r="DJ126" s="2781" t="n"/>
      <c r="DK126" s="2781" t="n"/>
      <c r="DT126" s="2704" t="n"/>
      <c r="DU126" s="2704" t="n"/>
    </row>
    <row customFormat="1" r="127" s="2730">
      <c r="P127" s="2605" t="n"/>
      <c r="Q127" s="2605" t="n"/>
      <c r="R127" s="2605" t="n"/>
      <c r="S127" s="2605" t="n"/>
      <c r="T127" s="2753" t="n"/>
      <c r="AB127" s="190" t="n"/>
      <c r="BI127" s="191" t="n"/>
      <c r="CJ127" s="2728" t="n"/>
      <c r="CM127" s="2606" t="n"/>
      <c r="CN127" s="2606" t="n"/>
      <c r="CR127" s="2607" t="n"/>
      <c r="CS127" s="2607" t="n"/>
      <c r="CT127" s="2607" t="n"/>
      <c r="CU127" s="2607" t="n"/>
      <c r="CV127" s="2607" t="n"/>
      <c r="CW127" s="2607" t="n"/>
      <c r="CX127" s="191" t="n"/>
      <c r="CZ127" s="2607" t="n"/>
      <c r="DA127" s="2607" t="n"/>
      <c r="DB127" s="2607" t="n"/>
      <c r="DC127" s="2607" t="n"/>
      <c r="DD127" s="2607" t="n"/>
      <c r="DE127" s="2728" t="n"/>
      <c r="DF127" s="2728" t="n"/>
      <c r="DG127" s="2728" t="n"/>
      <c r="DH127" s="2728" t="n"/>
      <c r="DI127" s="2781" t="n"/>
      <c r="DJ127" s="2781" t="n"/>
      <c r="DK127" s="2781" t="n"/>
      <c r="DT127" s="2704" t="n"/>
      <c r="DU127" s="2704" t="n"/>
    </row>
    <row customFormat="1" r="128" s="2730">
      <c r="P128" s="2605" t="n"/>
      <c r="Q128" s="2605" t="n"/>
      <c r="R128" s="2605" t="n"/>
      <c r="S128" s="2605" t="n"/>
      <c r="T128" s="2753" t="n"/>
      <c r="AB128" s="190" t="n"/>
      <c r="BI128" s="191" t="n"/>
      <c r="CJ128" s="2728" t="n"/>
      <c r="CM128" s="2606" t="n"/>
      <c r="CN128" s="2606" t="n"/>
      <c r="CR128" s="2607" t="n"/>
      <c r="CS128" s="2607" t="n"/>
      <c r="CT128" s="2607" t="n"/>
      <c r="CU128" s="2607" t="n"/>
      <c r="CV128" s="2607" t="n"/>
      <c r="CW128" s="2607" t="n"/>
      <c r="CX128" s="191" t="n"/>
      <c r="CZ128" s="2607" t="n"/>
      <c r="DA128" s="2607" t="n"/>
      <c r="DB128" s="2607" t="n"/>
      <c r="DC128" s="2607" t="n"/>
      <c r="DD128" s="2607" t="n"/>
      <c r="DE128" s="2728" t="n"/>
      <c r="DF128" s="2728" t="n"/>
      <c r="DG128" s="2728" t="n"/>
      <c r="DH128" s="2728" t="n"/>
      <c r="DI128" s="2781" t="n"/>
      <c r="DJ128" s="2781" t="n"/>
      <c r="DK128" s="2781" t="n"/>
      <c r="DT128" s="2704" t="n"/>
      <c r="DU128" s="2704" t="n"/>
    </row>
    <row customFormat="1" r="129" s="2730">
      <c r="P129" s="2605" t="n"/>
      <c r="Q129" s="2605" t="n"/>
      <c r="R129" s="2605" t="n"/>
      <c r="S129" s="2605" t="n"/>
      <c r="T129" s="2753" t="n"/>
      <c r="AB129" s="190" t="n"/>
      <c r="BI129" s="191" t="n"/>
      <c r="CJ129" s="2728" t="n"/>
      <c r="CM129" s="2606" t="n"/>
      <c r="CN129" s="2606" t="n"/>
      <c r="CR129" s="2607" t="n"/>
      <c r="CS129" s="2607" t="n"/>
      <c r="CT129" s="2607" t="n"/>
      <c r="CU129" s="2607" t="n"/>
      <c r="CV129" s="2607" t="n"/>
      <c r="CW129" s="2607" t="n"/>
      <c r="CX129" s="191" t="n"/>
      <c r="CZ129" s="2607" t="n"/>
      <c r="DA129" s="2607" t="n"/>
      <c r="DB129" s="2607" t="n"/>
      <c r="DC129" s="2607" t="n"/>
      <c r="DD129" s="2607" t="n"/>
      <c r="DE129" s="2728" t="n"/>
      <c r="DF129" s="2728" t="n"/>
      <c r="DG129" s="2728" t="n"/>
      <c r="DH129" s="2728" t="n"/>
      <c r="DI129" s="2781" t="n"/>
      <c r="DJ129" s="2781" t="n"/>
      <c r="DK129" s="2781" t="n"/>
      <c r="DT129" s="2704" t="n"/>
      <c r="DU129" s="2704" t="n"/>
    </row>
    <row customFormat="1" r="130" s="2730">
      <c r="P130" s="2605" t="n"/>
      <c r="Q130" s="2605" t="n"/>
      <c r="R130" s="2605" t="n"/>
      <c r="S130" s="2605" t="n"/>
      <c r="T130" s="2753" t="n"/>
      <c r="AB130" s="190" t="n"/>
      <c r="BI130" s="191" t="n"/>
      <c r="CJ130" s="2728" t="n"/>
      <c r="CM130" s="2606" t="n"/>
      <c r="CN130" s="2606" t="n"/>
      <c r="CR130" s="2607" t="n"/>
      <c r="CS130" s="2607" t="n"/>
      <c r="CT130" s="2607" t="n"/>
      <c r="CU130" s="2607" t="n"/>
      <c r="CV130" s="2607" t="n"/>
      <c r="CW130" s="2607" t="n"/>
      <c r="CX130" s="191" t="n"/>
      <c r="CZ130" s="2607" t="n"/>
      <c r="DA130" s="2607" t="n"/>
      <c r="DB130" s="2607" t="n"/>
      <c r="DC130" s="2607" t="n"/>
      <c r="DD130" s="2607" t="n"/>
      <c r="DE130" s="2728" t="n"/>
      <c r="DF130" s="2728" t="n"/>
      <c r="DG130" s="2728" t="n"/>
      <c r="DH130" s="2728" t="n"/>
      <c r="DI130" s="2781" t="n"/>
      <c r="DJ130" s="2781" t="n"/>
      <c r="DK130" s="2781" t="n"/>
      <c r="DT130" s="2704" t="n"/>
      <c r="DU130" s="2704" t="n"/>
    </row>
    <row customFormat="1" r="131" s="2730">
      <c r="P131" s="2605" t="n"/>
      <c r="Q131" s="2605" t="n"/>
      <c r="R131" s="2605" t="n"/>
      <c r="S131" s="2605" t="n"/>
      <c r="T131" s="2753" t="n"/>
      <c r="AB131" s="190" t="n"/>
      <c r="BI131" s="191" t="n"/>
      <c r="CJ131" s="2728" t="n"/>
      <c r="CM131" s="2606" t="n"/>
      <c r="CN131" s="2606" t="n"/>
      <c r="CR131" s="2607" t="n"/>
      <c r="CS131" s="2607" t="n"/>
      <c r="CT131" s="2607" t="n"/>
      <c r="CU131" s="2607" t="n"/>
      <c r="CV131" s="2607" t="n"/>
      <c r="CW131" s="2607" t="n"/>
      <c r="CX131" s="191" t="n"/>
      <c r="CZ131" s="2607" t="n"/>
      <c r="DA131" s="2607" t="n"/>
      <c r="DB131" s="2607" t="n"/>
      <c r="DC131" s="2607" t="n"/>
      <c r="DD131" s="2607" t="n"/>
      <c r="DE131" s="2728" t="n"/>
      <c r="DF131" s="2728" t="n"/>
      <c r="DG131" s="2728" t="n"/>
      <c r="DH131" s="2728" t="n"/>
      <c r="DI131" s="2781" t="n"/>
      <c r="DJ131" s="2781" t="n"/>
      <c r="DK131" s="2781" t="n"/>
      <c r="DT131" s="2704" t="n"/>
      <c r="DU131" s="2704" t="n"/>
    </row>
    <row customFormat="1" r="132" s="2730">
      <c r="P132" s="2605" t="n"/>
      <c r="Q132" s="2605" t="n"/>
      <c r="R132" s="2605" t="n"/>
      <c r="S132" s="2605" t="n"/>
      <c r="T132" s="2753" t="n"/>
      <c r="AB132" s="190" t="n"/>
      <c r="BI132" s="191" t="n"/>
      <c r="CJ132" s="2728" t="n"/>
      <c r="CM132" s="2606" t="n"/>
      <c r="CN132" s="2606" t="n"/>
      <c r="CR132" s="2607" t="n"/>
      <c r="CS132" s="2607" t="n"/>
      <c r="CT132" s="2607" t="n"/>
      <c r="CU132" s="2607" t="n"/>
      <c r="CV132" s="2607" t="n"/>
      <c r="CW132" s="2607" t="n"/>
      <c r="CX132" s="191" t="n"/>
      <c r="CZ132" s="2607" t="n"/>
      <c r="DA132" s="2607" t="n"/>
      <c r="DB132" s="2607" t="n"/>
      <c r="DC132" s="2607" t="n"/>
      <c r="DD132" s="2607" t="n"/>
      <c r="DE132" s="2728" t="n"/>
      <c r="DF132" s="2728" t="n"/>
      <c r="DG132" s="2728" t="n"/>
      <c r="DH132" s="2728" t="n"/>
      <c r="DI132" s="2781" t="n"/>
      <c r="DJ132" s="2781" t="n"/>
      <c r="DK132" s="2781" t="n"/>
      <c r="DT132" s="2704" t="n"/>
      <c r="DU132" s="2704" t="n"/>
    </row>
    <row r="133">
      <c r="CR133" s="2607" t="n"/>
      <c r="CS133" s="2607" t="n"/>
      <c r="CT133" s="2607" t="n"/>
      <c r="CU133" s="2607" t="n"/>
      <c r="CV133" s="2607" t="n"/>
      <c r="DT133" s="2704" t="n"/>
      <c r="DU133" s="2704" t="n"/>
    </row>
    <row r="134">
      <c r="CR134" s="2607" t="n"/>
      <c r="CS134" s="2607" t="n"/>
      <c r="CT134" s="2607" t="n"/>
      <c r="CU134" s="2607" t="n"/>
      <c r="CV134" s="2607" t="n"/>
      <c r="DT134" s="2704" t="n"/>
      <c r="DU134" s="2704" t="n"/>
    </row>
    <row r="135">
      <c r="CR135" s="2607" t="n"/>
      <c r="CS135" s="2607" t="n"/>
      <c r="CT135" s="2607" t="n"/>
      <c r="CU135" s="2607" t="n"/>
      <c r="CV135" s="2607" t="n"/>
      <c r="DT135" s="2704" t="n"/>
      <c r="DU135" s="2704" t="n"/>
    </row>
    <row r="136">
      <c r="CR136" s="2607" t="n"/>
      <c r="CS136" s="2607" t="n"/>
      <c r="CT136" s="2607" t="n"/>
      <c r="CU136" s="2607" t="n"/>
      <c r="CV136" s="2607" t="n"/>
      <c r="DT136" s="2704" t="n"/>
      <c r="DU136" s="2704" t="n"/>
    </row>
    <row r="137">
      <c r="CR137" s="2607" t="n"/>
      <c r="CS137" s="2607" t="n"/>
      <c r="CT137" s="2607" t="n"/>
      <c r="CU137" s="2607" t="n"/>
      <c r="CV137" s="2607" t="n"/>
      <c r="DT137" s="2704" t="n"/>
      <c r="DU137" s="2704" t="n"/>
    </row>
    <row r="138">
      <c r="CR138" s="2607" t="n"/>
      <c r="CS138" s="2607" t="n"/>
      <c r="CT138" s="2607" t="n"/>
      <c r="CU138" s="2607" t="n"/>
      <c r="CV138" s="2607" t="n"/>
      <c r="DT138" s="2704" t="n"/>
      <c r="DU138" s="2704" t="n"/>
    </row>
    <row r="139">
      <c r="DT139" s="2704" t="n"/>
      <c r="DU139" s="2704" t="n"/>
    </row>
    <row r="140">
      <c r="DT140" s="2704" t="n"/>
      <c r="DU140" s="2704" t="n"/>
    </row>
    <row r="141">
      <c r="DT141" s="2704" t="n"/>
      <c r="DU141" s="2704" t="n"/>
    </row>
    <row r="142">
      <c r="DT142" s="2704" t="n"/>
      <c r="DU142" s="2704" t="n"/>
    </row>
    <row r="143">
      <c r="DT143" s="2704" t="n"/>
      <c r="DU143" s="2704" t="n"/>
    </row>
    <row r="144">
      <c r="DT144" s="2704" t="n"/>
      <c r="DU144" s="2704" t="n"/>
    </row>
    <row r="145">
      <c r="DT145" s="2704" t="n"/>
      <c r="DU145" s="2704" t="n"/>
    </row>
    <row r="146">
      <c r="DT146" s="2704" t="n"/>
      <c r="DU146" s="2704" t="n"/>
    </row>
    <row r="147">
      <c r="DT147" s="2704" t="n"/>
      <c r="DU147" s="2704" t="n"/>
    </row>
    <row r="148">
      <c r="DT148" s="2704" t="n"/>
      <c r="DU148" s="2704" t="n"/>
    </row>
    <row r="149">
      <c r="DT149" s="2704" t="n"/>
      <c r="DU149" s="2704" t="n"/>
    </row>
    <row r="150">
      <c r="DT150" s="2704" t="n"/>
      <c r="DU150" s="2704" t="n"/>
    </row>
    <row r="151">
      <c r="DT151" s="2704" t="n"/>
      <c r="DU151" s="2704" t="n"/>
    </row>
    <row r="152">
      <c r="DT152" s="2704" t="n"/>
      <c r="DU152" s="2704" t="n"/>
    </row>
    <row r="153">
      <c r="DT153" s="2704" t="n"/>
      <c r="DU153" s="2704" t="n"/>
    </row>
    <row r="154">
      <c r="DT154" s="2704" t="n"/>
      <c r="DU154" s="2704" t="n"/>
    </row>
    <row r="155">
      <c r="DT155" s="2704" t="n"/>
      <c r="DU155" s="2704" t="n"/>
    </row>
    <row r="156">
      <c r="DT156" s="2704" t="n"/>
      <c r="DU156" s="2704" t="n"/>
    </row>
    <row r="157">
      <c r="DT157" s="2704" t="n"/>
      <c r="DU157" s="2704" t="n"/>
    </row>
    <row r="158">
      <c r="DT158" s="2704" t="n"/>
      <c r="DU158" s="2704" t="n"/>
    </row>
    <row r="159">
      <c r="DT159" s="2704" t="n"/>
      <c r="DU159" s="2704" t="n"/>
    </row>
    <row r="160">
      <c r="DT160" s="2704" t="n"/>
      <c r="DU160" s="2704" t="n"/>
    </row>
    <row r="161">
      <c r="DT161" s="2704" t="n"/>
      <c r="DU161" s="2704" t="n"/>
    </row>
    <row r="162">
      <c r="DT162" s="2704" t="n"/>
      <c r="DU162" s="2704" t="n"/>
    </row>
    <row r="163">
      <c r="DT163" s="2704" t="n"/>
      <c r="DU163" s="2704" t="n"/>
    </row>
    <row r="164">
      <c r="DT164" s="2704" t="n"/>
      <c r="DU164" s="2704" t="n"/>
    </row>
    <row r="165">
      <c r="DT165" s="2704" t="n"/>
      <c r="DU165" s="2704" t="n"/>
    </row>
    <row r="166">
      <c r="DT166" s="2704" t="n"/>
      <c r="DU166" s="2704" t="n"/>
    </row>
    <row r="167">
      <c r="DT167" s="2704" t="n"/>
      <c r="DU167" s="2704" t="n"/>
    </row>
    <row r="168">
      <c r="DT168" s="2704" t="n"/>
      <c r="DU168" s="2704" t="n"/>
    </row>
    <row r="169">
      <c r="DT169" s="2704" t="n"/>
      <c r="DU169" s="2704" t="n"/>
    </row>
    <row r="170">
      <c r="DT170" s="2704" t="n"/>
      <c r="DU170" s="2704" t="n"/>
    </row>
    <row r="171">
      <c r="DT171" s="2704" t="n"/>
      <c r="DU171" s="2704" t="n"/>
    </row>
    <row r="172">
      <c r="DT172" s="2704" t="n"/>
      <c r="DU172" s="2704" t="n"/>
    </row>
    <row r="173">
      <c r="DT173" s="2704" t="n"/>
      <c r="DU173" s="2704" t="n"/>
    </row>
    <row r="174">
      <c r="DT174" s="2704" t="n"/>
      <c r="DU174" s="2704" t="n"/>
    </row>
    <row r="175">
      <c r="DT175" s="2704" t="n"/>
      <c r="DU175" s="2704" t="n"/>
    </row>
    <row r="176">
      <c r="DT176" s="2704" t="n"/>
      <c r="DU176" s="2704" t="n"/>
    </row>
    <row r="177">
      <c r="DT177" s="2704" t="n"/>
      <c r="DU177" s="2704" t="n"/>
    </row>
    <row r="178">
      <c r="DT178" s="2704" t="n"/>
      <c r="DU178" s="2704" t="n"/>
    </row>
    <row r="179">
      <c r="DT179" s="2704" t="n"/>
      <c r="DU179" s="2704" t="n"/>
    </row>
    <row r="180">
      <c r="DT180" s="2704" t="n"/>
      <c r="DU180" s="2704" t="n"/>
    </row>
    <row r="181">
      <c r="DT181" s="2704" t="n"/>
      <c r="DU181" s="2704" t="n"/>
    </row>
    <row r="182">
      <c r="DT182" s="2704" t="n"/>
      <c r="DU182" s="2704" t="n"/>
    </row>
    <row r="183">
      <c r="DT183" s="2704" t="n"/>
      <c r="DU183" s="2704" t="n"/>
    </row>
    <row r="184">
      <c r="DQ184" s="2782" t="n"/>
      <c r="DT184" s="2704" t="n"/>
      <c r="DU184" s="2704" t="n"/>
    </row>
    <row r="185">
      <c r="DT185" s="2704" t="n"/>
      <c r="DU185" s="2704" t="n"/>
    </row>
    <row r="186">
      <c r="DT186" s="2704" t="n"/>
      <c r="DU186" s="2704" t="n"/>
    </row>
    <row r="187">
      <c r="DT187" s="2704" t="n"/>
      <c r="DU187" s="2704" t="n"/>
    </row>
    <row r="188">
      <c r="DT188" s="2704" t="n"/>
      <c r="DU188" s="2704" t="n"/>
    </row>
    <row r="189">
      <c r="DT189" s="2704" t="n"/>
      <c r="DU189" s="2704" t="n"/>
    </row>
    <row r="190">
      <c r="DT190" s="45" t="n"/>
      <c r="DU190" s="45" t="n"/>
    </row>
    <row r="191">
      <c r="DT191" s="45" t="n"/>
      <c r="DU191" s="45" t="n"/>
    </row>
    <row r="306">
      <c r="DT306" s="2730" t="n"/>
      <c r="DU306" s="2730" t="n"/>
    </row>
    <row r="307">
      <c r="DT307" s="2730" t="n"/>
      <c r="DU307" s="2730" t="n"/>
    </row>
    <row r="308">
      <c r="DT308" s="2730" t="n"/>
      <c r="DU308" s="2730" t="n"/>
    </row>
    <row r="309">
      <c r="DT309" s="2730" t="n"/>
      <c r="DU309" s="2730" t="n"/>
    </row>
    <row r="310">
      <c r="DT310" s="2730" t="n"/>
      <c r="DU310" s="2730" t="n"/>
    </row>
    <row r="311">
      <c r="DT311" s="2730" t="n"/>
      <c r="DU311" s="2730" t="n"/>
    </row>
    <row r="312">
      <c r="DT312" s="2730" t="n"/>
      <c r="DU312" s="2730" t="n"/>
    </row>
    <row r="313">
      <c r="DT313" s="2730" t="n"/>
      <c r="DU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A1" sqref="A1"/>
      <selection activeCell="A1" pane="topRight" sqref="A1"/>
      <selection activeCell="A1" pane="bottomLeft" sqref="A1"/>
      <selection activeCell="B5" pane="bottomRight" sqref="B5"/>
    </sheetView>
  </sheetViews>
  <sheetFormatPr baseColWidth="8" defaultColWidth="11.5" defaultRowHeight="12.75"/>
  <cols>
    <col customWidth="1" max="1" min="1" style="1116" width="1.16666666666667"/>
    <col customWidth="1" max="2" min="2" width="48.6666666666667"/>
    <col customWidth="1" hidden="1" max="3" min="3" width="10.1666666666667"/>
    <col customWidth="1" hidden="1" max="4" min="4" width="8.83333333333333"/>
    <col customWidth="1" hidden="1" max="5" min="5" width="11"/>
    <col customWidth="1" hidden="1" max="6" min="6" width="9.66666666666667"/>
    <col customWidth="1" hidden="1" max="7" min="7" width="11"/>
    <col customWidth="1" hidden="1" max="8" min="8" width="7.83333333333333"/>
    <col customWidth="1" hidden="1" max="9" min="9" width="0.166666666666667"/>
    <col customWidth="1" hidden="1" max="10" min="10" width="10.6666666666667"/>
    <col customWidth="1" hidden="1" max="11" min="11" width="11"/>
    <col customWidth="1" hidden="1" max="12" min="12" width="9.66666666666667"/>
    <col customWidth="1" hidden="1" max="13" min="13" width="11"/>
    <col customWidth="1" hidden="1" max="14" min="14" style="191" width="7.66666666666667"/>
    <col customWidth="1" hidden="1" max="15" min="15" style="191" width="0.166666666666667"/>
    <col customWidth="1" hidden="1" max="16" min="16" style="190" width="13.3333333333333"/>
    <col customWidth="1" hidden="1" max="17" min="17" style="191" width="10.5"/>
    <col customWidth="1" hidden="1" max="18" min="18" style="191" width="9.66666666666667"/>
    <col customWidth="1" hidden="1" max="19" min="19" style="191" width="11"/>
    <col customWidth="1" hidden="1" max="20" min="20" style="191" width="7.66666666666667"/>
    <col customWidth="1" hidden="1" max="21" min="21" style="191" width="0.166666666666667"/>
    <col customWidth="1" max="22" min="22" style="191" width="8.83333333333333"/>
    <col customWidth="1" max="24" min="23" style="191" width="11"/>
    <col customWidth="1" max="25" min="25" style="191" width="9.66666666666667"/>
    <col customWidth="1" max="26" min="26" style="191" width="9.33333333333333"/>
    <col customWidth="1" max="27" min="27" style="191" width="11"/>
    <col customWidth="1" max="28" min="28" style="191" width="7.66666666666667"/>
    <col customWidth="1" max="29" min="29" style="191" width="0.166666666666667"/>
    <col customWidth="1" hidden="1" max="30" min="30" style="191" width="8.83333333333333"/>
    <col customWidth="1" hidden="1" max="31" min="31" style="191" width="11"/>
    <col customWidth="1" hidden="1" max="32" min="32" style="191" width="11.1666666666667"/>
    <col customWidth="1" hidden="1" max="33" min="33" style="191" width="9.66666666666667"/>
    <col customWidth="1" hidden="1" max="34" min="34" style="191" width="9.33333333333333"/>
    <col customWidth="1" hidden="1" max="35" min="35" style="191" width="11"/>
    <col customWidth="1" hidden="1" max="36" min="36" style="191" width="7.83333333333333"/>
    <col customWidth="1" hidden="1" max="37" min="37" style="191" width="0.166666666666667"/>
    <col customWidth="1" hidden="1" max="38" min="38" style="191" width="8.83333333333333"/>
    <col customWidth="1" hidden="1" max="40" min="39" style="191" width="11"/>
    <col customWidth="1" hidden="1" max="40" min="40" width="13"/>
    <col customWidth="1" hidden="1" max="41" min="41" style="191" width="11"/>
    <col customWidth="1" hidden="1" max="42" min="42" style="191" width="9.66666666666667"/>
    <col customWidth="1" hidden="1" max="43" min="43" style="191" width="9.33333333333333"/>
    <col customWidth="1" hidden="1" max="44" min="44" style="191" width="11"/>
    <col customWidth="1" hidden="1" max="45" min="45" style="191" width="7.66666666666667"/>
    <col customWidth="1" hidden="1" max="46" min="46" style="191" width="0.166666666666667"/>
    <col customWidth="1" hidden="1" max="47" min="47" style="191" width="13.5"/>
    <col customWidth="1" hidden="1" max="49" min="48" style="191" width="11"/>
    <col customWidth="1" hidden="1" max="49" min="49" width="13"/>
    <col customWidth="1" hidden="1" max="50" min="50" style="191" width="9.66666666666667"/>
    <col customWidth="1" hidden="1" max="51" min="51" style="191" width="9.33333333333333"/>
    <col customWidth="1" hidden="1" max="52" min="52" style="191" width="11"/>
    <col customWidth="1" hidden="1" max="53" min="53" style="191" width="8.33333333333333"/>
    <col customWidth="1" hidden="1" max="54" min="54" style="191" width="0.333333333333333"/>
    <col customWidth="1" hidden="1" max="55" min="55" style="191" width="10.6666666666667"/>
    <col customWidth="1" hidden="1" max="56" min="56" style="191" width="12.5"/>
    <col customWidth="1" hidden="1" max="57" min="57" style="191" width="12.3333333333333"/>
    <col customWidth="1" hidden="1" max="58" min="58" style="191" width="10.5"/>
    <col customWidth="1" hidden="1" max="59" min="59" style="191" width="10.1666666666667"/>
    <col customWidth="1" hidden="1" max="60" min="60" style="191" width="12.3333333333333"/>
    <col customWidth="1" hidden="1" max="61" min="61" style="191" width="8.66666666666667"/>
    <col customWidth="1" hidden="1" max="62" min="62" style="191" width="0.166666666666667"/>
    <col customWidth="1" hidden="1" max="63" min="63" style="191" width="9.5"/>
    <col customWidth="1" hidden="1" max="64" min="64" style="191" width="10.5"/>
    <col customWidth="1" hidden="1" max="65" min="65" style="191" width="9.16666666666667"/>
    <col customWidth="1" hidden="1" max="66" min="66" style="191" width="10.5"/>
    <col customWidth="1" hidden="1" max="67" min="67" style="191" width="8.5"/>
    <col customWidth="1" hidden="1" max="68" min="68" style="191" width="9.16666666666667"/>
    <col customWidth="1" hidden="1" max="69" min="69" style="191" width="8.5"/>
    <col customWidth="1" hidden="1" max="70" min="70" style="191" width="9.66666666666667"/>
    <col customWidth="1" hidden="1" max="71" min="71" style="191" width="0.333333333333333"/>
    <col customWidth="1" hidden="1" max="72" min="72" style="191" width="8.83333333333333"/>
    <col customWidth="1" hidden="1" max="74" min="73" style="191" width="11"/>
    <col customWidth="1" hidden="1" max="74" min="74" width="13"/>
    <col customWidth="1" hidden="1" max="75" min="75" style="191" width="9.66666666666667"/>
    <col customWidth="1" hidden="1" max="76" min="76" style="191" width="9.33333333333333"/>
    <col customWidth="1" hidden="1" max="77" min="77" style="191" width="11"/>
    <col customWidth="1" hidden="1" max="78" min="78" style="191" width="5.5"/>
    <col customWidth="1" hidden="1" max="79" min="79" style="191" width="7.5"/>
    <col customWidth="1" hidden="1" max="80" min="80" style="191" width="8.83333333333333"/>
    <col customWidth="1" hidden="1" max="82" min="81" style="191" width="11"/>
    <col customWidth="1" hidden="1" max="82" min="82" width="13"/>
    <col customWidth="1" hidden="1" max="84" min="83" style="191" width="9.33333333333333"/>
    <col customWidth="1" hidden="1" max="84" min="84" width="13"/>
    <col customWidth="1" hidden="1" max="85" min="85" style="191" width="11"/>
    <col customWidth="1" hidden="1" max="86" min="86" style="191" width="12"/>
    <col customWidth="1" hidden="1" max="87" min="87" style="191" width="0.333333333333333"/>
    <col customWidth="1" hidden="1" max="88" min="88" style="191" width="8.83333333333333"/>
    <col customWidth="1" hidden="1" max="93" min="89" style="191" width="11"/>
    <col customWidth="1" hidden="1" max="90" min="90" width="13"/>
    <col customWidth="1" hidden="1" max="91" min="91" width="13"/>
    <col customWidth="1" hidden="1" max="92" min="92" width="13"/>
    <col customWidth="1" hidden="1" max="93" min="93" width="13"/>
    <col customWidth="1" hidden="1" max="94" min="94" style="191" width="9.33333333333333"/>
    <col customWidth="1" hidden="1" max="95" min="95" style="189" width="0.166666666666667"/>
    <col customWidth="1" max="96" min="96" style="2783" width="12"/>
    <col customWidth="1" max="98" min="97" style="2607" width="12.1666666666667"/>
    <col customWidth="1" max="99" min="99" style="2607" width="11.6666666666667"/>
    <col customWidth="1" max="100" min="100" style="2607" width="11"/>
    <col customWidth="1" max="101" min="101" style="2607" width="12.1666666666667"/>
    <col customWidth="1" max="102" min="102" style="190" width="7.5"/>
    <col customWidth="1" max="103" min="103" style="189" width="0.5"/>
    <col customWidth="1" max="104" min="104" style="2607" width="12.1666666666667"/>
    <col customWidth="1" max="105" min="105" style="2607" width="14"/>
    <col customWidth="1" hidden="1" max="106" min="106" style="2607" width="13.6666666666667"/>
    <col customWidth="1" hidden="1" max="107" min="107" style="2607" width="12.1666666666667"/>
    <col customWidth="1" max="108" min="108" style="2607" width="11.6666666666667"/>
    <col customWidth="1" max="109" min="109" style="190" width="10.5"/>
    <col customWidth="1" max="110" min="110" style="190" width="12"/>
    <col customWidth="1" hidden="1" max="111" min="111" style="2192" width="16"/>
    <col customWidth="1" hidden="1" max="112" min="112" style="2192" width="14.6666666666667"/>
    <col customWidth="1" max="113" min="113" style="2193" width="10.6666666666667"/>
    <col customWidth="1" hidden="1" max="119" min="114" style="2193" width="10.6666666666667"/>
    <col customWidth="1" hidden="1" max="120" min="120" style="2192" width="19.3333333333333"/>
    <col customWidth="1" hidden="1" max="121" min="121" style="2784" width="17.5"/>
    <col customWidth="1" hidden="1" max="122" min="122" style="1116" width="11.5"/>
    <col customWidth="1" hidden="1" max="123" min="123" style="1887" width="11.5"/>
    <col customWidth="1" hidden="1" max="127" min="124" style="1116" width="11.5"/>
    <col customWidth="1" hidden="1" max="128" min="128" width="17.5"/>
    <col customWidth="1" hidden="1" max="130" min="129" width="8.66666666666667"/>
    <col customWidth="1" hidden="1" max="131" min="131" style="1116" width="11.5"/>
    <col customWidth="1" max="132" min="132" style="1116" width="18.6666666666667"/>
    <col customWidth="1" max="1024" min="133" style="1116" width="11.5"/>
  </cols>
  <sheetData>
    <row customFormat="1" r="1" s="2785">
      <c r="B1" s="2730" t="n"/>
      <c r="C1" s="2730" t="n"/>
      <c r="D1" s="2730" t="n"/>
      <c r="E1" s="2730" t="n"/>
      <c r="F1" s="2730" t="n"/>
      <c r="G1" s="2730" t="n"/>
      <c r="H1" s="2730" t="n"/>
      <c r="I1" s="2786" t="n"/>
      <c r="J1" s="2786" t="n">
        <v>6444110418</v>
      </c>
      <c r="K1" s="2786" t="n"/>
      <c r="L1" s="2786" t="n"/>
      <c r="M1" s="2786" t="n"/>
      <c r="N1" s="347" t="n"/>
      <c r="O1" s="347" t="n"/>
      <c r="P1" s="863" t="n"/>
      <c r="Q1" s="347" t="n"/>
      <c r="R1" s="347" t="n"/>
      <c r="S1" s="347" t="n"/>
      <c r="T1" s="347" t="n"/>
      <c r="U1" s="347" t="n"/>
      <c r="V1" s="347" t="n"/>
      <c r="W1" s="347" t="n"/>
      <c r="X1" s="347" t="n"/>
      <c r="Y1" s="2787">
        <f>Y7/W7</f>
        <v/>
      </c>
      <c r="Z1" s="2787">
        <f>Z7/X7</f>
        <v/>
      </c>
      <c r="AA1" s="347" t="n"/>
      <c r="AB1" s="347" t="n"/>
      <c r="AC1" s="347" t="n"/>
      <c r="AD1" s="2788" t="n"/>
      <c r="AE1" s="347" t="n"/>
      <c r="AF1" s="347" t="n"/>
      <c r="AG1" s="347" t="n"/>
      <c r="AH1" s="347" t="n"/>
      <c r="AI1" s="347" t="n"/>
      <c r="AJ1" s="347" t="n"/>
      <c r="AK1" s="347" t="n"/>
      <c r="AL1" s="347" t="n"/>
      <c r="AM1" s="347" t="n"/>
      <c r="AN1" s="347" t="n"/>
      <c r="AO1" s="347" t="n"/>
      <c r="AP1" s="347" t="n"/>
      <c r="AQ1" s="347" t="n"/>
      <c r="AR1" s="347" t="n"/>
      <c r="AS1" s="347" t="n"/>
      <c r="AT1" s="347" t="n"/>
      <c r="AU1" s="347" t="n">
        <v>-20648636</v>
      </c>
      <c r="AV1" s="347" t="n"/>
      <c r="AW1" s="347" t="n">
        <v>12.1277006742</v>
      </c>
      <c r="AX1" s="191" t="n"/>
      <c r="AY1" s="191" t="n"/>
      <c r="AZ1" s="191" t="n"/>
      <c r="BA1" s="191" t="n"/>
      <c r="BB1" s="191" t="n"/>
      <c r="BC1" s="191" t="n"/>
      <c r="BD1" s="191" t="n"/>
      <c r="BE1" s="191" t="n"/>
      <c r="BF1" s="191" t="n"/>
      <c r="BG1" s="191" t="n"/>
      <c r="BH1" s="191" t="n"/>
      <c r="BI1" s="2605" t="n"/>
      <c r="BJ1" s="191" t="n"/>
      <c r="BK1" s="191" t="n"/>
      <c r="BL1" s="191" t="n"/>
      <c r="BM1" s="191" t="n"/>
      <c r="BN1" s="191" t="n"/>
      <c r="BO1" s="191" t="n"/>
      <c r="BP1" s="191" t="n"/>
      <c r="BQ1" s="191" t="n"/>
      <c r="BR1" s="191" t="n"/>
      <c r="BS1" s="191" t="n"/>
      <c r="BT1" s="191" t="n"/>
      <c r="BU1" s="191" t="n"/>
      <c r="BV1" s="191" t="n"/>
      <c r="BW1" s="191" t="n"/>
      <c r="BX1" s="191" t="n"/>
      <c r="BY1" s="191" t="n"/>
      <c r="BZ1" s="191" t="n"/>
      <c r="CA1" s="191" t="n"/>
      <c r="CB1" s="2605" t="n"/>
      <c r="CC1" s="191" t="n"/>
      <c r="CD1" s="191" t="n"/>
      <c r="CE1" s="191" t="n"/>
      <c r="CF1" s="191" t="n"/>
      <c r="CG1" s="191" t="n"/>
      <c r="CH1" s="191" t="n"/>
      <c r="CI1" s="191" t="n"/>
      <c r="CJ1" s="191" t="n"/>
      <c r="CK1" s="191" t="n"/>
      <c r="CL1" s="191" t="n"/>
      <c r="CM1" s="191" t="n"/>
      <c r="CN1" s="191" t="n"/>
      <c r="CO1" s="191" t="n"/>
      <c r="CP1" s="191" t="n"/>
      <c r="CQ1" s="2789" t="n"/>
      <c r="CR1" s="2783">
        <f>65151.9-CR7</f>
        <v/>
      </c>
      <c r="CS1" s="2790" t="n"/>
      <c r="CT1" s="2607" t="n"/>
      <c r="CU1" s="2607" t="n"/>
      <c r="CV1" s="2607" t="n"/>
      <c r="CW1" s="2607" t="n"/>
      <c r="CX1" s="190" t="n"/>
      <c r="CY1" s="2728" t="n"/>
      <c r="CZ1" s="2607" t="n"/>
      <c r="DA1" s="2607" t="n"/>
      <c r="DB1" s="2607" t="n"/>
      <c r="DC1" s="2607" t="n"/>
      <c r="DD1" s="2756" t="n"/>
      <c r="DE1" s="190" t="n"/>
      <c r="DF1" s="2728" t="n"/>
      <c r="DG1" s="2791" t="n"/>
      <c r="DH1" s="2791" t="n"/>
      <c r="DI1" s="2792" t="n"/>
      <c r="DJ1" s="2792" t="n"/>
      <c r="DK1" s="2792" t="n"/>
      <c r="DL1" s="2792" t="n"/>
      <c r="DM1" s="2792" t="n"/>
      <c r="DN1" s="2792" t="n"/>
      <c r="DO1" s="2792" t="n"/>
      <c r="DP1" s="2290" t="n">
        <v>0</v>
      </c>
      <c r="DQ1" s="2784" t="n"/>
      <c r="DS1" s="2793" t="n"/>
      <c r="DX1" s="191" t="n"/>
      <c r="DY1" s="191" t="n"/>
      <c r="DZ1" s="191" t="n"/>
    </row>
    <row customHeight="1" ht="26.25" r="2">
      <c r="A2" s="2194" t="inlineStr">
        <is>
          <t xml:space="preserve">Opex Consolidés </t>
        </is>
      </c>
      <c r="B2" s="2195" t="n"/>
      <c r="E2" s="2794" t="n"/>
      <c r="I2" s="2795" t="n"/>
      <c r="J2" s="2795" t="n">
        <v>419560633</v>
      </c>
      <c r="K2" s="2795" t="n">
        <v>0</v>
      </c>
      <c r="L2" s="2795" t="n"/>
      <c r="M2" s="2795" t="n"/>
      <c r="N2" s="2221" t="n"/>
      <c r="O2" s="2221" t="n"/>
      <c r="P2" s="2222" t="n">
        <v>21468044</v>
      </c>
      <c r="Q2" s="2221" t="n"/>
      <c r="R2" s="2221" t="n"/>
      <c r="S2" s="2221" t="n"/>
      <c r="T2" s="2221" t="n"/>
      <c r="U2" s="2221" t="n"/>
      <c r="V2" s="2221" t="n"/>
      <c r="W2" s="2796" t="n">
        <v>839.687354796545</v>
      </c>
      <c r="X2" s="2796" t="n">
        <v>0</v>
      </c>
      <c r="Y2" s="2221" t="n"/>
      <c r="Z2" s="2221" t="n"/>
      <c r="AA2" s="2221" t="n"/>
      <c r="AB2" s="2221" t="n"/>
      <c r="AC2" s="2221" t="n"/>
      <c r="AD2" s="2221" t="n">
        <v>0</v>
      </c>
      <c r="AE2" s="2221" t="n">
        <v>0</v>
      </c>
      <c r="AF2" s="2231" t="inlineStr">
        <is>
          <t>2024
Réel</t>
        </is>
      </c>
      <c r="AG2" s="2221" t="n"/>
      <c r="AH2" s="2221" t="n"/>
      <c r="AI2" s="2221" t="n"/>
      <c r="AJ2" s="2221" t="n"/>
      <c r="AK2" s="2221" t="n"/>
      <c r="AL2" s="2221" t="n"/>
      <c r="AM2" s="2221" t="n"/>
      <c r="AN2" s="2221" t="n"/>
      <c r="AO2" s="2796" t="n">
        <v>0</v>
      </c>
      <c r="AP2" s="2221" t="n"/>
      <c r="AQ2" s="2221" t="n"/>
      <c r="AR2" s="2221" t="n"/>
      <c r="AS2" s="2221" t="n"/>
      <c r="AT2" s="2221" t="n"/>
      <c r="AU2" s="2221" t="n">
        <v>0</v>
      </c>
      <c r="AV2" s="2221" t="n"/>
      <c r="AW2" s="2221" t="n"/>
      <c r="AX2" s="2242" t="n"/>
      <c r="AY2" s="2242" t="n"/>
      <c r="AZ2" s="2242" t="n"/>
      <c r="BA2" s="2242" t="n"/>
      <c r="BB2" s="2242" t="n"/>
      <c r="BC2" s="2242" t="n"/>
      <c r="BD2" s="2242" t="n"/>
      <c r="BE2" s="2242" t="n"/>
      <c r="BF2" s="2242" t="n"/>
      <c r="BG2" s="2242" t="n"/>
      <c r="BH2" s="2242" t="n"/>
      <c r="BI2" s="2242" t="n"/>
      <c r="BJ2" s="2242" t="n"/>
      <c r="BK2" s="2797" t="n"/>
      <c r="BL2" s="2797" t="n"/>
      <c r="BM2" s="2797" t="n"/>
      <c r="BN2" s="2798" t="n">
        <v>0</v>
      </c>
      <c r="BO2" s="2797" t="n"/>
      <c r="BP2" s="2797" t="n">
        <v>0</v>
      </c>
      <c r="BQ2" s="2797" t="n"/>
      <c r="BR2" s="2797" t="n"/>
      <c r="BS2" s="2242" t="n"/>
      <c r="BT2" s="2242" t="n"/>
      <c r="BU2" s="2242" t="n"/>
      <c r="BV2" s="2242" t="n"/>
      <c r="BW2" s="2242" t="n"/>
      <c r="BX2" s="2242" t="n"/>
      <c r="BY2" s="2242" t="n"/>
      <c r="BZ2" s="2242" t="n"/>
      <c r="CA2" s="2242" t="n"/>
      <c r="CB2" s="2242" t="n"/>
      <c r="CC2" s="2797" t="n"/>
      <c r="CD2" s="2242" t="n"/>
      <c r="CE2" s="2242" t="n"/>
      <c r="CF2" s="2242" t="n"/>
      <c r="CG2" s="2242" t="n"/>
      <c r="CH2" s="2242" t="n"/>
      <c r="CI2" s="2242" t="n"/>
      <c r="CJ2" s="2799" t="n"/>
      <c r="CK2" s="2242" t="n"/>
      <c r="CL2" s="2242" t="n"/>
      <c r="CM2" s="2242" t="n"/>
      <c r="CN2" s="2242" t="n"/>
      <c r="CO2" s="2242" t="n"/>
      <c r="CP2" s="2242" t="n"/>
      <c r="CQ2" s="2800" t="n"/>
      <c r="CR2" s="2801">
        <f>CS7+'P&amp;L conso'!CS25</f>
        <v/>
      </c>
      <c r="CS2" s="2802" t="n"/>
      <c r="CT2" s="2803">
        <f>CT7+'P&amp;L conso'!CT25</f>
        <v/>
      </c>
      <c r="CU2" s="2804" t="n"/>
      <c r="CV2" s="2805" t="n"/>
      <c r="CW2" s="2805" t="n"/>
      <c r="CX2" s="2264" t="n"/>
      <c r="CY2" s="2806" t="n"/>
      <c r="CZ2" s="2807" t="n"/>
      <c r="DA2" s="2808" t="n"/>
      <c r="DB2" s="2756" t="n"/>
      <c r="DC2" s="2756" t="n"/>
      <c r="DD2" s="2756" t="n"/>
      <c r="DE2" s="2806" t="n"/>
      <c r="DF2" s="901" t="n"/>
      <c r="DG2" s="2279" t="n"/>
      <c r="DH2" s="2806" t="n"/>
      <c r="DP2" s="2291" t="n">
        <v>10167534</v>
      </c>
      <c r="DQ2" s="2784" t="n">
        <v>0</v>
      </c>
      <c r="DR2" s="1116" t="n">
        <v>0</v>
      </c>
      <c r="DU2" s="1116" t="n">
        <v>0</v>
      </c>
    </row>
    <row r="3">
      <c r="C3" s="329" t="n"/>
      <c r="D3" s="2809" t="n"/>
      <c r="E3" s="2810" t="n">
        <v>0</v>
      </c>
      <c r="F3" s="317" t="n"/>
      <c r="G3" s="2809" t="n">
        <v>0</v>
      </c>
      <c r="H3" s="317" t="n"/>
      <c r="I3" s="266" t="n"/>
      <c r="J3" s="267" t="n"/>
      <c r="K3" s="192" t="n"/>
      <c r="L3" s="192" t="n"/>
      <c r="M3" s="192" t="n"/>
      <c r="N3" s="292" t="n"/>
      <c r="O3" s="2002" t="n"/>
      <c r="P3" s="2223" t="n"/>
      <c r="Q3" s="845" t="n"/>
      <c r="R3" s="845" t="n"/>
      <c r="S3" s="845" t="n"/>
      <c r="T3" s="292" t="n"/>
      <c r="U3" s="847" t="n"/>
      <c r="V3" s="2811" t="n"/>
      <c r="W3" s="2812" t="n"/>
      <c r="X3" s="2812" t="n"/>
      <c r="Y3" s="192" t="n"/>
      <c r="Z3" s="192" t="n"/>
      <c r="AA3" s="192" t="n"/>
      <c r="AB3" s="192" t="n"/>
      <c r="AC3" s="266" t="n"/>
      <c r="AD3" s="2813" t="n"/>
      <c r="AE3" s="2814" t="n"/>
      <c r="AF3" s="2814" t="n"/>
      <c r="AG3" s="317" t="n"/>
      <c r="AH3" s="317" t="n"/>
      <c r="AI3" s="317" t="n"/>
      <c r="AJ3" s="317" t="n"/>
      <c r="AK3" s="266" t="n"/>
      <c r="AL3" s="2815" t="n"/>
      <c r="AM3" s="2816" t="n"/>
      <c r="AN3" s="2816" t="n"/>
      <c r="AO3" s="2816" t="n"/>
      <c r="AP3" s="2816" t="n"/>
      <c r="AQ3" s="2816" t="n"/>
      <c r="AR3" s="2816" t="n"/>
      <c r="AS3" s="2237" t="n"/>
      <c r="AT3" s="2817" t="n"/>
      <c r="AU3" s="2815" t="n"/>
      <c r="AV3" s="2816" t="n"/>
      <c r="AW3" s="2816" t="n"/>
      <c r="AX3" s="2816" t="n"/>
      <c r="AY3" s="2816" t="n"/>
      <c r="AZ3" s="2816" t="n"/>
      <c r="BA3" s="292" t="n"/>
      <c r="BB3" s="2243" t="n"/>
      <c r="BC3" s="2815" t="n"/>
      <c r="BD3" s="2816" t="n"/>
      <c r="BE3" s="2816" t="n"/>
      <c r="BF3" s="2816" t="n"/>
      <c r="BG3" s="2816" t="n"/>
      <c r="BH3" s="2816" t="n"/>
      <c r="BI3" s="292" t="n"/>
      <c r="BJ3" s="2818" t="n"/>
      <c r="BK3" s="2813" t="n"/>
      <c r="BL3" s="2814" t="n"/>
      <c r="BM3" s="2814" t="n"/>
      <c r="BN3" s="2814" t="n"/>
      <c r="BO3" s="317" t="n"/>
      <c r="BP3" s="317" t="n"/>
      <c r="BQ3" s="317" t="n"/>
      <c r="BR3" s="317" t="n"/>
      <c r="BS3" s="2818" t="n"/>
      <c r="BT3" s="2815" t="n"/>
      <c r="BU3" s="2816" t="n"/>
      <c r="BV3" s="2816" t="n"/>
      <c r="BW3" s="2816" t="n"/>
      <c r="BX3" s="2816" t="n"/>
      <c r="BY3" s="2816" t="n"/>
      <c r="BZ3" s="292" t="n"/>
      <c r="CA3" s="2819" t="n"/>
      <c r="CB3" s="2813" t="n"/>
      <c r="CC3" s="2814" t="n"/>
      <c r="CD3" s="2814" t="n"/>
      <c r="CE3" s="317" t="n"/>
      <c r="CF3" s="317" t="n"/>
      <c r="CG3" s="317" t="n"/>
      <c r="CH3" s="2253" t="n"/>
      <c r="CI3" s="2819" t="n"/>
      <c r="CJ3" s="2813" t="n"/>
      <c r="CK3" s="2814" t="n"/>
      <c r="CL3" s="2814" t="n"/>
      <c r="CM3" s="317" t="n"/>
      <c r="CN3" s="317" t="n"/>
      <c r="CO3" s="317" t="n"/>
      <c r="CP3" s="317" t="n"/>
      <c r="CQ3" s="270" t="n"/>
      <c r="CY3" s="2267" t="n"/>
      <c r="CZ3" s="2820" t="n">
        <v>0</v>
      </c>
      <c r="DA3" s="2810" t="n"/>
      <c r="DB3" s="2810" t="n"/>
      <c r="DC3" s="2810" t="n"/>
      <c r="DD3" s="2810" t="n"/>
      <c r="DE3" s="845" t="n"/>
      <c r="DF3" s="845" t="n"/>
      <c r="DG3" s="2821" t="n"/>
      <c r="DH3" s="845" t="n"/>
      <c r="DP3" s="2292" t="n"/>
      <c r="DQ3" s="2784" t="n">
        <v>295188041</v>
      </c>
    </row>
    <row customFormat="1" customHeight="1" ht="18" r="4" s="2185">
      <c r="B4" s="188" t="n"/>
      <c r="C4" s="242" t="n"/>
      <c r="D4" s="2822" t="n">
        <v>46023</v>
      </c>
      <c r="E4" s="2823" t="n"/>
      <c r="F4" s="2823" t="n"/>
      <c r="G4" s="2823" t="n"/>
      <c r="H4" s="2823" t="n"/>
      <c r="I4" s="305" t="n"/>
      <c r="J4" s="2824" t="n">
        <v>46054</v>
      </c>
      <c r="K4" s="2823" t="n"/>
      <c r="L4" s="2823" t="n"/>
      <c r="M4" s="2823" t="n"/>
      <c r="N4" s="2825" t="n"/>
      <c r="O4" s="2224" t="n"/>
      <c r="P4" s="2824" t="n">
        <v>46082</v>
      </c>
      <c r="Q4" s="2823" t="n"/>
      <c r="R4" s="2823" t="n"/>
      <c r="S4" s="2823" t="n"/>
      <c r="T4" s="2825" t="n"/>
      <c r="U4" s="2224" t="n"/>
      <c r="V4" s="2826" t="n">
        <v>46113</v>
      </c>
      <c r="W4" s="2823" t="n"/>
      <c r="X4" s="2823" t="n"/>
      <c r="Y4" s="2823" t="n"/>
      <c r="Z4" s="2823" t="n"/>
      <c r="AA4" s="2823" t="n"/>
      <c r="AB4" s="2823" t="n"/>
      <c r="AC4" s="306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306" t="n"/>
      <c r="AL4" s="2827" t="n">
        <v>46174</v>
      </c>
      <c r="AM4" s="2823" t="n"/>
      <c r="AN4" s="2823" t="n"/>
      <c r="AO4" s="2823" t="n"/>
      <c r="AP4" s="2823" t="n"/>
      <c r="AQ4" s="2823" t="n"/>
      <c r="AR4" s="2823" t="n"/>
      <c r="AS4" s="2828" t="n"/>
      <c r="AT4" s="2829" t="n"/>
      <c r="AU4" s="2824" t="n">
        <v>46204</v>
      </c>
      <c r="AV4" s="2823" t="n"/>
      <c r="AW4" s="2823" t="n"/>
      <c r="AX4" s="2823" t="n"/>
      <c r="AY4" s="2823" t="n"/>
      <c r="AZ4" s="2823" t="n"/>
      <c r="BA4" s="2825" t="n"/>
      <c r="BB4" s="2244" t="n"/>
      <c r="BC4" s="2824" t="n">
        <v>46235</v>
      </c>
      <c r="BD4" s="2823" t="n"/>
      <c r="BE4" s="2823" t="n"/>
      <c r="BF4" s="2823" t="n"/>
      <c r="BG4" s="2823" t="n"/>
      <c r="BH4" s="2823" t="n"/>
      <c r="BI4" s="2825" t="n"/>
      <c r="BJ4" s="2830" t="n"/>
      <c r="BK4" s="2822" t="n">
        <v>46266</v>
      </c>
      <c r="BL4" s="2823" t="n"/>
      <c r="BM4" s="2823" t="n"/>
      <c r="BN4" s="2823" t="n"/>
      <c r="BO4" s="2823" t="n"/>
      <c r="BP4" s="2823" t="n"/>
      <c r="BQ4" s="2823" t="n"/>
      <c r="BR4" s="2823" t="n"/>
      <c r="BS4" s="2830" t="n"/>
      <c r="BT4" s="2824" t="n">
        <v>46296</v>
      </c>
      <c r="BU4" s="2823" t="n"/>
      <c r="BV4" s="2823" t="n"/>
      <c r="BW4" s="2823" t="n"/>
      <c r="BX4" s="2823" t="n"/>
      <c r="BY4" s="2823" t="n"/>
      <c r="BZ4" s="2825" t="n"/>
      <c r="CA4" s="2831" t="n"/>
      <c r="CB4" s="2822" t="n">
        <v>46327</v>
      </c>
      <c r="CC4" s="2823" t="n"/>
      <c r="CD4" s="2823" t="n"/>
      <c r="CE4" s="2823" t="n"/>
      <c r="CF4" s="2823" t="n"/>
      <c r="CG4" s="2823" t="n"/>
      <c r="CH4" s="2823" t="n"/>
      <c r="CI4" s="2831" t="n"/>
      <c r="CJ4" s="2822" t="n">
        <v>46357</v>
      </c>
      <c r="CK4" s="2823" t="n"/>
      <c r="CL4" s="2823" t="n"/>
      <c r="CM4" s="2823" t="n"/>
      <c r="CN4" s="2823" t="n"/>
      <c r="CO4" s="2823" t="n"/>
      <c r="CP4" s="2823" t="n"/>
      <c r="CQ4" s="306" t="n"/>
      <c r="CR4" s="2832" t="inlineStr">
        <is>
          <t>CUMUL</t>
        </is>
      </c>
      <c r="CY4" s="509" t="n"/>
      <c r="CZ4" s="2269" t="inlineStr">
        <is>
          <t>ANNUEL</t>
        </is>
      </c>
      <c r="DA4" s="2833" t="n"/>
      <c r="DB4" s="2833" t="n"/>
      <c r="DC4" s="2833" t="n"/>
      <c r="DD4" s="2833" t="n"/>
      <c r="DE4" s="2833" t="n"/>
      <c r="DF4" s="2833" t="n"/>
      <c r="DG4" s="2833" t="n"/>
      <c r="DH4" s="2833" t="n"/>
      <c r="DI4" s="2288" t="n"/>
      <c r="DJ4" s="2288" t="n"/>
      <c r="DK4" s="2288" t="n"/>
      <c r="DL4" s="2288" t="n"/>
      <c r="DM4" s="2288" t="n"/>
      <c r="DN4" s="2288" t="n"/>
      <c r="DO4" s="2288" t="n"/>
      <c r="DQ4" s="2834" t="n"/>
      <c r="DS4" s="2288" t="n"/>
      <c r="DX4" s="358" t="n"/>
      <c r="DY4" s="358" t="n"/>
      <c r="DZ4" s="358" t="n"/>
    </row>
    <row customFormat="1" customHeight="1" ht="30" r="5" s="2186">
      <c r="B5" s="195" t="inlineStr">
        <is>
          <t>(En Millions ML)</t>
        </is>
      </c>
      <c r="C5" s="2196" t="n"/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243" t="n"/>
      <c r="CZ5" s="2638" t="inlineStr">
        <is>
          <t>2026
Budget</t>
        </is>
      </c>
      <c r="DA5" s="2638" t="inlineStr">
        <is>
          <t>2026
Actu1</t>
        </is>
      </c>
      <c r="DB5" s="2638" t="inlineStr">
        <is>
          <t>2026
Actu2</t>
        </is>
      </c>
      <c r="DC5" s="2638" t="inlineStr">
        <is>
          <t>2026
Actu3</t>
        </is>
      </c>
      <c r="DD5" s="2638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2169" t="n"/>
      <c r="DJ5" s="2835" t="inlineStr">
        <is>
          <t>2025
 Réel</t>
        </is>
      </c>
      <c r="DK5" s="2835" t="inlineStr">
        <is>
          <t>2025 
Budget</t>
        </is>
      </c>
      <c r="DL5" s="2835" t="inlineStr">
        <is>
          <t>2023 
Réel</t>
        </is>
      </c>
      <c r="DM5" s="2835" t="inlineStr">
        <is>
          <t>Actu</t>
        </is>
      </c>
      <c r="DN5" s="2169" t="n"/>
      <c r="DO5" s="2169" t="n"/>
      <c r="DP5" s="2836" t="inlineStr">
        <is>
          <t>2025
Réel</t>
        </is>
      </c>
      <c r="DQ5" s="2837" t="n"/>
      <c r="DS5" s="2305" t="n"/>
      <c r="DX5" s="359" t="n"/>
      <c r="DY5" s="359" t="n"/>
      <c r="DZ5" s="359" t="n"/>
    </row>
    <row r="6">
      <c r="C6" s="244" t="n"/>
      <c r="D6" s="2790" t="n"/>
      <c r="E6" s="2838" t="n"/>
      <c r="F6" s="2607" t="n"/>
      <c r="G6" s="189" t="n"/>
      <c r="H6" s="189" t="n"/>
      <c r="I6" s="270" t="n"/>
      <c r="J6" s="2783" t="n"/>
      <c r="K6" s="2783" t="n"/>
      <c r="L6" s="2783" t="n"/>
      <c r="M6" s="2783" t="n"/>
      <c r="N6" s="190" t="n"/>
      <c r="O6" s="2002" t="n"/>
      <c r="P6" s="2783" t="n"/>
      <c r="Q6" s="2783" t="n"/>
      <c r="R6" s="2783" t="n"/>
      <c r="S6" s="2783" t="n"/>
      <c r="T6" s="190" t="n"/>
      <c r="U6" s="2839" t="n"/>
      <c r="V6" s="2840" t="n"/>
      <c r="W6" s="2838" t="n"/>
      <c r="X6" s="2838" t="n"/>
      <c r="Y6" s="2607" t="n"/>
      <c r="Z6" s="2607" t="n"/>
      <c r="AA6" s="189" t="n"/>
      <c r="AB6" s="189" t="n"/>
      <c r="AC6" s="270" t="n"/>
      <c r="AD6" s="2790" t="n"/>
      <c r="AE6" s="2838" t="n"/>
      <c r="AF6" s="2838" t="n"/>
      <c r="AG6" s="2607" t="n"/>
      <c r="AH6" s="2607" t="n"/>
      <c r="AI6" s="189" t="n"/>
      <c r="AJ6" s="189" t="n"/>
      <c r="AK6" s="270" t="n"/>
      <c r="AL6" s="2783" t="n"/>
      <c r="AM6" s="2783" t="n"/>
      <c r="AN6" s="2783" t="n"/>
      <c r="AO6" s="2841" t="n"/>
      <c r="AP6" s="2783" t="n"/>
      <c r="AQ6" s="2783" t="n"/>
      <c r="AR6" s="2783" t="n"/>
      <c r="AS6" s="190" t="n"/>
      <c r="AT6" s="2842" t="n"/>
      <c r="AU6" s="2783" t="n"/>
      <c r="AV6" s="2783" t="n"/>
      <c r="AW6" s="2783" t="n"/>
      <c r="AX6" s="2783" t="n"/>
      <c r="AY6" s="2783" t="n"/>
      <c r="AZ6" s="2783" t="n"/>
      <c r="BA6" s="190" t="n"/>
      <c r="BB6" s="2002" t="n"/>
      <c r="BC6" s="2783" t="n"/>
      <c r="BD6" s="2783" t="n"/>
      <c r="BE6" s="2783" t="n"/>
      <c r="BF6" s="2783" t="n"/>
      <c r="BG6" s="2783" t="n"/>
      <c r="BH6" s="2783" t="n"/>
      <c r="BI6" s="190" t="n"/>
      <c r="BJ6" s="2839" t="n"/>
      <c r="BK6" s="2783" t="n"/>
      <c r="BL6" s="2783" t="n"/>
      <c r="BM6" s="2783" t="n"/>
      <c r="BN6" s="2783" t="n"/>
      <c r="BO6" s="2783" t="n"/>
      <c r="BP6" s="2783" t="n"/>
      <c r="BQ6" s="2783" t="n"/>
      <c r="BR6" s="190" t="n"/>
      <c r="BS6" s="2839" t="n"/>
      <c r="BT6" s="2783" t="n"/>
      <c r="BU6" s="2783" t="n"/>
      <c r="BV6" s="2783" t="n"/>
      <c r="BW6" s="2783" t="n"/>
      <c r="BX6" s="2783" t="n"/>
      <c r="BY6" s="2783" t="n"/>
      <c r="BZ6" s="190" t="n"/>
      <c r="CA6" s="2831" t="n"/>
      <c r="CB6" s="2783" t="n"/>
      <c r="CC6" s="2783" t="n"/>
      <c r="CD6" s="2763" t="n"/>
      <c r="CE6" s="2783" t="n"/>
      <c r="CF6" s="2783" t="n"/>
      <c r="CG6" s="2783" t="n"/>
      <c r="CH6" s="190" t="n"/>
      <c r="CI6" s="2831" t="n"/>
      <c r="CJ6" s="2790" t="n"/>
      <c r="CK6" s="2838" t="n"/>
      <c r="CL6" s="2841" t="n"/>
      <c r="CM6" s="2607" t="n"/>
      <c r="CN6" s="2607" t="n"/>
      <c r="CO6" s="189" t="n"/>
      <c r="CP6" s="189" t="n"/>
      <c r="CQ6" s="270" t="n"/>
      <c r="CY6" s="903" t="n"/>
      <c r="CZ6" s="2843" t="n"/>
      <c r="DF6" s="189" t="n"/>
      <c r="DG6" s="2281" t="n"/>
      <c r="DH6" s="2281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  <c r="DP6" s="2844" t="n"/>
    </row>
    <row customHeight="1" ht="27" r="7">
      <c r="B7" s="2845" t="inlineStr">
        <is>
          <t>Total Opex</t>
        </is>
      </c>
      <c r="C7" s="2198" t="inlineStr">
        <is>
          <t>Opex1</t>
        </is>
      </c>
      <c r="D7" s="2846" t="n">
        <v>4939.991140075</v>
      </c>
      <c r="E7" s="2847" t="n">
        <v>5194.684823787898</v>
      </c>
      <c r="F7" s="2847" t="n">
        <v>-254.6936837128978</v>
      </c>
      <c r="G7" s="2847" t="n">
        <v>5023.394484074999</v>
      </c>
      <c r="H7" s="475" t="n">
        <v>-0.01660298514568226</v>
      </c>
      <c r="I7" s="1495" t="n"/>
      <c r="J7" s="2846" t="n">
        <v>4782.893455</v>
      </c>
      <c r="K7" s="2847" t="n">
        <v>5046.700426632706</v>
      </c>
      <c r="L7" s="2847" t="n">
        <v>-263.8069716327054</v>
      </c>
      <c r="M7" s="2847" t="n">
        <v>5233.516525075001</v>
      </c>
      <c r="N7" s="475" t="n">
        <v>-0.08610330509437769</v>
      </c>
      <c r="O7" s="481" t="n"/>
      <c r="P7" s="2846" t="n">
        <v>5072.915522075</v>
      </c>
      <c r="Q7" s="2847" t="n">
        <v>5329.587296167932</v>
      </c>
      <c r="R7" s="2847" t="n">
        <v>-256.6717740929316</v>
      </c>
      <c r="S7" s="2847" t="n">
        <v>5306.235359974995</v>
      </c>
      <c r="T7" s="475" t="n">
        <v>-0.0439708799311711</v>
      </c>
      <c r="U7" s="2848" t="n"/>
      <c r="V7" s="2846" t="n">
        <v>5054.921063</v>
      </c>
      <c r="W7" s="2847" t="n">
        <v>5188.657649420802</v>
      </c>
      <c r="X7" s="2847" t="n">
        <v>5022.157113992818</v>
      </c>
      <c r="Y7" s="2847" t="n">
        <v>-133.7365864208023</v>
      </c>
      <c r="Z7" s="2847" t="n">
        <v>32.76394900718151</v>
      </c>
      <c r="AA7" s="2847" t="n">
        <v>5421.900753075</v>
      </c>
      <c r="AB7" s="475" t="n">
        <v>-0.06768469339223337</v>
      </c>
      <c r="AC7" s="481" t="n"/>
      <c r="AD7" s="2846" t="n"/>
      <c r="AE7" s="2847" t="n"/>
      <c r="AF7" s="2847" t="n"/>
      <c r="AG7" s="2847" t="n"/>
      <c r="AH7" s="2847" t="n"/>
      <c r="AI7" s="2847" t="n"/>
      <c r="AJ7" s="475" t="n"/>
      <c r="AK7" s="481" t="n"/>
      <c r="AL7" s="2846" t="n"/>
      <c r="AM7" s="2847" t="n"/>
      <c r="AN7" s="2847" t="n"/>
      <c r="AO7" s="2847" t="n"/>
      <c r="AP7" s="2847" t="n"/>
      <c r="AQ7" s="2847" t="n"/>
      <c r="AR7" s="2847" t="n"/>
      <c r="AS7" s="475" t="n"/>
      <c r="AT7" s="2849" t="n"/>
      <c r="AU7" s="2846" t="n"/>
      <c r="AV7" s="2847" t="n"/>
      <c r="AW7" s="2847" t="n"/>
      <c r="AX7" s="2847" t="n"/>
      <c r="AY7" s="2847" t="n"/>
      <c r="AZ7" s="2847" t="n"/>
      <c r="BA7" s="2850" t="n"/>
      <c r="BB7" s="481" t="n"/>
      <c r="BC7" s="2846" t="n"/>
      <c r="BD7" s="2847" t="n"/>
      <c r="BE7" s="2847" t="n"/>
      <c r="BF7" s="2847" t="n"/>
      <c r="BG7" s="2847" t="n"/>
      <c r="BH7" s="2847" t="n"/>
      <c r="BI7" s="2850" t="n"/>
      <c r="BJ7" s="2851" t="n"/>
      <c r="BK7" s="2846" t="n"/>
      <c r="BL7" s="2847" t="n"/>
      <c r="BM7" s="2847" t="n"/>
      <c r="BN7" s="2847" t="n"/>
      <c r="BO7" s="2847" t="n"/>
      <c r="BP7" s="2847" t="n"/>
      <c r="BQ7" s="2847" t="n"/>
      <c r="BR7" s="2850" t="n"/>
      <c r="BS7" s="2851" t="n"/>
      <c r="BT7" s="2846" t="n"/>
      <c r="BU7" s="2847" t="n"/>
      <c r="BV7" s="2847" t="n"/>
      <c r="BW7" s="2847" t="n"/>
      <c r="BX7" s="2847" t="n"/>
      <c r="BY7" s="2847" t="n"/>
      <c r="BZ7" s="2850" t="n"/>
      <c r="CA7" s="2831" t="n"/>
      <c r="CB7" s="2846" t="n"/>
      <c r="CC7" s="2847" t="n"/>
      <c r="CD7" s="2846" t="n"/>
      <c r="CE7" s="2847" t="n"/>
      <c r="CF7" s="2847" t="n"/>
      <c r="CG7" s="2847" t="n"/>
      <c r="CH7" s="2850" t="n"/>
      <c r="CI7" s="2831" t="n"/>
      <c r="CJ7" s="2846" t="n"/>
      <c r="CK7" s="2847" t="n"/>
      <c r="CL7" s="2846" t="n"/>
      <c r="CM7" s="2847" t="n"/>
      <c r="CN7" s="2847" t="n"/>
      <c r="CO7" s="2847" t="n"/>
      <c r="CP7" s="2850" t="n"/>
      <c r="CQ7" s="481" t="n"/>
      <c r="CR7" s="2852" t="n">
        <v>19850.72118015</v>
      </c>
      <c r="CS7" s="2847" t="n">
        <v>20759.63019600934</v>
      </c>
      <c r="CT7" s="2853" t="n">
        <v>19817.95723114282</v>
      </c>
      <c r="CU7" s="2847" t="n">
        <v>-908.9090158593353</v>
      </c>
      <c r="CV7" s="2847" t="n">
        <v>32.76394900718151</v>
      </c>
      <c r="CW7" s="2847" t="n">
        <v>20985.0471222</v>
      </c>
      <c r="CX7" s="475">
        <f>IFERROR(CR7/CW7-1,"-")</f>
        <v/>
      </c>
      <c r="CY7" s="248" t="n"/>
      <c r="CZ7" s="2854" t="n">
        <v>63314.38808374201</v>
      </c>
      <c r="DA7" s="2847" t="n">
        <v>60066.61027175751</v>
      </c>
      <c r="DB7" s="2847" t="n"/>
      <c r="DC7" s="2847" t="n"/>
      <c r="DD7" s="2847" t="n">
        <v>64960.346765</v>
      </c>
      <c r="DE7" s="475">
        <f>+CZ7/DD7-1</f>
        <v/>
      </c>
      <c r="DF7" s="475">
        <f>+DA7/DD7-1</f>
        <v/>
      </c>
      <c r="DG7" s="2282">
        <f>+DB7/DD7-1</f>
        <v/>
      </c>
      <c r="DH7" s="2282">
        <f>+DC7/DD7-1</f>
        <v/>
      </c>
      <c r="DI7" s="2855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855" t="n"/>
      <c r="DO7" s="2855" t="n"/>
      <c r="DP7" s="2856">
        <f>SUM(DP9,DP40,DP57,DP113,DP167,DP184,DP201)</f>
        <v/>
      </c>
      <c r="DQ7" s="2857">
        <f>-CR7+DP7/10^6</f>
        <v/>
      </c>
      <c r="DR7" s="2652">
        <f>SUM(E7,K7,Q7,W7,AE7,AM7,AV7,BD7,BL7,BU7,CC7,CK7)-CS7</f>
        <v/>
      </c>
      <c r="DS7" s="2652">
        <f>SUM(D7,J7,P7,V7,AD7,AL7,AU7,BC7,,BN7,BV7,CD7,CL7)-CT7</f>
        <v/>
      </c>
      <c r="DT7" s="2858" t="n"/>
      <c r="DU7" s="2307" t="n">
        <v>6509.755730075</v>
      </c>
      <c r="DV7" s="2859">
        <f>DU7-CJ7</f>
        <v/>
      </c>
      <c r="EB7" s="2860" t="n"/>
    </row>
    <row customHeight="1" ht="4.5" r="8">
      <c r="B8" s="710" t="n"/>
      <c r="C8" s="2198" t="inlineStr">
        <is>
          <t>Opex2</t>
        </is>
      </c>
      <c r="D8" s="2779" t="n"/>
      <c r="E8" s="2671" t="n"/>
      <c r="F8" s="2671" t="n"/>
      <c r="G8" s="2861" t="n"/>
      <c r="H8" s="353" t="n"/>
      <c r="I8" s="482" t="n"/>
      <c r="J8" s="2779" t="n"/>
      <c r="K8" s="2671" t="n"/>
      <c r="L8" s="2671" t="n"/>
      <c r="M8" s="2861" t="n"/>
      <c r="N8" s="353" t="n"/>
      <c r="O8" s="482" t="n"/>
      <c r="P8" s="2779" t="n"/>
      <c r="Q8" s="2671" t="n"/>
      <c r="R8" s="2671" t="n"/>
      <c r="S8" s="2861" t="n"/>
      <c r="T8" s="353" t="n"/>
      <c r="U8" s="2862" t="n"/>
      <c r="V8" s="2779" t="n"/>
      <c r="W8" s="2671" t="n"/>
      <c r="X8" s="2671" t="n"/>
      <c r="Y8" s="2671" t="n"/>
      <c r="Z8" s="2671" t="n"/>
      <c r="AA8" s="2861" t="n"/>
      <c r="AB8" s="353" t="n"/>
      <c r="AC8" s="482" t="n"/>
      <c r="AD8" s="2779" t="n"/>
      <c r="AE8" s="2671" t="n"/>
      <c r="AF8" s="2671" t="n"/>
      <c r="AG8" s="2671" t="n"/>
      <c r="AH8" s="2671" t="n"/>
      <c r="AI8" s="2861" t="n"/>
      <c r="AJ8" s="353" t="n"/>
      <c r="AK8" s="482" t="n"/>
      <c r="AL8" s="2779" t="n"/>
      <c r="AM8" s="2671" t="n"/>
      <c r="AN8" s="2671" t="n"/>
      <c r="AO8" s="2671" t="n"/>
      <c r="AP8" s="2671" t="n"/>
      <c r="AQ8" s="2671" t="n"/>
      <c r="AR8" s="2861" t="n"/>
      <c r="AS8" s="353" t="n"/>
      <c r="AT8" s="2863" t="n"/>
      <c r="AU8" s="2779" t="n"/>
      <c r="AV8" s="2671" t="n"/>
      <c r="AW8" s="2671" t="n"/>
      <c r="AX8" s="2671" t="n"/>
      <c r="AY8" s="2671" t="n"/>
      <c r="AZ8" s="2861" t="n"/>
      <c r="BA8" s="353" t="n"/>
      <c r="BB8" s="482" t="n"/>
      <c r="BC8" s="2779" t="n"/>
      <c r="BD8" s="2671" t="n"/>
      <c r="BE8" s="2671" t="n"/>
      <c r="BF8" s="2671" t="n"/>
      <c r="BG8" s="2671" t="n"/>
      <c r="BH8" s="2861" t="n"/>
      <c r="BI8" s="353" t="n"/>
      <c r="BJ8" s="2862" t="n"/>
      <c r="BK8" s="2779" t="n"/>
      <c r="BL8" s="2671" t="n"/>
      <c r="BM8" s="2671" t="n"/>
      <c r="BN8" s="2671" t="n"/>
      <c r="BO8" s="2671" t="n"/>
      <c r="BP8" s="2671" t="n"/>
      <c r="BQ8" s="2861" t="n"/>
      <c r="BR8" s="353" t="n"/>
      <c r="BS8" s="2862" t="n"/>
      <c r="BT8" s="2779" t="n"/>
      <c r="BU8" s="2671" t="n"/>
      <c r="BV8" s="2671" t="n"/>
      <c r="BW8" s="2671" t="n"/>
      <c r="BX8" s="2671" t="n"/>
      <c r="BY8" s="2861" t="n"/>
      <c r="BZ8" s="353" t="n"/>
      <c r="CA8" s="2831" t="n"/>
      <c r="CB8" s="2779" t="n"/>
      <c r="CC8" s="2671" t="n"/>
      <c r="CD8" s="2671" t="n"/>
      <c r="CE8" s="2671" t="n"/>
      <c r="CF8" s="2671" t="n"/>
      <c r="CG8" s="2861" t="n"/>
      <c r="CH8" s="353" t="n"/>
      <c r="CI8" s="2831" t="n"/>
      <c r="CJ8" s="2779" t="n"/>
      <c r="CK8" s="2671" t="n"/>
      <c r="CL8" s="2671" t="n"/>
      <c r="CM8" s="2671" t="n"/>
      <c r="CN8" s="2671" t="n"/>
      <c r="CO8" s="2861" t="n"/>
      <c r="CP8" s="353" t="n"/>
      <c r="CQ8" s="482" t="n"/>
      <c r="CR8" s="2779" t="n"/>
      <c r="CS8" s="2671" t="n"/>
      <c r="CT8" s="2671" t="n"/>
      <c r="CU8" s="2671" t="n"/>
      <c r="CV8" s="2671" t="n"/>
      <c r="CW8" s="2671" t="n"/>
      <c r="CX8" s="353">
        <f>IFERROR(CR8/CW8-1,"-")</f>
        <v/>
      </c>
      <c r="CY8" s="70" t="n"/>
      <c r="CZ8" s="2864" t="n"/>
      <c r="DA8" s="2671" t="n"/>
      <c r="DB8" s="2671" t="n"/>
      <c r="DC8" s="2671" t="n"/>
      <c r="DD8" s="2671" t="n"/>
      <c r="DE8" s="353" t="n"/>
      <c r="DF8" s="353" t="n"/>
      <c r="DG8" s="2283" t="n"/>
      <c r="DH8" s="2283" t="n"/>
      <c r="DI8" s="2855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55" t="n"/>
      <c r="DO8" s="2855" t="n"/>
      <c r="DP8" s="2865" t="n"/>
      <c r="DQ8" s="2857">
        <f>-CR8+DP8/10^6</f>
        <v/>
      </c>
      <c r="DR8" s="2652">
        <f>SUM(E8,K8,Q8,W8,AE8,AM8,AV8,BD8,BL8,BU8,CC8,CK8)-CS8</f>
        <v/>
      </c>
      <c r="DS8" s="2652">
        <f>SUM(D8,J8,P8,V8,AD8,AL8,AU8,BC8,,BN8,BV8,CD8,CL8)-CT8</f>
        <v/>
      </c>
      <c r="DT8" s="2858" t="n"/>
      <c r="DU8" s="2307" t="n"/>
      <c r="DV8" s="2859">
        <f>DU8-CJ8</f>
        <v/>
      </c>
      <c r="DX8" s="2847">
        <f>CS8-CZ8</f>
        <v/>
      </c>
      <c r="DY8" s="2847">
        <f>CT8-DC8</f>
        <v/>
      </c>
      <c r="DZ8" s="2847">
        <f>CW8-DD8</f>
        <v/>
      </c>
      <c r="EB8" s="2860" t="n"/>
    </row>
    <row customHeight="1" ht="22.5" r="9">
      <c r="B9" s="2866" t="inlineStr">
        <is>
          <t>Personnel</t>
        </is>
      </c>
      <c r="C9" s="2198" t="inlineStr">
        <is>
          <t>Opex3</t>
        </is>
      </c>
      <c r="D9" s="2846" t="n">
        <v>444.4951470000001</v>
      </c>
      <c r="E9" s="2847" t="n">
        <v>447.810814564321</v>
      </c>
      <c r="F9" s="2847" t="n">
        <v>-3.315667564320904</v>
      </c>
      <c r="G9" s="2847" t="n">
        <v>418.501158075</v>
      </c>
      <c r="H9" s="475" t="n">
        <v>0.06211210751379004</v>
      </c>
      <c r="I9" s="1495" t="n"/>
      <c r="J9" s="2846" t="n">
        <v>439.9068980000001</v>
      </c>
      <c r="K9" s="2847" t="n">
        <v>447.810814564321</v>
      </c>
      <c r="L9" s="2847" t="n">
        <v>-7.903916564320923</v>
      </c>
      <c r="M9" s="2847" t="n">
        <v>427.183341075</v>
      </c>
      <c r="N9" s="475" t="n">
        <v>0.02978476850942147</v>
      </c>
      <c r="O9" s="481" t="n"/>
      <c r="P9" s="2846" t="n">
        <v>421.563139075</v>
      </c>
      <c r="Q9" s="2847" t="n">
        <v>447.810814564321</v>
      </c>
      <c r="R9" s="2847" t="n">
        <v>-26.24767548932101</v>
      </c>
      <c r="S9" s="2847" t="n">
        <v>451.708267975</v>
      </c>
      <c r="T9" s="475" t="n">
        <v>-0.06673583601898658</v>
      </c>
      <c r="U9" s="2848" t="n"/>
      <c r="V9" s="2846" t="n">
        <v>413.199775</v>
      </c>
      <c r="W9" s="2847" t="n">
        <v>448.2258708713589</v>
      </c>
      <c r="X9" s="2847" t="n">
        <v>444.225870871359</v>
      </c>
      <c r="Y9" s="2847" t="n">
        <v>-35.02609587135896</v>
      </c>
      <c r="Z9" s="2847" t="n">
        <v>-31.02609587135902</v>
      </c>
      <c r="AA9" s="2847" t="n">
        <v>425.0046540750001</v>
      </c>
      <c r="AB9" s="475" t="n">
        <v>-0.02777588189167668</v>
      </c>
      <c r="AC9" s="481" t="n"/>
      <c r="AD9" s="2846" t="n"/>
      <c r="AE9" s="2847" t="n"/>
      <c r="AF9" s="2847" t="n"/>
      <c r="AG9" s="2847" t="n"/>
      <c r="AH9" s="2847" t="n"/>
      <c r="AI9" s="2847" t="n"/>
      <c r="AJ9" s="475" t="n"/>
      <c r="AK9" s="481" t="n"/>
      <c r="AL9" s="2846" t="n"/>
      <c r="AM9" s="2847" t="n"/>
      <c r="AN9" s="2847" t="n"/>
      <c r="AO9" s="2847" t="n"/>
      <c r="AP9" s="2847" t="n"/>
      <c r="AQ9" s="2847" t="n"/>
      <c r="AR9" s="2847" t="n"/>
      <c r="AS9" s="475" t="n"/>
      <c r="AT9" s="2849" t="n"/>
      <c r="AU9" s="2846" t="n"/>
      <c r="AV9" s="2847" t="n"/>
      <c r="AW9" s="2847" t="n"/>
      <c r="AX9" s="2847" t="n"/>
      <c r="AY9" s="2847" t="n"/>
      <c r="AZ9" s="2847" t="n"/>
      <c r="BA9" s="475" t="n"/>
      <c r="BB9" s="481" t="n"/>
      <c r="BC9" s="2846" t="n"/>
      <c r="BD9" s="2847" t="n"/>
      <c r="BE9" s="2847" t="n"/>
      <c r="BF9" s="2847" t="n"/>
      <c r="BG9" s="2847" t="n"/>
      <c r="BH9" s="2847" t="n"/>
      <c r="BI9" s="475" t="n"/>
      <c r="BJ9" s="2851" t="n"/>
      <c r="BK9" s="2846" t="n"/>
      <c r="BL9" s="2847" t="n"/>
      <c r="BM9" s="2847" t="n"/>
      <c r="BN9" s="2847" t="n"/>
      <c r="BO9" s="2847" t="n"/>
      <c r="BP9" s="2847" t="n"/>
      <c r="BQ9" s="2847" t="n"/>
      <c r="BR9" s="475" t="n"/>
      <c r="BS9" s="2851" t="n"/>
      <c r="BT9" s="2846" t="n"/>
      <c r="BU9" s="2847" t="n"/>
      <c r="BV9" s="2847" t="n"/>
      <c r="BW9" s="2847" t="n"/>
      <c r="BX9" s="2847" t="n"/>
      <c r="BY9" s="2847" t="n"/>
      <c r="BZ9" s="475" t="n"/>
      <c r="CA9" s="2831" t="n"/>
      <c r="CB9" s="2846" t="n"/>
      <c r="CC9" s="2847" t="n"/>
      <c r="CD9" s="2847" t="n"/>
      <c r="CE9" s="2847" t="n"/>
      <c r="CF9" s="2847" t="n"/>
      <c r="CG9" s="2847" t="n"/>
      <c r="CH9" s="2850" t="n"/>
      <c r="CI9" s="2831" t="n"/>
      <c r="CJ9" s="2846" t="n"/>
      <c r="CK9" s="2847" t="n"/>
      <c r="CL9" s="2847" t="n"/>
      <c r="CM9" s="2847" t="n"/>
      <c r="CN9" s="2847" t="n"/>
      <c r="CO9" s="2847" t="n"/>
      <c r="CP9" s="2850" t="n"/>
      <c r="CQ9" s="481" t="n"/>
      <c r="CR9" s="2852" t="n">
        <v>1719.164959075</v>
      </c>
      <c r="CS9" s="2847" t="n">
        <v>1791.658314564322</v>
      </c>
      <c r="CT9" s="2847" t="n">
        <v>1750.191054946359</v>
      </c>
      <c r="CU9" s="2847" t="n">
        <v>-72.49335548932163</v>
      </c>
      <c r="CV9" s="2847" t="n">
        <v>-31.02609587135885</v>
      </c>
      <c r="CW9" s="2847" t="n">
        <v>1722.3974212</v>
      </c>
      <c r="CX9" s="475">
        <f>IFERROR(CR9/CW9-1,"-")</f>
        <v/>
      </c>
      <c r="CY9" s="248" t="n"/>
      <c r="CZ9" s="2854" t="n">
        <v>5359.200000000004</v>
      </c>
      <c r="DA9" s="2847" t="n">
        <v>5224.562851146117</v>
      </c>
      <c r="DB9" s="2847" t="n"/>
      <c r="DC9" s="2847" t="n"/>
      <c r="DD9" s="2847" t="n">
        <v>4986.6780688</v>
      </c>
      <c r="DE9" s="475">
        <f>+CZ9/DD9-1</f>
        <v/>
      </c>
      <c r="DF9" s="475">
        <f>+DA9/DD9-1</f>
        <v/>
      </c>
      <c r="DG9" s="2282">
        <f>+DB9/DD9-1</f>
        <v/>
      </c>
      <c r="DH9" s="2282">
        <f>+DC9/DD9-1</f>
        <v/>
      </c>
      <c r="DI9" s="2855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55" t="n"/>
      <c r="DO9" s="2855" t="n"/>
      <c r="DP9" s="2856">
        <f>SUM(DP10:DP38)</f>
        <v/>
      </c>
      <c r="DQ9" s="2857">
        <f>-CR9+DP9/10^6</f>
        <v/>
      </c>
      <c r="DR9" s="2652">
        <f>SUM(E9,K9,Q9,W9,AE9,AM9,AV9,BD9,BL9,BU9,CC9,CK9)-CS9</f>
        <v/>
      </c>
      <c r="DS9" s="2652">
        <f>SUM(D9,J9,P9,V9,AD9,AL9,AU9,BC9,,BN9,BV9,CD9,CL9)-CT9</f>
        <v/>
      </c>
      <c r="DT9" s="2858" t="n"/>
      <c r="DU9" s="2307" t="n">
        <v>438.171528075</v>
      </c>
      <c r="DV9" s="2859">
        <f>DU9-CJ9</f>
        <v/>
      </c>
      <c r="DX9" s="2847">
        <f>(CS9-CZ9)*10^6</f>
        <v/>
      </c>
      <c r="DY9" s="2847">
        <f>(CT9-DC9)*10^6</f>
        <v/>
      </c>
      <c r="DZ9" s="2847">
        <f>(CW9-DD9)*10^6</f>
        <v/>
      </c>
      <c r="EB9" s="2860" t="n"/>
    </row>
    <row customFormat="1" customHeight="1" hidden="1" ht="18.75" outlineLevel="1" r="10" s="1879">
      <c r="A10" s="1116" t="n"/>
      <c r="B10" s="2200" t="inlineStr">
        <is>
          <t>TAXES SUR APPOINTEMENTS ET SAL</t>
        </is>
      </c>
      <c r="C10" s="2201" t="inlineStr">
        <is>
          <t>Opex4</t>
        </is>
      </c>
      <c r="D10" s="2867" t="n"/>
      <c r="E10" s="2868" t="n"/>
      <c r="F10" s="2868" t="n">
        <v>0</v>
      </c>
      <c r="G10" s="2868" t="n"/>
      <c r="H10" s="1492" t="n"/>
      <c r="I10" s="482" t="n"/>
      <c r="J10" s="2867" t="n"/>
      <c r="K10" s="2868" t="n"/>
      <c r="L10" s="2868" t="n">
        <v>0</v>
      </c>
      <c r="M10" s="2868" t="n"/>
      <c r="N10" s="1492" t="n"/>
      <c r="O10" s="1496" t="n"/>
      <c r="P10" s="2867" t="n"/>
      <c r="Q10" s="2868" t="n"/>
      <c r="R10" s="2868" t="n">
        <v>0</v>
      </c>
      <c r="S10" s="2868" t="n"/>
      <c r="T10" s="1492" t="n"/>
      <c r="U10" s="2862" t="n"/>
      <c r="V10" s="2867" t="n"/>
      <c r="W10" s="2868" t="n"/>
      <c r="X10" s="2868" t="n"/>
      <c r="Y10" s="2868" t="n">
        <v>0</v>
      </c>
      <c r="Z10" s="2868" t="n">
        <v>0</v>
      </c>
      <c r="AA10" s="2868" t="n"/>
      <c r="AB10" s="1492" t="n"/>
      <c r="AC10" s="1496" t="n"/>
      <c r="AD10" s="2867" t="n"/>
      <c r="AE10" s="2868" t="n"/>
      <c r="AF10" s="2868" t="n"/>
      <c r="AG10" s="2868" t="n"/>
      <c r="AH10" s="2868" t="n"/>
      <c r="AI10" s="2868" t="n"/>
      <c r="AJ10" s="1492" t="n"/>
      <c r="AK10" s="1496" t="n"/>
      <c r="AL10" s="2867" t="n"/>
      <c r="AM10" s="2868" t="n"/>
      <c r="AN10" s="2868" t="n"/>
      <c r="AO10" s="2868" t="n"/>
      <c r="AP10" s="2868" t="n"/>
      <c r="AQ10" s="2868" t="n"/>
      <c r="AR10" s="2868" t="n"/>
      <c r="AS10" s="1492" t="n"/>
      <c r="AT10" s="2863" t="n"/>
      <c r="AU10" s="2867" t="n"/>
      <c r="AV10" s="2868" t="n"/>
      <c r="AW10" s="2868" t="n"/>
      <c r="AX10" s="2868" t="n"/>
      <c r="AY10" s="2868" t="n"/>
      <c r="AZ10" s="2868" t="n"/>
      <c r="BA10" s="1492" t="n"/>
      <c r="BB10" s="1496" t="n"/>
      <c r="BC10" s="2867" t="n"/>
      <c r="BD10" s="2868" t="n"/>
      <c r="BE10" s="2868" t="n"/>
      <c r="BF10" s="2868" t="n"/>
      <c r="BG10" s="2868" t="n"/>
      <c r="BH10" s="2868" t="n"/>
      <c r="BI10" s="1492" t="n"/>
      <c r="BJ10" s="2869" t="n"/>
      <c r="BK10" s="2867" t="n"/>
      <c r="BL10" s="2868" t="n"/>
      <c r="BM10" s="2868" t="n"/>
      <c r="BN10" s="2868" t="n"/>
      <c r="BO10" s="2868" t="n"/>
      <c r="BP10" s="2868" t="n"/>
      <c r="BQ10" s="2868" t="n"/>
      <c r="BR10" s="1492" t="n"/>
      <c r="BS10" s="2869" t="n"/>
      <c r="BT10" s="2867" t="n"/>
      <c r="BU10" s="2868" t="n"/>
      <c r="BV10" s="2868" t="n"/>
      <c r="BW10" s="2868" t="n"/>
      <c r="BX10" s="2868" t="n"/>
      <c r="BY10" s="2868" t="n"/>
      <c r="BZ10" s="1492" t="n"/>
      <c r="CA10" s="2831" t="n"/>
      <c r="CB10" s="2867" t="n"/>
      <c r="CC10" s="2868" t="n"/>
      <c r="CD10" s="2868" t="n"/>
      <c r="CE10" s="2868" t="n"/>
      <c r="CF10" s="2868" t="n"/>
      <c r="CG10" s="2868" t="n"/>
      <c r="CH10" s="1492" t="n"/>
      <c r="CI10" s="2831" t="n"/>
      <c r="CJ10" s="2867" t="n"/>
      <c r="CK10" s="2868" t="n"/>
      <c r="CL10" s="2868" t="n"/>
      <c r="CM10" s="2868" t="n"/>
      <c r="CN10" s="2868" t="n"/>
      <c r="CO10" s="2868" t="n"/>
      <c r="CP10" s="1492" t="n"/>
      <c r="CQ10" s="1496" t="n"/>
      <c r="CR10" s="2867" t="n">
        <v>0</v>
      </c>
      <c r="CS10" s="2868" t="n">
        <v>0</v>
      </c>
      <c r="CT10" s="2868" t="n">
        <v>0</v>
      </c>
      <c r="CU10" s="2868" t="n">
        <v>0</v>
      </c>
      <c r="CV10" s="2868" t="n">
        <v>0</v>
      </c>
      <c r="CW10" s="2868" t="n">
        <v>0</v>
      </c>
      <c r="CX10" s="1492">
        <f>IFERROR(CR10/CW10-1,"-")</f>
        <v/>
      </c>
      <c r="CY10" s="70" t="n"/>
      <c r="CZ10" s="2870" t="n">
        <v>0</v>
      </c>
      <c r="DA10" s="2868" t="n">
        <v>0</v>
      </c>
      <c r="DB10" s="2868" t="n"/>
      <c r="DC10" s="2868" t="n"/>
      <c r="DD10" s="2868" t="n">
        <v>0</v>
      </c>
      <c r="DE10" s="1492" t="n"/>
      <c r="DF10" s="1492" t="n"/>
      <c r="DG10" s="1994" t="n"/>
      <c r="DH10" s="1994" t="n"/>
      <c r="DI10" s="2855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855" t="n"/>
      <c r="DO10" s="2855" t="n"/>
      <c r="DP10" s="2871" t="n"/>
      <c r="DQ10" s="2857">
        <f>-CR10+DP10/10^6</f>
        <v/>
      </c>
      <c r="DR10" s="2652">
        <f>SUM(E10,K10,Q10,W10,AE10,AM10,AV10,BD10,BL10,BU10,CC10,CK10)-CS10</f>
        <v/>
      </c>
      <c r="DS10" s="2652">
        <f>SUM(D10,J10,P10,V10,AD10,AL10,AU10,BC10,,BN10,BV10,CD10,CL10)-CT10</f>
        <v/>
      </c>
      <c r="DT10" s="2858" t="n"/>
      <c r="DU10" s="2189" t="n"/>
      <c r="DV10" s="2859">
        <f>DU10-CJ10</f>
        <v/>
      </c>
      <c r="DX10" s="2847">
        <f>(CS10-CZ10)*10^6</f>
        <v/>
      </c>
      <c r="DY10" s="2847">
        <f>(CT10-DC10)*10^6</f>
        <v/>
      </c>
      <c r="DZ10" s="2847">
        <f>(CW10-DD10)*10^6</f>
        <v/>
      </c>
      <c r="EB10" s="2860" t="n"/>
    </row>
    <row customFormat="1" customHeight="1" hidden="1" ht="19.5" outlineLevel="1" r="11" s="1879">
      <c r="A11" s="1116" t="n"/>
      <c r="B11" s="2200" t="inlineStr">
        <is>
          <t>APPOINTEMENTS, SALAIRES PERSON</t>
        </is>
      </c>
      <c r="C11" s="2201" t="inlineStr">
        <is>
          <t>Opex5</t>
        </is>
      </c>
      <c r="D11" s="2867" t="n">
        <v>277.156144075</v>
      </c>
      <c r="E11" s="2868" t="n">
        <v>271.6130402642553</v>
      </c>
      <c r="F11" s="2868" t="n">
        <v>5.54310381074464</v>
      </c>
      <c r="G11" s="2868" t="n">
        <v>226.870833075</v>
      </c>
      <c r="H11" s="1492" t="n">
        <v>0.2216473149872749</v>
      </c>
      <c r="I11" s="482" t="n"/>
      <c r="J11" s="2867" t="n">
        <v>271.677249075</v>
      </c>
      <c r="K11" s="2868" t="n">
        <v>271.8931735975887</v>
      </c>
      <c r="L11" s="2868" t="n">
        <v>-0.2159245225886366</v>
      </c>
      <c r="M11" s="2868" t="n">
        <v>276.099574075</v>
      </c>
      <c r="N11" s="1492" t="n">
        <v>-0.01601713807352245</v>
      </c>
      <c r="O11" s="1496" t="n"/>
      <c r="P11" s="2867" t="n">
        <v>270.42662115</v>
      </c>
      <c r="Q11" s="2868" t="n">
        <v>271.8931735975887</v>
      </c>
      <c r="R11" s="2868" t="n">
        <v>-1.46655244758864</v>
      </c>
      <c r="S11" s="2868" t="n">
        <v>256.557060075</v>
      </c>
      <c r="T11" s="1492" t="n">
        <v>0.05406033679582034</v>
      </c>
      <c r="U11" s="2862" t="n"/>
      <c r="V11" s="2867" t="n">
        <v>273.139875</v>
      </c>
      <c r="W11" s="2868" t="n">
        <v>257.3082299046266</v>
      </c>
      <c r="X11" s="2868" t="n">
        <v>253.3082299046267</v>
      </c>
      <c r="Y11" s="2868" t="n">
        <v>15.83164509537335</v>
      </c>
      <c r="Z11" s="2868" t="n">
        <v>19.83164509537329</v>
      </c>
      <c r="AA11" s="2868" t="n">
        <v>254.564366075</v>
      </c>
      <c r="AB11" s="1492" t="n">
        <v>0.07296979232170786</v>
      </c>
      <c r="AC11" s="1496" t="n"/>
      <c r="AD11" s="2867" t="n"/>
      <c r="AE11" s="2868" t="n"/>
      <c r="AF11" s="2868" t="n"/>
      <c r="AG11" s="2868" t="n"/>
      <c r="AH11" s="2868" t="n"/>
      <c r="AI11" s="2868" t="n"/>
      <c r="AJ11" s="1492" t="n"/>
      <c r="AK11" s="1496" t="n"/>
      <c r="AL11" s="2867" t="n"/>
      <c r="AM11" s="2868" t="n"/>
      <c r="AN11" s="2868" t="n"/>
      <c r="AO11" s="2868" t="n"/>
      <c r="AP11" s="2868" t="n"/>
      <c r="AQ11" s="2868" t="n"/>
      <c r="AR11" s="2868" t="n"/>
      <c r="AS11" s="1492" t="n"/>
      <c r="AT11" s="2863" t="n"/>
      <c r="AU11" s="2867" t="n"/>
      <c r="AV11" s="2868" t="n"/>
      <c r="AW11" s="2868" t="n"/>
      <c r="AX11" s="2868" t="n"/>
      <c r="AY11" s="2868" t="n"/>
      <c r="AZ11" s="2868" t="n"/>
      <c r="BA11" s="1492" t="n"/>
      <c r="BB11" s="1496" t="n"/>
      <c r="BC11" s="2867" t="n"/>
      <c r="BD11" s="2868" t="n"/>
      <c r="BE11" s="2868" t="n"/>
      <c r="BF11" s="2868" t="n"/>
      <c r="BG11" s="2868" t="n"/>
      <c r="BH11" s="2868" t="n"/>
      <c r="BI11" s="1492" t="n"/>
      <c r="BJ11" s="2869" t="n"/>
      <c r="BK11" s="2867" t="n"/>
      <c r="BL11" s="2868" t="n"/>
      <c r="BM11" s="2868" t="n"/>
      <c r="BN11" s="2868" t="n"/>
      <c r="BO11" s="2868" t="n"/>
      <c r="BP11" s="2868" t="n"/>
      <c r="BQ11" s="2868" t="n"/>
      <c r="BR11" s="1492" t="n"/>
      <c r="BS11" s="2869" t="n"/>
      <c r="BT11" s="2867" t="n"/>
      <c r="BU11" s="2868" t="n"/>
      <c r="BV11" s="2868" t="n"/>
      <c r="BW11" s="2868" t="n"/>
      <c r="BX11" s="2868" t="n"/>
      <c r="BY11" s="2868" t="n"/>
      <c r="BZ11" s="1492" t="n"/>
      <c r="CA11" s="2831" t="n"/>
      <c r="CB11" s="2872" t="n"/>
      <c r="CC11" s="2868" t="n"/>
      <c r="CD11" s="2868" t="n"/>
      <c r="CE11" s="2868" t="n"/>
      <c r="CF11" s="2868" t="n"/>
      <c r="CG11" s="2868" t="n"/>
      <c r="CH11" s="1492" t="n"/>
      <c r="CI11" s="2831" t="n"/>
      <c r="CJ11" s="2872" t="n"/>
      <c r="CK11" s="2868" t="n"/>
      <c r="CL11" s="2868" t="n"/>
      <c r="CM11" s="2868" t="n"/>
      <c r="CN11" s="2868" t="n"/>
      <c r="CO11" s="2868" t="n"/>
      <c r="CP11" s="1492" t="n"/>
      <c r="CQ11" s="1496" t="n"/>
      <c r="CR11" s="2867" t="n">
        <v>1092.3998893</v>
      </c>
      <c r="CS11" s="2868" t="n">
        <v>1072.707617364059</v>
      </c>
      <c r="CT11" s="2868" t="n">
        <v>1072.568244204627</v>
      </c>
      <c r="CU11" s="2868" t="n">
        <v>19.69227193594043</v>
      </c>
      <c r="CV11" s="2868" t="n">
        <v>19.83164509537323</v>
      </c>
      <c r="CW11" s="2868" t="n">
        <v>1014.0918333</v>
      </c>
      <c r="CX11" s="1492">
        <f>IFERROR(CR11/CW11-1,"-")</f>
        <v/>
      </c>
      <c r="CY11" s="70" t="n"/>
      <c r="CZ11" s="2870" t="n">
        <v>3187.118175065882</v>
      </c>
      <c r="DA11" s="2868" t="n">
        <v>3093.808915445527</v>
      </c>
      <c r="DB11" s="2868" t="n"/>
      <c r="DC11" s="2868" t="n"/>
      <c r="DD11" s="2868" t="n">
        <v>3146.0410146</v>
      </c>
      <c r="DE11" s="1492">
        <f>+CZ11/DD11-1</f>
        <v/>
      </c>
      <c r="DF11" s="1492">
        <f>+DA11/DD11-1</f>
        <v/>
      </c>
      <c r="DG11" s="1994">
        <f>+DB11/DD11-1</f>
        <v/>
      </c>
      <c r="DH11" s="1994">
        <f>+DC11/DD11-1</f>
        <v/>
      </c>
      <c r="DI11" s="2855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855" t="n"/>
      <c r="DO11" s="2855" t="n"/>
      <c r="DP11" s="2871">
        <f>#VALUE!</f>
        <v/>
      </c>
      <c r="DQ11" s="2857">
        <f>-CR11+DP11/10^6</f>
        <v/>
      </c>
      <c r="DR11" s="2652">
        <f>SUM(E11,K11,Q11,W11,AE11,AM11,AV11,BD11,BL11,BU11,CC11,CK11)-CS11</f>
        <v/>
      </c>
      <c r="DS11" s="2652">
        <f>SUM(D11,J11,P11,V11,AD11,AL11,AU11,BC11,,BN11,BV11,CD11,CL11)-CT11</f>
        <v/>
      </c>
      <c r="DT11" s="2858">
        <f>DQ11/11</f>
        <v/>
      </c>
      <c r="DU11" s="2189" t="n">
        <v>262.723759075</v>
      </c>
      <c r="DV11" s="2859">
        <f>DU11-CJ11</f>
        <v/>
      </c>
      <c r="DX11" s="2847">
        <f>(CS11-CZ11)*10^6</f>
        <v/>
      </c>
      <c r="DY11" s="2847">
        <f>(CT11-DC11)*10^6</f>
        <v/>
      </c>
      <c r="DZ11" s="2847">
        <f>(CW11-DD11)*10^6</f>
        <v/>
      </c>
      <c r="EB11" s="2860" t="n"/>
    </row>
    <row customFormat="1" customHeight="1" hidden="1" ht="19.5" outlineLevel="1" r="12" s="1879">
      <c r="A12" s="1116" t="n"/>
      <c r="B12" s="2200" t="inlineStr">
        <is>
          <t>CONGES PAYES PERSONNEL NATIONA</t>
        </is>
      </c>
      <c r="C12" s="2201" t="inlineStr">
        <is>
          <t>Opex6</t>
        </is>
      </c>
      <c r="D12" s="2867" t="n">
        <v>45.815846</v>
      </c>
      <c r="E12" s="2868" t="n"/>
      <c r="F12" s="2868" t="n">
        <v>45.815846</v>
      </c>
      <c r="G12" s="2868" t="n">
        <v>49.304441</v>
      </c>
      <c r="H12" s="1492" t="n">
        <v>-0.07075620226583634</v>
      </c>
      <c r="I12" s="482" t="n"/>
      <c r="J12" s="2867" t="n">
        <v>0.5594039999999998</v>
      </c>
      <c r="K12" s="2868" t="n"/>
      <c r="L12" s="2868" t="n">
        <v>0.5594039999999998</v>
      </c>
      <c r="M12" s="2868" t="n">
        <v>13.921259</v>
      </c>
      <c r="N12" s="1492" t="n">
        <v>-0.9598165654413872</v>
      </c>
      <c r="O12" s="1496" t="n"/>
      <c r="P12" s="2867" t="n">
        <v>10.464137</v>
      </c>
      <c r="Q12" s="2868" t="n"/>
      <c r="R12" s="2868" t="n">
        <v>10.464137</v>
      </c>
      <c r="S12" s="2868" t="n">
        <v>6.139638</v>
      </c>
      <c r="T12" s="1492" t="n">
        <v>0.7043573253015893</v>
      </c>
      <c r="U12" s="2862" t="n"/>
      <c r="V12" s="2867" t="n">
        <v>2.198366</v>
      </c>
      <c r="W12" s="2868" t="n"/>
      <c r="X12" s="2868" t="n"/>
      <c r="Y12" s="2868" t="n">
        <v>2.198366</v>
      </c>
      <c r="Z12" s="2868" t="n">
        <v>2.198366</v>
      </c>
      <c r="AA12" s="2868" t="n">
        <v>17.04329</v>
      </c>
      <c r="AB12" s="1492" t="n">
        <v>-0.8710128150140026</v>
      </c>
      <c r="AC12" s="1496" t="n"/>
      <c r="AD12" s="2867" t="n"/>
      <c r="AE12" s="2868" t="n"/>
      <c r="AF12" s="2868" t="n"/>
      <c r="AG12" s="2868" t="n"/>
      <c r="AH12" s="2868" t="n"/>
      <c r="AI12" s="2868" t="n"/>
      <c r="AJ12" s="1492" t="n"/>
      <c r="AK12" s="1496" t="n"/>
      <c r="AL12" s="2867" t="n"/>
      <c r="AM12" s="2868" t="n"/>
      <c r="AN12" s="2868" t="n"/>
      <c r="AO12" s="2868" t="n"/>
      <c r="AP12" s="2868" t="n"/>
      <c r="AQ12" s="2868" t="n"/>
      <c r="AR12" s="2868" t="n"/>
      <c r="AS12" s="1492" t="n"/>
      <c r="AT12" s="2863" t="n"/>
      <c r="AU12" s="2867" t="n"/>
      <c r="AV12" s="2868" t="n"/>
      <c r="AW12" s="2868" t="n"/>
      <c r="AX12" s="2868" t="n"/>
      <c r="AY12" s="2868" t="n"/>
      <c r="AZ12" s="2868" t="n"/>
      <c r="BA12" s="1492" t="n"/>
      <c r="BB12" s="1496" t="n"/>
      <c r="BC12" s="2867" t="n"/>
      <c r="BD12" s="2868" t="n"/>
      <c r="BE12" s="2868" t="n"/>
      <c r="BF12" s="2868" t="n"/>
      <c r="BG12" s="2868" t="n"/>
      <c r="BH12" s="2868" t="n"/>
      <c r="BI12" s="1492" t="n"/>
      <c r="BJ12" s="2869" t="n"/>
      <c r="BK12" s="2867" t="n"/>
      <c r="BL12" s="2868" t="n"/>
      <c r="BM12" s="2868" t="n"/>
      <c r="BN12" s="2868" t="n"/>
      <c r="BO12" s="2868" t="n"/>
      <c r="BP12" s="2868" t="n"/>
      <c r="BQ12" s="2868" t="n"/>
      <c r="BR12" s="1492" t="n"/>
      <c r="BS12" s="2869" t="n"/>
      <c r="BT12" s="2867" t="n"/>
      <c r="BU12" s="2868" t="n"/>
      <c r="BV12" s="2868" t="n"/>
      <c r="BW12" s="2868" t="n"/>
      <c r="BX12" s="2868" t="n"/>
      <c r="BY12" s="2868" t="n"/>
      <c r="BZ12" s="1492" t="n"/>
      <c r="CA12" s="2831" t="n"/>
      <c r="CB12" s="2867" t="n"/>
      <c r="CC12" s="2868" t="n"/>
      <c r="CD12" s="2868" t="n"/>
      <c r="CE12" s="2868" t="n"/>
      <c r="CF12" s="2868" t="n"/>
      <c r="CG12" s="2868" t="n"/>
      <c r="CH12" s="1492" t="n"/>
      <c r="CI12" s="2831" t="n"/>
      <c r="CJ12" s="2867" t="n"/>
      <c r="CK12" s="2868" t="n"/>
      <c r="CL12" s="2868" t="n"/>
      <c r="CM12" s="2868" t="n"/>
      <c r="CN12" s="2868" t="n"/>
      <c r="CO12" s="2868" t="n"/>
      <c r="CP12" s="1492" t="n"/>
      <c r="CQ12" s="1496" t="n"/>
      <c r="CR12" s="2867" t="n">
        <v>59.037753</v>
      </c>
      <c r="CS12" s="2868" t="n">
        <v>0</v>
      </c>
      <c r="CT12" s="2868" t="n">
        <v>56.839387</v>
      </c>
      <c r="CU12" s="2868" t="n">
        <v>59.037753</v>
      </c>
      <c r="CV12" s="2868" t="n">
        <v>2.198366</v>
      </c>
      <c r="CW12" s="2868" t="n">
        <v>86.40862799999999</v>
      </c>
      <c r="CX12" s="1492">
        <f>IFERROR(CR12/CW12-1,"-")</f>
        <v/>
      </c>
      <c r="CY12" s="70" t="n"/>
      <c r="CZ12" s="2870" t="n">
        <v>0</v>
      </c>
      <c r="DA12" s="2868" t="n">
        <v>56.839387</v>
      </c>
      <c r="DB12" s="2868" t="n"/>
      <c r="DC12" s="2868" t="n"/>
      <c r="DD12" s="2868" t="n">
        <v>-7.622602000000001</v>
      </c>
      <c r="DE12" s="1492">
        <f>+CZ12/DD12-1</f>
        <v/>
      </c>
      <c r="DF12" s="1492">
        <f>+DA12/DD12-1</f>
        <v/>
      </c>
      <c r="DG12" s="1994">
        <f>+DB12/DD12-1</f>
        <v/>
      </c>
      <c r="DH12" s="1994">
        <f>+DC12/DD12-1</f>
        <v/>
      </c>
      <c r="DI12" s="2855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55" t="n"/>
      <c r="DO12" s="2855" t="n"/>
      <c r="DP12" s="2871">
        <f>#VALUE!</f>
        <v/>
      </c>
      <c r="DQ12" s="2857">
        <f>-CR12+DP12/10^6</f>
        <v/>
      </c>
      <c r="DR12" s="2652">
        <f>SUM(E12,K12,Q12,W12,AE12,AM12,AV12,BD12,BL12,BU12,CC12,CK12)-CS12</f>
        <v/>
      </c>
      <c r="DS12" s="2652">
        <f>SUM(D12,J12,P12,V12,AD12,AL12,AU12,BC12,,BN12,BV12,CD12,CL12)-CT12</f>
        <v/>
      </c>
      <c r="DT12" s="2858" t="n"/>
      <c r="DU12" s="2189" t="n">
        <v>-31.251393</v>
      </c>
      <c r="DV12" s="2859">
        <f>DU12-CJ12</f>
        <v/>
      </c>
      <c r="DX12" s="2847">
        <f>(CS12-CZ12)*10^6</f>
        <v/>
      </c>
      <c r="DY12" s="2847">
        <f>(CT12-DC12)*10^6</f>
        <v/>
      </c>
      <c r="DZ12" s="2847">
        <f>(CW12-DD12)*10^6</f>
        <v/>
      </c>
      <c r="EB12" s="2860" t="n"/>
    </row>
    <row customFormat="1" customHeight="1" hidden="1" ht="19.5" outlineLevel="1" r="13" s="1879">
      <c r="A13" s="1116" t="n"/>
      <c r="B13" s="2200" t="inlineStr">
        <is>
          <t>CHARGES SOCIALES S/ REMUNERATI</t>
        </is>
      </c>
      <c r="C13" s="2201" t="inlineStr">
        <is>
          <t>Opex7</t>
        </is>
      </c>
      <c r="D13" s="2867" t="n">
        <v>70.06374</v>
      </c>
      <c r="E13" s="2868" t="n">
        <v>70.17718830391152</v>
      </c>
      <c r="F13" s="2868" t="n">
        <v>-0.1134483039115253</v>
      </c>
      <c r="G13" s="2868" t="n">
        <v>67.453394</v>
      </c>
      <c r="H13" s="1492" t="n">
        <v>0.03869851233875643</v>
      </c>
      <c r="I13" s="482" t="n"/>
      <c r="J13" s="2867" t="n">
        <v>70.721962</v>
      </c>
      <c r="K13" s="2868" t="n">
        <v>70.17718830391152</v>
      </c>
      <c r="L13" s="2868" t="n">
        <v>0.5447736960884839</v>
      </c>
      <c r="M13" s="2868" t="n">
        <v>70.409587</v>
      </c>
      <c r="N13" s="1492" t="n">
        <v>0.00443654072278532</v>
      </c>
      <c r="O13" s="1496" t="n"/>
      <c r="P13" s="2867" t="n">
        <v>67.693803</v>
      </c>
      <c r="Q13" s="2868" t="n">
        <v>70.17718830391152</v>
      </c>
      <c r="R13" s="2868" t="n">
        <v>-2.483385303911518</v>
      </c>
      <c r="S13" s="2868" t="n">
        <v>68.244258</v>
      </c>
      <c r="T13" s="1492" t="n">
        <v>-0.008065953328996511</v>
      </c>
      <c r="U13" s="2862" t="n"/>
      <c r="V13" s="2867" t="n">
        <v>65.38148600000001</v>
      </c>
      <c r="W13" s="2868" t="n">
        <v>70.17718830391152</v>
      </c>
      <c r="X13" s="2868" t="n">
        <v>70.17718830391152</v>
      </c>
      <c r="Y13" s="2868" t="n">
        <v>-4.795702303911511</v>
      </c>
      <c r="Z13" s="2868" t="n">
        <v>-4.795702303911511</v>
      </c>
      <c r="AA13" s="2868" t="n">
        <v>66.503683</v>
      </c>
      <c r="AB13" s="1492" t="n">
        <v>-0.01687420830512476</v>
      </c>
      <c r="AC13" s="1496" t="n"/>
      <c r="AD13" s="2867" t="n"/>
      <c r="AE13" s="2868" t="n"/>
      <c r="AF13" s="2868" t="n"/>
      <c r="AG13" s="2868" t="n"/>
      <c r="AH13" s="2868" t="n"/>
      <c r="AI13" s="2868" t="n"/>
      <c r="AJ13" s="1492" t="n"/>
      <c r="AK13" s="1496" t="n"/>
      <c r="AL13" s="2867" t="n"/>
      <c r="AM13" s="2868" t="n"/>
      <c r="AN13" s="2868" t="n"/>
      <c r="AO13" s="2868" t="n"/>
      <c r="AP13" s="2868" t="n"/>
      <c r="AQ13" s="2868" t="n"/>
      <c r="AR13" s="2868" t="n"/>
      <c r="AS13" s="1492" t="n"/>
      <c r="AT13" s="2863" t="n"/>
      <c r="AU13" s="2867" t="n"/>
      <c r="AV13" s="2868" t="n"/>
      <c r="AW13" s="2868" t="n"/>
      <c r="AX13" s="2868" t="n"/>
      <c r="AY13" s="2868" t="n"/>
      <c r="AZ13" s="2868" t="n"/>
      <c r="BA13" s="1492" t="n"/>
      <c r="BB13" s="1496" t="n"/>
      <c r="BC13" s="2867" t="n"/>
      <c r="BD13" s="2868" t="n"/>
      <c r="BE13" s="2868" t="n"/>
      <c r="BF13" s="2868" t="n"/>
      <c r="BG13" s="2868" t="n"/>
      <c r="BH13" s="2868" t="n"/>
      <c r="BI13" s="1492" t="n"/>
      <c r="BJ13" s="2869" t="n"/>
      <c r="BK13" s="2867" t="n"/>
      <c r="BL13" s="2868" t="n"/>
      <c r="BM13" s="2868" t="n"/>
      <c r="BN13" s="2868" t="n"/>
      <c r="BO13" s="2868" t="n"/>
      <c r="BP13" s="2868" t="n"/>
      <c r="BQ13" s="2868" t="n"/>
      <c r="BR13" s="1492" t="n"/>
      <c r="BS13" s="2869" t="n"/>
      <c r="BT13" s="2867" t="n"/>
      <c r="BU13" s="2868" t="n"/>
      <c r="BV13" s="2868" t="n"/>
      <c r="BW13" s="2868" t="n"/>
      <c r="BX13" s="2868" t="n"/>
      <c r="BY13" s="2868" t="n"/>
      <c r="BZ13" s="1492" t="n"/>
      <c r="CA13" s="2831" t="n"/>
      <c r="CB13" s="2867" t="n"/>
      <c r="CC13" s="2868" t="n"/>
      <c r="CD13" s="2868" t="n"/>
      <c r="CE13" s="2868" t="n"/>
      <c r="CF13" s="2868" t="n"/>
      <c r="CG13" s="2868" t="n"/>
      <c r="CH13" s="1492" t="n"/>
      <c r="CI13" s="2831" t="n"/>
      <c r="CJ13" s="2867" t="n"/>
      <c r="CK13" s="2868" t="n"/>
      <c r="CL13" s="2868" t="n"/>
      <c r="CM13" s="2868" t="n"/>
      <c r="CN13" s="2868" t="n"/>
      <c r="CO13" s="2868" t="n"/>
      <c r="CP13" s="1492" t="n"/>
      <c r="CQ13" s="1496" t="n"/>
      <c r="CR13" s="2867" t="n">
        <v>273.860991</v>
      </c>
      <c r="CS13" s="2868" t="n">
        <v>280.7087532156461</v>
      </c>
      <c r="CT13" s="2868" t="n">
        <v>278.6566933039115</v>
      </c>
      <c r="CU13" s="2868" t="n">
        <v>-6.847762215646071</v>
      </c>
      <c r="CV13" s="2868" t="n">
        <v>-4.795702303911526</v>
      </c>
      <c r="CW13" s="2868" t="n">
        <v>272.610922</v>
      </c>
      <c r="CX13" s="1492">
        <f>IFERROR(CR13/CW13-1,"-")</f>
        <v/>
      </c>
      <c r="CY13" s="70" t="n"/>
      <c r="CZ13" s="2870" t="n">
        <v>842.1262596469383</v>
      </c>
      <c r="DA13" s="2868" t="n">
        <v>840.0741997352037</v>
      </c>
      <c r="DB13" s="2868" t="n"/>
      <c r="DC13" s="2868" t="n"/>
      <c r="DD13" s="2868" t="n">
        <v>786.610731</v>
      </c>
      <c r="DE13" s="1492">
        <f>+CZ13/DD13-1</f>
        <v/>
      </c>
      <c r="DF13" s="1492">
        <f>+DA13/DD13-1</f>
        <v/>
      </c>
      <c r="DG13" s="1994">
        <f>+DB13/DD13-1</f>
        <v/>
      </c>
      <c r="DH13" s="1994">
        <f>+DC13/DD13-1</f>
        <v/>
      </c>
      <c r="DI13" s="2855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55" t="n"/>
      <c r="DO13" s="2855" t="n"/>
      <c r="DP13" s="2871">
        <f>#VALUE!</f>
        <v/>
      </c>
      <c r="DQ13" s="2857">
        <f>-CR13+DP13/10^6</f>
        <v/>
      </c>
      <c r="DR13" s="2652">
        <f>SUM(E13,K13,Q13,W13,AE13,AM13,AV13,BD13,BL13,BU13,CC13,CK13)-CS13</f>
        <v/>
      </c>
      <c r="DS13" s="2652">
        <f>SUM(D13,J13,P13,V13,AD13,AL13,AU13,BC13,,BN13,BV13,CD13,CL13)-CT13</f>
        <v/>
      </c>
      <c r="DT13" s="2858" t="n"/>
      <c r="DU13" s="2189" t="n">
        <v>68.49461700000001</v>
      </c>
      <c r="DV13" s="2859">
        <f>DU13-CJ13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  <c r="EB13" s="2860" t="n"/>
    </row>
    <row customFormat="1" customHeight="1" hidden="1" ht="19.5" outlineLevel="1" r="14" s="1879">
      <c r="A14" s="1116" t="n"/>
      <c r="B14" s="2200" t="inlineStr">
        <is>
          <t>AUTRES CHARGES SOCIALES</t>
        </is>
      </c>
      <c r="C14" s="2201" t="inlineStr">
        <is>
          <t>Opex8</t>
        </is>
      </c>
      <c r="D14" s="2867" t="n">
        <v>19.478601</v>
      </c>
      <c r="E14" s="2868" t="n">
        <v>25.59847331030862</v>
      </c>
      <c r="F14" s="2868" t="n">
        <v>-6.119872310308622</v>
      </c>
      <c r="G14" s="2868" t="n">
        <v>16.100452</v>
      </c>
      <c r="H14" s="1492" t="n">
        <v>0.2098170287393175</v>
      </c>
      <c r="I14" s="482" t="n"/>
      <c r="J14" s="2867" t="n">
        <v>19.459706</v>
      </c>
      <c r="K14" s="2868" t="n">
        <v>25.59847331030862</v>
      </c>
      <c r="L14" s="2868" t="n">
        <v>-6.138767310308623</v>
      </c>
      <c r="M14" s="2868" t="n">
        <v>20.932853</v>
      </c>
      <c r="N14" s="1492" t="n">
        <v>-0.07037487914332563</v>
      </c>
      <c r="O14" s="1496" t="n"/>
      <c r="P14" s="2867" t="n">
        <v>14.850596</v>
      </c>
      <c r="Q14" s="2868" t="n">
        <v>25.59847331030862</v>
      </c>
      <c r="R14" s="2868" t="n">
        <v>-10.74787731030862</v>
      </c>
      <c r="S14" s="2868" t="n">
        <v>18.214341</v>
      </c>
      <c r="T14" s="1492" t="n">
        <v>-0.1846756355335613</v>
      </c>
      <c r="U14" s="2862" t="n"/>
      <c r="V14" s="2867" t="n">
        <v>18.906107</v>
      </c>
      <c r="W14" s="2868" t="n">
        <v>25.59847331030862</v>
      </c>
      <c r="X14" s="2868" t="n">
        <v>25.59847331030862</v>
      </c>
      <c r="Y14" s="2868" t="n">
        <v>-6.692366310308621</v>
      </c>
      <c r="Z14" s="2868" t="n">
        <v>-6.692366310308621</v>
      </c>
      <c r="AA14" s="2868" t="n">
        <v>18.372789</v>
      </c>
      <c r="AB14" s="1492" t="n">
        <v>0.0290276016341342</v>
      </c>
      <c r="AC14" s="1496" t="n"/>
      <c r="AD14" s="2867" t="n"/>
      <c r="AE14" s="2868" t="n"/>
      <c r="AF14" s="2868" t="n"/>
      <c r="AG14" s="2868" t="n"/>
      <c r="AH14" s="2868" t="n"/>
      <c r="AI14" s="2868" t="n"/>
      <c r="AJ14" s="1492" t="n"/>
      <c r="AK14" s="1496" t="n"/>
      <c r="AL14" s="2867" t="n"/>
      <c r="AM14" s="2868" t="n"/>
      <c r="AN14" s="2868" t="n"/>
      <c r="AO14" s="2868" t="n"/>
      <c r="AP14" s="2868" t="n"/>
      <c r="AQ14" s="2868" t="n"/>
      <c r="AR14" s="2868" t="n"/>
      <c r="AS14" s="1492" t="n"/>
      <c r="AT14" s="2863" t="n"/>
      <c r="AU14" s="2867" t="n"/>
      <c r="AV14" s="2868" t="n"/>
      <c r="AW14" s="2868" t="n"/>
      <c r="AX14" s="2868" t="n"/>
      <c r="AY14" s="2868" t="n"/>
      <c r="AZ14" s="2868" t="n"/>
      <c r="BA14" s="1492" t="n"/>
      <c r="BB14" s="1496" t="n"/>
      <c r="BC14" s="2867" t="n"/>
      <c r="BD14" s="2868" t="n"/>
      <c r="BE14" s="2868" t="n"/>
      <c r="BF14" s="2868" t="n"/>
      <c r="BG14" s="2868" t="n"/>
      <c r="BH14" s="2868" t="n"/>
      <c r="BI14" s="1492" t="n"/>
      <c r="BJ14" s="2869" t="n"/>
      <c r="BK14" s="2867" t="n"/>
      <c r="BL14" s="2868" t="n"/>
      <c r="BM14" s="2868" t="n"/>
      <c r="BN14" s="2868" t="n"/>
      <c r="BO14" s="2868" t="n"/>
      <c r="BP14" s="2868" t="n"/>
      <c r="BQ14" s="2868" t="n"/>
      <c r="BR14" s="1492" t="n"/>
      <c r="BS14" s="2869" t="n"/>
      <c r="BT14" s="2867" t="n"/>
      <c r="BU14" s="2868" t="n"/>
      <c r="BV14" s="2868" t="n"/>
      <c r="BW14" s="2868" t="n"/>
      <c r="BX14" s="2868" t="n"/>
      <c r="BY14" s="2868" t="n"/>
      <c r="BZ14" s="1492" t="n"/>
      <c r="CA14" s="2831" t="n"/>
      <c r="CB14" s="2867" t="n"/>
      <c r="CC14" s="2868" t="n"/>
      <c r="CD14" s="2868" t="n"/>
      <c r="CE14" s="2868" t="n"/>
      <c r="CF14" s="2868" t="n"/>
      <c r="CG14" s="2873" t="n"/>
      <c r="CH14" s="1492" t="n"/>
      <c r="CI14" s="2831" t="n"/>
      <c r="CJ14" s="2867" t="n"/>
      <c r="CK14" s="2868" t="n"/>
      <c r="CL14" s="2868" t="n"/>
      <c r="CM14" s="2868" t="n"/>
      <c r="CN14" s="2868" t="n"/>
      <c r="CO14" s="2873" t="n"/>
      <c r="CP14" s="1492" t="n"/>
      <c r="CQ14" s="1496" t="n"/>
      <c r="CR14" s="2867" t="n">
        <v>72.69501000000001</v>
      </c>
      <c r="CS14" s="2868" t="n">
        <v>102.3938932412345</v>
      </c>
      <c r="CT14" s="2868" t="n">
        <v>79.38737631030862</v>
      </c>
      <c r="CU14" s="2868" t="n">
        <v>-29.69888324123448</v>
      </c>
      <c r="CV14" s="2868" t="n">
        <v>-6.692366310308614</v>
      </c>
      <c r="CW14" s="2868" t="n">
        <v>73.620435</v>
      </c>
      <c r="CX14" s="1492">
        <f>IFERROR(CR14/CW14-1,"-")</f>
        <v/>
      </c>
      <c r="CY14" s="70" t="n"/>
      <c r="CZ14" s="2870" t="n">
        <v>307.1816797237036</v>
      </c>
      <c r="DA14" s="2868" t="n">
        <v>284.1755177927777</v>
      </c>
      <c r="DB14" s="2868" t="n"/>
      <c r="DC14" s="2868" t="n"/>
      <c r="DD14" s="2868" t="n">
        <v>224.621778</v>
      </c>
      <c r="DE14" s="1492">
        <f>+CZ14/DD14-1</f>
        <v/>
      </c>
      <c r="DF14" s="1492">
        <f>+DA14/DD14-1</f>
        <v/>
      </c>
      <c r="DG14" s="1994">
        <f>+DB14/DD14-1</f>
        <v/>
      </c>
      <c r="DH14" s="1994">
        <f>+DC14/DD14-1</f>
        <v/>
      </c>
      <c r="DI14" s="2855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55" t="n"/>
      <c r="DO14" s="2855" t="n"/>
      <c r="DP14" s="2871">
        <f>#VALUE!</f>
        <v/>
      </c>
      <c r="DQ14" s="2857">
        <f>-CR14+DP14/10^6</f>
        <v/>
      </c>
      <c r="DR14" s="2652">
        <f>SUM(E14,K14,Q14,W14,AE14,AM14,AV14,BD14,BL14,BU14,CC14,CK14)-CS14</f>
        <v/>
      </c>
      <c r="DS14" s="2652">
        <f>SUM(D14,J14,P14,V14,AD14,AL14,AU14,BC14,,BN14,BV14,CD14,CL14)-CT14</f>
        <v/>
      </c>
      <c r="DT14" s="2858" t="n"/>
      <c r="DU14" s="2189" t="n">
        <v>14.369378</v>
      </c>
      <c r="DV14" s="2859">
        <f>DU14-CJ14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  <c r="EB14" s="2860" t="n"/>
    </row>
    <row customFormat="1" customHeight="1" hidden="1" ht="19.5" outlineLevel="1" r="15" s="1879">
      <c r="A15" s="1116" t="n"/>
      <c r="B15" s="2202" t="inlineStr">
        <is>
          <t>PERSONNEL INTERIMAIRE &amp; STAGIA</t>
        </is>
      </c>
      <c r="C15" s="2201" t="inlineStr">
        <is>
          <t>Opex9</t>
        </is>
      </c>
      <c r="D15" s="2874" t="n">
        <v>0</v>
      </c>
      <c r="E15" s="2875" t="n">
        <v>0</v>
      </c>
      <c r="F15" s="2875" t="n">
        <v>0</v>
      </c>
      <c r="G15" s="2875" t="n"/>
      <c r="H15" s="2212" t="n"/>
      <c r="I15" s="482" t="n"/>
      <c r="J15" s="2874" t="n">
        <v>0</v>
      </c>
      <c r="K15" s="2875" t="n">
        <v>0</v>
      </c>
      <c r="L15" s="2875" t="n">
        <v>0</v>
      </c>
      <c r="M15" s="2875" t="n"/>
      <c r="N15" s="2212" t="n"/>
      <c r="O15" s="2225" t="n"/>
      <c r="P15" s="2874" t="n">
        <v>0</v>
      </c>
      <c r="Q15" s="2875" t="n">
        <v>0</v>
      </c>
      <c r="R15" s="2875" t="n">
        <v>0</v>
      </c>
      <c r="S15" s="2875" t="n"/>
      <c r="T15" s="2212" t="n"/>
      <c r="U15" s="2862" t="n"/>
      <c r="V15" s="2874" t="n">
        <v>0</v>
      </c>
      <c r="W15" s="2875" t="n">
        <v>0</v>
      </c>
      <c r="X15" s="2875" t="n">
        <v>0</v>
      </c>
      <c r="Y15" s="2875" t="n">
        <v>0</v>
      </c>
      <c r="Z15" s="2875" t="n">
        <v>0</v>
      </c>
      <c r="AA15" s="2875" t="n"/>
      <c r="AB15" s="2212" t="n"/>
      <c r="AC15" s="2225" t="n"/>
      <c r="AD15" s="2874" t="n"/>
      <c r="AE15" s="2875" t="n"/>
      <c r="AF15" s="2875" t="n"/>
      <c r="AG15" s="2875" t="n"/>
      <c r="AH15" s="2875" t="n"/>
      <c r="AI15" s="2875" t="n"/>
      <c r="AJ15" s="2212" t="n"/>
      <c r="AK15" s="2225" t="n"/>
      <c r="AL15" s="2874" t="n"/>
      <c r="AM15" s="2875" t="n"/>
      <c r="AN15" s="2875" t="n"/>
      <c r="AO15" s="2875" t="n"/>
      <c r="AP15" s="2875" t="n"/>
      <c r="AQ15" s="2875" t="n"/>
      <c r="AR15" s="2875" t="n"/>
      <c r="AS15" s="2212" t="n"/>
      <c r="AT15" s="2863" t="n"/>
      <c r="AU15" s="2874" t="n"/>
      <c r="AV15" s="2875" t="n"/>
      <c r="AW15" s="2875" t="n"/>
      <c r="AX15" s="2875" t="n"/>
      <c r="AY15" s="2875" t="n"/>
      <c r="AZ15" s="2875" t="n"/>
      <c r="BA15" s="2212" t="n"/>
      <c r="BB15" s="2225" t="n"/>
      <c r="BC15" s="2874" t="n"/>
      <c r="BD15" s="2875" t="n"/>
      <c r="BE15" s="2875" t="n"/>
      <c r="BF15" s="2875" t="n"/>
      <c r="BG15" s="2875" t="n"/>
      <c r="BH15" s="2875" t="n"/>
      <c r="BI15" s="2212" t="n"/>
      <c r="BJ15" s="2876" t="n"/>
      <c r="BK15" s="2874" t="n"/>
      <c r="BL15" s="2875" t="n"/>
      <c r="BM15" s="2875" t="n"/>
      <c r="BN15" s="2875" t="n"/>
      <c r="BO15" s="2868" t="n"/>
      <c r="BP15" s="2868" t="n"/>
      <c r="BQ15" s="2875" t="n"/>
      <c r="BR15" s="2212" t="n"/>
      <c r="BS15" s="2876" t="n"/>
      <c r="BT15" s="2874" t="n"/>
      <c r="BU15" s="2875" t="n"/>
      <c r="BV15" s="2875" t="n"/>
      <c r="BW15" s="2875" t="n"/>
      <c r="BX15" s="2875" t="n"/>
      <c r="BY15" s="2875" t="n"/>
      <c r="BZ15" s="2212" t="n"/>
      <c r="CA15" s="2831" t="n"/>
      <c r="CB15" s="2874" t="n"/>
      <c r="CC15" s="2875" t="n"/>
      <c r="CD15" s="2875" t="n"/>
      <c r="CE15" s="2875" t="n"/>
      <c r="CF15" s="2875" t="n"/>
      <c r="CG15" s="2875" t="n"/>
      <c r="CH15" s="2212" t="n"/>
      <c r="CI15" s="2831" t="n"/>
      <c r="CJ15" s="2874" t="n"/>
      <c r="CK15" s="2875" t="n"/>
      <c r="CL15" s="2875" t="n"/>
      <c r="CM15" s="2875" t="n"/>
      <c r="CN15" s="2875" t="n"/>
      <c r="CO15" s="2875" t="n"/>
      <c r="CP15" s="2212" t="n"/>
      <c r="CQ15" s="2225" t="n"/>
      <c r="CR15" s="2874" t="n">
        <v>0</v>
      </c>
      <c r="CS15" s="2212" t="n">
        <v>0</v>
      </c>
      <c r="CT15" s="2877" t="n">
        <v>0</v>
      </c>
      <c r="CU15" s="2212" t="n">
        <v>0</v>
      </c>
      <c r="CV15" s="2212" t="n">
        <v>0</v>
      </c>
      <c r="CW15" s="2212" t="n">
        <v>0</v>
      </c>
      <c r="CX15" s="2212">
        <f>IFERROR(CR15/CW15-1,"-")</f>
        <v/>
      </c>
      <c r="CY15" s="2272" t="n"/>
      <c r="CZ15" s="2878" t="n">
        <v>0</v>
      </c>
      <c r="DA15" s="2875" t="n">
        <v>0</v>
      </c>
      <c r="DB15" s="2875" t="n"/>
      <c r="DC15" s="2875" t="n"/>
      <c r="DD15" s="2875" t="n">
        <v>0</v>
      </c>
      <c r="DE15" s="2212" t="n"/>
      <c r="DF15" s="2212" t="n"/>
      <c r="DG15" s="2284">
        <f>+DB15/DD15-1</f>
        <v/>
      </c>
      <c r="DH15" s="2284">
        <f>+DC15/DD15-1</f>
        <v/>
      </c>
      <c r="DI15" s="2855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55" t="n"/>
      <c r="DO15" s="2855" t="n"/>
      <c r="DP15" s="2879" t="n"/>
      <c r="DQ15" s="2857">
        <f>-CR15+DP15/10^6</f>
        <v/>
      </c>
      <c r="DR15" s="2652">
        <f>SUM(E15,K15,Q15,W15,AE15,AM15,AV15,BD15,BL15,BU15,CC15,CK15)-CS15</f>
        <v/>
      </c>
      <c r="DS15" s="2652">
        <f>SUM(D15,J15,P15,V15,AD15,AL15,AU15,BC15,,BN15,BV15,CD15,CL15)-CT15</f>
        <v/>
      </c>
      <c r="DT15" s="2858" t="n"/>
      <c r="DU15" s="2189" t="n"/>
      <c r="DV15" s="2859">
        <f>DU15-CJ15</f>
        <v/>
      </c>
      <c r="DX15" s="2847">
        <f>(CS15-CZ15)*10^6</f>
        <v/>
      </c>
      <c r="DY15" s="2847">
        <f>(CT15-DC15)*10^6</f>
        <v/>
      </c>
      <c r="DZ15" s="2847">
        <f>(CW15-DD15)*10^6</f>
        <v/>
      </c>
      <c r="EB15" s="2860" t="n"/>
    </row>
    <row customFormat="1" customHeight="1" hidden="1" ht="19.5" outlineLevel="1" r="16" s="1879">
      <c r="A16" s="1116" t="n"/>
      <c r="B16" s="2200" t="inlineStr">
        <is>
          <t>PRIMES ET GRATIFICATIONS PERSO</t>
        </is>
      </c>
      <c r="C16" s="2201" t="inlineStr">
        <is>
          <t>Opex10</t>
        </is>
      </c>
      <c r="D16" s="2867" t="n">
        <v>4.696249</v>
      </c>
      <c r="E16" s="2868" t="n">
        <v>44.15831268584549</v>
      </c>
      <c r="F16" s="2868" t="n">
        <v>-39.46206368584549</v>
      </c>
      <c r="G16" s="2868" t="n">
        <v>33.39541</v>
      </c>
      <c r="H16" s="1492" t="n">
        <v>-0.8593744170231777</v>
      </c>
      <c r="I16" s="482" t="n"/>
      <c r="J16" s="2867" t="n">
        <v>50.057653</v>
      </c>
      <c r="K16" s="2868" t="n">
        <v>44.15831268584549</v>
      </c>
      <c r="L16" s="2868" t="n">
        <v>5.899340314154514</v>
      </c>
      <c r="M16" s="2868" t="n">
        <v>4.56387199999998</v>
      </c>
      <c r="N16" s="1492" t="n">
        <v>9.968242097937939</v>
      </c>
      <c r="O16" s="1496" t="n"/>
      <c r="P16" s="2867" t="n">
        <v>33.881649</v>
      </c>
      <c r="Q16" s="2868" t="n">
        <v>44.15831268584549</v>
      </c>
      <c r="R16" s="2868" t="n">
        <v>-10.27666368584548</v>
      </c>
      <c r="S16" s="2868" t="n">
        <v>87.8676729</v>
      </c>
      <c r="T16" s="1492" t="n">
        <v>-0.6144014302215576</v>
      </c>
      <c r="U16" s="2862" t="n"/>
      <c r="V16" s="2880" t="n">
        <v>29.337466</v>
      </c>
      <c r="W16" s="2868" t="n">
        <v>44.15831268584549</v>
      </c>
      <c r="X16" s="2868" t="n">
        <v>44.15831268584549</v>
      </c>
      <c r="Y16" s="2868" t="n">
        <v>-14.82084668584549</v>
      </c>
      <c r="Z16" s="2868" t="n">
        <v>-14.82084668584549</v>
      </c>
      <c r="AA16" s="2868" t="n">
        <v>37.495894</v>
      </c>
      <c r="AB16" s="1492" t="n">
        <v>-0.2175819037679165</v>
      </c>
      <c r="AC16" s="1496" t="n"/>
      <c r="AD16" s="2880" t="n"/>
      <c r="AE16" s="2868" t="n"/>
      <c r="AF16" s="2868" t="n"/>
      <c r="AG16" s="2868" t="n"/>
      <c r="AH16" s="2868" t="n"/>
      <c r="AI16" s="2868" t="n"/>
      <c r="AJ16" s="1492" t="n"/>
      <c r="AK16" s="1496" t="n"/>
      <c r="AL16" s="2880" t="n"/>
      <c r="AM16" s="2868" t="n"/>
      <c r="AN16" s="2868" t="n"/>
      <c r="AO16" s="2868" t="n"/>
      <c r="AP16" s="2868" t="n"/>
      <c r="AQ16" s="2868" t="n"/>
      <c r="AR16" s="2868" t="n"/>
      <c r="AS16" s="1492" t="n"/>
      <c r="AT16" s="2863" t="n"/>
      <c r="AU16" s="2880" t="n"/>
      <c r="AV16" s="2868" t="n"/>
      <c r="AW16" s="2868" t="n"/>
      <c r="AX16" s="2868" t="n"/>
      <c r="AY16" s="2868" t="n"/>
      <c r="AZ16" s="2868" t="n"/>
      <c r="BA16" s="1492" t="n"/>
      <c r="BB16" s="1496" t="n"/>
      <c r="BC16" s="2880" t="n"/>
      <c r="BD16" s="2868" t="n"/>
      <c r="BE16" s="2868" t="n"/>
      <c r="BF16" s="2868" t="n"/>
      <c r="BG16" s="2868" t="n"/>
      <c r="BH16" s="2868" t="n"/>
      <c r="BI16" s="1492" t="n"/>
      <c r="BJ16" s="2869" t="n"/>
      <c r="BK16" s="2880" t="n"/>
      <c r="BL16" s="2868" t="n"/>
      <c r="BM16" s="2868" t="n"/>
      <c r="BN16" s="2868" t="n"/>
      <c r="BO16" s="2868" t="n"/>
      <c r="BP16" s="2868" t="n"/>
      <c r="BQ16" s="2868" t="n"/>
      <c r="BR16" s="1492" t="n"/>
      <c r="BS16" s="2869" t="n"/>
      <c r="BT16" s="2880" t="n"/>
      <c r="BU16" s="2868" t="n"/>
      <c r="BV16" s="2868" t="n"/>
      <c r="BW16" s="2868" t="n"/>
      <c r="BX16" s="2868" t="n"/>
      <c r="BY16" s="2868" t="n"/>
      <c r="BZ16" s="1492" t="n"/>
      <c r="CA16" s="2831" t="n"/>
      <c r="CB16" s="2880" t="n"/>
      <c r="CC16" s="2868" t="n"/>
      <c r="CD16" s="2868" t="n"/>
      <c r="CE16" s="2868" t="n"/>
      <c r="CF16" s="2868" t="n"/>
      <c r="CG16" s="2868" t="n"/>
      <c r="CH16" s="1492" t="n"/>
      <c r="CI16" s="2831" t="n"/>
      <c r="CJ16" s="2880" t="n"/>
      <c r="CK16" s="2868" t="n"/>
      <c r="CL16" s="2868" t="n"/>
      <c r="CM16" s="2868" t="n"/>
      <c r="CN16" s="2868" t="n"/>
      <c r="CO16" s="2868" t="n"/>
      <c r="CP16" s="1492" t="n"/>
      <c r="CQ16" s="1496" t="n"/>
      <c r="CR16" s="2867" t="n">
        <v>117.973017</v>
      </c>
      <c r="CS16" s="2868" t="n">
        <v>176.633250743382</v>
      </c>
      <c r="CT16" s="2868" t="n">
        <v>132.7938636858455</v>
      </c>
      <c r="CU16" s="2868" t="n">
        <v>-58.66023374338195</v>
      </c>
      <c r="CV16" s="2868" t="n">
        <v>-14.82084668584551</v>
      </c>
      <c r="CW16" s="2868" t="n">
        <v>163.3228489</v>
      </c>
      <c r="CX16" s="1492">
        <f>IFERROR(CR16/CW16-1,"-")</f>
        <v/>
      </c>
      <c r="CY16" s="70" t="n"/>
      <c r="CZ16" s="2870" t="n">
        <v>529.8997522301459</v>
      </c>
      <c r="DA16" s="2868" t="n">
        <v>486.0603651726094</v>
      </c>
      <c r="DB16" s="2868" t="n"/>
      <c r="DC16" s="2868" t="n"/>
      <c r="DD16" s="2868" t="n">
        <v>491.976317</v>
      </c>
      <c r="DE16" s="1492">
        <f>+CZ16/DD16-1</f>
        <v/>
      </c>
      <c r="DF16" s="1492">
        <f>+DA16/DD16-1</f>
        <v/>
      </c>
      <c r="DG16" s="1994">
        <f>+DB16/DD16-1</f>
        <v/>
      </c>
      <c r="DH16" s="1994">
        <f>+DC16/DD16-1</f>
        <v/>
      </c>
      <c r="DI16" s="2855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55" t="n"/>
      <c r="DO16" s="2855" t="n"/>
      <c r="DP16" s="2871">
        <f>#VALUE!</f>
        <v/>
      </c>
      <c r="DQ16" s="2857">
        <f>-CR16+DP16/10^6</f>
        <v/>
      </c>
      <c r="DR16" s="2652">
        <f>SUM(E16,K16,Q16,W16,AE16,AM16,AV16,BD16,BL16,BU16,CC16,CK16)-CS16</f>
        <v/>
      </c>
      <c r="DS16" s="2652">
        <f>SUM(D16,J16,P16,V16,AD16,AL16,AU16,BC16,,BN16,BV16,CD16,CL16)-CT16</f>
        <v/>
      </c>
      <c r="DT16" s="2857" t="n">
        <v>22.791149</v>
      </c>
      <c r="DU16" s="2189" t="n">
        <v>89.601339</v>
      </c>
      <c r="DV16" s="2859">
        <f>DU16-CJ16</f>
        <v/>
      </c>
      <c r="DX16" s="2847">
        <f>(CS16-CZ16)*10^6</f>
        <v/>
      </c>
      <c r="DY16" s="2847">
        <f>(CT16-DC16)*10^6</f>
        <v/>
      </c>
      <c r="DZ16" s="2847">
        <f>(CW16-DD16)*10^6</f>
        <v/>
      </c>
      <c r="EB16" s="2860" t="n"/>
    </row>
    <row customFormat="1" customHeight="1" hidden="1" ht="19.5" outlineLevel="1" r="17" s="1879">
      <c r="A17" s="1116" t="n"/>
      <c r="B17" s="2200" t="inlineStr">
        <is>
          <t>INDEMNITES DE LICENCIEMENT PER</t>
        </is>
      </c>
      <c r="C17" s="2201" t="inlineStr">
        <is>
          <t>Opex11</t>
        </is>
      </c>
      <c r="D17" s="2867" t="n"/>
      <c r="E17" s="2868" t="n"/>
      <c r="F17" s="2868" t="n">
        <v>0</v>
      </c>
      <c r="G17" s="2868" t="n"/>
      <c r="H17" s="2881" t="n"/>
      <c r="I17" s="2882" t="n"/>
      <c r="J17" s="2867" t="n"/>
      <c r="K17" s="2868" t="n"/>
      <c r="L17" s="2868" t="n">
        <v>0</v>
      </c>
      <c r="M17" s="2868" t="n">
        <v>12.842046</v>
      </c>
      <c r="N17" s="2881" t="n"/>
      <c r="O17" s="1496" t="n"/>
      <c r="P17" s="2867" t="n"/>
      <c r="Q17" s="2868" t="n"/>
      <c r="R17" s="2868" t="n">
        <v>0</v>
      </c>
      <c r="S17" s="2868" t="n">
        <v>-12.842046</v>
      </c>
      <c r="T17" s="2881" t="n"/>
      <c r="U17" s="2862" t="n"/>
      <c r="V17" s="2867" t="n"/>
      <c r="W17" s="2868" t="n"/>
      <c r="X17" s="2868" t="n"/>
      <c r="Y17" s="2868" t="n">
        <v>0</v>
      </c>
      <c r="Z17" s="2868" t="n">
        <v>0</v>
      </c>
      <c r="AA17" s="2868" t="n">
        <v>0</v>
      </c>
      <c r="AB17" s="2881" t="n"/>
      <c r="AC17" s="2883" t="n"/>
      <c r="AD17" s="2867" t="n"/>
      <c r="AE17" s="2868" t="n"/>
      <c r="AF17" s="2868" t="n"/>
      <c r="AG17" s="2868" t="n"/>
      <c r="AH17" s="2868" t="n"/>
      <c r="AI17" s="2868" t="n"/>
      <c r="AJ17" s="2881" t="n"/>
      <c r="AK17" s="2883" t="n"/>
      <c r="AL17" s="2867" t="n"/>
      <c r="AM17" s="2868" t="n"/>
      <c r="AN17" s="2868" t="n"/>
      <c r="AO17" s="2868" t="n"/>
      <c r="AP17" s="2868" t="n"/>
      <c r="AQ17" s="2868" t="n"/>
      <c r="AR17" s="2868" t="n"/>
      <c r="AS17" s="2881" t="n"/>
      <c r="AT17" s="2863" t="n"/>
      <c r="AU17" s="2867" t="n"/>
      <c r="AV17" s="2868" t="n"/>
      <c r="AW17" s="2868" t="n"/>
      <c r="AX17" s="2868" t="n"/>
      <c r="AY17" s="2868" t="n"/>
      <c r="AZ17" s="2868" t="n"/>
      <c r="BA17" s="2881" t="n"/>
      <c r="BB17" s="2883" t="n"/>
      <c r="BC17" s="2867" t="n"/>
      <c r="BD17" s="2868" t="n"/>
      <c r="BE17" s="2868" t="n"/>
      <c r="BF17" s="2868" t="n"/>
      <c r="BG17" s="2868" t="n"/>
      <c r="BH17" s="2868" t="n"/>
      <c r="BI17" s="2881" t="n"/>
      <c r="BJ17" s="2869" t="n"/>
      <c r="BK17" s="2867" t="n"/>
      <c r="BL17" s="2868" t="n"/>
      <c r="BM17" s="2868" t="n"/>
      <c r="BN17" s="2868" t="n"/>
      <c r="BO17" s="2868" t="n"/>
      <c r="BP17" s="2868" t="n"/>
      <c r="BQ17" s="2868" t="n"/>
      <c r="BR17" s="2881" t="n"/>
      <c r="BS17" s="2869" t="n"/>
      <c r="BT17" s="2867" t="n"/>
      <c r="BU17" s="2868" t="n"/>
      <c r="BV17" s="2868" t="n"/>
      <c r="BW17" s="2868" t="n"/>
      <c r="BX17" s="2868" t="n"/>
      <c r="BY17" s="2868" t="n"/>
      <c r="BZ17" s="2881" t="n"/>
      <c r="CA17" s="2831" t="n"/>
      <c r="CB17" s="2867" t="n"/>
      <c r="CC17" s="2868" t="n"/>
      <c r="CD17" s="2868" t="n"/>
      <c r="CE17" s="2868" t="n"/>
      <c r="CF17" s="2868" t="n"/>
      <c r="CG17" s="2868" t="n"/>
      <c r="CH17" s="2881" t="n"/>
      <c r="CI17" s="2831" t="n"/>
      <c r="CJ17" s="2867" t="n"/>
      <c r="CK17" s="2868" t="n"/>
      <c r="CL17" s="2868" t="n"/>
      <c r="CM17" s="2868" t="n"/>
      <c r="CN17" s="2868" t="n"/>
      <c r="CO17" s="2868" t="n"/>
      <c r="CP17" s="2881" t="n"/>
      <c r="CQ17" s="2883" t="n"/>
      <c r="CR17" s="2867" t="n">
        <v>0</v>
      </c>
      <c r="CS17" s="2868" t="n">
        <v>0</v>
      </c>
      <c r="CT17" s="2868" t="n">
        <v>0</v>
      </c>
      <c r="CU17" s="2868" t="n">
        <v>0</v>
      </c>
      <c r="CV17" s="2868" t="n">
        <v>0</v>
      </c>
      <c r="CW17" s="2868" t="n">
        <v>0</v>
      </c>
      <c r="CX17" s="1492">
        <f>IFERROR(CR17/CW17-1,"-")</f>
        <v/>
      </c>
      <c r="CY17" s="70" t="n"/>
      <c r="CZ17" s="2870" t="n">
        <v>0</v>
      </c>
      <c r="DA17" s="2868" t="n">
        <v>0</v>
      </c>
      <c r="DB17" s="2868" t="n"/>
      <c r="DC17" s="2868" t="n"/>
      <c r="DD17" s="2868" t="n">
        <v>0</v>
      </c>
      <c r="DE17" s="1492" t="n"/>
      <c r="DF17" s="1492" t="n"/>
      <c r="DG17" s="1994" t="n"/>
      <c r="DH17" s="1994" t="n"/>
      <c r="DI17" s="2855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55" t="n"/>
      <c r="DO17" s="2855" t="n"/>
      <c r="DP17" s="2871" t="n"/>
      <c r="DQ17" s="2857">
        <f>-CR17+DP17/10^6</f>
        <v/>
      </c>
      <c r="DR17" s="2652">
        <f>SUM(E17,K17,Q17,W17,AE17,AM17,AV17,BD17,BL17,BU17,CC17,CK17)-CS17</f>
        <v/>
      </c>
      <c r="DS17" s="2652">
        <f>SUM(D17,J17,P17,V17,AD17,AL17,AU17,BC17,,BN17,BV17,CD17,CL17)-CT17</f>
        <v/>
      </c>
      <c r="DT17" s="2858" t="n"/>
      <c r="DU17" s="2189" t="n"/>
      <c r="DV17" s="2859">
        <f>DU17-CJ17</f>
        <v/>
      </c>
      <c r="DX17" s="2847">
        <f>(CS17-CZ17)*10^6</f>
        <v/>
      </c>
      <c r="DY17" s="2847">
        <f>(CT17-DC17)*10^6</f>
        <v/>
      </c>
      <c r="DZ17" s="2847">
        <f>(CW17-DD17)*10^6</f>
        <v/>
      </c>
      <c r="EB17" s="2860" t="n"/>
    </row>
    <row customFormat="1" customHeight="1" hidden="1" ht="19.5" outlineLevel="1" r="18" s="1879">
      <c r="A18" s="1116" t="n"/>
      <c r="B18" s="2200" t="inlineStr">
        <is>
          <t>EAU RESIDENCES</t>
        </is>
      </c>
      <c r="C18" s="2201" t="inlineStr">
        <is>
          <t>Opex12</t>
        </is>
      </c>
      <c r="D18" s="2867" t="n"/>
      <c r="E18" s="2868" t="n"/>
      <c r="F18" s="2868" t="n">
        <v>0</v>
      </c>
      <c r="G18" s="2868" t="n"/>
      <c r="H18" s="2881" t="n"/>
      <c r="I18" s="2882" t="n"/>
      <c r="J18" s="2867" t="n"/>
      <c r="K18" s="2868" t="n"/>
      <c r="L18" s="2868" t="n">
        <v>0</v>
      </c>
      <c r="M18" s="2868" t="n"/>
      <c r="N18" s="2881" t="n"/>
      <c r="O18" s="1496" t="n"/>
      <c r="P18" s="2867" t="n"/>
      <c r="Q18" s="2868" t="n"/>
      <c r="R18" s="2868" t="n">
        <v>0</v>
      </c>
      <c r="S18" s="2868" t="n"/>
      <c r="T18" s="2881" t="n"/>
      <c r="U18" s="2862" t="n"/>
      <c r="V18" s="2867" t="n"/>
      <c r="W18" s="2868" t="n"/>
      <c r="X18" s="2868" t="n"/>
      <c r="Y18" s="2868" t="n">
        <v>0</v>
      </c>
      <c r="Z18" s="2868" t="n">
        <v>0</v>
      </c>
      <c r="AA18" s="2868" t="n"/>
      <c r="AB18" s="2881" t="n"/>
      <c r="AC18" s="2883" t="n"/>
      <c r="AD18" s="2867" t="n"/>
      <c r="AE18" s="2868" t="n"/>
      <c r="AF18" s="2868" t="n"/>
      <c r="AG18" s="2868" t="n"/>
      <c r="AH18" s="2868" t="n"/>
      <c r="AI18" s="2868" t="n"/>
      <c r="AJ18" s="2881" t="n"/>
      <c r="AK18" s="2883" t="n"/>
      <c r="AL18" s="2867" t="n"/>
      <c r="AM18" s="2868" t="n"/>
      <c r="AN18" s="2868" t="n"/>
      <c r="AO18" s="2868" t="n"/>
      <c r="AP18" s="2868" t="n"/>
      <c r="AQ18" s="2868" t="n"/>
      <c r="AR18" s="2868" t="n"/>
      <c r="AS18" s="2881" t="n"/>
      <c r="AT18" s="2863" t="n"/>
      <c r="AU18" s="2867" t="n"/>
      <c r="AV18" s="2868" t="n"/>
      <c r="AW18" s="2868" t="n"/>
      <c r="AX18" s="2868" t="n"/>
      <c r="AY18" s="2868" t="n"/>
      <c r="AZ18" s="2868" t="n"/>
      <c r="BA18" s="2881" t="n"/>
      <c r="BB18" s="2883" t="n"/>
      <c r="BC18" s="2867" t="n"/>
      <c r="BD18" s="2868" t="n"/>
      <c r="BE18" s="2868" t="n"/>
      <c r="BF18" s="2868" t="n"/>
      <c r="BG18" s="2868" t="n"/>
      <c r="BH18" s="2868" t="n"/>
      <c r="BI18" s="2881" t="n"/>
      <c r="BJ18" s="2869" t="n"/>
      <c r="BK18" s="2867" t="n"/>
      <c r="BL18" s="2868" t="n"/>
      <c r="BM18" s="2868" t="n"/>
      <c r="BN18" s="2868" t="n"/>
      <c r="BO18" s="2868" t="n"/>
      <c r="BP18" s="2868" t="n"/>
      <c r="BQ18" s="2868" t="n"/>
      <c r="BR18" s="2881" t="n"/>
      <c r="BS18" s="2869" t="n"/>
      <c r="BT18" s="2867" t="n"/>
      <c r="BU18" s="2868" t="n"/>
      <c r="BV18" s="2868" t="n"/>
      <c r="BW18" s="2868" t="n"/>
      <c r="BX18" s="2868" t="n"/>
      <c r="BY18" s="2868" t="n"/>
      <c r="BZ18" s="2881" t="n"/>
      <c r="CA18" s="2831" t="n"/>
      <c r="CB18" s="2867" t="n"/>
      <c r="CC18" s="2868" t="n"/>
      <c r="CD18" s="2868" t="n"/>
      <c r="CE18" s="2868" t="n"/>
      <c r="CF18" s="2868" t="n"/>
      <c r="CG18" s="2868" t="n"/>
      <c r="CH18" s="2881" t="n"/>
      <c r="CI18" s="2831" t="n"/>
      <c r="CJ18" s="2867" t="n"/>
      <c r="CK18" s="2868" t="n"/>
      <c r="CL18" s="2868" t="n"/>
      <c r="CM18" s="2868" t="n"/>
      <c r="CN18" s="2868" t="n"/>
      <c r="CO18" s="2868" t="n"/>
      <c r="CP18" s="2881" t="n"/>
      <c r="CQ18" s="2883" t="n"/>
      <c r="CR18" s="2867" t="n">
        <v>0</v>
      </c>
      <c r="CS18" s="2868" t="n">
        <v>0</v>
      </c>
      <c r="CT18" s="2868" t="n">
        <v>0</v>
      </c>
      <c r="CU18" s="2868" t="n">
        <v>0</v>
      </c>
      <c r="CV18" s="2868" t="n">
        <v>0</v>
      </c>
      <c r="CW18" s="2868" t="n">
        <v>0</v>
      </c>
      <c r="CX18" s="1492">
        <f>IFERROR(CR18/CW18-1,"-")</f>
        <v/>
      </c>
      <c r="CY18" s="70" t="n"/>
      <c r="CZ18" s="2870" t="n">
        <v>0</v>
      </c>
      <c r="DA18" s="2868" t="n">
        <v>0</v>
      </c>
      <c r="DB18" s="2868" t="n"/>
      <c r="DC18" s="2868" t="n"/>
      <c r="DD18" s="2868" t="n">
        <v>0</v>
      </c>
      <c r="DE18" s="1492" t="n"/>
      <c r="DF18" s="1492" t="n"/>
      <c r="DG18" s="1994" t="n"/>
      <c r="DH18" s="1994" t="n"/>
      <c r="DI18" s="2855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55" t="n"/>
      <c r="DO18" s="2855" t="n"/>
      <c r="DP18" s="2871" t="n"/>
      <c r="DQ18" s="2857">
        <f>-CR18+DP18/10^6</f>
        <v/>
      </c>
      <c r="DR18" s="2652">
        <f>SUM(E18,K18,Q18,W18,AE18,AM18,AV18,BD18,BL18,BU18,CC18,CK18)-CS18</f>
        <v/>
      </c>
      <c r="DS18" s="2652">
        <f>SUM(D18,J18,P18,V18,AD18,AL18,AU18,BC18,,BN18,BV18,CD18,CL18)-CT18</f>
        <v/>
      </c>
      <c r="DT18" s="2858" t="n"/>
      <c r="DU18" s="2189" t="n"/>
      <c r="DV18" s="2859">
        <f>DU18-CJ18</f>
        <v/>
      </c>
      <c r="DX18" s="2847">
        <f>(CS18-CZ18)*10^6</f>
        <v/>
      </c>
      <c r="DY18" s="2847">
        <f>(CT18-DC18)*10^6</f>
        <v/>
      </c>
      <c r="DZ18" s="2847">
        <f>(CW18-DD18)*10^6</f>
        <v/>
      </c>
      <c r="EB18" s="2860" t="n"/>
    </row>
    <row customFormat="1" customHeight="1" hidden="1" ht="19.5" outlineLevel="1" r="19" s="1879">
      <c r="A19" s="1116" t="n"/>
      <c r="B19" s="2200" t="inlineStr">
        <is>
          <t>ELECTRICITE RESIDENCES</t>
        </is>
      </c>
      <c r="C19" s="2201" t="inlineStr">
        <is>
          <t>Opex13</t>
        </is>
      </c>
      <c r="D19" s="2867" t="n"/>
      <c r="E19" s="2868" t="n"/>
      <c r="F19" s="2868" t="n">
        <v>0</v>
      </c>
      <c r="G19" s="2868" t="n"/>
      <c r="H19" s="1492" t="n"/>
      <c r="I19" s="482" t="n"/>
      <c r="J19" s="2867" t="n"/>
      <c r="K19" s="2868" t="n"/>
      <c r="L19" s="2868" t="n">
        <v>0</v>
      </c>
      <c r="M19" s="2868" t="n"/>
      <c r="N19" s="1492" t="n"/>
      <c r="O19" s="1496" t="n"/>
      <c r="P19" s="2867" t="n"/>
      <c r="Q19" s="2868" t="n"/>
      <c r="R19" s="2868" t="n">
        <v>0</v>
      </c>
      <c r="S19" s="2868" t="n"/>
      <c r="T19" s="1492" t="n"/>
      <c r="U19" s="2862" t="n"/>
      <c r="V19" s="2867" t="n"/>
      <c r="W19" s="2868" t="n"/>
      <c r="X19" s="2868" t="n"/>
      <c r="Y19" s="2868" t="n">
        <v>0</v>
      </c>
      <c r="Z19" s="2868" t="n">
        <v>0</v>
      </c>
      <c r="AA19" s="2868" t="n"/>
      <c r="AB19" s="1492" t="n"/>
      <c r="AC19" s="1496" t="n"/>
      <c r="AD19" s="2867" t="n"/>
      <c r="AE19" s="2868" t="n"/>
      <c r="AF19" s="2868" t="n"/>
      <c r="AG19" s="2868" t="n"/>
      <c r="AH19" s="2868" t="n"/>
      <c r="AI19" s="2868" t="n"/>
      <c r="AJ19" s="1492" t="n"/>
      <c r="AK19" s="1496" t="n"/>
      <c r="AL19" s="2867" t="n"/>
      <c r="AM19" s="2868" t="n"/>
      <c r="AN19" s="2868" t="n"/>
      <c r="AO19" s="2868" t="n"/>
      <c r="AP19" s="2868" t="n"/>
      <c r="AQ19" s="2868" t="n"/>
      <c r="AR19" s="2868" t="n"/>
      <c r="AS19" s="1492" t="n"/>
      <c r="AT19" s="2863" t="n"/>
      <c r="AU19" s="2867" t="n"/>
      <c r="AV19" s="2868" t="n"/>
      <c r="AW19" s="2868" t="n"/>
      <c r="AX19" s="2868" t="n"/>
      <c r="AY19" s="2868" t="n"/>
      <c r="AZ19" s="2868" t="n"/>
      <c r="BA19" s="1492" t="n"/>
      <c r="BB19" s="1496" t="n"/>
      <c r="BC19" s="2867" t="n"/>
      <c r="BD19" s="2868" t="n"/>
      <c r="BE19" s="2868" t="n"/>
      <c r="BF19" s="2868" t="n"/>
      <c r="BG19" s="2868" t="n"/>
      <c r="BH19" s="2868" t="n"/>
      <c r="BI19" s="1492" t="n"/>
      <c r="BJ19" s="2869" t="n"/>
      <c r="BK19" s="2867" t="n"/>
      <c r="BL19" s="2868" t="n"/>
      <c r="BM19" s="2868" t="n"/>
      <c r="BN19" s="2868" t="n"/>
      <c r="BO19" s="2868" t="n"/>
      <c r="BP19" s="2868" t="n"/>
      <c r="BQ19" s="2868" t="n"/>
      <c r="BR19" s="1492" t="n"/>
      <c r="BS19" s="2869" t="n"/>
      <c r="BT19" s="2867" t="n"/>
      <c r="BU19" s="2868" t="n"/>
      <c r="BV19" s="2868" t="n"/>
      <c r="BW19" s="2868" t="n"/>
      <c r="BX19" s="2868" t="n"/>
      <c r="BY19" s="2868" t="n"/>
      <c r="BZ19" s="1492" t="n"/>
      <c r="CA19" s="2831" t="n"/>
      <c r="CB19" s="2867" t="n"/>
      <c r="CC19" s="2868" t="n"/>
      <c r="CD19" s="2868" t="n"/>
      <c r="CE19" s="2868" t="n"/>
      <c r="CF19" s="2868" t="n"/>
      <c r="CG19" s="2868" t="n"/>
      <c r="CH19" s="1492" t="n"/>
      <c r="CI19" s="2831" t="n"/>
      <c r="CJ19" s="2867" t="n"/>
      <c r="CK19" s="2868" t="n"/>
      <c r="CL19" s="2868" t="n"/>
      <c r="CM19" s="2868" t="n"/>
      <c r="CN19" s="2868" t="n"/>
      <c r="CO19" s="2868" t="n"/>
      <c r="CP19" s="1492" t="n"/>
      <c r="CQ19" s="1496" t="n"/>
      <c r="CR19" s="2867" t="n">
        <v>0</v>
      </c>
      <c r="CS19" s="2868" t="n">
        <v>0</v>
      </c>
      <c r="CT19" s="2868" t="n">
        <v>0</v>
      </c>
      <c r="CU19" s="2868" t="n">
        <v>0</v>
      </c>
      <c r="CV19" s="2868" t="n">
        <v>0</v>
      </c>
      <c r="CW19" s="2868" t="n">
        <v>0</v>
      </c>
      <c r="CX19" s="1492">
        <f>IFERROR(CR19/CW19-1,"-")</f>
        <v/>
      </c>
      <c r="CY19" s="70" t="n"/>
      <c r="CZ19" s="2870" t="n">
        <v>0</v>
      </c>
      <c r="DA19" s="2868" t="n">
        <v>0</v>
      </c>
      <c r="DB19" s="2868" t="n"/>
      <c r="DC19" s="2868" t="n"/>
      <c r="DD19" s="2868" t="n">
        <v>0</v>
      </c>
      <c r="DE19" s="1492" t="n"/>
      <c r="DF19" s="1492" t="n"/>
      <c r="DG19" s="1994" t="n"/>
      <c r="DH19" s="1994" t="n"/>
      <c r="DI19" s="2855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55" t="n"/>
      <c r="DO19" s="2855" t="n"/>
      <c r="DP19" s="2871" t="n"/>
      <c r="DQ19" s="2857">
        <f>-CR19+DP19/10^6</f>
        <v/>
      </c>
      <c r="DR19" s="2652">
        <f>SUM(E19,K19,Q19,W19,AE19,AM19,AV19,BD19,BL19,BU19,CC19,CK19)-CS19</f>
        <v/>
      </c>
      <c r="DS19" s="2652">
        <f>SUM(D19,J19,P19,V19,AD19,AL19,AU19,BC19,,BN19,BV19,CD19,CL19)-CT19</f>
        <v/>
      </c>
      <c r="DT19" s="2858" t="n"/>
      <c r="DU19" s="2189" t="n"/>
      <c r="DV19" s="2859">
        <f>DU19-CJ19</f>
        <v/>
      </c>
      <c r="DX19" s="2847">
        <f>(CS19-CZ19)*10^6</f>
        <v/>
      </c>
      <c r="DY19" s="2847">
        <f>(CT19-DC19)*10^6</f>
        <v/>
      </c>
      <c r="DZ19" s="2847">
        <f>(CW19-DD19)*10^6</f>
        <v/>
      </c>
      <c r="EB19" s="2860" t="n"/>
    </row>
    <row customFormat="1" customHeight="1" hidden="1" ht="19.5" outlineLevel="1" r="20" s="1879">
      <c r="A20" s="1116" t="n"/>
      <c r="B20" s="2200" t="inlineStr">
        <is>
          <t>LOYERS RESIDENCES</t>
        </is>
      </c>
      <c r="C20" s="2201" t="inlineStr">
        <is>
          <t>Opex14</t>
        </is>
      </c>
      <c r="D20" s="2867" t="n"/>
      <c r="E20" s="2868" t="n"/>
      <c r="F20" s="2868" t="n">
        <v>0</v>
      </c>
      <c r="G20" s="2868" t="n"/>
      <c r="H20" s="1492" t="n"/>
      <c r="I20" s="482" t="n"/>
      <c r="J20" s="2867" t="n"/>
      <c r="K20" s="2868" t="n"/>
      <c r="L20" s="2868" t="n">
        <v>0</v>
      </c>
      <c r="M20" s="2868" t="n"/>
      <c r="N20" s="1492" t="n"/>
      <c r="O20" s="1496" t="n"/>
      <c r="P20" s="2867" t="n"/>
      <c r="Q20" s="2868" t="n"/>
      <c r="R20" s="2868" t="n">
        <v>0</v>
      </c>
      <c r="S20" s="2868" t="n"/>
      <c r="T20" s="1492" t="n"/>
      <c r="U20" s="2862" t="n"/>
      <c r="V20" s="2867" t="n"/>
      <c r="W20" s="2868" t="n"/>
      <c r="X20" s="2868" t="n"/>
      <c r="Y20" s="2868" t="n">
        <v>0</v>
      </c>
      <c r="Z20" s="2868" t="n">
        <v>0</v>
      </c>
      <c r="AA20" s="2868" t="n"/>
      <c r="AB20" s="1492" t="n"/>
      <c r="AC20" s="1496" t="n"/>
      <c r="AD20" s="2867" t="n"/>
      <c r="AE20" s="2868" t="n"/>
      <c r="AF20" s="2868" t="n"/>
      <c r="AG20" s="2868" t="n"/>
      <c r="AH20" s="2868" t="n"/>
      <c r="AI20" s="2868" t="n"/>
      <c r="AJ20" s="1492" t="n"/>
      <c r="AK20" s="1496" t="n"/>
      <c r="AL20" s="2867" t="n"/>
      <c r="AM20" s="2868" t="n"/>
      <c r="AN20" s="2868" t="n"/>
      <c r="AO20" s="2868" t="n"/>
      <c r="AP20" s="2868" t="n"/>
      <c r="AQ20" s="2868" t="n"/>
      <c r="AR20" s="2868" t="n"/>
      <c r="AS20" s="1492" t="n"/>
      <c r="AT20" s="2863" t="n"/>
      <c r="AU20" s="2867" t="n"/>
      <c r="AV20" s="2868" t="n"/>
      <c r="AW20" s="2868" t="n"/>
      <c r="AX20" s="2868" t="n"/>
      <c r="AY20" s="2868" t="n"/>
      <c r="AZ20" s="2868" t="n"/>
      <c r="BA20" s="1492" t="n"/>
      <c r="BB20" s="1496" t="n"/>
      <c r="BC20" s="2867" t="n"/>
      <c r="BD20" s="2868" t="n"/>
      <c r="BE20" s="2868" t="n"/>
      <c r="BF20" s="2868" t="n"/>
      <c r="BG20" s="2868" t="n"/>
      <c r="BH20" s="2868" t="n"/>
      <c r="BI20" s="1492" t="n"/>
      <c r="BJ20" s="2869" t="n"/>
      <c r="BK20" s="2867" t="n"/>
      <c r="BL20" s="2868" t="n"/>
      <c r="BM20" s="2868" t="n"/>
      <c r="BN20" s="2868" t="n"/>
      <c r="BO20" s="2868" t="n"/>
      <c r="BP20" s="2868" t="n"/>
      <c r="BQ20" s="2868" t="n"/>
      <c r="BR20" s="1492" t="n"/>
      <c r="BS20" s="2869" t="n"/>
      <c r="BT20" s="2867" t="n"/>
      <c r="BU20" s="2868" t="n"/>
      <c r="BV20" s="2868" t="n"/>
      <c r="BW20" s="2868" t="n"/>
      <c r="BX20" s="2868" t="n"/>
      <c r="BY20" s="2868" t="n"/>
      <c r="BZ20" s="1492" t="n"/>
      <c r="CA20" s="2831" t="n"/>
      <c r="CB20" s="2867" t="n"/>
      <c r="CC20" s="2868" t="n"/>
      <c r="CD20" s="2868" t="n"/>
      <c r="CE20" s="2868" t="n"/>
      <c r="CF20" s="2868" t="n"/>
      <c r="CG20" s="2868" t="n"/>
      <c r="CH20" s="1492" t="n"/>
      <c r="CI20" s="2831" t="n"/>
      <c r="CJ20" s="2867" t="n"/>
      <c r="CK20" s="2868" t="n"/>
      <c r="CL20" s="2868" t="n"/>
      <c r="CM20" s="2868" t="n"/>
      <c r="CN20" s="2868" t="n"/>
      <c r="CO20" s="2868" t="n"/>
      <c r="CP20" s="1492" t="n"/>
      <c r="CQ20" s="1496" t="n"/>
      <c r="CR20" s="2867" t="n">
        <v>0</v>
      </c>
      <c r="CS20" s="2868" t="n">
        <v>0</v>
      </c>
      <c r="CT20" s="2868" t="n">
        <v>0</v>
      </c>
      <c r="CU20" s="2868" t="n">
        <v>0</v>
      </c>
      <c r="CV20" s="2868" t="n">
        <v>0</v>
      </c>
      <c r="CW20" s="2868" t="n">
        <v>0</v>
      </c>
      <c r="CX20" s="1492">
        <f>IFERROR(CR20/CW20-1,"-")</f>
        <v/>
      </c>
      <c r="CY20" s="70" t="n"/>
      <c r="CZ20" s="2870" t="n">
        <v>0</v>
      </c>
      <c r="DA20" s="2868" t="n">
        <v>0</v>
      </c>
      <c r="DB20" s="2868" t="n"/>
      <c r="DC20" s="2868" t="n"/>
      <c r="DD20" s="2868" t="n">
        <v>0</v>
      </c>
      <c r="DE20" s="1492" t="n"/>
      <c r="DF20" s="1492" t="n"/>
      <c r="DG20" s="1994" t="n"/>
      <c r="DH20" s="1994" t="n"/>
      <c r="DI20" s="2855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55" t="n"/>
      <c r="DO20" s="2855" t="n"/>
      <c r="DP20" s="2871" t="n"/>
      <c r="DQ20" s="2857">
        <f>-CR20+DP20/10^6</f>
        <v/>
      </c>
      <c r="DR20" s="2652">
        <f>SUM(E20,K20,Q20,W20,AE20,AM20,AV20,BD20,BL20,BU20,CC20,CK20)-CS20</f>
        <v/>
      </c>
      <c r="DS20" s="2652">
        <f>SUM(D20,J20,P20,V20,AD20,AL20,AU20,BC20,,BN20,BV20,CD20,CL20)-CT20</f>
        <v/>
      </c>
      <c r="DT20" s="2858" t="n"/>
      <c r="DU20" s="2189" t="n"/>
      <c r="DV20" s="2859">
        <f>DU20-CJ20</f>
        <v/>
      </c>
      <c r="DX20" s="2847">
        <f>(CS20-CZ20)*10^6</f>
        <v/>
      </c>
      <c r="DY20" s="2847">
        <f>(CT20-DC20)*10^6</f>
        <v/>
      </c>
      <c r="DZ20" s="2847">
        <f>(CW20-DD20)*10^6</f>
        <v/>
      </c>
      <c r="EB20" s="2860" t="n"/>
    </row>
    <row customFormat="1" customHeight="1" hidden="1" ht="19.5" outlineLevel="1" r="21" s="1879">
      <c r="A21" s="1116" t="n"/>
      <c r="B21" s="2200" t="inlineStr">
        <is>
          <t>ENTRETIEN ET REPARATIONS RESID</t>
        </is>
      </c>
      <c r="C21" s="2201" t="inlineStr">
        <is>
          <t>Opex15</t>
        </is>
      </c>
      <c r="D21" s="2867" t="n"/>
      <c r="E21" s="2868" t="n"/>
      <c r="F21" s="2868" t="n">
        <v>0</v>
      </c>
      <c r="G21" s="2868" t="n"/>
      <c r="H21" s="1492" t="n"/>
      <c r="I21" s="482" t="n"/>
      <c r="J21" s="2867" t="n"/>
      <c r="K21" s="2868" t="n"/>
      <c r="L21" s="2868" t="n">
        <v>0</v>
      </c>
      <c r="M21" s="2868" t="n"/>
      <c r="N21" s="1492" t="n"/>
      <c r="O21" s="1496" t="n"/>
      <c r="P21" s="2867" t="n"/>
      <c r="Q21" s="2868" t="n"/>
      <c r="R21" s="2868" t="n">
        <v>0</v>
      </c>
      <c r="S21" s="2868" t="n"/>
      <c r="T21" s="1492" t="n"/>
      <c r="U21" s="2862" t="n"/>
      <c r="V21" s="2867" t="n"/>
      <c r="W21" s="2868" t="n"/>
      <c r="X21" s="2868" t="n"/>
      <c r="Y21" s="2868" t="n">
        <v>0</v>
      </c>
      <c r="Z21" s="2868" t="n">
        <v>0</v>
      </c>
      <c r="AA21" s="2868" t="n"/>
      <c r="AB21" s="1492" t="n"/>
      <c r="AC21" s="1496" t="n"/>
      <c r="AD21" s="2867" t="n"/>
      <c r="AE21" s="2868" t="n"/>
      <c r="AF21" s="2868" t="n"/>
      <c r="AG21" s="2868" t="n"/>
      <c r="AH21" s="2868" t="n"/>
      <c r="AI21" s="2868" t="n"/>
      <c r="AJ21" s="1492" t="n"/>
      <c r="AK21" s="1496" t="n"/>
      <c r="AL21" s="2867" t="n"/>
      <c r="AM21" s="2868" t="n"/>
      <c r="AN21" s="2868" t="n"/>
      <c r="AO21" s="2868" t="n"/>
      <c r="AP21" s="2868" t="n"/>
      <c r="AQ21" s="2868" t="n"/>
      <c r="AR21" s="2868" t="n"/>
      <c r="AS21" s="1492" t="n"/>
      <c r="AT21" s="2863" t="n"/>
      <c r="AU21" s="2867" t="n"/>
      <c r="AV21" s="2868" t="n"/>
      <c r="AW21" s="2868" t="n"/>
      <c r="AX21" s="2868" t="n"/>
      <c r="AY21" s="2868" t="n"/>
      <c r="AZ21" s="2868" t="n"/>
      <c r="BA21" s="1492" t="n"/>
      <c r="BB21" s="1496" t="n"/>
      <c r="BC21" s="2867" t="n"/>
      <c r="BD21" s="2868" t="n"/>
      <c r="BE21" s="2868" t="n"/>
      <c r="BF21" s="2868" t="n"/>
      <c r="BG21" s="2868" t="n"/>
      <c r="BH21" s="2868" t="n"/>
      <c r="BI21" s="1492" t="n"/>
      <c r="BJ21" s="2869" t="n"/>
      <c r="BK21" s="2867" t="n"/>
      <c r="BL21" s="2868" t="n"/>
      <c r="BM21" s="2868" t="n"/>
      <c r="BN21" s="2868" t="n"/>
      <c r="BO21" s="2868" t="n"/>
      <c r="BP21" s="2868" t="n"/>
      <c r="BQ21" s="2868" t="n"/>
      <c r="BR21" s="1492" t="n"/>
      <c r="BS21" s="2869" t="n"/>
      <c r="BT21" s="2867" t="n"/>
      <c r="BU21" s="2868" t="n"/>
      <c r="BV21" s="2868" t="n"/>
      <c r="BW21" s="2868" t="n"/>
      <c r="BX21" s="2868" t="n"/>
      <c r="BY21" s="2868" t="n"/>
      <c r="BZ21" s="1492" t="n"/>
      <c r="CA21" s="2831" t="n"/>
      <c r="CB21" s="2867" t="n"/>
      <c r="CC21" s="2868" t="n"/>
      <c r="CD21" s="2868" t="n"/>
      <c r="CE21" s="2868" t="n"/>
      <c r="CF21" s="2868" t="n"/>
      <c r="CG21" s="2868" t="n"/>
      <c r="CH21" s="1492" t="n"/>
      <c r="CI21" s="2831" t="n"/>
      <c r="CJ21" s="2867" t="n"/>
      <c r="CK21" s="2868" t="n"/>
      <c r="CL21" s="2868" t="n"/>
      <c r="CM21" s="2868" t="n"/>
      <c r="CN21" s="2868" t="n"/>
      <c r="CO21" s="2868" t="n"/>
      <c r="CP21" s="1492" t="n"/>
      <c r="CQ21" s="1496" t="n"/>
      <c r="CR21" s="2867" t="n">
        <v>0</v>
      </c>
      <c r="CS21" s="2868" t="n">
        <v>0</v>
      </c>
      <c r="CT21" s="2868" t="n">
        <v>0</v>
      </c>
      <c r="CU21" s="2868" t="n">
        <v>0</v>
      </c>
      <c r="CV21" s="2868" t="n">
        <v>0</v>
      </c>
      <c r="CW21" s="2868" t="n">
        <v>0</v>
      </c>
      <c r="CX21" s="1492">
        <f>IFERROR(CR21/CW21-1,"-")</f>
        <v/>
      </c>
      <c r="CY21" s="70" t="n"/>
      <c r="CZ21" s="2870" t="n">
        <v>0</v>
      </c>
      <c r="DA21" s="2868" t="n">
        <v>0</v>
      </c>
      <c r="DB21" s="2868" t="n"/>
      <c r="DC21" s="2868" t="n"/>
      <c r="DD21" s="2868" t="n">
        <v>0</v>
      </c>
      <c r="DE21" s="1492" t="n"/>
      <c r="DF21" s="1492" t="n"/>
      <c r="DG21" s="1994" t="n"/>
      <c r="DH21" s="1994" t="n"/>
      <c r="DI21" s="2855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855" t="n"/>
      <c r="DO21" s="2855" t="n"/>
      <c r="DP21" s="2871" t="n"/>
      <c r="DQ21" s="2857">
        <f>-CR21+DP21/10^6</f>
        <v/>
      </c>
      <c r="DR21" s="2652">
        <f>SUM(E21,K21,Q21,W21,AE21,AM21,AV21,BD21,BL21,BU21,CC21,CK21)-CS21</f>
        <v/>
      </c>
      <c r="DS21" s="2652">
        <f>SUM(D21,J21,P21,V21,AD21,AL21,AU21,BC21,,BN21,BV21,CD21,CL21)-CT21</f>
        <v/>
      </c>
      <c r="DT21" s="2858" t="n"/>
      <c r="DU21" s="2189" t="n"/>
      <c r="DV21" s="2859">
        <f>DU21-CJ21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  <c r="EB21" s="2860" t="n"/>
    </row>
    <row customFormat="1" customHeight="1" hidden="1" ht="19.5" outlineLevel="1" r="22" s="1879">
      <c r="A22" s="1116" t="n"/>
      <c r="B22" s="2200" t="inlineStr">
        <is>
          <t>FRAIS MEDICAUX PERSONNEL NATIO</t>
        </is>
      </c>
      <c r="C22" s="2201" t="inlineStr">
        <is>
          <t>Opex16</t>
        </is>
      </c>
      <c r="D22" s="2867" t="n">
        <v>0</v>
      </c>
      <c r="E22" s="2868" t="n"/>
      <c r="F22" s="2868" t="n">
        <v>0</v>
      </c>
      <c r="G22" s="2868" t="n"/>
      <c r="H22" s="1492" t="n"/>
      <c r="I22" s="482" t="n"/>
      <c r="J22" s="2867" t="n">
        <v>0</v>
      </c>
      <c r="K22" s="2868" t="n"/>
      <c r="L22" s="2868" t="n">
        <v>0</v>
      </c>
      <c r="M22" s="2868" t="n"/>
      <c r="N22" s="1492" t="n"/>
      <c r="O22" s="1496" t="n"/>
      <c r="P22" s="2867" t="n">
        <v>0</v>
      </c>
      <c r="Q22" s="2868" t="n"/>
      <c r="R22" s="2868" t="n">
        <v>0</v>
      </c>
      <c r="S22" s="2868" t="n"/>
      <c r="T22" s="1492" t="n"/>
      <c r="U22" s="2862" t="n"/>
      <c r="V22" s="2867" t="n">
        <v>0</v>
      </c>
      <c r="W22" s="2868" t="n"/>
      <c r="X22" s="2868" t="n"/>
      <c r="Y22" s="2868" t="n">
        <v>0</v>
      </c>
      <c r="Z22" s="2868" t="n">
        <v>0</v>
      </c>
      <c r="AA22" s="2868" t="n"/>
      <c r="AB22" s="1492" t="n"/>
      <c r="AC22" s="1496" t="n"/>
      <c r="AD22" s="2867" t="n"/>
      <c r="AE22" s="2868" t="n"/>
      <c r="AF22" s="2868" t="n"/>
      <c r="AG22" s="2868" t="n"/>
      <c r="AH22" s="2868" t="n"/>
      <c r="AI22" s="2868" t="n"/>
      <c r="AJ22" s="1492" t="n"/>
      <c r="AK22" s="1496" t="n"/>
      <c r="AL22" s="2867" t="n"/>
      <c r="AM22" s="2868" t="n"/>
      <c r="AN22" s="2868" t="n"/>
      <c r="AO22" s="2868" t="n"/>
      <c r="AP22" s="2868" t="n"/>
      <c r="AQ22" s="2868" t="n"/>
      <c r="AR22" s="2868" t="n"/>
      <c r="AS22" s="1492" t="n"/>
      <c r="AT22" s="2863" t="n"/>
      <c r="AU22" s="2867" t="n"/>
      <c r="AV22" s="2868" t="n"/>
      <c r="AW22" s="2868" t="n"/>
      <c r="AX22" s="2868" t="n"/>
      <c r="AY22" s="2868" t="n"/>
      <c r="AZ22" s="2868" t="n"/>
      <c r="BA22" s="1492" t="n"/>
      <c r="BB22" s="1496" t="n"/>
      <c r="BC22" s="2867" t="n"/>
      <c r="BD22" s="2868" t="n"/>
      <c r="BE22" s="2868" t="n"/>
      <c r="BF22" s="2868" t="n"/>
      <c r="BG22" s="2868" t="n"/>
      <c r="BH22" s="2868" t="n"/>
      <c r="BI22" s="1492" t="n"/>
      <c r="BJ22" s="2869" t="n"/>
      <c r="BK22" s="2867" t="n"/>
      <c r="BL22" s="2868" t="n"/>
      <c r="BM22" s="2868" t="n"/>
      <c r="BN22" s="2868" t="n"/>
      <c r="BO22" s="2868" t="n"/>
      <c r="BP22" s="2868" t="n"/>
      <c r="BQ22" s="2868" t="n"/>
      <c r="BR22" s="1492" t="n"/>
      <c r="BS22" s="2869" t="n"/>
      <c r="BT22" s="2867" t="n"/>
      <c r="BU22" s="2868" t="n"/>
      <c r="BV22" s="2868" t="n"/>
      <c r="BW22" s="2868" t="n"/>
      <c r="BX22" s="2868" t="n"/>
      <c r="BY22" s="2868" t="n"/>
      <c r="BZ22" s="1492" t="n"/>
      <c r="CA22" s="2831" t="n"/>
      <c r="CB22" s="2867" t="n"/>
      <c r="CC22" s="2868" t="n"/>
      <c r="CD22" s="2868" t="n"/>
      <c r="CE22" s="2868" t="n"/>
      <c r="CF22" s="2868" t="n"/>
      <c r="CG22" s="2868" t="n"/>
      <c r="CH22" s="1492" t="n"/>
      <c r="CI22" s="2831" t="n"/>
      <c r="CJ22" s="2867" t="n"/>
      <c r="CK22" s="2868" t="n"/>
      <c r="CL22" s="2868" t="n"/>
      <c r="CM22" s="2868" t="n"/>
      <c r="CN22" s="2868" t="n"/>
      <c r="CO22" s="2868" t="n"/>
      <c r="CP22" s="1492" t="n"/>
      <c r="CQ22" s="1496" t="n"/>
      <c r="CR22" s="2867" t="n">
        <v>0</v>
      </c>
      <c r="CS22" s="2868" t="n">
        <v>0</v>
      </c>
      <c r="CT22" s="2868" t="n">
        <v>0</v>
      </c>
      <c r="CU22" s="2868" t="n">
        <v>0</v>
      </c>
      <c r="CV22" s="2868" t="n">
        <v>0</v>
      </c>
      <c r="CW22" s="2868" t="n">
        <v>0</v>
      </c>
      <c r="CX22" s="1492">
        <f>IFERROR(CR22/CW22-1,"-")</f>
        <v/>
      </c>
      <c r="CY22" s="70" t="n"/>
      <c r="CZ22" s="2870" t="n">
        <v>0</v>
      </c>
      <c r="DA22" s="2868" t="n">
        <v>0</v>
      </c>
      <c r="DB22" s="2868" t="n"/>
      <c r="DC22" s="2868" t="n"/>
      <c r="DD22" s="2868" t="n">
        <v>0</v>
      </c>
      <c r="DE22" s="1492" t="n"/>
      <c r="DF22" s="1492" t="n"/>
      <c r="DG22" s="1994" t="n"/>
      <c r="DH22" s="1994" t="n"/>
      <c r="DI22" s="2855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855" t="n"/>
      <c r="DO22" s="2855" t="n"/>
      <c r="DP22" s="2871" t="n"/>
      <c r="DQ22" s="2857">
        <f>-CR22+DP22/10^6</f>
        <v/>
      </c>
      <c r="DR22" s="2652">
        <f>SUM(E22,K22,Q22,W22,AE22,AM22,AV22,BD22,BL22,BU22,CC22,CK22)-CS22</f>
        <v/>
      </c>
      <c r="DS22" s="2652">
        <f>SUM(D22,J22,P22,V22,AD22,AL22,AU22,BC22,,BN22,BV22,CD22,CL22)-CT22</f>
        <v/>
      </c>
      <c r="DT22" s="2858" t="n"/>
      <c r="DU22" s="2189" t="n"/>
      <c r="DV22" s="2859">
        <f>DU22-CJ22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  <c r="EB22" s="2860" t="n"/>
    </row>
    <row customFormat="1" customHeight="1" hidden="1" ht="19.5" outlineLevel="1" r="23" s="1879">
      <c r="A23" s="1116" t="n"/>
      <c r="B23" s="2200" t="inlineStr">
        <is>
          <t>AVANTAGES EN NATURE PERSONNEL</t>
        </is>
      </c>
      <c r="C23" s="2201" t="inlineStr">
        <is>
          <t>Opex17</t>
        </is>
      </c>
      <c r="D23" s="2867" t="n">
        <v>12.660892</v>
      </c>
      <c r="E23" s="2868" t="n">
        <v>17.92062666666667</v>
      </c>
      <c r="F23" s="2868" t="n">
        <v>-5.259734666666668</v>
      </c>
      <c r="G23" s="2868" t="n">
        <v>14.098579</v>
      </c>
      <c r="H23" s="1492" t="n">
        <v>-0.1019738939647749</v>
      </c>
      <c r="I23" s="482" t="n"/>
      <c r="J23" s="2867" t="n">
        <v>12.824713</v>
      </c>
      <c r="K23" s="2868" t="n">
        <v>17.92062666666667</v>
      </c>
      <c r="L23" s="2868" t="n">
        <v>-5.095913666666668</v>
      </c>
      <c r="M23" s="2868" t="n">
        <v>13.386099</v>
      </c>
      <c r="N23" s="1492" t="n">
        <v>-0.04193798357534939</v>
      </c>
      <c r="O23" s="1496" t="n"/>
      <c r="P23" s="2867" t="n">
        <v>8.322565000000001</v>
      </c>
      <c r="Q23" s="2868" t="n">
        <v>17.92062666666667</v>
      </c>
      <c r="R23" s="2868" t="n">
        <v>-9.598061666666666</v>
      </c>
      <c r="S23" s="2868" t="n">
        <v>12.477019</v>
      </c>
      <c r="T23" s="1492" t="n">
        <v>-0.3329684758835423</v>
      </c>
      <c r="U23" s="2862" t="n"/>
      <c r="V23" s="2867" t="n">
        <v>10.713065</v>
      </c>
      <c r="W23" s="2868" t="n">
        <v>32.92062666666667</v>
      </c>
      <c r="X23" s="2868" t="n">
        <v>32.92062666666667</v>
      </c>
      <c r="Y23" s="2868" t="n">
        <v>-22.20756166666667</v>
      </c>
      <c r="Z23" s="2868" t="n">
        <v>-22.20756166666667</v>
      </c>
      <c r="AA23" s="2868" t="n">
        <v>16.032823</v>
      </c>
      <c r="AB23" s="1492" t="n">
        <v>-0.3318041994226469</v>
      </c>
      <c r="AC23" s="1496" t="n"/>
      <c r="AD23" s="2867" t="n"/>
      <c r="AE23" s="2868" t="n"/>
      <c r="AF23" s="2868" t="n"/>
      <c r="AG23" s="2868" t="n"/>
      <c r="AH23" s="2868" t="n"/>
      <c r="AI23" s="2868" t="n"/>
      <c r="AJ23" s="1492" t="n"/>
      <c r="AK23" s="1496" t="n"/>
      <c r="AL23" s="2867" t="n"/>
      <c r="AM23" s="2868" t="n"/>
      <c r="AN23" s="2868" t="n"/>
      <c r="AO23" s="2868" t="n"/>
      <c r="AP23" s="2868" t="n"/>
      <c r="AQ23" s="2868" t="n"/>
      <c r="AR23" s="2868" t="n"/>
      <c r="AS23" s="1492" t="n"/>
      <c r="AT23" s="2863" t="n"/>
      <c r="AU23" s="2867" t="n"/>
      <c r="AV23" s="2868" t="n"/>
      <c r="AW23" s="2868" t="n"/>
      <c r="AX23" s="2868" t="n"/>
      <c r="AY23" s="2868" t="n"/>
      <c r="AZ23" s="2868" t="n"/>
      <c r="BA23" s="1492" t="n"/>
      <c r="BB23" s="1496" t="n"/>
      <c r="BC23" s="2867" t="n"/>
      <c r="BD23" s="2868" t="n"/>
      <c r="BE23" s="2868" t="n"/>
      <c r="BF23" s="2868" t="n"/>
      <c r="BG23" s="2868" t="n"/>
      <c r="BH23" s="2868" t="n"/>
      <c r="BI23" s="1492" t="n"/>
      <c r="BJ23" s="2869" t="n"/>
      <c r="BK23" s="2867" t="n"/>
      <c r="BL23" s="2868" t="n"/>
      <c r="BM23" s="2868" t="n"/>
      <c r="BN23" s="2868" t="n"/>
      <c r="BO23" s="2868" t="n"/>
      <c r="BP23" s="2868" t="n"/>
      <c r="BQ23" s="2868" t="n"/>
      <c r="BR23" s="1492" t="n"/>
      <c r="BS23" s="2869" t="n"/>
      <c r="BT23" s="2867" t="n"/>
      <c r="BU23" s="2868" t="n"/>
      <c r="BV23" s="2868" t="n"/>
      <c r="BW23" s="2868" t="n"/>
      <c r="BX23" s="2868" t="n"/>
      <c r="BY23" s="2868" t="n"/>
      <c r="BZ23" s="1492" t="n"/>
      <c r="CA23" s="2831" t="n"/>
      <c r="CB23" s="2867" t="n"/>
      <c r="CC23" s="2868" t="n"/>
      <c r="CD23" s="2868" t="n"/>
      <c r="CE23" s="2868" t="n"/>
      <c r="CF23" s="2868" t="n"/>
      <c r="CG23" s="2868" t="n"/>
      <c r="CH23" s="1492" t="n"/>
      <c r="CI23" s="2831" t="n"/>
      <c r="CJ23" s="2867" t="n"/>
      <c r="CK23" s="2868" t="n"/>
      <c r="CL23" s="2868" t="n"/>
      <c r="CM23" s="2868" t="n"/>
      <c r="CN23" s="2868" t="n"/>
      <c r="CO23" s="2868" t="n"/>
      <c r="CP23" s="1492" t="n"/>
      <c r="CQ23" s="1496" t="n"/>
      <c r="CR23" s="2867" t="n">
        <v>44.521235</v>
      </c>
      <c r="CS23" s="2868" t="n">
        <v>86.68250666666668</v>
      </c>
      <c r="CT23" s="2868" t="n">
        <v>66.72879666666668</v>
      </c>
      <c r="CU23" s="2868" t="n">
        <v>-42.16127166666668</v>
      </c>
      <c r="CV23" s="2868" t="n">
        <v>-22.20756166666668</v>
      </c>
      <c r="CW23" s="2868" t="n">
        <v>55.99452</v>
      </c>
      <c r="CX23" s="1492">
        <f>IFERROR(CR23/CW23-1,"-")</f>
        <v/>
      </c>
      <c r="CY23" s="70" t="n"/>
      <c r="CZ23" s="2870" t="n">
        <v>275.83752</v>
      </c>
      <c r="DA23" s="2868" t="n">
        <v>255.88381</v>
      </c>
      <c r="DB23" s="2868" t="n"/>
      <c r="DC23" s="2868" t="n"/>
      <c r="DD23" s="2868" t="n">
        <v>142.383914</v>
      </c>
      <c r="DE23" s="1492">
        <f>+CZ23/DD23-1</f>
        <v/>
      </c>
      <c r="DF23" s="1492">
        <f>+DA23/DD23-1</f>
        <v/>
      </c>
      <c r="DG23" s="1994">
        <f>+DB23/DD23-1</f>
        <v/>
      </c>
      <c r="DH23" s="1994">
        <f>+DC23/DD23-1</f>
        <v/>
      </c>
      <c r="DI23" s="2855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855" t="n"/>
      <c r="DO23" s="2855" t="n"/>
      <c r="DP23" s="2871">
        <f>#VALUE!</f>
        <v/>
      </c>
      <c r="DQ23" s="2857">
        <f>-CR23+DP23/10^6</f>
        <v/>
      </c>
      <c r="DR23" s="2652">
        <f>SUM(E23,K23,Q23,W23,AE23,AM23,AV23,BD23,BL23,BU23,CC23,CK23)-CS23</f>
        <v/>
      </c>
      <c r="DS23" s="2652">
        <f>SUM(D23,J23,P23,V23,AD23,AL23,AU23,BC23,,BN23,BV23,CD23,CL23)-CT23</f>
        <v/>
      </c>
      <c r="DT23" s="2858" t="n"/>
      <c r="DU23" s="2189" t="n">
        <v>13.826821</v>
      </c>
      <c r="DV23" s="2859">
        <f>DU23-CJ23</f>
        <v/>
      </c>
      <c r="DX23" s="2847">
        <f>(CS23-CZ23)*10^6</f>
        <v/>
      </c>
      <c r="DY23" s="2847">
        <f>(CT23-DC23)*10^6</f>
        <v/>
      </c>
      <c r="DZ23" s="2847">
        <f>(CW23-DD23)*10^6</f>
        <v/>
      </c>
      <c r="EB23" s="2860" t="n"/>
    </row>
    <row customFormat="1" customHeight="1" hidden="1" ht="19.5" outlineLevel="1" r="24" s="1879">
      <c r="A24" s="1116" t="n"/>
      <c r="B24" s="2200" t="inlineStr">
        <is>
          <t>TRANSFERT DE CHARGES D'EXPLOITATION</t>
        </is>
      </c>
      <c r="C24" s="2201" t="inlineStr">
        <is>
          <t>Opex18</t>
        </is>
      </c>
      <c r="D24" s="2867" t="n"/>
      <c r="E24" s="2868" t="n"/>
      <c r="F24" s="2868" t="n">
        <v>0</v>
      </c>
      <c r="G24" s="2868" t="n"/>
      <c r="H24" s="1492" t="n"/>
      <c r="I24" s="482" t="n"/>
      <c r="J24" s="2867" t="n"/>
      <c r="K24" s="2868" t="n"/>
      <c r="L24" s="2868" t="n">
        <v>0</v>
      </c>
      <c r="M24" s="2868" t="n"/>
      <c r="N24" s="1492" t="n"/>
      <c r="O24" s="1496" t="n"/>
      <c r="P24" s="2867" t="n"/>
      <c r="Q24" s="2868" t="n"/>
      <c r="R24" s="2868" t="n">
        <v>0</v>
      </c>
      <c r="S24" s="2868" t="n"/>
      <c r="T24" s="1492" t="n"/>
      <c r="U24" s="2862" t="n"/>
      <c r="V24" s="2867" t="n"/>
      <c r="W24" s="2868" t="n"/>
      <c r="X24" s="2868" t="n"/>
      <c r="Y24" s="2868" t="n">
        <v>0</v>
      </c>
      <c r="Z24" s="2868" t="n">
        <v>0</v>
      </c>
      <c r="AA24" s="2868" t="n"/>
      <c r="AB24" s="1492" t="n"/>
      <c r="AC24" s="1496" t="n"/>
      <c r="AD24" s="2867" t="n"/>
      <c r="AE24" s="2868" t="n"/>
      <c r="AF24" s="2868" t="n"/>
      <c r="AG24" s="2868" t="n"/>
      <c r="AH24" s="2868" t="n"/>
      <c r="AI24" s="2868" t="n"/>
      <c r="AJ24" s="1492" t="n"/>
      <c r="AK24" s="1496" t="n"/>
      <c r="AL24" s="2867" t="n"/>
      <c r="AM24" s="2868" t="n"/>
      <c r="AN24" s="2868" t="n"/>
      <c r="AO24" s="2868" t="n"/>
      <c r="AP24" s="2868" t="n"/>
      <c r="AQ24" s="2868" t="n"/>
      <c r="AR24" s="2868" t="n"/>
      <c r="AS24" s="1492" t="n"/>
      <c r="AT24" s="2863" t="n"/>
      <c r="AU24" s="2867" t="n"/>
      <c r="AV24" s="2868" t="n"/>
      <c r="AW24" s="2868" t="n"/>
      <c r="AX24" s="2868" t="n"/>
      <c r="AY24" s="2868" t="n"/>
      <c r="AZ24" s="2868" t="n"/>
      <c r="BA24" s="1492" t="n"/>
      <c r="BB24" s="1496" t="n"/>
      <c r="BC24" s="2867" t="n"/>
      <c r="BD24" s="2868" t="n"/>
      <c r="BE24" s="2868" t="n"/>
      <c r="BF24" s="2868" t="n"/>
      <c r="BG24" s="2868" t="n"/>
      <c r="BH24" s="2868" t="n"/>
      <c r="BI24" s="1492" t="n"/>
      <c r="BJ24" s="2869" t="n"/>
      <c r="BK24" s="2867" t="n"/>
      <c r="BL24" s="2868" t="n"/>
      <c r="BM24" s="2868" t="n"/>
      <c r="BN24" s="2868" t="n"/>
      <c r="BO24" s="2868" t="n"/>
      <c r="BP24" s="2868" t="n"/>
      <c r="BQ24" s="2868" t="n"/>
      <c r="BR24" s="1492" t="n"/>
      <c r="BS24" s="2869" t="n"/>
      <c r="BT24" s="2867" t="n"/>
      <c r="BU24" s="2868" t="n"/>
      <c r="BV24" s="2868" t="n"/>
      <c r="BW24" s="2868" t="n"/>
      <c r="BX24" s="2868" t="n"/>
      <c r="BY24" s="2868" t="n"/>
      <c r="BZ24" s="1492" t="n"/>
      <c r="CA24" s="2831" t="n"/>
      <c r="CB24" s="2867" t="n"/>
      <c r="CC24" s="2868" t="n"/>
      <c r="CD24" s="2868" t="n"/>
      <c r="CE24" s="2868" t="n"/>
      <c r="CF24" s="2868" t="n"/>
      <c r="CG24" s="2868" t="n"/>
      <c r="CH24" s="1492" t="n"/>
      <c r="CI24" s="2831" t="n"/>
      <c r="CJ24" s="2867" t="n"/>
      <c r="CK24" s="2868" t="n"/>
      <c r="CL24" s="2868" t="n"/>
      <c r="CM24" s="2868" t="n"/>
      <c r="CN24" s="2868" t="n"/>
      <c r="CO24" s="2868" t="n"/>
      <c r="CP24" s="1492" t="n"/>
      <c r="CQ24" s="1496" t="n"/>
      <c r="CR24" s="2867" t="n">
        <v>0</v>
      </c>
      <c r="CS24" s="2868" t="n">
        <v>0</v>
      </c>
      <c r="CT24" s="2868" t="n">
        <v>0</v>
      </c>
      <c r="CU24" s="2868" t="n">
        <v>0</v>
      </c>
      <c r="CV24" s="2868" t="n">
        <v>0</v>
      </c>
      <c r="CW24" s="2868" t="n">
        <v>0</v>
      </c>
      <c r="CX24" s="1492">
        <f>IFERROR(CR24/CW24-1,"-")</f>
        <v/>
      </c>
      <c r="CY24" s="70" t="n"/>
      <c r="CZ24" s="2870" t="n">
        <v>0</v>
      </c>
      <c r="DA24" s="2868" t="n">
        <v>0</v>
      </c>
      <c r="DB24" s="2868" t="n"/>
      <c r="DC24" s="2868" t="n"/>
      <c r="DD24" s="2868" t="n">
        <v>0</v>
      </c>
      <c r="DE24" s="1492" t="n"/>
      <c r="DF24" s="1492" t="n"/>
      <c r="DG24" s="1994" t="n"/>
      <c r="DH24" s="1994" t="n"/>
      <c r="DI24" s="2855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855" t="n"/>
      <c r="DO24" s="2855" t="n"/>
      <c r="DP24" s="2871" t="n"/>
      <c r="DQ24" s="2857">
        <f>-CR24+DP24/10^6</f>
        <v/>
      </c>
      <c r="DR24" s="2652">
        <f>SUM(E24,K24,Q24,W24,AE24,AM24,AV24,BD24,BL24,BU24,CC24,CK24)-CS24</f>
        <v/>
      </c>
      <c r="DS24" s="2652">
        <f>SUM(D24,J24,P24,V24,AD24,AL24,AU24,BC24,,BN24,BV24,CD24,CL24)-CT24</f>
        <v/>
      </c>
      <c r="DT24" s="2858" t="n"/>
      <c r="DU24" s="2189" t="n"/>
      <c r="DV24" s="2859">
        <f>DU24-CJ24</f>
        <v/>
      </c>
      <c r="DX24" s="2847">
        <f>(CS24-CZ24)*10^6</f>
        <v/>
      </c>
      <c r="DY24" s="2847">
        <f>(CT24-DC24)*10^6</f>
        <v/>
      </c>
      <c r="DZ24" s="2847">
        <f>(CW24-DD24)*10^6</f>
        <v/>
      </c>
      <c r="EB24" s="2860" t="n"/>
    </row>
    <row customFormat="1" customHeight="1" hidden="1" ht="19.5" outlineLevel="1" r="25" s="1879">
      <c r="A25" s="1116" t="n"/>
      <c r="B25" s="2200" t="inlineStr">
        <is>
          <t>EAU RESIDENCES</t>
        </is>
      </c>
      <c r="C25" s="2201" t="inlineStr">
        <is>
          <t>Opex19</t>
        </is>
      </c>
      <c r="D25" s="2867" t="n"/>
      <c r="E25" s="2868" t="n"/>
      <c r="F25" s="2868" t="n">
        <v>0</v>
      </c>
      <c r="G25" s="2868" t="n"/>
      <c r="H25" s="1492" t="n"/>
      <c r="I25" s="482" t="n"/>
      <c r="J25" s="2867" t="n"/>
      <c r="K25" s="2868" t="n"/>
      <c r="L25" s="2868" t="n">
        <v>0</v>
      </c>
      <c r="M25" s="2868" t="n"/>
      <c r="N25" s="1492" t="n"/>
      <c r="O25" s="1496" t="n"/>
      <c r="P25" s="2867" t="n"/>
      <c r="Q25" s="2868" t="n"/>
      <c r="R25" s="2868" t="n">
        <v>0</v>
      </c>
      <c r="S25" s="2868" t="n"/>
      <c r="T25" s="1492" t="n"/>
      <c r="U25" s="2862" t="n"/>
      <c r="V25" s="2867" t="n"/>
      <c r="W25" s="2868" t="n"/>
      <c r="X25" s="2868" t="n"/>
      <c r="Y25" s="2868" t="n">
        <v>0</v>
      </c>
      <c r="Z25" s="2868" t="n">
        <v>0</v>
      </c>
      <c r="AA25" s="2868" t="n"/>
      <c r="AB25" s="1492" t="n"/>
      <c r="AC25" s="1496" t="n"/>
      <c r="AD25" s="2867" t="n"/>
      <c r="AE25" s="2868" t="n"/>
      <c r="AF25" s="2868" t="n"/>
      <c r="AG25" s="2868" t="n"/>
      <c r="AH25" s="2868" t="n"/>
      <c r="AI25" s="2868" t="n"/>
      <c r="AJ25" s="1492" t="n"/>
      <c r="AK25" s="1496" t="n"/>
      <c r="AL25" s="2867" t="n"/>
      <c r="AM25" s="2868" t="n"/>
      <c r="AN25" s="2868" t="n"/>
      <c r="AO25" s="2868" t="n"/>
      <c r="AP25" s="2868" t="n"/>
      <c r="AQ25" s="2868" t="n"/>
      <c r="AR25" s="2868" t="n"/>
      <c r="AS25" s="1492" t="n"/>
      <c r="AT25" s="2863" t="n"/>
      <c r="AU25" s="2867" t="n"/>
      <c r="AV25" s="2868" t="n"/>
      <c r="AW25" s="2868" t="n"/>
      <c r="AX25" s="2868" t="n"/>
      <c r="AY25" s="2868" t="n"/>
      <c r="AZ25" s="2868" t="n"/>
      <c r="BA25" s="1492" t="n"/>
      <c r="BB25" s="1496" t="n"/>
      <c r="BC25" s="2867" t="n"/>
      <c r="BD25" s="2868" t="n"/>
      <c r="BE25" s="2868" t="n"/>
      <c r="BF25" s="2868" t="n"/>
      <c r="BG25" s="2868" t="n"/>
      <c r="BH25" s="2868" t="n"/>
      <c r="BI25" s="1492" t="n"/>
      <c r="BJ25" s="2869" t="n"/>
      <c r="BK25" s="2867" t="n"/>
      <c r="BL25" s="2868" t="n"/>
      <c r="BM25" s="2868" t="n"/>
      <c r="BN25" s="2868" t="n"/>
      <c r="BO25" s="2868" t="n"/>
      <c r="BP25" s="2868" t="n"/>
      <c r="BQ25" s="2868" t="n"/>
      <c r="BR25" s="1492" t="n"/>
      <c r="BS25" s="2869" t="n"/>
      <c r="BT25" s="2867" t="n"/>
      <c r="BU25" s="2868" t="n"/>
      <c r="BV25" s="2868" t="n"/>
      <c r="BW25" s="2868" t="n"/>
      <c r="BX25" s="2868" t="n"/>
      <c r="BY25" s="2868" t="n"/>
      <c r="BZ25" s="1492" t="n"/>
      <c r="CA25" s="2831" t="n"/>
      <c r="CB25" s="2867" t="n"/>
      <c r="CC25" s="2868" t="n"/>
      <c r="CD25" s="2868" t="n"/>
      <c r="CE25" s="2868" t="n"/>
      <c r="CF25" s="2868" t="n"/>
      <c r="CG25" s="2868" t="n"/>
      <c r="CH25" s="1492" t="n"/>
      <c r="CI25" s="2831" t="n"/>
      <c r="CJ25" s="2867" t="n"/>
      <c r="CK25" s="2868" t="n"/>
      <c r="CL25" s="2868" t="n"/>
      <c r="CM25" s="2868" t="n"/>
      <c r="CN25" s="2868" t="n"/>
      <c r="CO25" s="2868" t="n"/>
      <c r="CP25" s="1492" t="n"/>
      <c r="CQ25" s="1496" t="n"/>
      <c r="CR25" s="2867" t="n">
        <v>0</v>
      </c>
      <c r="CS25" s="2868" t="n">
        <v>0</v>
      </c>
      <c r="CT25" s="2868" t="n">
        <v>0</v>
      </c>
      <c r="CU25" s="2868" t="n">
        <v>0</v>
      </c>
      <c r="CV25" s="2868" t="n">
        <v>0</v>
      </c>
      <c r="CW25" s="2868" t="n">
        <v>0</v>
      </c>
      <c r="CX25" s="1492">
        <f>IFERROR(CR25/CW25-1,"-")</f>
        <v/>
      </c>
      <c r="CY25" s="70" t="n"/>
      <c r="CZ25" s="2870" t="n">
        <v>0</v>
      </c>
      <c r="DA25" s="2868" t="n">
        <v>0</v>
      </c>
      <c r="DB25" s="2868" t="n"/>
      <c r="DC25" s="2868" t="n"/>
      <c r="DD25" s="2868" t="n">
        <v>0</v>
      </c>
      <c r="DE25" s="1492" t="n"/>
      <c r="DF25" s="1492" t="n"/>
      <c r="DG25" s="1994" t="n"/>
      <c r="DH25" s="1994" t="n"/>
      <c r="DI25" s="2855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55" t="n"/>
      <c r="DO25" s="2855" t="n"/>
      <c r="DP25" s="2871" t="n"/>
      <c r="DQ25" s="2857">
        <f>-CR25+DP25/10^6</f>
        <v/>
      </c>
      <c r="DR25" s="2652">
        <f>SUM(E25,K25,Q25,W25,AE25,AM25,AV25,BD25,BL25,BU25,CC25,CK25)-CS25</f>
        <v/>
      </c>
      <c r="DS25" s="2652">
        <f>SUM(D25,J25,P25,V25,AD25,AL25,AU25,BC25,,BN25,BV25,CD25,CL25)-CT25</f>
        <v/>
      </c>
      <c r="DT25" s="2858" t="n"/>
      <c r="DU25" s="2189" t="n"/>
      <c r="DV25" s="2859">
        <f>DU25-CJ25</f>
        <v/>
      </c>
      <c r="DX25" s="2847">
        <f>(CS25-CZ25)*10^6</f>
        <v/>
      </c>
      <c r="DY25" s="2847">
        <f>(CT25-DC25)*10^6</f>
        <v/>
      </c>
      <c r="DZ25" s="2847">
        <f>(CW25-DD25)*10^6</f>
        <v/>
      </c>
      <c r="EB25" s="2860" t="n"/>
    </row>
    <row customFormat="1" customHeight="1" hidden="1" ht="19.5" outlineLevel="1" r="26" s="1879">
      <c r="A26" s="1116" t="n"/>
      <c r="B26" s="2200" t="inlineStr">
        <is>
          <t>ELECTRICITE RESIDENCES</t>
        </is>
      </c>
      <c r="C26" s="2201" t="inlineStr">
        <is>
          <t>Opex20</t>
        </is>
      </c>
      <c r="D26" s="2867" t="n"/>
      <c r="E26" s="2868" t="n"/>
      <c r="F26" s="2868" t="n">
        <v>0</v>
      </c>
      <c r="G26" s="2868" t="n"/>
      <c r="H26" s="1492" t="n"/>
      <c r="I26" s="482" t="n"/>
      <c r="J26" s="2867" t="n"/>
      <c r="K26" s="2868" t="n"/>
      <c r="L26" s="2868" t="n">
        <v>0</v>
      </c>
      <c r="M26" s="2868" t="n"/>
      <c r="N26" s="1492" t="n"/>
      <c r="O26" s="1496" t="n"/>
      <c r="P26" s="2867" t="n"/>
      <c r="Q26" s="2868" t="n"/>
      <c r="R26" s="2868" t="n">
        <v>0</v>
      </c>
      <c r="S26" s="2868" t="n"/>
      <c r="T26" s="1492" t="n"/>
      <c r="U26" s="2862" t="n"/>
      <c r="V26" s="2867" t="n"/>
      <c r="W26" s="2868" t="n"/>
      <c r="X26" s="2868" t="n"/>
      <c r="Y26" s="2868" t="n">
        <v>0</v>
      </c>
      <c r="Z26" s="2868" t="n">
        <v>0</v>
      </c>
      <c r="AA26" s="2868" t="n"/>
      <c r="AB26" s="1492" t="n"/>
      <c r="AC26" s="1496" t="n"/>
      <c r="AD26" s="2867" t="n"/>
      <c r="AE26" s="2868" t="n"/>
      <c r="AF26" s="2868" t="n"/>
      <c r="AG26" s="2868" t="n"/>
      <c r="AH26" s="2868" t="n"/>
      <c r="AI26" s="2868" t="n"/>
      <c r="AJ26" s="1492" t="n"/>
      <c r="AK26" s="1496" t="n"/>
      <c r="AL26" s="2867" t="n"/>
      <c r="AM26" s="2868" t="n"/>
      <c r="AN26" s="2868" t="n"/>
      <c r="AO26" s="2868" t="n"/>
      <c r="AP26" s="2868" t="n"/>
      <c r="AQ26" s="2868" t="n"/>
      <c r="AR26" s="2868" t="n"/>
      <c r="AS26" s="1492" t="n"/>
      <c r="AT26" s="2863" t="n"/>
      <c r="AU26" s="2867" t="n"/>
      <c r="AV26" s="2868" t="n"/>
      <c r="AW26" s="2868" t="n"/>
      <c r="AX26" s="2868" t="n"/>
      <c r="AY26" s="2868" t="n"/>
      <c r="AZ26" s="2868" t="n"/>
      <c r="BA26" s="1492" t="n"/>
      <c r="BB26" s="1496" t="n"/>
      <c r="BC26" s="2867" t="n"/>
      <c r="BD26" s="2868" t="n"/>
      <c r="BE26" s="2868" t="n"/>
      <c r="BF26" s="2868" t="n"/>
      <c r="BG26" s="2868" t="n"/>
      <c r="BH26" s="2868" t="n"/>
      <c r="BI26" s="1492" t="n"/>
      <c r="BJ26" s="2869" t="n"/>
      <c r="BK26" s="2867" t="n"/>
      <c r="BL26" s="2868" t="n"/>
      <c r="BM26" s="2868" t="n"/>
      <c r="BN26" s="2868" t="n"/>
      <c r="BO26" s="2868" t="n"/>
      <c r="BP26" s="2868" t="n"/>
      <c r="BQ26" s="2868" t="n"/>
      <c r="BR26" s="1492" t="n"/>
      <c r="BS26" s="2869" t="n"/>
      <c r="BT26" s="2867" t="n"/>
      <c r="BU26" s="2868" t="n"/>
      <c r="BV26" s="2868" t="n"/>
      <c r="BW26" s="2868" t="n"/>
      <c r="BX26" s="2868" t="n"/>
      <c r="BY26" s="2868" t="n"/>
      <c r="BZ26" s="1492" t="n"/>
      <c r="CA26" s="2831" t="n"/>
      <c r="CB26" s="2867" t="n"/>
      <c r="CC26" s="2868" t="n"/>
      <c r="CD26" s="2868" t="n"/>
      <c r="CE26" s="2868" t="n"/>
      <c r="CF26" s="2868" t="n"/>
      <c r="CG26" s="2868" t="n"/>
      <c r="CH26" s="1492" t="n"/>
      <c r="CI26" s="2831" t="n"/>
      <c r="CJ26" s="2867" t="n"/>
      <c r="CK26" s="2868" t="n"/>
      <c r="CL26" s="2868" t="n"/>
      <c r="CM26" s="2868" t="n"/>
      <c r="CN26" s="2868" t="n"/>
      <c r="CO26" s="2868" t="n"/>
      <c r="CP26" s="1492" t="n"/>
      <c r="CQ26" s="1496" t="n"/>
      <c r="CR26" s="2867" t="n">
        <v>0</v>
      </c>
      <c r="CS26" s="2868" t="n">
        <v>0</v>
      </c>
      <c r="CT26" s="2868" t="n">
        <v>0</v>
      </c>
      <c r="CU26" s="2868" t="n">
        <v>0</v>
      </c>
      <c r="CV26" s="2868" t="n">
        <v>0</v>
      </c>
      <c r="CW26" s="2868" t="n">
        <v>0</v>
      </c>
      <c r="CX26" s="1492">
        <f>IFERROR(CR26/CW26-1,"-")</f>
        <v/>
      </c>
      <c r="CY26" s="70" t="n"/>
      <c r="CZ26" s="2870" t="n">
        <v>0</v>
      </c>
      <c r="DA26" s="2868" t="n">
        <v>0</v>
      </c>
      <c r="DB26" s="2868" t="n"/>
      <c r="DC26" s="2868" t="n"/>
      <c r="DD26" s="2868" t="n">
        <v>0</v>
      </c>
      <c r="DE26" s="1492" t="n"/>
      <c r="DF26" s="1492" t="n"/>
      <c r="DG26" s="1994" t="n"/>
      <c r="DH26" s="1994" t="n"/>
      <c r="DI26" s="2855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855" t="n"/>
      <c r="DO26" s="2855" t="n"/>
      <c r="DP26" s="2871" t="n"/>
      <c r="DQ26" s="2857">
        <f>-CR26+DP26/10^6</f>
        <v/>
      </c>
      <c r="DR26" s="2652">
        <f>SUM(E26,K26,Q26,W26,AE26,AM26,AV26,BD26,BL26,BU26,CC26,CK26)-CS26</f>
        <v/>
      </c>
      <c r="DS26" s="2652">
        <f>SUM(D26,J26,P26,V26,AD26,AL26,AU26,BC26,,BN26,BV26,CD26,CL26)-CT26</f>
        <v/>
      </c>
      <c r="DT26" s="2858" t="n"/>
      <c r="DU26" s="2189" t="n"/>
      <c r="DV26" s="2859">
        <f>DU26-CJ26</f>
        <v/>
      </c>
      <c r="DX26" s="2847">
        <f>(CS26-CZ26)*10^6</f>
        <v/>
      </c>
      <c r="DY26" s="2847">
        <f>(CT26-DC26)*10^6</f>
        <v/>
      </c>
      <c r="DZ26" s="2847">
        <f>(CW26-DD26)*10^6</f>
        <v/>
      </c>
      <c r="EB26" s="2860" t="n"/>
    </row>
    <row customFormat="1" customHeight="1" hidden="1" ht="19.5" outlineLevel="1" r="27" s="1879">
      <c r="A27" s="1116" t="n"/>
      <c r="B27" s="2200" t="inlineStr">
        <is>
          <t>LOYERS RESIDENCES</t>
        </is>
      </c>
      <c r="C27" s="2201" t="inlineStr">
        <is>
          <t>Opex21</t>
        </is>
      </c>
      <c r="D27" s="2867" t="n"/>
      <c r="E27" s="2868" t="n"/>
      <c r="F27" s="2868" t="n">
        <v>0</v>
      </c>
      <c r="G27" s="2868" t="n"/>
      <c r="H27" s="1492" t="n"/>
      <c r="I27" s="482" t="n"/>
      <c r="J27" s="2867" t="n"/>
      <c r="K27" s="2868" t="n"/>
      <c r="L27" s="2868" t="n">
        <v>0</v>
      </c>
      <c r="M27" s="2868" t="n"/>
      <c r="N27" s="1492" t="n"/>
      <c r="O27" s="1496" t="n"/>
      <c r="P27" s="2867" t="n"/>
      <c r="Q27" s="2868" t="n"/>
      <c r="R27" s="2868" t="n">
        <v>0</v>
      </c>
      <c r="S27" s="2868" t="n"/>
      <c r="T27" s="1492" t="n"/>
      <c r="U27" s="2862" t="n"/>
      <c r="V27" s="2867" t="n"/>
      <c r="W27" s="2868" t="n"/>
      <c r="X27" s="2868" t="n"/>
      <c r="Y27" s="2868" t="n">
        <v>0</v>
      </c>
      <c r="Z27" s="2868" t="n">
        <v>0</v>
      </c>
      <c r="AA27" s="2868" t="n"/>
      <c r="AB27" s="1492" t="n"/>
      <c r="AC27" s="1496" t="n"/>
      <c r="AD27" s="2867" t="n"/>
      <c r="AE27" s="2868" t="n"/>
      <c r="AF27" s="2868" t="n"/>
      <c r="AG27" s="2868" t="n"/>
      <c r="AH27" s="2868" t="n"/>
      <c r="AI27" s="2868" t="n"/>
      <c r="AJ27" s="1492" t="n"/>
      <c r="AK27" s="1496" t="n"/>
      <c r="AL27" s="2867" t="n"/>
      <c r="AM27" s="2868" t="n"/>
      <c r="AN27" s="2868" t="n"/>
      <c r="AO27" s="2868" t="n"/>
      <c r="AP27" s="2868" t="n"/>
      <c r="AQ27" s="2868" t="n"/>
      <c r="AR27" s="2868" t="n"/>
      <c r="AS27" s="1492" t="n"/>
      <c r="AT27" s="2863" t="n"/>
      <c r="AU27" s="2867" t="n"/>
      <c r="AV27" s="2868" t="n"/>
      <c r="AW27" s="2868" t="n"/>
      <c r="AX27" s="2868" t="n"/>
      <c r="AY27" s="2868" t="n"/>
      <c r="AZ27" s="2868" t="n"/>
      <c r="BA27" s="1492" t="n"/>
      <c r="BB27" s="1496" t="n"/>
      <c r="BC27" s="2867" t="n"/>
      <c r="BD27" s="2868" t="n"/>
      <c r="BE27" s="2868" t="n"/>
      <c r="BF27" s="2868" t="n"/>
      <c r="BG27" s="2868" t="n"/>
      <c r="BH27" s="2868" t="n"/>
      <c r="BI27" s="1492" t="n"/>
      <c r="BJ27" s="2869" t="n"/>
      <c r="BK27" s="2867" t="n"/>
      <c r="BL27" s="2868" t="n"/>
      <c r="BM27" s="2868" t="n"/>
      <c r="BN27" s="2868" t="n"/>
      <c r="BO27" s="2868" t="n"/>
      <c r="BP27" s="2868" t="n"/>
      <c r="BQ27" s="2868" t="n"/>
      <c r="BR27" s="1492" t="n"/>
      <c r="BS27" s="2869" t="n"/>
      <c r="BT27" s="2867" t="n"/>
      <c r="BU27" s="2868" t="n"/>
      <c r="BV27" s="2868" t="n"/>
      <c r="BW27" s="2868" t="n"/>
      <c r="BX27" s="2868" t="n"/>
      <c r="BY27" s="2868" t="n"/>
      <c r="BZ27" s="1492" t="n"/>
      <c r="CA27" s="2831" t="n"/>
      <c r="CB27" s="2867" t="n"/>
      <c r="CC27" s="2868" t="n"/>
      <c r="CD27" s="2868" t="n"/>
      <c r="CE27" s="2868" t="n"/>
      <c r="CF27" s="2868" t="n"/>
      <c r="CG27" s="2868" t="n"/>
      <c r="CH27" s="1492" t="n"/>
      <c r="CI27" s="2831" t="n"/>
      <c r="CJ27" s="2867" t="n"/>
      <c r="CK27" s="2868" t="n"/>
      <c r="CL27" s="2868" t="n"/>
      <c r="CM27" s="2868" t="n"/>
      <c r="CN27" s="2868" t="n"/>
      <c r="CO27" s="2868" t="n"/>
      <c r="CP27" s="1492" t="n"/>
      <c r="CQ27" s="1496" t="n"/>
      <c r="CR27" s="2867" t="n">
        <v>0</v>
      </c>
      <c r="CS27" s="2868" t="n">
        <v>0</v>
      </c>
      <c r="CT27" s="2868" t="n">
        <v>0</v>
      </c>
      <c r="CU27" s="2868" t="n">
        <v>0</v>
      </c>
      <c r="CV27" s="2868" t="n">
        <v>0</v>
      </c>
      <c r="CW27" s="2868" t="n">
        <v>0</v>
      </c>
      <c r="CX27" s="1492">
        <f>IFERROR(CR27/CW27-1,"-")</f>
        <v/>
      </c>
      <c r="CY27" s="70" t="n"/>
      <c r="CZ27" s="2870" t="n">
        <v>0</v>
      </c>
      <c r="DA27" s="2868" t="n">
        <v>0</v>
      </c>
      <c r="DB27" s="2868" t="n"/>
      <c r="DC27" s="2868" t="n"/>
      <c r="DD27" s="2868" t="n">
        <v>0</v>
      </c>
      <c r="DE27" s="1492" t="n"/>
      <c r="DF27" s="1492" t="n"/>
      <c r="DG27" s="1994" t="n"/>
      <c r="DH27" s="1994" t="n"/>
      <c r="DI27" s="2855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855" t="n"/>
      <c r="DO27" s="2855" t="n"/>
      <c r="DP27" s="2871" t="n"/>
      <c r="DQ27" s="2857">
        <f>-CR27+DP27/10^6</f>
        <v/>
      </c>
      <c r="DR27" s="2652">
        <f>SUM(E27,K27,Q27,W27,AE27,AM27,AV27,BD27,BL27,BU27,CC27,CK27)-CS27</f>
        <v/>
      </c>
      <c r="DS27" s="2652">
        <f>SUM(D27,J27,P27,V27,AD27,AL27,AU27,BC27,,BN27,BV27,CD27,CL27)-CT27</f>
        <v/>
      </c>
      <c r="DT27" s="2858" t="n"/>
      <c r="DU27" s="2189" t="n"/>
      <c r="DV27" s="2859">
        <f>DU27-CJ27</f>
        <v/>
      </c>
      <c r="DX27" s="2847">
        <f>(CS27-CZ27)*10^6</f>
        <v/>
      </c>
      <c r="DY27" s="2847">
        <f>(CT27-DC27)*10^6</f>
        <v/>
      </c>
      <c r="DZ27" s="2847">
        <f>(CW27-DD27)*10^6</f>
        <v/>
      </c>
      <c r="EB27" s="2860" t="n"/>
    </row>
    <row customFormat="1" customHeight="1" hidden="1" ht="19.5" outlineLevel="1" r="28" s="1879">
      <c r="A28" s="1116" t="n"/>
      <c r="B28" s="2200" t="inlineStr">
        <is>
          <t>ENTRETIEN ET REPARATIONS RESID</t>
        </is>
      </c>
      <c r="C28" s="2201" t="inlineStr">
        <is>
          <t>Opex22</t>
        </is>
      </c>
      <c r="D28" s="2867" t="n"/>
      <c r="E28" s="2868" t="n"/>
      <c r="F28" s="2868" t="n">
        <v>0</v>
      </c>
      <c r="G28" s="2868" t="n"/>
      <c r="H28" s="1492" t="n"/>
      <c r="I28" s="482" t="n"/>
      <c r="J28" s="2867" t="n"/>
      <c r="K28" s="2868" t="n"/>
      <c r="L28" s="2868" t="n">
        <v>0</v>
      </c>
      <c r="M28" s="2868" t="n"/>
      <c r="N28" s="1492" t="n"/>
      <c r="O28" s="1496" t="n"/>
      <c r="P28" s="2867" t="n"/>
      <c r="Q28" s="2868" t="n"/>
      <c r="R28" s="2868" t="n">
        <v>0</v>
      </c>
      <c r="S28" s="2868" t="n"/>
      <c r="T28" s="1492" t="n"/>
      <c r="U28" s="2862" t="n"/>
      <c r="V28" s="2867" t="n"/>
      <c r="W28" s="2868" t="n"/>
      <c r="X28" s="2868" t="n"/>
      <c r="Y28" s="2868" t="n">
        <v>0</v>
      </c>
      <c r="Z28" s="2868" t="n">
        <v>0</v>
      </c>
      <c r="AA28" s="2868" t="n"/>
      <c r="AB28" s="1492" t="n"/>
      <c r="AC28" s="1496" t="n"/>
      <c r="AD28" s="2867" t="n"/>
      <c r="AE28" s="2868" t="n"/>
      <c r="AF28" s="2868" t="n"/>
      <c r="AG28" s="2868" t="n"/>
      <c r="AH28" s="2868" t="n"/>
      <c r="AI28" s="2868" t="n"/>
      <c r="AJ28" s="1492" t="n"/>
      <c r="AK28" s="1496" t="n"/>
      <c r="AL28" s="2867" t="n"/>
      <c r="AM28" s="2868" t="n"/>
      <c r="AN28" s="2868" t="n"/>
      <c r="AO28" s="2868" t="n"/>
      <c r="AP28" s="2868" t="n"/>
      <c r="AQ28" s="2868" t="n"/>
      <c r="AR28" s="2868" t="n"/>
      <c r="AS28" s="1492" t="n"/>
      <c r="AT28" s="2863" t="n"/>
      <c r="AU28" s="2867" t="n"/>
      <c r="AV28" s="2868" t="n"/>
      <c r="AW28" s="2868" t="n"/>
      <c r="AX28" s="2868" t="n"/>
      <c r="AY28" s="2868" t="n"/>
      <c r="AZ28" s="2868" t="n"/>
      <c r="BA28" s="1492" t="n"/>
      <c r="BB28" s="1496" t="n"/>
      <c r="BC28" s="2867" t="n"/>
      <c r="BD28" s="2868" t="n"/>
      <c r="BE28" s="2868" t="n"/>
      <c r="BF28" s="2868" t="n"/>
      <c r="BG28" s="2868" t="n"/>
      <c r="BH28" s="2868" t="n"/>
      <c r="BI28" s="1492" t="n"/>
      <c r="BJ28" s="2869" t="n"/>
      <c r="BK28" s="2867" t="n"/>
      <c r="BL28" s="2868" t="n"/>
      <c r="BM28" s="2868" t="n"/>
      <c r="BN28" s="2868" t="n"/>
      <c r="BO28" s="2868" t="n"/>
      <c r="BP28" s="2868" t="n"/>
      <c r="BQ28" s="2868" t="n"/>
      <c r="BR28" s="1492" t="n"/>
      <c r="BS28" s="2869" t="n"/>
      <c r="BT28" s="2867" t="n"/>
      <c r="BU28" s="2868" t="n"/>
      <c r="BV28" s="2868" t="n"/>
      <c r="BW28" s="2868" t="n"/>
      <c r="BX28" s="2868" t="n"/>
      <c r="BY28" s="2868" t="n"/>
      <c r="BZ28" s="1492" t="n"/>
      <c r="CA28" s="2831" t="n"/>
      <c r="CB28" s="2867" t="n"/>
      <c r="CC28" s="2868" t="n"/>
      <c r="CD28" s="2868" t="n"/>
      <c r="CE28" s="2868" t="n"/>
      <c r="CF28" s="2868" t="n"/>
      <c r="CG28" s="2868" t="n"/>
      <c r="CH28" s="1492" t="n"/>
      <c r="CI28" s="2831" t="n"/>
      <c r="CJ28" s="2867" t="n"/>
      <c r="CK28" s="2868" t="n"/>
      <c r="CL28" s="2868" t="n"/>
      <c r="CM28" s="2868" t="n"/>
      <c r="CN28" s="2868" t="n"/>
      <c r="CO28" s="2868" t="n"/>
      <c r="CP28" s="1492" t="n"/>
      <c r="CQ28" s="1496" t="n"/>
      <c r="CR28" s="2867" t="n">
        <v>0</v>
      </c>
      <c r="CS28" s="2868" t="n">
        <v>0</v>
      </c>
      <c r="CT28" s="2868" t="n">
        <v>0</v>
      </c>
      <c r="CU28" s="2868" t="n">
        <v>0</v>
      </c>
      <c r="CV28" s="2868" t="n">
        <v>0</v>
      </c>
      <c r="CW28" s="2868" t="n">
        <v>0</v>
      </c>
      <c r="CX28" s="1492">
        <f>IFERROR(CR28/CW28-1,"-")</f>
        <v/>
      </c>
      <c r="CY28" s="70" t="n"/>
      <c r="CZ28" s="2870" t="n">
        <v>0</v>
      </c>
      <c r="DA28" s="2868" t="n">
        <v>0</v>
      </c>
      <c r="DB28" s="2868" t="n"/>
      <c r="DC28" s="2868" t="n"/>
      <c r="DD28" s="2868" t="n">
        <v>0</v>
      </c>
      <c r="DE28" s="1492" t="n"/>
      <c r="DF28" s="1492" t="n"/>
      <c r="DG28" s="1994" t="n"/>
      <c r="DH28" s="1994" t="n"/>
      <c r="DI28" s="2855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855" t="n"/>
      <c r="DO28" s="2855" t="n"/>
      <c r="DP28" s="2871" t="n"/>
      <c r="DQ28" s="2857">
        <f>-CR28+DP28/10^6</f>
        <v/>
      </c>
      <c r="DR28" s="2652">
        <f>SUM(E28,K28,Q28,W28,AE28,AM28,AV28,BD28,BL28,BU28,CC28,CK28)-CS28</f>
        <v/>
      </c>
      <c r="DS28" s="2652">
        <f>SUM(D28,J28,P28,V28,AD28,AL28,AU28,BC28,,BN28,BV28,CD28,CL28)-CT28</f>
        <v/>
      </c>
      <c r="DT28" s="2858" t="n"/>
      <c r="DU28" s="2189" t="n"/>
      <c r="DV28" s="2859">
        <f>DU28-CJ28</f>
        <v/>
      </c>
      <c r="DX28" s="2847">
        <f>(CS28-CZ28)*10^6</f>
        <v/>
      </c>
      <c r="DY28" s="2847">
        <f>(CT28-DC28)*10^6</f>
        <v/>
      </c>
      <c r="DZ28" s="2847">
        <f>(CW28-DD28)*10^6</f>
        <v/>
      </c>
      <c r="EB28" s="2860" t="n"/>
    </row>
    <row customFormat="1" customHeight="1" hidden="1" ht="19.5" outlineLevel="1" r="29" s="1879">
      <c r="A29" s="1116" t="n"/>
      <c r="B29" s="2200" t="inlineStr">
        <is>
          <t>FRAIS DE TELEPHONE RESIDENCES</t>
        </is>
      </c>
      <c r="C29" s="2201" t="inlineStr">
        <is>
          <t>Opex23</t>
        </is>
      </c>
      <c r="D29" s="2867" t="n"/>
      <c r="E29" s="2868" t="n"/>
      <c r="F29" s="2868" t="n">
        <v>0</v>
      </c>
      <c r="G29" s="2868" t="n"/>
      <c r="H29" s="1492" t="n"/>
      <c r="I29" s="482" t="n"/>
      <c r="J29" s="2867" t="n"/>
      <c r="K29" s="2868" t="n"/>
      <c r="L29" s="2868" t="n">
        <v>0</v>
      </c>
      <c r="M29" s="2868" t="n"/>
      <c r="N29" s="1492" t="n"/>
      <c r="O29" s="1496" t="n"/>
      <c r="P29" s="2867" t="n"/>
      <c r="Q29" s="2868" t="n"/>
      <c r="R29" s="2868" t="n">
        <v>0</v>
      </c>
      <c r="S29" s="2868" t="n"/>
      <c r="T29" s="1492" t="n"/>
      <c r="U29" s="2862" t="n"/>
      <c r="V29" s="2867" t="n"/>
      <c r="W29" s="2868" t="n"/>
      <c r="X29" s="2868" t="n"/>
      <c r="Y29" s="2868" t="n">
        <v>0</v>
      </c>
      <c r="Z29" s="2868" t="n">
        <v>0</v>
      </c>
      <c r="AA29" s="2868" t="n"/>
      <c r="AB29" s="1492" t="n"/>
      <c r="AC29" s="1496" t="n"/>
      <c r="AD29" s="2867" t="n"/>
      <c r="AE29" s="2868" t="n"/>
      <c r="AF29" s="2868" t="n"/>
      <c r="AG29" s="2868" t="n"/>
      <c r="AH29" s="2868" t="n"/>
      <c r="AI29" s="2868" t="n"/>
      <c r="AJ29" s="1492" t="n"/>
      <c r="AK29" s="1496" t="n"/>
      <c r="AL29" s="2867" t="n"/>
      <c r="AM29" s="2868" t="n"/>
      <c r="AN29" s="2868" t="n"/>
      <c r="AO29" s="2868" t="n"/>
      <c r="AP29" s="2868" t="n"/>
      <c r="AQ29" s="2868" t="n"/>
      <c r="AR29" s="2868" t="n"/>
      <c r="AS29" s="1492" t="n"/>
      <c r="AT29" s="2863" t="n"/>
      <c r="AU29" s="2867" t="n"/>
      <c r="AV29" s="2868" t="n"/>
      <c r="AW29" s="2868" t="n"/>
      <c r="AX29" s="2868" t="n"/>
      <c r="AY29" s="2868" t="n"/>
      <c r="AZ29" s="2868" t="n"/>
      <c r="BA29" s="1492" t="n"/>
      <c r="BB29" s="1496" t="n"/>
      <c r="BC29" s="2867" t="n"/>
      <c r="BD29" s="2868" t="n"/>
      <c r="BE29" s="2868" t="n"/>
      <c r="BF29" s="2868" t="n"/>
      <c r="BG29" s="2868" t="n"/>
      <c r="BH29" s="2868" t="n"/>
      <c r="BI29" s="1492" t="n"/>
      <c r="BJ29" s="2869" t="n"/>
      <c r="BK29" s="2867" t="n"/>
      <c r="BL29" s="2868" t="n"/>
      <c r="BM29" s="2868" t="n"/>
      <c r="BN29" s="2868" t="n"/>
      <c r="BO29" s="2868" t="n"/>
      <c r="BP29" s="2868" t="n"/>
      <c r="BQ29" s="2868" t="n"/>
      <c r="BR29" s="1492" t="n"/>
      <c r="BS29" s="2869" t="n"/>
      <c r="BT29" s="2867" t="n"/>
      <c r="BU29" s="2868" t="n"/>
      <c r="BV29" s="2868" t="n"/>
      <c r="BW29" s="2868" t="n"/>
      <c r="BX29" s="2868" t="n"/>
      <c r="BY29" s="2868" t="n"/>
      <c r="BZ29" s="1492" t="n"/>
      <c r="CA29" s="2831" t="n"/>
      <c r="CB29" s="2867" t="n"/>
      <c r="CC29" s="2868" t="n"/>
      <c r="CD29" s="2868" t="n"/>
      <c r="CE29" s="2868" t="n"/>
      <c r="CF29" s="2868" t="n"/>
      <c r="CG29" s="2868" t="n"/>
      <c r="CH29" s="1492" t="n"/>
      <c r="CI29" s="2831" t="n"/>
      <c r="CJ29" s="2867" t="n"/>
      <c r="CK29" s="2868" t="n"/>
      <c r="CL29" s="2868" t="n"/>
      <c r="CM29" s="2868" t="n"/>
      <c r="CN29" s="2868" t="n"/>
      <c r="CO29" s="2868" t="n"/>
      <c r="CP29" s="1492" t="n"/>
      <c r="CQ29" s="1496" t="n"/>
      <c r="CR29" s="2867" t="n">
        <v>0</v>
      </c>
      <c r="CS29" s="2868" t="n">
        <v>0</v>
      </c>
      <c r="CT29" s="2868" t="n">
        <v>0</v>
      </c>
      <c r="CU29" s="2868" t="n">
        <v>0</v>
      </c>
      <c r="CV29" s="2868" t="n">
        <v>0</v>
      </c>
      <c r="CW29" s="2868" t="n">
        <v>0</v>
      </c>
      <c r="CX29" s="1492">
        <f>IFERROR(CR29/CW29-1,"-")</f>
        <v/>
      </c>
      <c r="CY29" s="70" t="n"/>
      <c r="CZ29" s="2870" t="n">
        <v>0</v>
      </c>
      <c r="DA29" s="2868" t="n">
        <v>0</v>
      </c>
      <c r="DB29" s="2868" t="n"/>
      <c r="DC29" s="2868" t="n"/>
      <c r="DD29" s="2868" t="n">
        <v>0</v>
      </c>
      <c r="DE29" s="1492" t="n"/>
      <c r="DF29" s="1492" t="n"/>
      <c r="DG29" s="1994" t="n"/>
      <c r="DH29" s="1994" t="n"/>
      <c r="DI29" s="2855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855" t="n"/>
      <c r="DO29" s="2855" t="n"/>
      <c r="DP29" s="2871" t="n"/>
      <c r="DQ29" s="2857">
        <f>-CR29+DP29/10^6</f>
        <v/>
      </c>
      <c r="DR29" s="2652">
        <f>SUM(E29,K29,Q29,W29,AE29,AM29,AV29,BD29,BL29,BU29,CC29,CK29)-CS29</f>
        <v/>
      </c>
      <c r="DS29" s="2652">
        <f>SUM(D29,J29,P29,V29,AD29,AL29,AU29,BC29,,BN29,BV29,CD29,CL29)-CT29</f>
        <v/>
      </c>
      <c r="DT29" s="2858" t="n"/>
      <c r="DU29" s="2189" t="n"/>
      <c r="DV29" s="2859">
        <f>DU29-CJ29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  <c r="EB29" s="2860" t="n"/>
    </row>
    <row customFormat="1" customHeight="1" hidden="1" ht="19.5" outlineLevel="1" r="30" s="1879">
      <c r="A30" s="1116" t="n"/>
      <c r="B30" s="2200" t="inlineStr">
        <is>
          <t>PRIMES ET GRATIFICATIONS PERSO</t>
        </is>
      </c>
      <c r="C30" s="2201" t="inlineStr">
        <is>
          <t>Opex24</t>
        </is>
      </c>
      <c r="D30" s="2867" t="n"/>
      <c r="E30" s="2868" t="n"/>
      <c r="F30" s="2868" t="n">
        <v>0</v>
      </c>
      <c r="G30" s="2868" t="n"/>
      <c r="H30" s="1492" t="n"/>
      <c r="I30" s="482" t="n"/>
      <c r="J30" s="2867" t="n"/>
      <c r="K30" s="2868" t="n"/>
      <c r="L30" s="2868" t="n">
        <v>0</v>
      </c>
      <c r="M30" s="2868" t="n"/>
      <c r="N30" s="1492" t="n"/>
      <c r="O30" s="1496" t="n"/>
      <c r="P30" s="2867" t="n"/>
      <c r="Q30" s="2868" t="n"/>
      <c r="R30" s="2868" t="n">
        <v>0</v>
      </c>
      <c r="S30" s="2868" t="n"/>
      <c r="T30" s="1492" t="n"/>
      <c r="U30" s="2862" t="n"/>
      <c r="V30" s="2867" t="n"/>
      <c r="W30" s="2868" t="n"/>
      <c r="X30" s="2868" t="n"/>
      <c r="Y30" s="2868" t="n">
        <v>0</v>
      </c>
      <c r="Z30" s="2868" t="n">
        <v>0</v>
      </c>
      <c r="AA30" s="2868" t="n"/>
      <c r="AB30" s="1492" t="n"/>
      <c r="AC30" s="1496" t="n"/>
      <c r="AD30" s="2867" t="n"/>
      <c r="AE30" s="2868" t="n"/>
      <c r="AF30" s="2868" t="n"/>
      <c r="AG30" s="2868" t="n"/>
      <c r="AH30" s="2868" t="n"/>
      <c r="AI30" s="2868" t="n"/>
      <c r="AJ30" s="1492" t="n"/>
      <c r="AK30" s="1496" t="n"/>
      <c r="AL30" s="2867" t="n"/>
      <c r="AM30" s="2868" t="n"/>
      <c r="AN30" s="2868" t="n"/>
      <c r="AO30" s="2868" t="n"/>
      <c r="AP30" s="2868" t="n"/>
      <c r="AQ30" s="2868" t="n"/>
      <c r="AR30" s="2868" t="n"/>
      <c r="AS30" s="1492" t="n"/>
      <c r="AT30" s="2863" t="n"/>
      <c r="AU30" s="2867" t="n"/>
      <c r="AV30" s="2868" t="n"/>
      <c r="AW30" s="2868" t="n"/>
      <c r="AX30" s="2868" t="n"/>
      <c r="AY30" s="2868" t="n"/>
      <c r="AZ30" s="2868" t="n"/>
      <c r="BA30" s="1492" t="n"/>
      <c r="BB30" s="1496" t="n"/>
      <c r="BC30" s="2867" t="n"/>
      <c r="BD30" s="2868" t="n"/>
      <c r="BE30" s="2868" t="n"/>
      <c r="BF30" s="2868" t="n"/>
      <c r="BG30" s="2868" t="n"/>
      <c r="BH30" s="2868" t="n"/>
      <c r="BI30" s="1492" t="n"/>
      <c r="BJ30" s="2869" t="n"/>
      <c r="BK30" s="2867" t="n"/>
      <c r="BL30" s="2868" t="n"/>
      <c r="BM30" s="2868" t="n"/>
      <c r="BN30" s="2868" t="n"/>
      <c r="BO30" s="2868" t="n"/>
      <c r="BP30" s="2868" t="n"/>
      <c r="BQ30" s="2868" t="n"/>
      <c r="BR30" s="1492" t="n"/>
      <c r="BS30" s="2869" t="n"/>
      <c r="BT30" s="2867" t="n"/>
      <c r="BU30" s="2868" t="n"/>
      <c r="BV30" s="2868" t="n"/>
      <c r="BW30" s="2868" t="n"/>
      <c r="BX30" s="2868" t="n"/>
      <c r="BY30" s="2868" t="n"/>
      <c r="BZ30" s="1492" t="n"/>
      <c r="CA30" s="2831" t="n"/>
      <c r="CB30" s="2867" t="n"/>
      <c r="CC30" s="2868" t="n"/>
      <c r="CD30" s="2868" t="n"/>
      <c r="CE30" s="2868" t="n"/>
      <c r="CF30" s="2868" t="n"/>
      <c r="CG30" s="2868" t="n"/>
      <c r="CH30" s="1492" t="n"/>
      <c r="CI30" s="2831" t="n"/>
      <c r="CJ30" s="2867" t="n"/>
      <c r="CK30" s="2868" t="n"/>
      <c r="CL30" s="2868" t="n"/>
      <c r="CM30" s="2868" t="n"/>
      <c r="CN30" s="2868" t="n"/>
      <c r="CO30" s="2868" t="n"/>
      <c r="CP30" s="1492" t="n"/>
      <c r="CQ30" s="1496" t="n"/>
      <c r="CR30" s="2867" t="n">
        <v>0</v>
      </c>
      <c r="CS30" s="2868" t="n">
        <v>0</v>
      </c>
      <c r="CT30" s="2868" t="n">
        <v>0</v>
      </c>
      <c r="CU30" s="2868" t="n">
        <v>0</v>
      </c>
      <c r="CV30" s="2868" t="n">
        <v>0</v>
      </c>
      <c r="CW30" s="2868" t="n">
        <v>0</v>
      </c>
      <c r="CX30" s="1492">
        <f>IFERROR(CR30/CW30-1,"-")</f>
        <v/>
      </c>
      <c r="CY30" s="70" t="n"/>
      <c r="CZ30" s="2870" t="n">
        <v>0</v>
      </c>
      <c r="DA30" s="2868" t="n">
        <v>0</v>
      </c>
      <c r="DB30" s="2868" t="n"/>
      <c r="DC30" s="2868" t="n"/>
      <c r="DD30" s="2868" t="n">
        <v>0</v>
      </c>
      <c r="DE30" s="1492" t="n"/>
      <c r="DF30" s="1492" t="n"/>
      <c r="DG30" s="1994" t="n"/>
      <c r="DH30" s="1994" t="n"/>
      <c r="DI30" s="2855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55" t="n"/>
      <c r="DO30" s="2855" t="n"/>
      <c r="DP30" s="2871" t="n">
        <v>0</v>
      </c>
      <c r="DQ30" s="2857">
        <f>-CR30+DP30/10^6</f>
        <v/>
      </c>
      <c r="DR30" s="2652">
        <f>SUM(E30,K30,Q30,W30,AE30,AM30,AV30,BD30,BL30,BU30,CC30,CK30)-CS30</f>
        <v/>
      </c>
      <c r="DS30" s="2652">
        <f>SUM(D30,J30,P30,V30,AD30,AL30,AU30,BC30,,BN30,BV30,CD30,CL30)-CT30</f>
        <v/>
      </c>
      <c r="DT30" s="2858" t="n"/>
      <c r="DU30" s="2189" t="n"/>
      <c r="DV30" s="2859">
        <f>DU30-CJ30</f>
        <v/>
      </c>
      <c r="DX30" s="2847">
        <f>(CS30-CZ30)*10^6</f>
        <v/>
      </c>
      <c r="DY30" s="2847">
        <f>(CT30-DC30)*10^6</f>
        <v/>
      </c>
      <c r="DZ30" s="2847">
        <f>(CW30-DD30)*10^6</f>
        <v/>
      </c>
      <c r="EB30" s="2860" t="n"/>
    </row>
    <row customFormat="1" customHeight="1" hidden="1" ht="19.5" outlineLevel="1" r="31" s="1879">
      <c r="A31" s="1116" t="n"/>
      <c r="B31" s="2200" t="inlineStr">
        <is>
          <t>INDEMNITES DE LICENCIEMENT PER</t>
        </is>
      </c>
      <c r="C31" s="2201" t="inlineStr">
        <is>
          <t>Opex25</t>
        </is>
      </c>
      <c r="D31" s="2867" t="n"/>
      <c r="E31" s="2868" t="n"/>
      <c r="F31" s="2868" t="n">
        <v>0</v>
      </c>
      <c r="G31" s="2868" t="n"/>
      <c r="H31" s="1492" t="n"/>
      <c r="I31" s="482" t="n"/>
      <c r="J31" s="2867" t="n"/>
      <c r="K31" s="2868" t="n"/>
      <c r="L31" s="2868" t="n">
        <v>0</v>
      </c>
      <c r="M31" s="2868" t="n"/>
      <c r="N31" s="1492" t="n"/>
      <c r="O31" s="1496" t="n"/>
      <c r="P31" s="2867" t="n"/>
      <c r="Q31" s="2868" t="n"/>
      <c r="R31" s="2868" t="n">
        <v>0</v>
      </c>
      <c r="S31" s="2868" t="n"/>
      <c r="T31" s="1492" t="n"/>
      <c r="U31" s="2862" t="n"/>
      <c r="V31" s="2867" t="n"/>
      <c r="W31" s="2868" t="n"/>
      <c r="X31" s="2868" t="n"/>
      <c r="Y31" s="2868" t="n">
        <v>0</v>
      </c>
      <c r="Z31" s="2868" t="n">
        <v>0</v>
      </c>
      <c r="AA31" s="2868" t="n"/>
      <c r="AB31" s="1492" t="n"/>
      <c r="AC31" s="1496" t="n"/>
      <c r="AD31" s="2867" t="n"/>
      <c r="AE31" s="2868" t="n"/>
      <c r="AF31" s="2868" t="n"/>
      <c r="AG31" s="2868" t="n"/>
      <c r="AH31" s="2868" t="n"/>
      <c r="AI31" s="2868" t="n"/>
      <c r="AJ31" s="1492" t="n"/>
      <c r="AK31" s="1496" t="n"/>
      <c r="AL31" s="2867" t="n"/>
      <c r="AM31" s="2868" t="n"/>
      <c r="AN31" s="2868" t="n"/>
      <c r="AO31" s="2868" t="n"/>
      <c r="AP31" s="2868" t="n"/>
      <c r="AQ31" s="2868" t="n"/>
      <c r="AR31" s="2868" t="n"/>
      <c r="AS31" s="1492" t="n"/>
      <c r="AT31" s="2863" t="n"/>
      <c r="AU31" s="2867" t="n"/>
      <c r="AV31" s="2868" t="n"/>
      <c r="AW31" s="2868" t="n"/>
      <c r="AX31" s="2868" t="n"/>
      <c r="AY31" s="2868" t="n"/>
      <c r="AZ31" s="2868" t="n"/>
      <c r="BA31" s="1492" t="n"/>
      <c r="BB31" s="1496" t="n"/>
      <c r="BC31" s="2867" t="n"/>
      <c r="BD31" s="2868" t="n"/>
      <c r="BE31" s="2868" t="n"/>
      <c r="BF31" s="2868" t="n"/>
      <c r="BG31" s="2868" t="n"/>
      <c r="BH31" s="2868" t="n"/>
      <c r="BI31" s="1492" t="n"/>
      <c r="BJ31" s="2869" t="n"/>
      <c r="BK31" s="2867" t="n"/>
      <c r="BL31" s="2868" t="n"/>
      <c r="BM31" s="2868" t="n"/>
      <c r="BN31" s="2868" t="n"/>
      <c r="BO31" s="2868" t="n"/>
      <c r="BP31" s="2868" t="n"/>
      <c r="BQ31" s="2868" t="n"/>
      <c r="BR31" s="1492" t="n"/>
      <c r="BS31" s="2869" t="n"/>
      <c r="BT31" s="2867" t="n"/>
      <c r="BU31" s="2868" t="n"/>
      <c r="BV31" s="2868" t="n"/>
      <c r="BW31" s="2868" t="n"/>
      <c r="BX31" s="2868" t="n"/>
      <c r="BY31" s="2868" t="n"/>
      <c r="BZ31" s="1492" t="n"/>
      <c r="CA31" s="2831" t="n"/>
      <c r="CB31" s="2867" t="n"/>
      <c r="CC31" s="2868" t="n"/>
      <c r="CD31" s="2868" t="n"/>
      <c r="CE31" s="2868" t="n"/>
      <c r="CF31" s="2868" t="n"/>
      <c r="CG31" s="2868" t="n"/>
      <c r="CH31" s="1492" t="n"/>
      <c r="CI31" s="2831" t="n"/>
      <c r="CJ31" s="2867" t="n"/>
      <c r="CK31" s="2868" t="n"/>
      <c r="CL31" s="2868" t="n"/>
      <c r="CM31" s="2868" t="n"/>
      <c r="CN31" s="2868" t="n"/>
      <c r="CO31" s="2868" t="n"/>
      <c r="CP31" s="1492" t="n"/>
      <c r="CQ31" s="1496" t="n"/>
      <c r="CR31" s="2867" t="n">
        <v>0</v>
      </c>
      <c r="CS31" s="2868" t="n">
        <v>0</v>
      </c>
      <c r="CT31" s="2868" t="n">
        <v>0</v>
      </c>
      <c r="CU31" s="2868" t="n">
        <v>0</v>
      </c>
      <c r="CV31" s="2868" t="n">
        <v>0</v>
      </c>
      <c r="CW31" s="2868" t="n">
        <v>0</v>
      </c>
      <c r="CX31" s="1492">
        <f>IFERROR(CR31/CW31-1,"-")</f>
        <v/>
      </c>
      <c r="CY31" s="70" t="n"/>
      <c r="CZ31" s="2870" t="n">
        <v>0</v>
      </c>
      <c r="DA31" s="2868" t="n">
        <v>0</v>
      </c>
      <c r="DB31" s="2868" t="n"/>
      <c r="DC31" s="2868" t="n"/>
      <c r="DD31" s="2868" t="n">
        <v>0</v>
      </c>
      <c r="DE31" s="1492" t="n"/>
      <c r="DF31" s="1492" t="n"/>
      <c r="DG31" s="1994" t="n"/>
      <c r="DH31" s="1994" t="n"/>
      <c r="DI31" s="2855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55" t="n"/>
      <c r="DO31" s="2855" t="n"/>
      <c r="DP31" s="2871" t="n"/>
      <c r="DQ31" s="2857">
        <f>-CR31+DP31/10^6</f>
        <v/>
      </c>
      <c r="DR31" s="2652">
        <f>SUM(E31,K31,Q31,W31,AE31,AM31,AV31,BD31,BL31,BU31,CC31,CK31)-CS31</f>
        <v/>
      </c>
      <c r="DS31" s="2652">
        <f>SUM(D31,J31,P31,V31,AD31,AL31,AU31,BC31,,BN31,BV31,CD31,CL31)-CT31</f>
        <v/>
      </c>
      <c r="DT31" s="2858" t="n"/>
      <c r="DU31" s="2189" t="n"/>
      <c r="DV31" s="2859">
        <f>DU31-CJ31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  <c r="EB31" s="2860" t="n"/>
    </row>
    <row customFormat="1" customHeight="1" hidden="1" ht="19.5" outlineLevel="1" r="32" s="1879">
      <c r="A32" s="1116" t="n"/>
      <c r="B32" s="2200" t="inlineStr">
        <is>
          <t>AVANTAGES EN NATURE PERSONNEL</t>
        </is>
      </c>
      <c r="C32" s="2201" t="inlineStr">
        <is>
          <t>Opex26</t>
        </is>
      </c>
      <c r="D32" s="2867" t="n"/>
      <c r="E32" s="2868" t="n"/>
      <c r="F32" s="2868" t="n">
        <v>0</v>
      </c>
      <c r="G32" s="2868" t="n"/>
      <c r="H32" s="1492" t="n"/>
      <c r="I32" s="482" t="n"/>
      <c r="J32" s="2867" t="n"/>
      <c r="K32" s="2868" t="n"/>
      <c r="L32" s="2868" t="n">
        <v>0</v>
      </c>
      <c r="M32" s="2868" t="n"/>
      <c r="N32" s="1492" t="n"/>
      <c r="O32" s="1496" t="n"/>
      <c r="P32" s="2867" t="n"/>
      <c r="Q32" s="2868" t="n"/>
      <c r="R32" s="2868" t="n">
        <v>0</v>
      </c>
      <c r="S32" s="2868" t="n"/>
      <c r="T32" s="1492" t="n"/>
      <c r="U32" s="2862" t="n"/>
      <c r="V32" s="2867" t="n"/>
      <c r="W32" s="2868" t="n"/>
      <c r="X32" s="2868" t="n"/>
      <c r="Y32" s="2868" t="n">
        <v>0</v>
      </c>
      <c r="Z32" s="2868" t="n">
        <v>0</v>
      </c>
      <c r="AA32" s="2868" t="n"/>
      <c r="AB32" s="1492" t="n"/>
      <c r="AC32" s="1496" t="n"/>
      <c r="AD32" s="2867" t="n"/>
      <c r="AE32" s="2868" t="n"/>
      <c r="AF32" s="2868" t="n"/>
      <c r="AG32" s="2868" t="n"/>
      <c r="AH32" s="2868" t="n"/>
      <c r="AI32" s="2868" t="n"/>
      <c r="AJ32" s="1492" t="n"/>
      <c r="AK32" s="1496" t="n"/>
      <c r="AL32" s="2867" t="n"/>
      <c r="AM32" s="2868" t="n"/>
      <c r="AN32" s="2868" t="n"/>
      <c r="AO32" s="2868" t="n"/>
      <c r="AP32" s="2868" t="n"/>
      <c r="AQ32" s="2868" t="n"/>
      <c r="AR32" s="2868" t="n"/>
      <c r="AS32" s="1492" t="n"/>
      <c r="AT32" s="2863" t="n"/>
      <c r="AU32" s="2867" t="n"/>
      <c r="AV32" s="2868" t="n"/>
      <c r="AW32" s="2868" t="n"/>
      <c r="AX32" s="2868" t="n"/>
      <c r="AY32" s="2868" t="n"/>
      <c r="AZ32" s="2868" t="n"/>
      <c r="BA32" s="1492" t="n"/>
      <c r="BB32" s="1496" t="n"/>
      <c r="BC32" s="2867" t="n"/>
      <c r="BD32" s="2868" t="n"/>
      <c r="BE32" s="2868" t="n"/>
      <c r="BF32" s="2868" t="n"/>
      <c r="BG32" s="2868" t="n"/>
      <c r="BH32" s="2868" t="n"/>
      <c r="BI32" s="1492" t="n"/>
      <c r="BJ32" s="2869" t="n"/>
      <c r="BK32" s="2867" t="n"/>
      <c r="BL32" s="2868" t="n"/>
      <c r="BM32" s="2868" t="n"/>
      <c r="BN32" s="2868" t="n"/>
      <c r="BO32" s="2868" t="n"/>
      <c r="BP32" s="2868" t="n"/>
      <c r="BQ32" s="2868" t="n"/>
      <c r="BR32" s="1492" t="n"/>
      <c r="BS32" s="2869" t="n"/>
      <c r="BT32" s="2867" t="n"/>
      <c r="BU32" s="2868" t="n"/>
      <c r="BV32" s="2868" t="n"/>
      <c r="BW32" s="2868" t="n"/>
      <c r="BX32" s="2868" t="n"/>
      <c r="BY32" s="2868" t="n"/>
      <c r="BZ32" s="1492" t="n"/>
      <c r="CA32" s="2831" t="n"/>
      <c r="CB32" s="2867" t="n"/>
      <c r="CC32" s="2868" t="n"/>
      <c r="CD32" s="2868" t="n"/>
      <c r="CE32" s="2868" t="n"/>
      <c r="CF32" s="2868" t="n"/>
      <c r="CG32" s="2868" t="n"/>
      <c r="CH32" s="1492" t="n"/>
      <c r="CI32" s="2831" t="n"/>
      <c r="CJ32" s="2867" t="n"/>
      <c r="CK32" s="2868" t="n"/>
      <c r="CL32" s="2868" t="n"/>
      <c r="CM32" s="2868" t="n"/>
      <c r="CN32" s="2868" t="n"/>
      <c r="CO32" s="2868" t="n"/>
      <c r="CP32" s="1492" t="n"/>
      <c r="CQ32" s="1496" t="n"/>
      <c r="CR32" s="2867" t="n">
        <v>0</v>
      </c>
      <c r="CS32" s="2868" t="n">
        <v>0</v>
      </c>
      <c r="CT32" s="2868" t="n">
        <v>0</v>
      </c>
      <c r="CU32" s="2868" t="n">
        <v>0</v>
      </c>
      <c r="CV32" s="2868" t="n">
        <v>0</v>
      </c>
      <c r="CW32" s="2868" t="n">
        <v>0</v>
      </c>
      <c r="CX32" s="1492">
        <f>IFERROR(CR32/CW32-1,"-")</f>
        <v/>
      </c>
      <c r="CY32" s="70" t="n"/>
      <c r="CZ32" s="2870" t="n">
        <v>0</v>
      </c>
      <c r="DA32" s="2868" t="n">
        <v>0</v>
      </c>
      <c r="DB32" s="2868" t="n"/>
      <c r="DC32" s="2868" t="n"/>
      <c r="DD32" s="2868" t="n">
        <v>0</v>
      </c>
      <c r="DE32" s="1492" t="n"/>
      <c r="DF32" s="1492" t="n"/>
      <c r="DG32" s="1994" t="n"/>
      <c r="DH32" s="1994" t="n"/>
      <c r="DI32" s="2855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55" t="n"/>
      <c r="DO32" s="2855" t="n"/>
      <c r="DP32" s="2871" t="n"/>
      <c r="DQ32" s="2857">
        <f>-CR32+DP32/10^6</f>
        <v/>
      </c>
      <c r="DR32" s="2652">
        <f>SUM(E32,K32,Q32,W32,AE32,AM32,AV32,BD32,BL32,BU32,CC32,CK32)-CS32</f>
        <v/>
      </c>
      <c r="DS32" s="2652">
        <f>SUM(D32,J32,P32,V32,AD32,AL32,AU32,BC32,,BN32,BV32,CD32,CL32)-CT32</f>
        <v/>
      </c>
      <c r="DT32" s="2858" t="n"/>
      <c r="DU32" s="2189" t="n"/>
      <c r="DV32" s="2859">
        <f>DU32-CJ32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  <c r="EB32" s="2860" t="n"/>
    </row>
    <row customFormat="1" customHeight="1" hidden="1" ht="19.5" outlineLevel="1" r="33" s="1879">
      <c r="A33" s="1116" t="n"/>
      <c r="B33" s="2200" t="inlineStr">
        <is>
          <t>AUTRES INDEMNITES ET AVANTAGES</t>
        </is>
      </c>
      <c r="C33" s="2201" t="inlineStr">
        <is>
          <t>Opex27</t>
        </is>
      </c>
      <c r="D33" s="2867" t="n">
        <v>0</v>
      </c>
      <c r="E33" s="2868" t="n"/>
      <c r="F33" s="2868" t="n">
        <v>0</v>
      </c>
      <c r="G33" s="2868" t="n"/>
      <c r="H33" s="1492" t="n"/>
      <c r="I33" s="482" t="n"/>
      <c r="J33" s="2867" t="n">
        <v>0</v>
      </c>
      <c r="K33" s="2868" t="n"/>
      <c r="L33" s="2868" t="n">
        <v>0</v>
      </c>
      <c r="M33" s="2868" t="n"/>
      <c r="N33" s="1492" t="n"/>
      <c r="O33" s="1496" t="n"/>
      <c r="P33" s="2867" t="n">
        <v>0</v>
      </c>
      <c r="Q33" s="2868" t="n"/>
      <c r="R33" s="2868" t="n">
        <v>0</v>
      </c>
      <c r="S33" s="2868" t="n"/>
      <c r="T33" s="1492" t="n"/>
      <c r="U33" s="2862" t="n"/>
      <c r="V33" s="2867" t="n">
        <v>0</v>
      </c>
      <c r="W33" s="2868" t="n"/>
      <c r="X33" s="2868" t="n"/>
      <c r="Y33" s="2868" t="n">
        <v>0</v>
      </c>
      <c r="Z33" s="2868" t="n">
        <v>0</v>
      </c>
      <c r="AA33" s="2868" t="n"/>
      <c r="AB33" s="1492" t="n"/>
      <c r="AC33" s="1496" t="n"/>
      <c r="AD33" s="2867" t="n"/>
      <c r="AE33" s="2868" t="n"/>
      <c r="AF33" s="2868" t="n"/>
      <c r="AG33" s="2868" t="n"/>
      <c r="AH33" s="2868" t="n"/>
      <c r="AI33" s="2868" t="n"/>
      <c r="AJ33" s="1492" t="n"/>
      <c r="AK33" s="1496" t="n"/>
      <c r="AL33" s="2867" t="n"/>
      <c r="AM33" s="2868" t="n"/>
      <c r="AN33" s="2868" t="n"/>
      <c r="AO33" s="2868" t="n"/>
      <c r="AP33" s="2868" t="n"/>
      <c r="AQ33" s="2868" t="n"/>
      <c r="AR33" s="2868" t="n"/>
      <c r="AS33" s="1492" t="n"/>
      <c r="AT33" s="2863" t="n"/>
      <c r="AU33" s="2867" t="n"/>
      <c r="AV33" s="2868" t="n"/>
      <c r="AW33" s="2868" t="n"/>
      <c r="AX33" s="2868" t="n"/>
      <c r="AY33" s="2868" t="n"/>
      <c r="AZ33" s="2868" t="n"/>
      <c r="BA33" s="1492" t="n"/>
      <c r="BB33" s="1496" t="n"/>
      <c r="BC33" s="2867" t="n"/>
      <c r="BD33" s="2868" t="n"/>
      <c r="BE33" s="2868" t="n"/>
      <c r="BF33" s="2868" t="n"/>
      <c r="BG33" s="2868" t="n"/>
      <c r="BH33" s="2868" t="n"/>
      <c r="BI33" s="1492" t="n"/>
      <c r="BJ33" s="2869" t="n"/>
      <c r="BK33" s="2867" t="n"/>
      <c r="BL33" s="2868" t="n"/>
      <c r="BM33" s="2868" t="n"/>
      <c r="BN33" s="2868" t="n"/>
      <c r="BO33" s="2868" t="n"/>
      <c r="BP33" s="2868" t="n"/>
      <c r="BQ33" s="2868" t="n"/>
      <c r="BR33" s="1492" t="n"/>
      <c r="BS33" s="2869" t="n"/>
      <c r="BT33" s="2867" t="n"/>
      <c r="BU33" s="2868" t="n"/>
      <c r="BV33" s="2868" t="n"/>
      <c r="BW33" s="2868" t="n"/>
      <c r="BX33" s="2868" t="n"/>
      <c r="BY33" s="2868" t="n"/>
      <c r="BZ33" s="1492" t="n"/>
      <c r="CA33" s="2831" t="n"/>
      <c r="CB33" s="2867" t="n"/>
      <c r="CC33" s="2868" t="n"/>
      <c r="CD33" s="2868" t="n"/>
      <c r="CE33" s="2868" t="n"/>
      <c r="CF33" s="2868" t="n"/>
      <c r="CG33" s="2868" t="n"/>
      <c r="CH33" s="1492" t="n"/>
      <c r="CI33" s="2831" t="n"/>
      <c r="CJ33" s="2867" t="n"/>
      <c r="CK33" s="2868" t="n"/>
      <c r="CL33" s="2868" t="n"/>
      <c r="CM33" s="2868" t="n"/>
      <c r="CN33" s="2868" t="n"/>
      <c r="CO33" s="2868" t="n"/>
      <c r="CP33" s="1492" t="n"/>
      <c r="CQ33" s="1496" t="n"/>
      <c r="CR33" s="2867" t="n">
        <v>0</v>
      </c>
      <c r="CS33" s="2868" t="n">
        <v>0</v>
      </c>
      <c r="CT33" s="2868" t="n">
        <v>0</v>
      </c>
      <c r="CU33" s="2868" t="n">
        <v>0</v>
      </c>
      <c r="CV33" s="2868" t="n">
        <v>0</v>
      </c>
      <c r="CW33" s="2868" t="n">
        <v>0</v>
      </c>
      <c r="CX33" s="1492">
        <f>IFERROR(CR33/CW33-1,"-")</f>
        <v/>
      </c>
      <c r="CY33" s="70" t="n"/>
      <c r="CZ33" s="2870" t="n">
        <v>0</v>
      </c>
      <c r="DA33" s="2868" t="n">
        <v>0</v>
      </c>
      <c r="DB33" s="2868" t="n"/>
      <c r="DC33" s="2868" t="n"/>
      <c r="DD33" s="2868" t="n">
        <v>0</v>
      </c>
      <c r="DE33" s="1492" t="n"/>
      <c r="DF33" s="1492" t="n"/>
      <c r="DG33" s="1994" t="n"/>
      <c r="DH33" s="1994" t="n"/>
      <c r="DI33" s="2855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55" t="n"/>
      <c r="DO33" s="2855" t="n"/>
      <c r="DP33" s="2871" t="n"/>
      <c r="DQ33" s="2857">
        <f>-CR33+DP33/10^6</f>
        <v/>
      </c>
      <c r="DR33" s="2652">
        <f>SUM(E33,K33,Q33,W33,AE33,AM33,AV33,BD33,BL33,BU33,CC33,CK33)-CS33</f>
        <v/>
      </c>
      <c r="DS33" s="2652">
        <f>SUM(D33,J33,P33,V33,AD33,AL33,AU33,BC33,,BN33,BV33,CD33,CL33)-CT33</f>
        <v/>
      </c>
      <c r="DT33" s="2858" t="n"/>
      <c r="DU33" s="2189" t="n"/>
      <c r="DV33" s="2859">
        <f>DU33-CJ33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  <c r="EB33" s="2860" t="n"/>
    </row>
    <row customFormat="1" customHeight="1" hidden="1" ht="19.5" outlineLevel="1" r="34" s="1879">
      <c r="A34" s="1116" t="n"/>
      <c r="B34" s="2200" t="inlineStr">
        <is>
          <t>FRAIS DE FORMATION DU PERSONNE</t>
        </is>
      </c>
      <c r="C34" s="2201" t="inlineStr">
        <is>
          <t>Opex28</t>
        </is>
      </c>
      <c r="D34" s="2867" t="n"/>
      <c r="E34" s="2868" t="n"/>
      <c r="F34" s="2868" t="n">
        <v>0</v>
      </c>
      <c r="G34" s="2868" t="n"/>
      <c r="H34" s="1492" t="n"/>
      <c r="I34" s="482" t="n"/>
      <c r="J34" s="2867" t="n"/>
      <c r="K34" s="2868" t="n"/>
      <c r="L34" s="2868" t="n">
        <v>0</v>
      </c>
      <c r="M34" s="2868" t="n"/>
      <c r="N34" s="1492" t="n"/>
      <c r="O34" s="1496" t="n"/>
      <c r="P34" s="2867" t="n"/>
      <c r="Q34" s="2868" t="n"/>
      <c r="R34" s="2868" t="n">
        <v>0</v>
      </c>
      <c r="S34" s="2868" t="n"/>
      <c r="T34" s="1492" t="n"/>
      <c r="U34" s="2862" t="n"/>
      <c r="V34" s="2867" t="n"/>
      <c r="W34" s="2868" t="n"/>
      <c r="X34" s="2868" t="n"/>
      <c r="Y34" s="2868" t="n">
        <v>0</v>
      </c>
      <c r="Z34" s="2868" t="n">
        <v>0</v>
      </c>
      <c r="AA34" s="2868" t="n"/>
      <c r="AB34" s="1492" t="n"/>
      <c r="AC34" s="1496" t="n"/>
      <c r="AD34" s="2867" t="n"/>
      <c r="AE34" s="2868" t="n"/>
      <c r="AF34" s="2868" t="n"/>
      <c r="AG34" s="2868" t="n"/>
      <c r="AH34" s="2868" t="n"/>
      <c r="AI34" s="2868" t="n"/>
      <c r="AJ34" s="1492" t="n"/>
      <c r="AK34" s="1496" t="n"/>
      <c r="AL34" s="2867" t="n"/>
      <c r="AM34" s="2868" t="n"/>
      <c r="AN34" s="2868" t="n"/>
      <c r="AO34" s="2868" t="n"/>
      <c r="AP34" s="2868" t="n"/>
      <c r="AQ34" s="2868" t="n"/>
      <c r="AR34" s="2868" t="n"/>
      <c r="AS34" s="1492" t="n"/>
      <c r="AT34" s="2863" t="n"/>
      <c r="AU34" s="2867" t="n"/>
      <c r="AV34" s="2868" t="n"/>
      <c r="AW34" s="2868" t="n"/>
      <c r="AX34" s="2868" t="n"/>
      <c r="AY34" s="2868" t="n"/>
      <c r="AZ34" s="2868" t="n"/>
      <c r="BA34" s="1492" t="n"/>
      <c r="BB34" s="1496" t="n"/>
      <c r="BC34" s="2867" t="n"/>
      <c r="BD34" s="2868" t="n"/>
      <c r="BE34" s="2868" t="n"/>
      <c r="BF34" s="2868" t="n"/>
      <c r="BG34" s="2868" t="n"/>
      <c r="BH34" s="2868" t="n"/>
      <c r="BI34" s="1492" t="n"/>
      <c r="BJ34" s="2869" t="n"/>
      <c r="BK34" s="2867" t="n"/>
      <c r="BL34" s="2868" t="n"/>
      <c r="BM34" s="2868" t="n"/>
      <c r="BN34" s="2868" t="n"/>
      <c r="BO34" s="2868" t="n"/>
      <c r="BP34" s="2868" t="n"/>
      <c r="BQ34" s="2868" t="n"/>
      <c r="BR34" s="1492" t="n"/>
      <c r="BS34" s="2869" t="n"/>
      <c r="BT34" s="2867" t="n"/>
      <c r="BU34" s="2868" t="n"/>
      <c r="BV34" s="2868" t="n"/>
      <c r="BW34" s="2868" t="n"/>
      <c r="BX34" s="2868" t="n"/>
      <c r="BY34" s="2868" t="n"/>
      <c r="BZ34" s="1492" t="n"/>
      <c r="CA34" s="2831" t="n"/>
      <c r="CB34" s="2867" t="n"/>
      <c r="CC34" s="2868" t="n"/>
      <c r="CD34" s="2868" t="n"/>
      <c r="CE34" s="2868" t="n"/>
      <c r="CF34" s="2868" t="n"/>
      <c r="CG34" s="2868" t="n"/>
      <c r="CH34" s="1492" t="n"/>
      <c r="CI34" s="2831" t="n"/>
      <c r="CJ34" s="2867" t="n"/>
      <c r="CK34" s="2868" t="n"/>
      <c r="CL34" s="2868" t="n"/>
      <c r="CM34" s="2868" t="n"/>
      <c r="CN34" s="2868" t="n"/>
      <c r="CO34" s="2868" t="n"/>
      <c r="CP34" s="1492" t="n"/>
      <c r="CQ34" s="1496" t="n"/>
      <c r="CR34" s="2867" t="n">
        <v>0</v>
      </c>
      <c r="CS34" s="2868" t="n">
        <v>0</v>
      </c>
      <c r="CT34" s="2868" t="n">
        <v>0</v>
      </c>
      <c r="CU34" s="2868" t="n">
        <v>0</v>
      </c>
      <c r="CV34" s="2868" t="n">
        <v>0</v>
      </c>
      <c r="CW34" s="2868" t="n">
        <v>0</v>
      </c>
      <c r="CX34" s="1492">
        <f>IFERROR(CR34/CW34-1,"-")</f>
        <v/>
      </c>
      <c r="CY34" s="70" t="n"/>
      <c r="CZ34" s="2870" t="n">
        <v>0</v>
      </c>
      <c r="DA34" s="2868" t="n">
        <v>0</v>
      </c>
      <c r="DB34" s="2868" t="n"/>
      <c r="DC34" s="2868" t="n"/>
      <c r="DD34" s="2868" t="n">
        <v>0</v>
      </c>
      <c r="DE34" s="1492" t="n"/>
      <c r="DF34" s="1492" t="n"/>
      <c r="DG34" s="1994" t="n"/>
      <c r="DH34" s="1994" t="n"/>
      <c r="DI34" s="2855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55" t="n"/>
      <c r="DO34" s="2855" t="n"/>
      <c r="DP34" s="2871" t="n"/>
      <c r="DQ34" s="2857">
        <f>-CR34+DP34/10^6</f>
        <v/>
      </c>
      <c r="DR34" s="2652">
        <f>SUM(E34,K34,Q34,W34,AE34,AM34,AV34,BD34,BL34,BU34,CC34,CK34)-CS34</f>
        <v/>
      </c>
      <c r="DS34" s="2652">
        <f>SUM(D34,J34,P34,V34,AD34,AL34,AU34,BC34,,BN34,BV34,CD34,CL34)-CT34</f>
        <v/>
      </c>
      <c r="DT34" s="2858" t="n"/>
      <c r="DU34" s="2189" t="n"/>
      <c r="DV34" s="2859">
        <f>DU34-CJ34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  <c r="EB34" s="2860" t="n"/>
    </row>
    <row customFormat="1" customHeight="1" hidden="1" ht="19.5" outlineLevel="1" r="35" s="1879">
      <c r="A35" s="1116" t="n"/>
      <c r="B35" s="2200" t="inlineStr">
        <is>
          <t>TRANSPORT PERSONNEL</t>
        </is>
      </c>
      <c r="C35" s="2201" t="inlineStr">
        <is>
          <t>Opex29</t>
        </is>
      </c>
      <c r="D35" s="2867" t="n"/>
      <c r="E35" s="2868" t="n"/>
      <c r="F35" s="2868" t="n">
        <v>0</v>
      </c>
      <c r="G35" s="2868" t="n"/>
      <c r="H35" s="1492" t="n"/>
      <c r="I35" s="482" t="n"/>
      <c r="J35" s="2867" t="n"/>
      <c r="K35" s="2868" t="n"/>
      <c r="L35" s="2868" t="n">
        <v>0</v>
      </c>
      <c r="M35" s="2868" t="n"/>
      <c r="N35" s="1492" t="n"/>
      <c r="O35" s="1496" t="n"/>
      <c r="P35" s="2867" t="n"/>
      <c r="Q35" s="2868" t="n"/>
      <c r="R35" s="2868" t="n">
        <v>0</v>
      </c>
      <c r="S35" s="2868" t="n"/>
      <c r="T35" s="1492" t="n"/>
      <c r="U35" s="2862" t="n"/>
      <c r="V35" s="2867" t="n"/>
      <c r="W35" s="2868" t="n"/>
      <c r="X35" s="2868" t="n"/>
      <c r="Y35" s="2868" t="n">
        <v>0</v>
      </c>
      <c r="Z35" s="2868" t="n">
        <v>0</v>
      </c>
      <c r="AA35" s="2868" t="n"/>
      <c r="AB35" s="1492" t="n"/>
      <c r="AC35" s="1496" t="n"/>
      <c r="AD35" s="2867" t="n"/>
      <c r="AE35" s="2868" t="n"/>
      <c r="AF35" s="2868" t="n"/>
      <c r="AG35" s="2868" t="n"/>
      <c r="AH35" s="2868" t="n"/>
      <c r="AI35" s="2868" t="n"/>
      <c r="AJ35" s="1492" t="n"/>
      <c r="AK35" s="1496" t="n"/>
      <c r="AL35" s="2867" t="n"/>
      <c r="AM35" s="2868" t="n"/>
      <c r="AN35" s="2868" t="n"/>
      <c r="AO35" s="2868" t="n"/>
      <c r="AP35" s="2868" t="n"/>
      <c r="AQ35" s="2868" t="n"/>
      <c r="AR35" s="2868" t="n"/>
      <c r="AS35" s="1492" t="n"/>
      <c r="AT35" s="2863" t="n"/>
      <c r="AU35" s="2867" t="n"/>
      <c r="AV35" s="2868" t="n"/>
      <c r="AW35" s="2868" t="n"/>
      <c r="AX35" s="2868" t="n"/>
      <c r="AY35" s="2868" t="n"/>
      <c r="AZ35" s="2868" t="n"/>
      <c r="BA35" s="1492" t="n"/>
      <c r="BB35" s="1496" t="n"/>
      <c r="BC35" s="2867" t="n"/>
      <c r="BD35" s="2868" t="n"/>
      <c r="BE35" s="2868" t="n"/>
      <c r="BF35" s="2868" t="n"/>
      <c r="BG35" s="2868" t="n"/>
      <c r="BH35" s="2868" t="n"/>
      <c r="BI35" s="1492" t="n"/>
      <c r="BJ35" s="2869" t="n"/>
      <c r="BK35" s="2867" t="n"/>
      <c r="BL35" s="2868" t="n"/>
      <c r="BM35" s="2868" t="n"/>
      <c r="BN35" s="2868" t="n"/>
      <c r="BO35" s="2868" t="n"/>
      <c r="BP35" s="2868" t="n"/>
      <c r="BQ35" s="2868" t="n"/>
      <c r="BR35" s="1492" t="n"/>
      <c r="BS35" s="2869" t="n"/>
      <c r="BT35" s="2867" t="n"/>
      <c r="BU35" s="2868" t="n"/>
      <c r="BV35" s="2868" t="n"/>
      <c r="BW35" s="2868" t="n"/>
      <c r="BX35" s="2868" t="n"/>
      <c r="BY35" s="2868" t="n"/>
      <c r="BZ35" s="1492" t="n"/>
      <c r="CA35" s="2831" t="n"/>
      <c r="CB35" s="2867" t="n"/>
      <c r="CC35" s="2868" t="n"/>
      <c r="CD35" s="2868" t="n"/>
      <c r="CE35" s="2868" t="n"/>
      <c r="CF35" s="2868" t="n"/>
      <c r="CG35" s="2868" t="n"/>
      <c r="CH35" s="1492" t="n"/>
      <c r="CI35" s="2831" t="n"/>
      <c r="CJ35" s="2867" t="n"/>
      <c r="CK35" s="2868" t="n"/>
      <c r="CL35" s="2868" t="n"/>
      <c r="CM35" s="2868" t="n"/>
      <c r="CN35" s="2868" t="n"/>
      <c r="CO35" s="2868" t="n"/>
      <c r="CP35" s="1492" t="n"/>
      <c r="CQ35" s="1496" t="n"/>
      <c r="CR35" s="2867" t="n">
        <v>0</v>
      </c>
      <c r="CS35" s="2868" t="n">
        <v>0</v>
      </c>
      <c r="CT35" s="2868" t="n">
        <v>0</v>
      </c>
      <c r="CU35" s="2868" t="n">
        <v>0</v>
      </c>
      <c r="CV35" s="2868" t="n">
        <v>0</v>
      </c>
      <c r="CW35" s="2868" t="n">
        <v>0</v>
      </c>
      <c r="CX35" s="1492">
        <f>IFERROR(CR35/CW35-1,"-")</f>
        <v/>
      </c>
      <c r="CY35" s="70" t="n"/>
      <c r="CZ35" s="2870" t="n">
        <v>0</v>
      </c>
      <c r="DA35" s="2868" t="n">
        <v>0</v>
      </c>
      <c r="DB35" s="2868" t="n"/>
      <c r="DC35" s="2868" t="n"/>
      <c r="DD35" s="2868" t="n">
        <v>0</v>
      </c>
      <c r="DE35" s="1492" t="n"/>
      <c r="DF35" s="1492" t="n"/>
      <c r="DG35" s="1994" t="n"/>
      <c r="DH35" s="1994" t="n"/>
      <c r="DI35" s="2855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55" t="n"/>
      <c r="DO35" s="2855" t="n"/>
      <c r="DP35" s="2871" t="n"/>
      <c r="DQ35" s="2857">
        <f>-CR35+DP35/10^6</f>
        <v/>
      </c>
      <c r="DR35" s="2652">
        <f>SUM(E35,K35,Q35,W35,AE35,AM35,AV35,BD35,BL35,BU35,CC35,CK35)-CS35</f>
        <v/>
      </c>
      <c r="DS35" s="2652">
        <f>SUM(D35,J35,P35,V35,AD35,AL35,AU35,BC35,,BN35,BV35,CD35,CL35)-CT35</f>
        <v/>
      </c>
      <c r="DT35" s="2858" t="n"/>
      <c r="DU35" s="2189" t="n"/>
      <c r="DV35" s="2859">
        <f>DU35-CJ35</f>
        <v/>
      </c>
      <c r="DX35" s="2847">
        <f>(CS35-CZ35)*10^6</f>
        <v/>
      </c>
      <c r="DY35" s="2847">
        <f>(CT35-DC35)*10^6</f>
        <v/>
      </c>
      <c r="DZ35" s="2847">
        <f>(CW35-DD35)*10^6</f>
        <v/>
      </c>
      <c r="EB35" s="2860" t="n"/>
    </row>
    <row customFormat="1" customHeight="1" hidden="1" ht="19.5" outlineLevel="1" r="36" s="1879">
      <c r="A36" s="1116" t="n"/>
      <c r="B36" s="2200" t="inlineStr">
        <is>
          <t>RECEPTIONS PERSONNEL</t>
        </is>
      </c>
      <c r="C36" s="2201" t="inlineStr">
        <is>
          <t>Opex30</t>
        </is>
      </c>
      <c r="D36" s="2867" t="n"/>
      <c r="E36" s="2868" t="n"/>
      <c r="F36" s="2868" t="n">
        <v>0</v>
      </c>
      <c r="G36" s="2868" t="n"/>
      <c r="H36" s="1492" t="n"/>
      <c r="I36" s="482" t="n"/>
      <c r="J36" s="2867" t="n"/>
      <c r="K36" s="2868" t="n"/>
      <c r="L36" s="2868" t="n">
        <v>0</v>
      </c>
      <c r="M36" s="2868" t="n"/>
      <c r="N36" s="1492" t="n"/>
      <c r="O36" s="1496" t="n"/>
      <c r="P36" s="2867" t="n"/>
      <c r="Q36" s="2868" t="n"/>
      <c r="R36" s="2868" t="n">
        <v>0</v>
      </c>
      <c r="S36" s="2868" t="n"/>
      <c r="T36" s="1492" t="n"/>
      <c r="U36" s="2862" t="n"/>
      <c r="V36" s="2867" t="n"/>
      <c r="W36" s="2868" t="n"/>
      <c r="X36" s="2868" t="n"/>
      <c r="Y36" s="2868" t="n">
        <v>0</v>
      </c>
      <c r="Z36" s="2868" t="n">
        <v>0</v>
      </c>
      <c r="AA36" s="2868" t="n"/>
      <c r="AB36" s="1492" t="n"/>
      <c r="AC36" s="1496" t="n"/>
      <c r="AD36" s="2867" t="n"/>
      <c r="AE36" s="2868" t="n"/>
      <c r="AF36" s="2868" t="n"/>
      <c r="AG36" s="2868" t="n"/>
      <c r="AH36" s="2868" t="n"/>
      <c r="AI36" s="2868" t="n"/>
      <c r="AJ36" s="1492" t="n"/>
      <c r="AK36" s="1496" t="n"/>
      <c r="AL36" s="2867" t="n"/>
      <c r="AM36" s="2868" t="n"/>
      <c r="AN36" s="2868" t="n"/>
      <c r="AO36" s="2868" t="n"/>
      <c r="AP36" s="2868" t="n"/>
      <c r="AQ36" s="2868" t="n"/>
      <c r="AR36" s="2868" t="n"/>
      <c r="AS36" s="1492" t="n"/>
      <c r="AT36" s="2863" t="n"/>
      <c r="AU36" s="2867" t="n"/>
      <c r="AV36" s="2868" t="n"/>
      <c r="AW36" s="2868" t="n"/>
      <c r="AX36" s="2868" t="n"/>
      <c r="AY36" s="2868" t="n"/>
      <c r="AZ36" s="2868" t="n"/>
      <c r="BA36" s="1492" t="n"/>
      <c r="BB36" s="1496" t="n"/>
      <c r="BC36" s="2867" t="n"/>
      <c r="BD36" s="2868" t="n"/>
      <c r="BE36" s="2868" t="n"/>
      <c r="BF36" s="2868" t="n"/>
      <c r="BG36" s="2868" t="n"/>
      <c r="BH36" s="2868" t="n"/>
      <c r="BI36" s="1492" t="n"/>
      <c r="BJ36" s="2869" t="n"/>
      <c r="BK36" s="2867" t="n"/>
      <c r="BL36" s="2868" t="n"/>
      <c r="BM36" s="2868" t="n"/>
      <c r="BN36" s="2868" t="n"/>
      <c r="BO36" s="2868" t="n"/>
      <c r="BP36" s="2868" t="n"/>
      <c r="BQ36" s="2868" t="n"/>
      <c r="BR36" s="1492" t="n"/>
      <c r="BS36" s="2869" t="n"/>
      <c r="BT36" s="2867" t="n"/>
      <c r="BU36" s="2868" t="n"/>
      <c r="BV36" s="2868" t="n"/>
      <c r="BW36" s="2868" t="n"/>
      <c r="BX36" s="2868" t="n"/>
      <c r="BY36" s="2868" t="n"/>
      <c r="BZ36" s="1492" t="n"/>
      <c r="CA36" s="2831" t="n"/>
      <c r="CB36" s="2867" t="n"/>
      <c r="CC36" s="2868" t="n"/>
      <c r="CD36" s="2868" t="n"/>
      <c r="CE36" s="2868" t="n"/>
      <c r="CF36" s="2868" t="n"/>
      <c r="CG36" s="2868" t="n"/>
      <c r="CH36" s="1492" t="n"/>
      <c r="CI36" s="2831" t="n"/>
      <c r="CJ36" s="2867" t="n"/>
      <c r="CK36" s="2868" t="n"/>
      <c r="CL36" s="2868" t="n"/>
      <c r="CM36" s="2868" t="n"/>
      <c r="CN36" s="2868" t="n"/>
      <c r="CO36" s="2868" t="n"/>
      <c r="CP36" s="1492" t="n"/>
      <c r="CQ36" s="1496" t="n"/>
      <c r="CR36" s="2867" t="n">
        <v>0</v>
      </c>
      <c r="CS36" s="2868" t="n">
        <v>0</v>
      </c>
      <c r="CT36" s="2868" t="n">
        <v>0</v>
      </c>
      <c r="CU36" s="2868" t="n">
        <v>0</v>
      </c>
      <c r="CV36" s="2868" t="n">
        <v>0</v>
      </c>
      <c r="CW36" s="2868" t="n">
        <v>0</v>
      </c>
      <c r="CX36" s="1492">
        <f>IFERROR(CR36/CW36-1,"-")</f>
        <v/>
      </c>
      <c r="CY36" s="70" t="n"/>
      <c r="CZ36" s="2870" t="n">
        <v>0</v>
      </c>
      <c r="DA36" s="2868" t="n">
        <v>0</v>
      </c>
      <c r="DB36" s="2868" t="n"/>
      <c r="DC36" s="2868" t="n"/>
      <c r="DD36" s="2868" t="n">
        <v>0</v>
      </c>
      <c r="DE36" s="1492" t="n"/>
      <c r="DF36" s="1492" t="n"/>
      <c r="DG36" s="1994" t="n"/>
      <c r="DH36" s="1994" t="n"/>
      <c r="DI36" s="2855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55" t="n"/>
      <c r="DO36" s="2855" t="n"/>
      <c r="DP36" s="2871" t="n"/>
      <c r="DQ36" s="2857">
        <f>-CR36+DP36/10^6</f>
        <v/>
      </c>
      <c r="DR36" s="2652">
        <f>SUM(E36,K36,Q36,W36,AE36,AM36,AV36,BD36,BL36,BU36,CC36,CK36)-CS36</f>
        <v/>
      </c>
      <c r="DS36" s="2652">
        <f>SUM(D36,J36,P36,V36,AD36,AL36,AU36,BC36,,BN36,BV36,CD36,CL36)-CT36</f>
        <v/>
      </c>
      <c r="DT36" s="2858" t="n"/>
      <c r="DU36" s="2189" t="n"/>
      <c r="DV36" s="2859">
        <f>DU36-CJ36</f>
        <v/>
      </c>
      <c r="DX36" s="2847">
        <f>(CS36-CZ36)*10^6</f>
        <v/>
      </c>
      <c r="DY36" s="2847">
        <f>(CT36-DC36)*10^6</f>
        <v/>
      </c>
      <c r="DZ36" s="2847">
        <f>(CW36-DD36)*10^6</f>
        <v/>
      </c>
      <c r="EB36" s="2860" t="n"/>
    </row>
    <row customFormat="1" customHeight="1" hidden="1" ht="19.5" outlineLevel="1" r="37" s="1879">
      <c r="A37" s="1116" t="n"/>
      <c r="B37" s="2200" t="inlineStr">
        <is>
          <t>ASSURANCE DU PERSONNEL</t>
        </is>
      </c>
      <c r="C37" s="2201" t="inlineStr">
        <is>
          <t>Opex31</t>
        </is>
      </c>
      <c r="D37" s="2867" t="n">
        <v>14.623674</v>
      </c>
      <c r="E37" s="2868" t="n">
        <v>18.34317333333333</v>
      </c>
      <c r="F37" s="2868" t="n">
        <v>-3.719499333333331</v>
      </c>
      <c r="G37" s="2868" t="n">
        <v>11.278049</v>
      </c>
      <c r="H37" s="1492" t="n">
        <v>0.2966492697451484</v>
      </c>
      <c r="I37" s="482" t="n"/>
      <c r="J37" s="2867" t="n">
        <v>14.60621</v>
      </c>
      <c r="K37" s="2868" t="n">
        <v>18.06304</v>
      </c>
      <c r="L37" s="2868" t="n">
        <v>-3.45683</v>
      </c>
      <c r="M37" s="2868" t="n">
        <v>15.028051</v>
      </c>
      <c r="N37" s="1492" t="n">
        <v>-0.02807024011297266</v>
      </c>
      <c r="O37" s="1496" t="n"/>
      <c r="P37" s="2867" t="n">
        <v>15.923412</v>
      </c>
      <c r="Q37" s="2868" t="n">
        <v>18.06304</v>
      </c>
      <c r="R37" s="2868" t="n">
        <v>-2.139628000000002</v>
      </c>
      <c r="S37" s="2868" t="n">
        <v>15.050325</v>
      </c>
      <c r="T37" s="1492" t="n">
        <v>0.05801117251620802</v>
      </c>
      <c r="U37" s="2862" t="n"/>
      <c r="V37" s="2867" t="n">
        <v>13.52341</v>
      </c>
      <c r="W37" s="2868" t="n">
        <v>18.06304</v>
      </c>
      <c r="X37" s="2868" t="n">
        <v>18.06304</v>
      </c>
      <c r="Y37" s="2868" t="n">
        <v>-4.539630000000001</v>
      </c>
      <c r="Z37" s="2868" t="n">
        <v>-4.539630000000001</v>
      </c>
      <c r="AA37" s="2868" t="n">
        <v>14.991809</v>
      </c>
      <c r="AB37" s="1492" t="n">
        <v>-0.09794675212310933</v>
      </c>
      <c r="AC37" s="1496" t="n"/>
      <c r="AD37" s="2867" t="n"/>
      <c r="AE37" s="2868" t="n"/>
      <c r="AF37" s="2868" t="n"/>
      <c r="AG37" s="2868" t="n"/>
      <c r="AH37" s="2868" t="n"/>
      <c r="AI37" s="2868" t="n"/>
      <c r="AJ37" s="1492" t="n"/>
      <c r="AK37" s="1496" t="n"/>
      <c r="AL37" s="2867" t="n"/>
      <c r="AM37" s="2868" t="n"/>
      <c r="AN37" s="2868" t="n"/>
      <c r="AO37" s="2868" t="n"/>
      <c r="AP37" s="2868" t="n"/>
      <c r="AQ37" s="2868" t="n"/>
      <c r="AR37" s="2868" t="n"/>
      <c r="AS37" s="1492" t="n"/>
      <c r="AT37" s="2863" t="n"/>
      <c r="AU37" s="2867" t="n"/>
      <c r="AV37" s="2868" t="n"/>
      <c r="AW37" s="2868" t="n"/>
      <c r="AX37" s="2868" t="n"/>
      <c r="AY37" s="2868" t="n"/>
      <c r="AZ37" s="2868" t="n"/>
      <c r="BA37" s="1492" t="n"/>
      <c r="BB37" s="1496" t="n"/>
      <c r="BC37" s="2867" t="n"/>
      <c r="BD37" s="2868" t="n"/>
      <c r="BE37" s="2868" t="n"/>
      <c r="BF37" s="2868" t="n"/>
      <c r="BG37" s="2868" t="n"/>
      <c r="BH37" s="2868" t="n"/>
      <c r="BI37" s="1492" t="n"/>
      <c r="BJ37" s="2869" t="n"/>
      <c r="BK37" s="2867" t="n"/>
      <c r="BL37" s="2868" t="n"/>
      <c r="BM37" s="2868" t="n"/>
      <c r="BN37" s="2868" t="n"/>
      <c r="BO37" s="2868" t="n"/>
      <c r="BP37" s="2868" t="n"/>
      <c r="BQ37" s="2868" t="n"/>
      <c r="BR37" s="1492" t="n"/>
      <c r="BS37" s="2869" t="n"/>
      <c r="BT37" s="2867" t="n"/>
      <c r="BU37" s="2868" t="n"/>
      <c r="BV37" s="2868" t="n"/>
      <c r="BW37" s="2868" t="n"/>
      <c r="BX37" s="2868" t="n"/>
      <c r="BY37" s="2868" t="n"/>
      <c r="BZ37" s="1492" t="n"/>
      <c r="CA37" s="2831" t="n"/>
      <c r="CB37" s="2867" t="n"/>
      <c r="CC37" s="2868" t="n"/>
      <c r="CD37" s="2868" t="n"/>
      <c r="CE37" s="2868" t="n"/>
      <c r="CF37" s="2868" t="n"/>
      <c r="CG37" s="2873" t="n"/>
      <c r="CH37" s="1492" t="n"/>
      <c r="CI37" s="2831" t="n"/>
      <c r="CJ37" s="2867" t="n"/>
      <c r="CK37" s="2868" t="n"/>
      <c r="CL37" s="2868" t="n"/>
      <c r="CM37" s="2868" t="n"/>
      <c r="CN37" s="2868" t="n"/>
      <c r="CO37" s="2873" t="n"/>
      <c r="CP37" s="1492" t="n"/>
      <c r="CQ37" s="1496" t="n"/>
      <c r="CR37" s="2867" t="n">
        <v>58.676706</v>
      </c>
      <c r="CS37" s="2868" t="n">
        <v>72.53229333333334</v>
      </c>
      <c r="CT37" s="2868" t="n">
        <v>63.216336</v>
      </c>
      <c r="CU37" s="2868" t="n">
        <v>-13.85558733333335</v>
      </c>
      <c r="CV37" s="2868" t="n">
        <v>-4.539630000000002</v>
      </c>
      <c r="CW37" s="2868" t="n">
        <v>56.34823400000001</v>
      </c>
      <c r="CX37" s="1492">
        <f>IFERROR(CR37/CW37-1,"-")</f>
        <v/>
      </c>
      <c r="CY37" s="70" t="n"/>
      <c r="CZ37" s="2870" t="n">
        <v>217.0366133333333</v>
      </c>
      <c r="DA37" s="2868" t="n">
        <v>207.720656</v>
      </c>
      <c r="DB37" s="2868" t="n"/>
      <c r="DC37" s="2868" t="n"/>
      <c r="DD37" s="2868" t="n">
        <v>194.799634</v>
      </c>
      <c r="DE37" s="1492">
        <f>+CZ37/DD37-1</f>
        <v/>
      </c>
      <c r="DF37" s="1492">
        <f>+DA37/DD37-1</f>
        <v/>
      </c>
      <c r="DG37" s="1994">
        <f>+DB37/DD37-1</f>
        <v/>
      </c>
      <c r="DH37" s="1994">
        <f>+DC37/DD37-1</f>
        <v/>
      </c>
      <c r="DI37" s="2855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55" t="n"/>
      <c r="DO37" s="2855" t="n"/>
      <c r="DP37" s="2871">
        <f>#VALUE!</f>
        <v/>
      </c>
      <c r="DQ37" s="2857">
        <f>-CR37+DP37/10^6</f>
        <v/>
      </c>
      <c r="DR37" s="2652">
        <f>SUM(E37,K37,Q37,W37,AE37,AM37,AV37,BD37,BL37,BU37,CC37,CK37)-CS37</f>
        <v/>
      </c>
      <c r="DS37" s="2652">
        <f>SUM(D37,J37,P37,V37,AD37,AL37,AU37,BC37,,BN37,BV37,CD37,CL37)-CT37</f>
        <v/>
      </c>
      <c r="DT37" s="2858" t="n"/>
      <c r="DU37" s="2189" t="n">
        <v>20.407007</v>
      </c>
      <c r="DV37" s="2859">
        <f>DU37-CJ37</f>
        <v/>
      </c>
      <c r="DX37" s="2847">
        <f>(CS37-CZ37)*10^6</f>
        <v/>
      </c>
      <c r="DY37" s="2847">
        <f>(CT37-DC37)*10^6</f>
        <v/>
      </c>
      <c r="DZ37" s="2847">
        <f>(CW37-DD37)*10^6</f>
        <v/>
      </c>
      <c r="EB37" s="2860" t="n"/>
    </row>
    <row customFormat="1" customHeight="1" hidden="1" ht="19.5" outlineLevel="1" r="38" s="2187">
      <c r="A38" s="1887" t="n"/>
      <c r="B38" s="2204" t="inlineStr">
        <is>
          <t>Réduction budget</t>
        </is>
      </c>
      <c r="C38" s="2201" t="inlineStr">
        <is>
          <t>Opex32</t>
        </is>
      </c>
      <c r="D38" s="2867" t="n"/>
      <c r="E38" s="2884" t="n"/>
      <c r="F38" s="2868" t="n">
        <v>0</v>
      </c>
      <c r="G38" s="2868" t="n"/>
      <c r="H38" s="1492" t="n"/>
      <c r="I38" s="482" t="n"/>
      <c r="J38" s="2867" t="n"/>
      <c r="K38" s="2884" t="n"/>
      <c r="L38" s="2868" t="n">
        <v>0</v>
      </c>
      <c r="M38" s="2868" t="n"/>
      <c r="N38" s="1492" t="n"/>
      <c r="O38" s="1496" t="n"/>
      <c r="P38" s="2867" t="n"/>
      <c r="Q38" s="2884" t="n"/>
      <c r="R38" s="2868" t="n">
        <v>0</v>
      </c>
      <c r="S38" s="2868" t="n"/>
      <c r="T38" s="1492" t="n"/>
      <c r="U38" s="2862" t="n"/>
      <c r="V38" s="2867" t="n"/>
      <c r="W38" s="2884" t="n"/>
      <c r="X38" s="2884" t="n"/>
      <c r="Y38" s="2868" t="n">
        <v>0</v>
      </c>
      <c r="Z38" s="2868" t="n">
        <v>0</v>
      </c>
      <c r="AA38" s="2868" t="n"/>
      <c r="AB38" s="1492" t="n"/>
      <c r="AC38" s="1496" t="n"/>
      <c r="AD38" s="2867" t="n"/>
      <c r="AE38" s="2884" t="n"/>
      <c r="AF38" s="2884" t="n"/>
      <c r="AG38" s="2868" t="n"/>
      <c r="AH38" s="2868" t="n"/>
      <c r="AI38" s="2868" t="n"/>
      <c r="AJ38" s="1492" t="n"/>
      <c r="AK38" s="1496" t="n"/>
      <c r="AL38" s="2867" t="n"/>
      <c r="AM38" s="2884" t="n"/>
      <c r="AN38" s="2884" t="n"/>
      <c r="AO38" s="2884" t="n"/>
      <c r="AP38" s="2868" t="n"/>
      <c r="AQ38" s="2868" t="n"/>
      <c r="AR38" s="2868" t="n"/>
      <c r="AS38" s="1492" t="n"/>
      <c r="AT38" s="2863" t="n"/>
      <c r="AU38" s="2867" t="n"/>
      <c r="AV38" s="2884" t="n"/>
      <c r="AW38" s="2884" t="n"/>
      <c r="AX38" s="2868" t="n"/>
      <c r="AY38" s="2868" t="n"/>
      <c r="AZ38" s="2868" t="n"/>
      <c r="BA38" s="1492" t="n"/>
      <c r="BB38" s="1496" t="n"/>
      <c r="BC38" s="2867" t="n"/>
      <c r="BD38" s="2884" t="n"/>
      <c r="BE38" s="2884" t="n"/>
      <c r="BF38" s="2868" t="n"/>
      <c r="BG38" s="2868" t="n"/>
      <c r="BH38" s="2868" t="n"/>
      <c r="BI38" s="1492" t="n"/>
      <c r="BJ38" s="2869" t="n"/>
      <c r="BK38" s="2867" t="n"/>
      <c r="BL38" s="2884" t="n"/>
      <c r="BM38" s="2884" t="n"/>
      <c r="BN38" s="2884" t="n"/>
      <c r="BO38" s="2868" t="n"/>
      <c r="BP38" s="2868" t="n"/>
      <c r="BQ38" s="2868" t="n"/>
      <c r="BR38" s="1492" t="n"/>
      <c r="BS38" s="2869" t="n"/>
      <c r="BT38" s="2867" t="n"/>
      <c r="BU38" s="2884" t="n"/>
      <c r="BV38" s="2884" t="n"/>
      <c r="BW38" s="2868" t="n"/>
      <c r="BX38" s="2868" t="n"/>
      <c r="BY38" s="2868" t="n"/>
      <c r="BZ38" s="1492" t="n"/>
      <c r="CA38" s="2831" t="n"/>
      <c r="CB38" s="2867" t="n"/>
      <c r="CC38" s="2884" t="n"/>
      <c r="CD38" s="2884" t="n"/>
      <c r="CE38" s="2868" t="n"/>
      <c r="CF38" s="2868" t="n"/>
      <c r="CG38" s="2868" t="n"/>
      <c r="CH38" s="1492" t="n"/>
      <c r="CI38" s="2831" t="n"/>
      <c r="CJ38" s="2867" t="n"/>
      <c r="CK38" s="2884" t="n"/>
      <c r="CL38" s="2884" t="n"/>
      <c r="CM38" s="2868" t="n"/>
      <c r="CN38" s="2868" t="n"/>
      <c r="CO38" s="2868" t="n"/>
      <c r="CP38" s="1492" t="n"/>
      <c r="CQ38" s="1496" t="n"/>
      <c r="CR38" s="2885" t="n">
        <v>0</v>
      </c>
      <c r="CS38" s="2884" t="n">
        <v>0</v>
      </c>
      <c r="CT38" s="2884" t="n">
        <v>0</v>
      </c>
      <c r="CU38" s="2884" t="n">
        <v>0</v>
      </c>
      <c r="CV38" s="2884" t="n">
        <v>0</v>
      </c>
      <c r="CW38" s="2884" t="n">
        <v>0</v>
      </c>
      <c r="CX38" s="1999">
        <f>IFERROR(CR38/CW38-1,"-")</f>
        <v/>
      </c>
      <c r="CY38" s="733" t="n"/>
      <c r="CZ38" s="2886" t="n">
        <v>0</v>
      </c>
      <c r="DA38" s="2884" t="n">
        <v>0</v>
      </c>
      <c r="DB38" s="2884" t="n"/>
      <c r="DC38" s="2884" t="n"/>
      <c r="DD38" s="2884" t="n">
        <v>0</v>
      </c>
      <c r="DE38" s="1999" t="n"/>
      <c r="DF38" s="1999" t="n"/>
      <c r="DG38" s="2285" t="n"/>
      <c r="DH38" s="2285" t="n"/>
      <c r="DI38" s="2855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55" t="n"/>
      <c r="DO38" s="2855" t="n"/>
      <c r="DP38" s="2871" t="n"/>
      <c r="DQ38" s="2857">
        <f>-CR38+DP38/10^6</f>
        <v/>
      </c>
      <c r="DR38" s="2652">
        <f>SUM(E38,K38,Q38,W38,AE38,AM38,AV38,BD38,BL38,BU38,CC38,CK38)-CS38</f>
        <v/>
      </c>
      <c r="DS38" s="2652">
        <f>SUM(D38,J38,P38,V38,AD38,AL38,AU38,BC38,,BN38,BV38,CD38,CL38)-CT38</f>
        <v/>
      </c>
      <c r="DT38" s="2858" t="n"/>
      <c r="DU38" s="2189" t="n"/>
      <c r="DV38" s="2859">
        <f>DU38-CJ38</f>
        <v/>
      </c>
      <c r="DX38" s="2847">
        <f>(CS38-CZ38)*10^6</f>
        <v/>
      </c>
      <c r="DY38" s="2847">
        <f>(CT38-DC38)*10^6</f>
        <v/>
      </c>
      <c r="DZ38" s="2847">
        <f>(CW38-DD38)*10^6</f>
        <v/>
      </c>
      <c r="EB38" s="2860" t="n"/>
    </row>
    <row collapsed="1" customHeight="1" ht="3.75" r="39">
      <c r="B39" s="710" t="n"/>
      <c r="C39" s="2198" t="inlineStr">
        <is>
          <t>Opex33</t>
        </is>
      </c>
      <c r="D39" s="2779" t="n"/>
      <c r="E39" s="2671" t="n"/>
      <c r="F39" s="2671" t="n"/>
      <c r="G39" s="2671" t="n"/>
      <c r="H39" s="353" t="n"/>
      <c r="I39" s="482" t="n"/>
      <c r="J39" s="2779" t="n"/>
      <c r="K39" s="2671" t="n"/>
      <c r="L39" s="2671" t="n"/>
      <c r="M39" s="2671" t="n"/>
      <c r="N39" s="353" t="n"/>
      <c r="O39" s="482" t="n"/>
      <c r="P39" s="2779" t="n"/>
      <c r="Q39" s="2671" t="n"/>
      <c r="R39" s="2671" t="n"/>
      <c r="S39" s="2671" t="n"/>
      <c r="T39" s="353" t="n"/>
      <c r="U39" s="2862" t="n"/>
      <c r="V39" s="2779" t="n"/>
      <c r="W39" s="2671" t="n"/>
      <c r="X39" s="2671" t="n"/>
      <c r="Y39" s="2671" t="n"/>
      <c r="Z39" s="2671" t="n"/>
      <c r="AA39" s="2671" t="n"/>
      <c r="AB39" s="353" t="n"/>
      <c r="AC39" s="482" t="n"/>
      <c r="AD39" s="2779" t="n"/>
      <c r="AE39" s="2671" t="n"/>
      <c r="AF39" s="2671" t="n"/>
      <c r="AG39" s="2671" t="n"/>
      <c r="AH39" s="2671" t="n"/>
      <c r="AI39" s="2671" t="n"/>
      <c r="AJ39" s="353" t="n"/>
      <c r="AK39" s="482" t="n"/>
      <c r="AL39" s="2779" t="n"/>
      <c r="AM39" s="2671" t="n"/>
      <c r="AN39" s="2671" t="n"/>
      <c r="AO39" s="2671" t="n"/>
      <c r="AP39" s="2671" t="n"/>
      <c r="AQ39" s="2671" t="n"/>
      <c r="AR39" s="2671" t="n"/>
      <c r="AS39" s="353" t="n"/>
      <c r="AT39" s="2863" t="n"/>
      <c r="AU39" s="2779" t="n"/>
      <c r="AV39" s="2671" t="n"/>
      <c r="AW39" s="2671" t="n"/>
      <c r="AX39" s="2671" t="n"/>
      <c r="AY39" s="2671" t="n"/>
      <c r="AZ39" s="2671" t="n"/>
      <c r="BA39" s="353" t="n"/>
      <c r="BB39" s="482" t="n"/>
      <c r="BC39" s="2779" t="n"/>
      <c r="BD39" s="2671" t="n"/>
      <c r="BE39" s="2671" t="n"/>
      <c r="BF39" s="2671" t="n"/>
      <c r="BG39" s="2671" t="n"/>
      <c r="BH39" s="2671" t="n"/>
      <c r="BI39" s="353" t="n"/>
      <c r="BJ39" s="2862" t="n"/>
      <c r="BK39" s="2779" t="n"/>
      <c r="BL39" s="2671" t="n"/>
      <c r="BM39" s="2671" t="n"/>
      <c r="BN39" s="2671" t="n"/>
      <c r="BO39" s="2671" t="n"/>
      <c r="BP39" s="2671" t="n"/>
      <c r="BQ39" s="2671" t="n"/>
      <c r="BR39" s="353" t="n"/>
      <c r="BS39" s="2862" t="n"/>
      <c r="BT39" s="2779" t="n"/>
      <c r="BU39" s="2671" t="n"/>
      <c r="BV39" s="2671" t="n"/>
      <c r="BW39" s="2671" t="n"/>
      <c r="BX39" s="2671" t="n"/>
      <c r="BY39" s="2671" t="n"/>
      <c r="BZ39" s="353" t="n"/>
      <c r="CA39" s="2831" t="n"/>
      <c r="CB39" s="2779" t="n"/>
      <c r="CC39" s="2671" t="n"/>
      <c r="CD39" s="2671" t="n"/>
      <c r="CE39" s="2671" t="n"/>
      <c r="CF39" s="2671" t="n"/>
      <c r="CG39" s="2671" t="n"/>
      <c r="CH39" s="353" t="n"/>
      <c r="CI39" s="2831" t="n"/>
      <c r="CJ39" s="2779" t="n"/>
      <c r="CK39" s="2671" t="n"/>
      <c r="CL39" s="2671" t="n"/>
      <c r="CM39" s="2671" t="n"/>
      <c r="CN39" s="2671" t="n"/>
      <c r="CO39" s="2671" t="n"/>
      <c r="CP39" s="353" t="n"/>
      <c r="CQ39" s="482" t="n"/>
      <c r="CR39" s="2779" t="n"/>
      <c r="CS39" s="2671" t="n"/>
      <c r="CT39" s="2671" t="n"/>
      <c r="CU39" s="2671" t="n"/>
      <c r="CV39" s="2671" t="n"/>
      <c r="CW39" s="2671" t="n"/>
      <c r="CX39" s="353">
        <f>IFERROR(CR39/CW39-1,"-")</f>
        <v/>
      </c>
      <c r="CY39" s="70" t="n"/>
      <c r="CZ39" s="2864" t="n"/>
      <c r="DA39" s="2671" t="n"/>
      <c r="DB39" s="2671" t="n"/>
      <c r="DC39" s="2671" t="n"/>
      <c r="DD39" s="2671" t="n"/>
      <c r="DE39" s="353" t="n"/>
      <c r="DF39" s="353" t="n"/>
      <c r="DG39" s="2283" t="n"/>
      <c r="DH39" s="2283" t="n"/>
      <c r="DI39" s="2855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55" t="n"/>
      <c r="DO39" s="2855" t="n"/>
      <c r="DP39" s="2865" t="n"/>
      <c r="DQ39" s="2857">
        <f>-CR39+DP39/10^6</f>
        <v/>
      </c>
      <c r="DR39" s="2652">
        <f>SUM(E39,K39,Q39,W39,AE39,AM39,AV39,BD39,BL39,BU39,CC39,CK39)-CS39</f>
        <v/>
      </c>
      <c r="DS39" s="2652">
        <f>SUM(D39,J39,P39,V39,AD39,AL39,AU39,BC39,,BN39,BV39,CD39,CL39)-CT39</f>
        <v/>
      </c>
      <c r="DT39" s="2858" t="n"/>
      <c r="DU39" s="2307" t="n"/>
      <c r="DV39" s="2859">
        <f>DU39-CJ39</f>
        <v/>
      </c>
      <c r="DX39" s="2847">
        <f>(CS39-CZ39)*10^6</f>
        <v/>
      </c>
      <c r="DY39" s="2847">
        <f>(CT39-DC39)*10^6</f>
        <v/>
      </c>
      <c r="DZ39" s="2847">
        <f>(CW39-DD39)*10^6</f>
        <v/>
      </c>
      <c r="EB39" s="2860" t="n"/>
    </row>
    <row customHeight="1" ht="23.25" r="40">
      <c r="B40" s="2866" t="inlineStr">
        <is>
          <t>Communication</t>
        </is>
      </c>
      <c r="C40" s="2198" t="inlineStr">
        <is>
          <t>Opex34</t>
        </is>
      </c>
      <c r="D40" s="2846" t="n">
        <v>236.573661</v>
      </c>
      <c r="E40" s="2847" t="n">
        <v>239.6712599133352</v>
      </c>
      <c r="F40" s="2847" t="n">
        <v>-3.097598913335162</v>
      </c>
      <c r="G40" s="2847" t="n">
        <v>207.443664</v>
      </c>
      <c r="H40" s="475" t="n">
        <v>0.1404236525633291</v>
      </c>
      <c r="I40" s="1495" t="n"/>
      <c r="J40" s="2846" t="n">
        <v>199.653247</v>
      </c>
      <c r="K40" s="2847" t="n">
        <v>228.3213867325596</v>
      </c>
      <c r="L40" s="2847" t="n">
        <v>-28.66813973255961</v>
      </c>
      <c r="M40" s="2847" t="n">
        <v>156.330866</v>
      </c>
      <c r="N40" s="475" t="n">
        <v>0.2771198171447473</v>
      </c>
      <c r="O40" s="481" t="n"/>
      <c r="P40" s="2846" t="n">
        <v>205.11663</v>
      </c>
      <c r="Q40" s="2847" t="n">
        <v>254.734853777442</v>
      </c>
      <c r="R40" s="2847" t="n">
        <v>-49.61822377744201</v>
      </c>
      <c r="S40" s="2847" t="n">
        <v>171.0484829999997</v>
      </c>
      <c r="T40" s="475" t="n">
        <v>0.1991724591910027</v>
      </c>
      <c r="U40" s="2848" t="n"/>
      <c r="V40" s="2846" t="n">
        <v>254.124562</v>
      </c>
      <c r="W40" s="2847" t="n">
        <v>219.2664990789158</v>
      </c>
      <c r="X40" s="2847" t="n">
        <v>203.1390053630143</v>
      </c>
      <c r="Y40" s="2847" t="n">
        <v>34.85806292108424</v>
      </c>
      <c r="Z40" s="2847" t="n">
        <v>50.98555663698568</v>
      </c>
      <c r="AA40" s="2847" t="n">
        <v>262.748817</v>
      </c>
      <c r="AB40" s="475" t="n">
        <v>-0.03282319250175714</v>
      </c>
      <c r="AC40" s="481" t="n"/>
      <c r="AD40" s="2846" t="n"/>
      <c r="AE40" s="2847" t="n"/>
      <c r="AF40" s="2847" t="n"/>
      <c r="AG40" s="2847" t="n"/>
      <c r="AH40" s="2847" t="n"/>
      <c r="AI40" s="2847" t="n"/>
      <c r="AJ40" s="475" t="n"/>
      <c r="AK40" s="481" t="n"/>
      <c r="AL40" s="2846" t="n"/>
      <c r="AM40" s="2847" t="n"/>
      <c r="AN40" s="2847" t="n"/>
      <c r="AO40" s="2847" t="n"/>
      <c r="AP40" s="2847" t="n"/>
      <c r="AQ40" s="2847" t="n"/>
      <c r="AR40" s="2847" t="n"/>
      <c r="AS40" s="475" t="n"/>
      <c r="AT40" s="2849" t="n"/>
      <c r="AU40" s="2846" t="n"/>
      <c r="AV40" s="2847" t="n"/>
      <c r="AW40" s="2847" t="n"/>
      <c r="AX40" s="2847" t="n"/>
      <c r="AY40" s="2847" t="n"/>
      <c r="AZ40" s="2847" t="n"/>
      <c r="BA40" s="475" t="n"/>
      <c r="BB40" s="481" t="n"/>
      <c r="BC40" s="2846" t="n"/>
      <c r="BD40" s="2847" t="n"/>
      <c r="BE40" s="2847" t="n"/>
      <c r="BF40" s="2847" t="n"/>
      <c r="BG40" s="2847" t="n"/>
      <c r="BH40" s="2847" t="n"/>
      <c r="BI40" s="475" t="n"/>
      <c r="BJ40" s="2851" t="n"/>
      <c r="BK40" s="2846" t="n"/>
      <c r="BL40" s="2847" t="n"/>
      <c r="BM40" s="2847" t="n"/>
      <c r="BN40" s="2847" t="n"/>
      <c r="BO40" s="2847" t="n"/>
      <c r="BP40" s="2847" t="n"/>
      <c r="BQ40" s="2847" t="n"/>
      <c r="BR40" s="475" t="n"/>
      <c r="BS40" s="2851" t="n"/>
      <c r="BT40" s="2846" t="n"/>
      <c r="BU40" s="2847" t="n"/>
      <c r="BV40" s="2847" t="n"/>
      <c r="BW40" s="2847" t="n"/>
      <c r="BX40" s="2847" t="n"/>
      <c r="BY40" s="2847" t="n"/>
      <c r="BZ40" s="475" t="n"/>
      <c r="CA40" s="2831" t="n"/>
      <c r="CB40" s="2846" t="n"/>
      <c r="CC40" s="2847" t="n"/>
      <c r="CD40" s="2887" t="n"/>
      <c r="CE40" s="2847" t="n"/>
      <c r="CF40" s="2847" t="n"/>
      <c r="CG40" s="2847" t="n"/>
      <c r="CH40" s="475" t="n"/>
      <c r="CI40" s="2831" t="n"/>
      <c r="CJ40" s="2846" t="n"/>
      <c r="CK40" s="2847" t="n"/>
      <c r="CL40" s="2847" t="n"/>
      <c r="CM40" s="2847" t="n"/>
      <c r="CN40" s="2847" t="n"/>
      <c r="CO40" s="2847" t="n"/>
      <c r="CP40" s="475" t="n"/>
      <c r="CQ40" s="481" t="n"/>
      <c r="CR40" s="2852" t="n">
        <v>895.4681</v>
      </c>
      <c r="CS40" s="2847" t="n">
        <v>941.9939995022526</v>
      </c>
      <c r="CT40" s="2847" t="n">
        <v>844.4825433630144</v>
      </c>
      <c r="CU40" s="2847" t="n">
        <v>-46.52589950225251</v>
      </c>
      <c r="CV40" s="2847" t="n">
        <v>50.98555663698562</v>
      </c>
      <c r="CW40" s="2847" t="n">
        <v>797.5718299999996</v>
      </c>
      <c r="CX40" s="475">
        <f>IFERROR(CR40/CW40-1,"-")</f>
        <v/>
      </c>
      <c r="CY40" s="248" t="n"/>
      <c r="CZ40" s="2854" t="n">
        <v>2965.016346502151</v>
      </c>
      <c r="DA40" s="2847" t="n">
        <v>2664.577219230721</v>
      </c>
      <c r="DB40" s="2847" t="n"/>
      <c r="DC40" s="2847" t="n"/>
      <c r="DD40" s="2847" t="n">
        <v>3405.715288</v>
      </c>
      <c r="DE40" s="475">
        <f>+CZ40/DD40-1</f>
        <v/>
      </c>
      <c r="DF40" s="475">
        <f>+DA40/DD40-1</f>
        <v/>
      </c>
      <c r="DG40" s="2282">
        <f>+DB40/DD40-1</f>
        <v/>
      </c>
      <c r="DH40" s="2282">
        <f>+DC40/DD40-1</f>
        <v/>
      </c>
      <c r="DI40" s="2855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855" t="n"/>
      <c r="DO40" s="2855" t="n"/>
      <c r="DP40" s="2856">
        <f>SUM(DP41:DP55)</f>
        <v/>
      </c>
      <c r="DQ40" s="2857">
        <f>-CR40+DP40/10^6</f>
        <v/>
      </c>
      <c r="DR40" s="2652">
        <f>SUM(E40,K40,Q40,W40,AE40,AM40,AV40,BD40,BL40,BU40,CC40,CK40)-CS40</f>
        <v/>
      </c>
      <c r="DS40" s="2652">
        <f>SUM(D40,J40,P40,V40,AD40,AL40,AU40,BC40,,BN40,BV40,CD40,CL40)-CT40</f>
        <v/>
      </c>
      <c r="DT40" s="2858" t="n"/>
      <c r="DU40" s="2307" t="n">
        <v>338.23657</v>
      </c>
      <c r="DV40" s="2859">
        <f>DU40-CJ40</f>
        <v/>
      </c>
      <c r="DX40" s="2847">
        <f>(CS40-CZ40)*10^6</f>
        <v/>
      </c>
      <c r="DY40" s="2847">
        <f>(CT40-DC40)*10^6</f>
        <v/>
      </c>
      <c r="DZ40" s="2847">
        <f>(CW40-DD40)*10^6</f>
        <v/>
      </c>
      <c r="EB40" s="2860" t="n"/>
    </row>
    <row customFormat="1" customHeight="1" hidden="1" ht="19.5" outlineLevel="1" r="41" s="1879">
      <c r="A41" s="1116" t="n"/>
      <c r="B41" s="2200" t="inlineStr">
        <is>
          <t>VARIATION DE STOCKS AUTRES APPRO</t>
        </is>
      </c>
      <c r="C41" s="2201" t="inlineStr">
        <is>
          <t>Opex35</t>
        </is>
      </c>
      <c r="D41" s="2867" t="n">
        <v>10.311457</v>
      </c>
      <c r="E41" s="2868" t="n"/>
      <c r="F41" s="2868" t="n">
        <v>10.311457</v>
      </c>
      <c r="G41" s="2868" t="n">
        <v>-21.606391</v>
      </c>
      <c r="H41" s="1492" t="n">
        <v>-1.47724106260967</v>
      </c>
      <c r="I41" s="482" t="n"/>
      <c r="J41" s="2867" t="n">
        <v>4.398407</v>
      </c>
      <c r="K41" s="2868" t="n"/>
      <c r="L41" s="2868" t="n">
        <v>4.398407</v>
      </c>
      <c r="M41" s="2868" t="n">
        <v>3.432117</v>
      </c>
      <c r="N41" s="1492" t="n">
        <v>0.2815434322314769</v>
      </c>
      <c r="O41" s="1496" t="n"/>
      <c r="P41" s="2867" t="n">
        <v>1.831202</v>
      </c>
      <c r="Q41" s="2868" t="n"/>
      <c r="R41" s="2868" t="n">
        <v>1.831202</v>
      </c>
      <c r="S41" s="2868" t="n">
        <v>10.346972</v>
      </c>
      <c r="T41" s="1492" t="n">
        <v>-0.8230204933385342</v>
      </c>
      <c r="U41" s="2862" t="n"/>
      <c r="V41" s="2867" t="n">
        <v>12.62057</v>
      </c>
      <c r="W41" s="2868" t="n"/>
      <c r="X41" s="2868" t="n"/>
      <c r="Y41" s="2868" t="n">
        <v>12.62057</v>
      </c>
      <c r="Z41" s="2868" t="n">
        <v>12.62057</v>
      </c>
      <c r="AA41" s="2868" t="n">
        <v>-276.298093</v>
      </c>
      <c r="AB41" s="1492" t="n">
        <v>-1.045677369188357</v>
      </c>
      <c r="AC41" s="1496" t="n"/>
      <c r="AD41" s="2867" t="n"/>
      <c r="AE41" s="2868" t="n"/>
      <c r="AF41" s="2868" t="n"/>
      <c r="AG41" s="2868" t="n"/>
      <c r="AH41" s="2868" t="n"/>
      <c r="AI41" s="2868" t="n"/>
      <c r="AJ41" s="1492" t="n"/>
      <c r="AK41" s="1496" t="n"/>
      <c r="AL41" s="2867" t="n"/>
      <c r="AM41" s="2868" t="n"/>
      <c r="AN41" s="2868" t="n"/>
      <c r="AO41" s="2868" t="n"/>
      <c r="AP41" s="2868" t="n"/>
      <c r="AQ41" s="2868" t="n"/>
      <c r="AR41" s="2868" t="n"/>
      <c r="AS41" s="1492" t="n"/>
      <c r="AT41" s="2863" t="n"/>
      <c r="AU41" s="2867" t="n"/>
      <c r="AV41" s="2868" t="n"/>
      <c r="AW41" s="2868" t="n"/>
      <c r="AX41" s="2868" t="n"/>
      <c r="AY41" s="2868" t="n"/>
      <c r="AZ41" s="2868" t="n"/>
      <c r="BA41" s="1492" t="n"/>
      <c r="BB41" s="1496" t="n"/>
      <c r="BC41" s="2867" t="n"/>
      <c r="BD41" s="2868" t="n"/>
      <c r="BE41" s="2868" t="n"/>
      <c r="BF41" s="2868" t="n"/>
      <c r="BG41" s="2868" t="n"/>
      <c r="BH41" s="2868" t="n"/>
      <c r="BI41" s="1492" t="n"/>
      <c r="BJ41" s="2869" t="n"/>
      <c r="BK41" s="2867" t="n"/>
      <c r="BL41" s="2868" t="n"/>
      <c r="BM41" s="2868" t="n"/>
      <c r="BN41" s="2868" t="n"/>
      <c r="BO41" s="2868" t="n"/>
      <c r="BP41" s="2868" t="n"/>
      <c r="BQ41" s="2868" t="n"/>
      <c r="BR41" s="1492" t="n"/>
      <c r="BS41" s="2869" t="n"/>
      <c r="BT41" s="2867" t="n"/>
      <c r="BU41" s="2868" t="n"/>
      <c r="BV41" s="2868" t="n"/>
      <c r="BW41" s="2868" t="n"/>
      <c r="BX41" s="2868" t="n"/>
      <c r="BY41" s="2868" t="n"/>
      <c r="BZ41" s="1492" t="n"/>
      <c r="CA41" s="2831" t="n"/>
      <c r="CB41" s="2867" t="n"/>
      <c r="CC41" s="2868" t="n"/>
      <c r="CD41" s="2868" t="n"/>
      <c r="CE41" s="2868" t="n"/>
      <c r="CF41" s="2868" t="n"/>
      <c r="CG41" s="2868" t="n"/>
      <c r="CH41" s="1492" t="n"/>
      <c r="CI41" s="2831" t="n"/>
      <c r="CJ41" s="2867" t="n"/>
      <c r="CK41" s="2868" t="n"/>
      <c r="CL41" s="2868" t="n"/>
      <c r="CM41" s="2868" t="n"/>
      <c r="CN41" s="2868" t="n"/>
      <c r="CO41" s="2868" t="n"/>
      <c r="CP41" s="1492" t="n"/>
      <c r="CQ41" s="1496" t="n"/>
      <c r="CR41" s="2867" t="n">
        <v>29.161636</v>
      </c>
      <c r="CS41" s="2868" t="n">
        <v>0</v>
      </c>
      <c r="CT41" s="2868" t="n">
        <v>16.541066</v>
      </c>
      <c r="CU41" s="2868" t="n">
        <v>29.161636</v>
      </c>
      <c r="CV41" s="2868" t="n">
        <v>12.62057</v>
      </c>
      <c r="CW41" s="2868" t="n">
        <v>-284.125395</v>
      </c>
      <c r="CX41" s="1492">
        <f>IFERROR(CR41/CW41-1,"-")</f>
        <v/>
      </c>
      <c r="CY41" s="70" t="n"/>
      <c r="CZ41" s="2870" t="n">
        <v>0</v>
      </c>
      <c r="DA41" s="2868" t="n">
        <v>16.541066</v>
      </c>
      <c r="DB41" s="2868" t="n"/>
      <c r="DC41" s="2868" t="n"/>
      <c r="DD41" s="2868" t="n">
        <v>-135.555458</v>
      </c>
      <c r="DE41" s="1492" t="n"/>
      <c r="DF41" s="1492" t="n"/>
      <c r="DG41" s="1994" t="n"/>
      <c r="DH41" s="1994" t="n"/>
      <c r="DI41" s="2855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2855" t="n"/>
      <c r="DO41" s="2855" t="n"/>
      <c r="DP41" s="2871" t="n">
        <v>-82699732</v>
      </c>
      <c r="DQ41" s="2857">
        <f>-CR41+DP41/10^6</f>
        <v/>
      </c>
      <c r="DR41" s="2652">
        <f>SUM(E41,K41,Q41,W41,AE41,AM41,AV41,BD41,BL41,BU41,CC41,CK41)-CS41</f>
        <v/>
      </c>
      <c r="DS41" s="2652">
        <f>SUM(D41,J41,P41,V41,AD41,AL41,AU41,BC41,,BN41,BV41,CD41,CL41)-CT41</f>
        <v/>
      </c>
      <c r="DT41" s="2858" t="n"/>
      <c r="DU41" s="2189" t="n">
        <v>14.928927</v>
      </c>
      <c r="DV41" s="2859">
        <f>DU41-CJ41</f>
        <v/>
      </c>
      <c r="DX41" s="2847">
        <f>(CS41-CZ41)*10^6</f>
        <v/>
      </c>
      <c r="DY41" s="2847">
        <f>(CT41-DC41)*10^6</f>
        <v/>
      </c>
      <c r="DZ41" s="2847">
        <f>(CW41-DD41)*10^6</f>
        <v/>
      </c>
      <c r="EB41" s="2860" t="n"/>
    </row>
    <row customFormat="1" customHeight="1" hidden="1" ht="21.75" outlineLevel="1" r="42" s="1879">
      <c r="A42" s="1116" t="n"/>
      <c r="B42" s="2200" t="inlineStr">
        <is>
          <t>ANNONCES, INSERTIONS TELE</t>
        </is>
      </c>
      <c r="C42" s="2201" t="inlineStr">
        <is>
          <t>Opex36</t>
        </is>
      </c>
      <c r="D42" s="2880" t="n">
        <v>2.880975</v>
      </c>
      <c r="E42" s="2868" t="n"/>
      <c r="F42" s="2868" t="n">
        <v>2.880975</v>
      </c>
      <c r="G42" s="2868" t="n">
        <v>2.064386</v>
      </c>
      <c r="H42" s="1492" t="n">
        <v>0.3955602295307177</v>
      </c>
      <c r="I42" s="482" t="n"/>
      <c r="J42" s="2880" t="n">
        <v>2.880975</v>
      </c>
      <c r="K42" s="2868" t="n"/>
      <c r="L42" s="2868" t="n">
        <v>2.880975</v>
      </c>
      <c r="M42" s="2868" t="n">
        <v>2.064387</v>
      </c>
      <c r="N42" s="1492" t="n">
        <v>0.3955595535139487</v>
      </c>
      <c r="O42" s="1496" t="n"/>
      <c r="P42" s="2880" t="n">
        <v>2.880975</v>
      </c>
      <c r="Q42" s="2868" t="n"/>
      <c r="R42" s="2868" t="n">
        <v>2.880975</v>
      </c>
      <c r="S42" s="2868" t="n">
        <v>2.064387</v>
      </c>
      <c r="T42" s="1492" t="n">
        <v>0.3955595535139487</v>
      </c>
      <c r="U42" s="2862" t="n"/>
      <c r="V42" s="2880" t="n">
        <v>2.880975</v>
      </c>
      <c r="W42" s="2868" t="n"/>
      <c r="X42" s="2868" t="n"/>
      <c r="Y42" s="2868" t="n">
        <v>2.880975</v>
      </c>
      <c r="Z42" s="2868" t="n">
        <v>2.880975</v>
      </c>
      <c r="AA42" s="2868" t="n">
        <v>2.064387</v>
      </c>
      <c r="AB42" s="1492" t="n">
        <v>0.3955595535139487</v>
      </c>
      <c r="AC42" s="1496" t="n"/>
      <c r="AD42" s="2880" t="n"/>
      <c r="AE42" s="2868" t="n"/>
      <c r="AF42" s="2868" t="n"/>
      <c r="AG42" s="2868" t="n"/>
      <c r="AH42" s="2868" t="n"/>
      <c r="AI42" s="2868" t="n"/>
      <c r="AJ42" s="1492" t="n"/>
      <c r="AK42" s="1496" t="n"/>
      <c r="AL42" s="2880" t="n"/>
      <c r="AM42" s="2868" t="n"/>
      <c r="AN42" s="2868" t="n"/>
      <c r="AO42" s="2868" t="n"/>
      <c r="AP42" s="2868" t="n"/>
      <c r="AQ42" s="2868" t="n"/>
      <c r="AR42" s="2868" t="n"/>
      <c r="AS42" s="1492" t="n"/>
      <c r="AT42" s="2863" t="n"/>
      <c r="AU42" s="2880" t="n"/>
      <c r="AV42" s="2868" t="n"/>
      <c r="AW42" s="2868" t="n"/>
      <c r="AX42" s="2868" t="n"/>
      <c r="AY42" s="2868" t="n"/>
      <c r="AZ42" s="2868" t="n"/>
      <c r="BA42" s="1492" t="n"/>
      <c r="BB42" s="1496" t="n"/>
      <c r="BC42" s="2880" t="n"/>
      <c r="BD42" s="2868" t="n"/>
      <c r="BE42" s="2868" t="n"/>
      <c r="BF42" s="2868" t="n"/>
      <c r="BG42" s="2868" t="n"/>
      <c r="BH42" s="2868" t="n"/>
      <c r="BI42" s="1492" t="n"/>
      <c r="BJ42" s="2869" t="n"/>
      <c r="BK42" s="2880" t="n"/>
      <c r="BL42" s="2868" t="n"/>
      <c r="BM42" s="2868" t="n"/>
      <c r="BN42" s="2868" t="n"/>
      <c r="BO42" s="2868" t="n"/>
      <c r="BP42" s="2868" t="n"/>
      <c r="BQ42" s="2868" t="n"/>
      <c r="BR42" s="1492" t="n"/>
      <c r="BS42" s="2869" t="n"/>
      <c r="BT42" s="2880" t="n"/>
      <c r="BU42" s="2868" t="n"/>
      <c r="BV42" s="2868" t="n"/>
      <c r="BW42" s="2868" t="n"/>
      <c r="BX42" s="2868" t="n"/>
      <c r="BY42" s="2868" t="n"/>
      <c r="BZ42" s="1492" t="n"/>
      <c r="CA42" s="2831" t="n"/>
      <c r="CB42" s="2880" t="n"/>
      <c r="CC42" s="2868" t="n"/>
      <c r="CD42" s="2868" t="n"/>
      <c r="CE42" s="2868" t="n"/>
      <c r="CF42" s="2868" t="n"/>
      <c r="CG42" s="2868" t="n"/>
      <c r="CH42" s="1492" t="n"/>
      <c r="CI42" s="2831" t="n"/>
      <c r="CJ42" s="2888" t="n"/>
      <c r="CK42" s="2868" t="n"/>
      <c r="CL42" s="2868" t="n"/>
      <c r="CM42" s="2868" t="n"/>
      <c r="CN42" s="2868" t="n"/>
      <c r="CO42" s="2868" t="n"/>
      <c r="CP42" s="1492" t="n"/>
      <c r="CQ42" s="1496" t="n"/>
      <c r="CR42" s="2867" t="n">
        <v>11.5239</v>
      </c>
      <c r="CS42" s="2868" t="n">
        <v>0</v>
      </c>
      <c r="CT42" s="2868" t="n">
        <v>8.642925</v>
      </c>
      <c r="CU42" s="2868" t="n">
        <v>11.5239</v>
      </c>
      <c r="CV42" s="2868" t="n">
        <v>2.880974999999999</v>
      </c>
      <c r="CW42" s="2868" t="n">
        <v>8.257546999999999</v>
      </c>
      <c r="CX42" s="1492">
        <f>IFERROR(CR42/CW42-1,"-")</f>
        <v/>
      </c>
      <c r="CY42" s="70" t="n"/>
      <c r="CZ42" s="2870" t="n">
        <v>0</v>
      </c>
      <c r="DA42" s="2868" t="n">
        <v>8.642925</v>
      </c>
      <c r="DB42" s="2868" t="n"/>
      <c r="DC42" s="2868" t="n"/>
      <c r="DD42" s="2868" t="n">
        <v>35.388288</v>
      </c>
      <c r="DE42" s="1492" t="n"/>
      <c r="DF42" s="1492" t="n"/>
      <c r="DG42" s="1994" t="n"/>
      <c r="DH42" s="1994" t="n"/>
      <c r="DI42" s="2855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N42" s="2855" t="n"/>
      <c r="DO42" s="2855" t="n"/>
      <c r="DP42" s="2889" t="n">
        <v>21416152</v>
      </c>
      <c r="DQ42" s="2857">
        <f>-CR42+DP42/10^6</f>
        <v/>
      </c>
      <c r="DR42" s="2652">
        <f>SUM(E42,K42,Q42,W42,AE42,AM42,AV42,BD42,BL42,BU42,CC42,CK42)-CS42</f>
        <v/>
      </c>
      <c r="DS42" s="2652">
        <f>SUM(D42,J42,P42,V42,AD42,AL42,AU42,BC42,,BN42,BV42,CD42,CL42)-CT42</f>
        <v/>
      </c>
      <c r="DT42" s="2858" t="n"/>
      <c r="DU42" s="2189" t="n">
        <v>12.064387</v>
      </c>
      <c r="DV42" s="2859">
        <f>DU42-CJ42</f>
        <v/>
      </c>
      <c r="DX42" s="2847">
        <f>(CS42-CZ42)*10^6</f>
        <v/>
      </c>
      <c r="DY42" s="2847">
        <f>(CT42-DC42)*10^6</f>
        <v/>
      </c>
      <c r="DZ42" s="2847">
        <f>(CW42-DD42)*10^6</f>
        <v/>
      </c>
      <c r="EB42" s="2860" t="n"/>
    </row>
    <row customFormat="1" customHeight="1" hidden="1" ht="19.5" outlineLevel="1" r="43" s="1879">
      <c r="A43" s="1116" t="n"/>
      <c r="B43" s="2200" t="inlineStr">
        <is>
          <t>ANNONCES, INSERTIONS RADIO</t>
        </is>
      </c>
      <c r="C43" s="2201" t="inlineStr">
        <is>
          <t>Opex37</t>
        </is>
      </c>
      <c r="D43" s="2867" t="n">
        <v>3.630092</v>
      </c>
      <c r="E43" s="2868" t="n"/>
      <c r="F43" s="2868" t="n">
        <v>3.630092</v>
      </c>
      <c r="G43" s="2868" t="n">
        <v>2.638442</v>
      </c>
      <c r="H43" s="1492" t="n">
        <v>0.3758468065623577</v>
      </c>
      <c r="I43" s="482" t="n"/>
      <c r="J43" s="2867" t="n">
        <v>3.195091</v>
      </c>
      <c r="K43" s="2868" t="n"/>
      <c r="L43" s="2868" t="n">
        <v>3.195091</v>
      </c>
      <c r="M43" s="2868" t="n">
        <v>2.638441</v>
      </c>
      <c r="N43" s="1492" t="n">
        <v>0.210976860956906</v>
      </c>
      <c r="O43" s="1496" t="n"/>
      <c r="P43" s="2867" t="n">
        <v>3.195091</v>
      </c>
      <c r="Q43" s="2868" t="n"/>
      <c r="R43" s="2868" t="n">
        <v>3.195091</v>
      </c>
      <c r="S43" s="2868" t="n">
        <v>2.638442</v>
      </c>
      <c r="T43" s="1492" t="n">
        <v>0.2109764019826854</v>
      </c>
      <c r="U43" s="2862" t="n"/>
      <c r="V43" s="2867" t="n">
        <v>3.195092</v>
      </c>
      <c r="W43" s="2868" t="n"/>
      <c r="X43" s="2868" t="n"/>
      <c r="Y43" s="2868" t="n">
        <v>3.195092</v>
      </c>
      <c r="Z43" s="2868" t="n">
        <v>3.195092</v>
      </c>
      <c r="AA43" s="2868" t="n">
        <v>2.638442</v>
      </c>
      <c r="AB43" s="1492" t="n">
        <v>0.2109767809942382</v>
      </c>
      <c r="AC43" s="1496" t="n"/>
      <c r="AD43" s="2867" t="n"/>
      <c r="AE43" s="2868" t="n"/>
      <c r="AF43" s="2868" t="n"/>
      <c r="AG43" s="2868" t="n"/>
      <c r="AH43" s="2868" t="n"/>
      <c r="AI43" s="2868" t="n"/>
      <c r="AJ43" s="1492" t="n"/>
      <c r="AK43" s="1496" t="n"/>
      <c r="AL43" s="2867" t="n"/>
      <c r="AM43" s="2868" t="n"/>
      <c r="AN43" s="2868" t="n"/>
      <c r="AO43" s="2868" t="n"/>
      <c r="AP43" s="2868" t="n"/>
      <c r="AQ43" s="2868" t="n"/>
      <c r="AR43" s="2868" t="n"/>
      <c r="AS43" s="1492" t="n"/>
      <c r="AT43" s="2863" t="n"/>
      <c r="AU43" s="2867" t="n"/>
      <c r="AV43" s="2868" t="n"/>
      <c r="AW43" s="2868" t="n"/>
      <c r="AX43" s="2868" t="n"/>
      <c r="AY43" s="2868" t="n"/>
      <c r="AZ43" s="2868" t="n"/>
      <c r="BA43" s="1492" t="n"/>
      <c r="BB43" s="1496" t="n"/>
      <c r="BC43" s="2867" t="n"/>
      <c r="BD43" s="2868" t="n"/>
      <c r="BE43" s="2868" t="n"/>
      <c r="BF43" s="2868" t="n"/>
      <c r="BG43" s="2868" t="n"/>
      <c r="BH43" s="2868" t="n"/>
      <c r="BI43" s="1492" t="n"/>
      <c r="BJ43" s="2869" t="n"/>
      <c r="BK43" s="2867" t="n"/>
      <c r="BL43" s="2868" t="n"/>
      <c r="BM43" s="2868" t="n"/>
      <c r="BN43" s="2868" t="n"/>
      <c r="BO43" s="2868" t="n"/>
      <c r="BP43" s="2868" t="n"/>
      <c r="BQ43" s="2868" t="n"/>
      <c r="BR43" s="1492" t="n"/>
      <c r="BS43" s="2869" t="n"/>
      <c r="BT43" s="2867" t="n"/>
      <c r="BU43" s="2868" t="n"/>
      <c r="BV43" s="2868" t="n"/>
      <c r="BW43" s="2868" t="n"/>
      <c r="BX43" s="2868" t="n"/>
      <c r="BY43" s="2868" t="n"/>
      <c r="BZ43" s="1492" t="n"/>
      <c r="CA43" s="2831" t="n"/>
      <c r="CB43" s="2867" t="n"/>
      <c r="CC43" s="2868" t="n"/>
      <c r="CD43" s="2868" t="n"/>
      <c r="CE43" s="2868" t="n"/>
      <c r="CF43" s="2868" t="n"/>
      <c r="CG43" s="2868" t="n"/>
      <c r="CH43" s="1492" t="n"/>
      <c r="CI43" s="2831" t="n"/>
      <c r="CJ43" s="2867" t="n"/>
      <c r="CK43" s="2868" t="n"/>
      <c r="CL43" s="2868" t="n"/>
      <c r="CM43" s="2868" t="n"/>
      <c r="CN43" s="2868" t="n"/>
      <c r="CO43" s="2868" t="n"/>
      <c r="CP43" s="1492" t="n"/>
      <c r="CQ43" s="1496" t="n"/>
      <c r="CR43" s="2867" t="n">
        <v>13.215366</v>
      </c>
      <c r="CS43" s="2868" t="n">
        <v>0</v>
      </c>
      <c r="CT43" s="2868" t="n">
        <v>10.020274</v>
      </c>
      <c r="CU43" s="2868" t="n">
        <v>13.215366</v>
      </c>
      <c r="CV43" s="2868" t="n">
        <v>3.195091999999999</v>
      </c>
      <c r="CW43" s="2868" t="n">
        <v>10.553767</v>
      </c>
      <c r="CX43" s="1492">
        <f>IFERROR(CR43/CW43-1,"-")</f>
        <v/>
      </c>
      <c r="CY43" s="70" t="n"/>
      <c r="CZ43" s="2870" t="n">
        <v>0</v>
      </c>
      <c r="DA43" s="2868" t="n">
        <v>10.020274</v>
      </c>
      <c r="DB43" s="2868" t="n"/>
      <c r="DC43" s="2868" t="n"/>
      <c r="DD43" s="2868" t="n">
        <v>39.057745</v>
      </c>
      <c r="DE43" s="1492" t="n"/>
      <c r="DF43" s="1492" t="n"/>
      <c r="DG43" s="1994" t="n"/>
      <c r="DH43" s="1994" t="n"/>
      <c r="DI43" s="2855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N43" s="2855" t="n"/>
      <c r="DO43" s="2855" t="n"/>
      <c r="DP43" s="2871" t="n">
        <v>42076422</v>
      </c>
      <c r="DQ43" s="2857">
        <f>-CR43+DP43/10^6</f>
        <v/>
      </c>
      <c r="DR43" s="2652">
        <f>SUM(E43,K43,Q43,W43,AE43,AM43,AV43,BD43,BL43,BU43,CC43,CK43)-CS43</f>
        <v/>
      </c>
      <c r="DS43" s="2652">
        <f>SUM(D43,J43,P43,V43,AD43,AL43,AU43,BC43,,BN43,BV43,CD43,CL43)-CT43</f>
        <v/>
      </c>
      <c r="DT43" s="2858" t="n"/>
      <c r="DU43" s="2189" t="n">
        <v>2.638442</v>
      </c>
      <c r="DV43" s="2859">
        <f>DU43-CJ43</f>
        <v/>
      </c>
      <c r="DX43" s="2847">
        <f>(CS43-CZ43)*10^6</f>
        <v/>
      </c>
      <c r="DY43" s="2847">
        <f>(CT43-DC43)*10^6</f>
        <v/>
      </c>
      <c r="DZ43" s="2847">
        <f>(CW43-DD43)*10^6</f>
        <v/>
      </c>
      <c r="EB43" s="2860" t="n"/>
    </row>
    <row customFormat="1" customHeight="1" hidden="1" ht="19.5" outlineLevel="1" r="44" s="1879">
      <c r="A44" s="1116" t="n"/>
      <c r="B44" s="2200" t="inlineStr">
        <is>
          <t>ANNONCES, INSERTIONS PRESSE</t>
        </is>
      </c>
      <c r="C44" s="2201" t="inlineStr">
        <is>
          <t>Opex38</t>
        </is>
      </c>
      <c r="D44" s="2880" t="n">
        <v>2.161935</v>
      </c>
      <c r="E44" s="2868" t="n"/>
      <c r="F44" s="2868" t="n">
        <v>2.161935</v>
      </c>
      <c r="G44" s="2868" t="n">
        <v>1.785759</v>
      </c>
      <c r="H44" s="1492" t="n">
        <v>0.2106532852417375</v>
      </c>
      <c r="I44" s="482" t="n"/>
      <c r="J44" s="2880" t="n">
        <v>2.161935</v>
      </c>
      <c r="K44" s="2868" t="n"/>
      <c r="L44" s="2868" t="n">
        <v>2.161935</v>
      </c>
      <c r="M44" s="2868" t="n">
        <v>1.785758</v>
      </c>
      <c r="N44" s="1492" t="n">
        <v>0.2106539631909812</v>
      </c>
      <c r="O44" s="1496" t="n"/>
      <c r="P44" s="2880" t="n">
        <v>2.161935</v>
      </c>
      <c r="Q44" s="2868" t="n"/>
      <c r="R44" s="2868" t="n">
        <v>2.161935</v>
      </c>
      <c r="S44" s="2868" t="n">
        <v>1.785759</v>
      </c>
      <c r="T44" s="1492" t="n">
        <v>0.2106532852417375</v>
      </c>
      <c r="U44" s="2862" t="n"/>
      <c r="V44" s="2880" t="n">
        <v>2.161935</v>
      </c>
      <c r="W44" s="2868" t="n"/>
      <c r="X44" s="2868" t="n"/>
      <c r="Y44" s="2868" t="n">
        <v>2.161935</v>
      </c>
      <c r="Z44" s="2868" t="n">
        <v>2.161935</v>
      </c>
      <c r="AA44" s="2868" t="n">
        <v>1.785758</v>
      </c>
      <c r="AB44" s="1492" t="n">
        <v>0.2106539631909812</v>
      </c>
      <c r="AC44" s="1496" t="n"/>
      <c r="AD44" s="2880" t="n"/>
      <c r="AE44" s="2868" t="n"/>
      <c r="AF44" s="2868" t="n"/>
      <c r="AG44" s="2868" t="n"/>
      <c r="AH44" s="2868" t="n"/>
      <c r="AI44" s="2868" t="n"/>
      <c r="AJ44" s="1492" t="n"/>
      <c r="AK44" s="1496" t="n"/>
      <c r="AL44" s="2880" t="n"/>
      <c r="AM44" s="2868" t="n"/>
      <c r="AN44" s="2868" t="n"/>
      <c r="AO44" s="2868" t="n"/>
      <c r="AP44" s="2868" t="n"/>
      <c r="AQ44" s="2868" t="n"/>
      <c r="AR44" s="2868" t="n"/>
      <c r="AS44" s="1492" t="n"/>
      <c r="AT44" s="2863" t="n"/>
      <c r="AU44" s="2880" t="n"/>
      <c r="AV44" s="2868" t="n"/>
      <c r="AW44" s="2868" t="n"/>
      <c r="AX44" s="2868" t="n"/>
      <c r="AY44" s="2868" t="n"/>
      <c r="AZ44" s="2868" t="n"/>
      <c r="BA44" s="1492" t="n"/>
      <c r="BB44" s="1496" t="n"/>
      <c r="BC44" s="2880" t="n"/>
      <c r="BD44" s="2868" t="n"/>
      <c r="BE44" s="2868" t="n"/>
      <c r="BF44" s="2868" t="n"/>
      <c r="BG44" s="2868" t="n"/>
      <c r="BH44" s="2868" t="n"/>
      <c r="BI44" s="1492" t="n"/>
      <c r="BJ44" s="2869" t="n"/>
      <c r="BK44" s="2880" t="n"/>
      <c r="BL44" s="2868" t="n"/>
      <c r="BM44" s="2868" t="n"/>
      <c r="BN44" s="2868" t="n"/>
      <c r="BO44" s="2868" t="n"/>
      <c r="BP44" s="2868" t="n"/>
      <c r="BQ44" s="2868" t="n"/>
      <c r="BR44" s="1492" t="n"/>
      <c r="BS44" s="2869" t="n"/>
      <c r="BT44" s="2880" t="n"/>
      <c r="BU44" s="2868" t="n"/>
      <c r="BV44" s="2868" t="n"/>
      <c r="BW44" s="2868" t="n"/>
      <c r="BX44" s="2868" t="n"/>
      <c r="BY44" s="2868" t="n"/>
      <c r="BZ44" s="1492" t="n"/>
      <c r="CA44" s="2831" t="n"/>
      <c r="CB44" s="2880" t="n"/>
      <c r="CC44" s="2868" t="n"/>
      <c r="CD44" s="2868" t="n"/>
      <c r="CE44" s="2868" t="n"/>
      <c r="CF44" s="2868" t="n"/>
      <c r="CG44" s="2868" t="n"/>
      <c r="CH44" s="1492" t="n"/>
      <c r="CI44" s="2831" t="n"/>
      <c r="CJ44" s="2880" t="n"/>
      <c r="CK44" s="2868" t="n"/>
      <c r="CL44" s="2868" t="n"/>
      <c r="CM44" s="2868" t="n"/>
      <c r="CN44" s="2868" t="n"/>
      <c r="CO44" s="2868" t="n"/>
      <c r="CP44" s="1492" t="n"/>
      <c r="CQ44" s="1496" t="n"/>
      <c r="CR44" s="2867" t="n">
        <v>8.647740000000001</v>
      </c>
      <c r="CS44" s="2868" t="n">
        <v>0</v>
      </c>
      <c r="CT44" s="2868" t="n">
        <v>6.485805000000001</v>
      </c>
      <c r="CU44" s="2868" t="n">
        <v>8.647740000000001</v>
      </c>
      <c r="CV44" s="2868" t="n">
        <v>2.161935</v>
      </c>
      <c r="CW44" s="2868" t="n">
        <v>7.143034</v>
      </c>
      <c r="CX44" s="1492">
        <f>IFERROR(CR44/CW44-1,"-")</f>
        <v/>
      </c>
      <c r="CY44" s="70" t="n"/>
      <c r="CZ44" s="2870" t="n">
        <v>0</v>
      </c>
      <c r="DA44" s="2868" t="n">
        <v>6.485805000000001</v>
      </c>
      <c r="DB44" s="2868" t="n"/>
      <c r="DC44" s="2868" t="n"/>
      <c r="DD44" s="2868" t="n">
        <v>26.919397</v>
      </c>
      <c r="DE44" s="1492" t="n"/>
      <c r="DF44" s="1492" t="n"/>
      <c r="DG44" s="1994" t="n"/>
      <c r="DH44" s="1994" t="n"/>
      <c r="DI44" s="2855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N44" s="2855" t="n"/>
      <c r="DO44" s="2855" t="n"/>
      <c r="DP44" s="2889" t="n">
        <v>27947528</v>
      </c>
      <c r="DQ44" s="2857">
        <f>-CR44+DP44/10^6</f>
        <v/>
      </c>
      <c r="DR44" s="2652">
        <f>SUM(E44,K44,Q44,W44,AE44,AM44,AV44,BD44,BL44,BU44,CC44,CK44)-CS44</f>
        <v/>
      </c>
      <c r="DS44" s="2652">
        <f>SUM(D44,J44,P44,V44,AD44,AL44,AU44,BC44,,BN44,BV44,CD44,CL44)-CT44</f>
        <v/>
      </c>
      <c r="DT44" s="2858" t="n"/>
      <c r="DU44" s="2189" t="n">
        <v>6.785758</v>
      </c>
      <c r="DV44" s="2859">
        <f>DU44-CJ44</f>
        <v/>
      </c>
      <c r="DX44" s="2847">
        <f>(CS44-CZ44)*10^6</f>
        <v/>
      </c>
      <c r="DY44" s="2847">
        <f>(CT44-DC44)*10^6</f>
        <v/>
      </c>
      <c r="DZ44" s="2847">
        <f>(CW44-DD44)*10^6</f>
        <v/>
      </c>
      <c r="EB44" s="2860" t="n"/>
    </row>
    <row customFormat="1" customHeight="1" hidden="1" ht="19.5" outlineLevel="1" r="45" s="1879">
      <c r="A45" s="1116" t="n"/>
      <c r="B45" s="2200" t="inlineStr">
        <is>
          <t>FRAIS D'AGENCES PUBLICITAIRES</t>
        </is>
      </c>
      <c r="C45" s="2201" t="inlineStr">
        <is>
          <t>Opex39</t>
        </is>
      </c>
      <c r="D45" s="2890" t="n">
        <v>131.811156</v>
      </c>
      <c r="E45" s="2868" t="n"/>
      <c r="F45" s="2868" t="n">
        <v>131.811156</v>
      </c>
      <c r="G45" s="2891" t="n">
        <v>132.52911</v>
      </c>
      <c r="H45" s="1999" t="n">
        <v>-0.005417330577410451</v>
      </c>
      <c r="I45" s="482" t="n"/>
      <c r="J45" s="2890" t="n">
        <v>103.92059</v>
      </c>
      <c r="K45" s="2868" t="n"/>
      <c r="L45" s="2868" t="n">
        <v>103.92059</v>
      </c>
      <c r="M45" s="2891" t="n">
        <v>64.79441799999999</v>
      </c>
      <c r="N45" s="1999" t="n">
        <v>0.6038509675324193</v>
      </c>
      <c r="O45" s="1496" t="n"/>
      <c r="P45" s="2892" t="n">
        <v>121.419466</v>
      </c>
      <c r="Q45" s="2868" t="n"/>
      <c r="R45" s="2868" t="n">
        <v>121.419466</v>
      </c>
      <c r="S45" s="2891" t="n">
        <v>75.1265439999997</v>
      </c>
      <c r="T45" s="1999" t="n">
        <v>0.6161992757180537</v>
      </c>
      <c r="U45" s="2862" t="n"/>
      <c r="V45" s="2892" t="n">
        <v>140.07147</v>
      </c>
      <c r="W45" s="2868" t="n"/>
      <c r="X45" s="2868" t="n"/>
      <c r="Y45" s="2868" t="n">
        <v>140.07147</v>
      </c>
      <c r="Z45" s="2868" t="n">
        <v>140.07147</v>
      </c>
      <c r="AA45" s="2891" t="n">
        <v>132.977995</v>
      </c>
      <c r="AB45" s="1999" t="n">
        <v>0.05334322419284487</v>
      </c>
      <c r="AC45" s="1496" t="n"/>
      <c r="AD45" s="2892" t="n"/>
      <c r="AE45" s="2868" t="n"/>
      <c r="AF45" s="2868" t="n"/>
      <c r="AG45" s="2868" t="n"/>
      <c r="AH45" s="2868" t="n"/>
      <c r="AI45" s="2891" t="n"/>
      <c r="AJ45" s="1999" t="n"/>
      <c r="AK45" s="1496" t="n"/>
      <c r="AL45" s="2892" t="n"/>
      <c r="AM45" s="2868" t="n"/>
      <c r="AN45" s="2868" t="n"/>
      <c r="AO45" s="2868" t="n"/>
      <c r="AP45" s="2868" t="n"/>
      <c r="AQ45" s="2868" t="n"/>
      <c r="AR45" s="2891" t="n"/>
      <c r="AS45" s="1999" t="n"/>
      <c r="AT45" s="2863" t="n"/>
      <c r="AU45" s="2892" t="n"/>
      <c r="AV45" s="2868" t="n"/>
      <c r="AW45" s="2868" t="n"/>
      <c r="AX45" s="2868" t="n"/>
      <c r="AY45" s="2868" t="n"/>
      <c r="AZ45" s="2891" t="n"/>
      <c r="BA45" s="1999" t="n"/>
      <c r="BB45" s="1496" t="n"/>
      <c r="BC45" s="2892" t="n"/>
      <c r="BD45" s="2868" t="n"/>
      <c r="BE45" s="2868" t="n"/>
      <c r="BF45" s="2868" t="n"/>
      <c r="BG45" s="2868" t="n"/>
      <c r="BH45" s="2891" t="n"/>
      <c r="BI45" s="1999" t="n"/>
      <c r="BJ45" s="2869" t="n"/>
      <c r="BK45" s="2893" t="n"/>
      <c r="BL45" s="2868" t="n"/>
      <c r="BM45" s="2868" t="n"/>
      <c r="BN45" s="2868" t="n"/>
      <c r="BO45" s="2868" t="n"/>
      <c r="BP45" s="2868" t="n"/>
      <c r="BQ45" s="2891" t="n"/>
      <c r="BR45" s="1999" t="n"/>
      <c r="BS45" s="2869" t="n"/>
      <c r="BT45" s="2893" t="n"/>
      <c r="BU45" s="2868" t="n"/>
      <c r="BV45" s="2868" t="n"/>
      <c r="BW45" s="2868" t="n"/>
      <c r="BX45" s="2868" t="n"/>
      <c r="BY45" s="2891" t="n"/>
      <c r="BZ45" s="1999" t="n"/>
      <c r="CA45" s="2831" t="n"/>
      <c r="CB45" s="2893" t="n"/>
      <c r="CC45" s="2868" t="n"/>
      <c r="CD45" s="2868" t="n"/>
      <c r="CE45" s="2868" t="n"/>
      <c r="CF45" s="2868" t="n"/>
      <c r="CG45" s="2891" t="n"/>
      <c r="CH45" s="1999" t="n"/>
      <c r="CI45" s="2831" t="n"/>
      <c r="CJ45" s="2893" t="n"/>
      <c r="CK45" s="2868" t="n"/>
      <c r="CL45" s="2868" t="n"/>
      <c r="CM45" s="2868" t="n"/>
      <c r="CN45" s="2868" t="n"/>
      <c r="CO45" s="2891" t="n"/>
      <c r="CP45" s="1999" t="n"/>
      <c r="CQ45" s="1496" t="n"/>
      <c r="CR45" s="2867" t="n">
        <v>497.222682</v>
      </c>
      <c r="CS45" s="2868" t="n">
        <v>0</v>
      </c>
      <c r="CT45" s="2868" t="n">
        <v>357.151212</v>
      </c>
      <c r="CU45" s="2868" t="n">
        <v>497.222682</v>
      </c>
      <c r="CV45" s="2868" t="n">
        <v>140.07147</v>
      </c>
      <c r="CW45" s="2868" t="n">
        <v>405.4280669999997</v>
      </c>
      <c r="CX45" s="1492">
        <f>IFERROR(CR45/CW45-1,"-")</f>
        <v/>
      </c>
      <c r="CY45" s="70" t="n"/>
      <c r="CZ45" s="2870" t="n">
        <v>0</v>
      </c>
      <c r="DA45" s="2868" t="n">
        <v>357.151212</v>
      </c>
      <c r="DB45" s="2868" t="n"/>
      <c r="DC45" s="2868" t="n"/>
      <c r="DD45" s="2868" t="n">
        <v>1905.579396</v>
      </c>
      <c r="DE45" s="1492" t="n"/>
      <c r="DF45" s="1492" t="n"/>
      <c r="DG45" s="1994" t="n"/>
      <c r="DH45" s="1994" t="n"/>
      <c r="DI45" s="2855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N45" s="2855" t="n"/>
      <c r="DO45" s="2855" t="n"/>
      <c r="DP45" s="2894">
        <f>#VALUE!</f>
        <v/>
      </c>
      <c r="DQ45" s="2857">
        <f>-CR45+DP45/10^6</f>
        <v/>
      </c>
      <c r="DR45" s="2652">
        <f>SUM(E45,K45,Q45,W45,AE45,AM45,AV45,BD45,BL45,BU45,CC45,CK45)-CS45</f>
        <v/>
      </c>
      <c r="DS45" s="2652">
        <f>SUM(D45,J45,P45,V45,AD45,AL45,AU45,BC45,,BN45,BV45,CD45,CL45)-CT45</f>
        <v/>
      </c>
      <c r="DT45" s="2858" t="n"/>
      <c r="DU45" s="2189" t="n">
        <v>188.133002</v>
      </c>
      <c r="DV45" s="2859">
        <f>DU45-CJ45</f>
        <v/>
      </c>
      <c r="DX45" s="2847">
        <f>(CS45-CZ45)*10^6</f>
        <v/>
      </c>
      <c r="DY45" s="2847">
        <f>(CT45-DC45)*10^6</f>
        <v/>
      </c>
      <c r="DZ45" s="2847">
        <f>(CW45-DD45)*10^6</f>
        <v/>
      </c>
      <c r="EB45" s="2860" t="n"/>
    </row>
    <row customFormat="1" customHeight="1" hidden="1" ht="19.5" outlineLevel="1" r="46" s="1879">
      <c r="A46" s="1116" t="n"/>
      <c r="B46" s="2200" t="inlineStr">
        <is>
          <t>CONCEPTIONS, PRODUCTION PUBLIC</t>
        </is>
      </c>
      <c r="C46" s="2201" t="inlineStr">
        <is>
          <t>Opex40</t>
        </is>
      </c>
      <c r="D46" s="2867" t="n">
        <v>0</v>
      </c>
      <c r="E46" s="2868" t="n"/>
      <c r="F46" s="2868" t="n">
        <v>0</v>
      </c>
      <c r="G46" s="2868" t="n">
        <v>0</v>
      </c>
      <c r="H46" s="1492" t="n"/>
      <c r="I46" s="482" t="n"/>
      <c r="J46" s="2867" t="n">
        <v>0</v>
      </c>
      <c r="K46" s="2868" t="n"/>
      <c r="L46" s="2868" t="n">
        <v>0</v>
      </c>
      <c r="M46" s="2868" t="n">
        <v>0</v>
      </c>
      <c r="N46" s="1492" t="n"/>
      <c r="O46" s="1496" t="n"/>
      <c r="P46" s="2867" t="n">
        <v>0</v>
      </c>
      <c r="Q46" s="2868" t="n"/>
      <c r="R46" s="2868" t="n">
        <v>0</v>
      </c>
      <c r="S46" s="2868" t="n">
        <v>0</v>
      </c>
      <c r="T46" s="1492" t="n"/>
      <c r="U46" s="2862" t="n"/>
      <c r="V46" s="2867" t="n">
        <v>0</v>
      </c>
      <c r="W46" s="2868" t="n"/>
      <c r="X46" s="2868" t="n"/>
      <c r="Y46" s="2868" t="n">
        <v>0</v>
      </c>
      <c r="Z46" s="2868" t="n">
        <v>0</v>
      </c>
      <c r="AA46" s="2868" t="n">
        <v>0</v>
      </c>
      <c r="AB46" s="1492" t="n"/>
      <c r="AC46" s="1496" t="n"/>
      <c r="AD46" s="2867" t="n"/>
      <c r="AE46" s="2868" t="n"/>
      <c r="AF46" s="2868" t="n"/>
      <c r="AG46" s="2868" t="n"/>
      <c r="AH46" s="2868" t="n"/>
      <c r="AI46" s="2868" t="n"/>
      <c r="AJ46" s="1492" t="n"/>
      <c r="AK46" s="1496" t="n"/>
      <c r="AL46" s="2867" t="n"/>
      <c r="AM46" s="2868" t="n"/>
      <c r="AN46" s="2868" t="n"/>
      <c r="AO46" s="2868" t="n"/>
      <c r="AP46" s="2868" t="n"/>
      <c r="AQ46" s="2868" t="n"/>
      <c r="AR46" s="2868" t="n"/>
      <c r="AS46" s="1492" t="n"/>
      <c r="AT46" s="2863" t="n"/>
      <c r="AU46" s="2867" t="n"/>
      <c r="AV46" s="2868" t="n"/>
      <c r="AW46" s="2868" t="n"/>
      <c r="AX46" s="2868" t="n"/>
      <c r="AY46" s="2868" t="n"/>
      <c r="AZ46" s="2868" t="n"/>
      <c r="BA46" s="1492" t="n"/>
      <c r="BB46" s="1496" t="n"/>
      <c r="BC46" s="2867" t="n"/>
      <c r="BD46" s="2868" t="n"/>
      <c r="BE46" s="2868" t="n"/>
      <c r="BF46" s="2868" t="n"/>
      <c r="BG46" s="2868" t="n"/>
      <c r="BH46" s="2868" t="n"/>
      <c r="BI46" s="1492" t="n"/>
      <c r="BJ46" s="2869" t="n"/>
      <c r="BK46" s="2867" t="n"/>
      <c r="BL46" s="2868" t="n"/>
      <c r="BM46" s="2868" t="n"/>
      <c r="BN46" s="2868" t="n"/>
      <c r="BO46" s="2868" t="n"/>
      <c r="BP46" s="2868" t="n"/>
      <c r="BQ46" s="2868" t="n"/>
      <c r="BR46" s="1492" t="n"/>
      <c r="BS46" s="2869" t="n"/>
      <c r="BT46" s="2867" t="n"/>
      <c r="BU46" s="2868" t="n"/>
      <c r="BV46" s="2868" t="n"/>
      <c r="BW46" s="2868" t="n"/>
      <c r="BX46" s="2868" t="n"/>
      <c r="BY46" s="2868" t="n"/>
      <c r="BZ46" s="1492" t="n"/>
      <c r="CA46" s="2831" t="n"/>
      <c r="CB46" s="2867" t="n"/>
      <c r="CC46" s="2868" t="n"/>
      <c r="CD46" s="2868" t="n"/>
      <c r="CE46" s="2868" t="n"/>
      <c r="CF46" s="2868" t="n"/>
      <c r="CG46" s="2868" t="n"/>
      <c r="CH46" s="1492" t="n"/>
      <c r="CI46" s="2831" t="n"/>
      <c r="CJ46" s="2867" t="n"/>
      <c r="CK46" s="2868" t="n"/>
      <c r="CL46" s="2868" t="n"/>
      <c r="CM46" s="2868" t="n"/>
      <c r="CN46" s="2868" t="n"/>
      <c r="CO46" s="2868" t="n"/>
      <c r="CP46" s="1492" t="n"/>
      <c r="CQ46" s="1496" t="n"/>
      <c r="CR46" s="2867" t="n">
        <v>0</v>
      </c>
      <c r="CS46" s="2868" t="n">
        <v>0</v>
      </c>
      <c r="CT46" s="2868" t="n">
        <v>0</v>
      </c>
      <c r="CU46" s="2868" t="n">
        <v>0</v>
      </c>
      <c r="CV46" s="2868" t="n">
        <v>0</v>
      </c>
      <c r="CW46" s="2868" t="n">
        <v>0</v>
      </c>
      <c r="CX46" s="1492">
        <f>IFERROR(CR46/CW46-1,"-")</f>
        <v/>
      </c>
      <c r="CY46" s="70" t="n"/>
      <c r="CZ46" s="2870" t="n">
        <v>0</v>
      </c>
      <c r="DA46" s="2868" t="n">
        <v>0</v>
      </c>
      <c r="DB46" s="2868" t="n"/>
      <c r="DC46" s="2868" t="n"/>
      <c r="DD46" s="2868" t="n">
        <v>0</v>
      </c>
      <c r="DE46" s="1492" t="n"/>
      <c r="DF46" s="1492" t="n"/>
      <c r="DG46" s="1994" t="n"/>
      <c r="DH46" s="1994" t="n"/>
      <c r="DI46" s="2855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2855" t="n"/>
      <c r="DO46" s="2855" t="n"/>
      <c r="DP46" s="2871" t="n">
        <v>0</v>
      </c>
      <c r="DQ46" s="2857">
        <f>-CR46+DP46/10^6</f>
        <v/>
      </c>
      <c r="DR46" s="2652">
        <f>SUM(E46,K46,Q46,W46,AE46,AM46,AV46,BD46,BL46,BU46,CC46,CK46)-CS46</f>
        <v/>
      </c>
      <c r="DS46" s="2652">
        <f>SUM(D46,J46,P46,V46,AD46,AL46,AU46,BC46,,BN46,BV46,CD46,CL46)-CT46</f>
        <v/>
      </c>
      <c r="DT46" s="2858" t="n"/>
      <c r="DU46" s="2189" t="n">
        <v>0</v>
      </c>
      <c r="DV46" s="2859">
        <f>DU46-CJ46</f>
        <v/>
      </c>
      <c r="DX46" s="2847">
        <f>(CS46-CZ46)*10^6</f>
        <v/>
      </c>
      <c r="DY46" s="2847">
        <f>(CT46-DC46)*10^6</f>
        <v/>
      </c>
      <c r="DZ46" s="2847">
        <f>(CW46-DD46)*10^6</f>
        <v/>
      </c>
      <c r="EB46" s="2860" t="n"/>
    </row>
    <row customFormat="1" customHeight="1" hidden="1" ht="19.5" outlineLevel="1" r="47" s="1879">
      <c r="A47" s="1116" t="n"/>
      <c r="B47" s="2200" t="inlineStr">
        <is>
          <t>CATALOGUES, IMPRIMES PUBLICITA</t>
        </is>
      </c>
      <c r="C47" s="2201" t="inlineStr">
        <is>
          <t>Opex41</t>
        </is>
      </c>
      <c r="D47" s="2880" t="n">
        <v>4.326919</v>
      </c>
      <c r="E47" s="2868" t="n"/>
      <c r="F47" s="2868" t="n">
        <v>4.326919</v>
      </c>
      <c r="G47" s="2868" t="n">
        <v>31.144505</v>
      </c>
      <c r="H47" s="1492" t="n">
        <v>-0.8610695851483271</v>
      </c>
      <c r="I47" s="482" t="n"/>
      <c r="J47" s="2880" t="n">
        <v>0</v>
      </c>
      <c r="K47" s="2868" t="n"/>
      <c r="L47" s="2868" t="n">
        <v>0</v>
      </c>
      <c r="M47" s="2868" t="n">
        <v>0.674072</v>
      </c>
      <c r="N47" s="1492" t="n">
        <v>-1</v>
      </c>
      <c r="O47" s="1496" t="n"/>
      <c r="P47" s="2880" t="n">
        <v>0.64635</v>
      </c>
      <c r="Q47" s="2868" t="n"/>
      <c r="R47" s="2868" t="n">
        <v>0.64635</v>
      </c>
      <c r="S47" s="2868" t="n">
        <v>4.844413</v>
      </c>
      <c r="T47" s="1492" t="n">
        <v>-0.8665782624231254</v>
      </c>
      <c r="U47" s="2862" t="n"/>
      <c r="V47" s="2880" t="n">
        <v>7.025775</v>
      </c>
      <c r="W47" s="2868" t="n"/>
      <c r="X47" s="2868" t="n"/>
      <c r="Y47" s="2868" t="n">
        <v>7.025775</v>
      </c>
      <c r="Z47" s="2868" t="n">
        <v>7.025775</v>
      </c>
      <c r="AA47" s="2868" t="n">
        <v>297.102896</v>
      </c>
      <c r="AB47" s="1492" t="n">
        <v>-0.9763523846633928</v>
      </c>
      <c r="AC47" s="1496" t="n"/>
      <c r="AD47" s="2880" t="n"/>
      <c r="AE47" s="2868" t="n"/>
      <c r="AF47" s="2868" t="n"/>
      <c r="AG47" s="2868" t="n"/>
      <c r="AH47" s="2868" t="n"/>
      <c r="AI47" s="2868" t="n"/>
      <c r="AJ47" s="1492" t="n"/>
      <c r="AK47" s="1496" t="n"/>
      <c r="AL47" s="2880" t="n"/>
      <c r="AM47" s="2868" t="n"/>
      <c r="AN47" s="2868" t="n"/>
      <c r="AO47" s="2868" t="n"/>
      <c r="AP47" s="2868" t="n"/>
      <c r="AQ47" s="2868" t="n"/>
      <c r="AR47" s="2868" t="n"/>
      <c r="AS47" s="1492" t="n"/>
      <c r="AT47" s="2863" t="n"/>
      <c r="AU47" s="2880" t="n"/>
      <c r="AV47" s="2868" t="n"/>
      <c r="AW47" s="2868" t="n"/>
      <c r="AX47" s="2868" t="n"/>
      <c r="AY47" s="2868" t="n"/>
      <c r="AZ47" s="2868" t="n"/>
      <c r="BA47" s="1492" t="n"/>
      <c r="BB47" s="1496" t="n"/>
      <c r="BC47" s="2880" t="n"/>
      <c r="BD47" s="2868" t="n"/>
      <c r="BE47" s="2868" t="n"/>
      <c r="BF47" s="2868" t="n"/>
      <c r="BG47" s="2868" t="n"/>
      <c r="BH47" s="2868" t="n"/>
      <c r="BI47" s="1492" t="n"/>
      <c r="BJ47" s="2869" t="n"/>
      <c r="BK47" s="2880" t="n"/>
      <c r="BL47" s="2868" t="n"/>
      <c r="BM47" s="2868" t="n"/>
      <c r="BN47" s="2868" t="n"/>
      <c r="BO47" s="2868" t="n"/>
      <c r="BP47" s="2868" t="n"/>
      <c r="BQ47" s="2868" t="n"/>
      <c r="BR47" s="1492" t="n"/>
      <c r="BS47" s="2869" t="n"/>
      <c r="BT47" s="2880" t="n"/>
      <c r="BU47" s="2868" t="n"/>
      <c r="BV47" s="2868" t="n"/>
      <c r="BW47" s="2868" t="n"/>
      <c r="BX47" s="2868" t="n"/>
      <c r="BY47" s="2868" t="n"/>
      <c r="BZ47" s="1492" t="n"/>
      <c r="CA47" s="2831" t="n"/>
      <c r="CB47" s="2880" t="n"/>
      <c r="CC47" s="2868" t="n"/>
      <c r="CD47" s="2868" t="n"/>
      <c r="CE47" s="2868" t="n"/>
      <c r="CF47" s="2868" t="n"/>
      <c r="CG47" s="2868" t="n"/>
      <c r="CH47" s="1492" t="n"/>
      <c r="CI47" s="2831" t="n"/>
      <c r="CJ47" s="2888" t="n"/>
      <c r="CK47" s="2868" t="n"/>
      <c r="CL47" s="2868" t="n"/>
      <c r="CM47" s="2868" t="n"/>
      <c r="CN47" s="2868" t="n"/>
      <c r="CO47" s="2868" t="n"/>
      <c r="CP47" s="1492" t="n"/>
      <c r="CQ47" s="1496" t="n"/>
      <c r="CR47" s="2867" t="n">
        <v>11.999044</v>
      </c>
      <c r="CS47" s="2868" t="n">
        <v>0</v>
      </c>
      <c r="CT47" s="2868" t="n">
        <v>4.973269</v>
      </c>
      <c r="CU47" s="2868" t="n">
        <v>11.999044</v>
      </c>
      <c r="CV47" s="2868" t="n">
        <v>7.025775000000001</v>
      </c>
      <c r="CW47" s="2868" t="n">
        <v>333.765886</v>
      </c>
      <c r="CX47" s="1492">
        <f>IFERROR(CR47/CW47-1,"-")</f>
        <v/>
      </c>
      <c r="CY47" s="70" t="n"/>
      <c r="CZ47" s="2870" t="n">
        <v>0</v>
      </c>
      <c r="DA47" s="2868" t="n">
        <v>4.973269</v>
      </c>
      <c r="DB47" s="2868" t="n"/>
      <c r="DC47" s="2868" t="n"/>
      <c r="DD47" s="2868" t="n">
        <v>409.851569</v>
      </c>
      <c r="DE47" s="1492" t="n"/>
      <c r="DF47" s="1492" t="n"/>
      <c r="DG47" s="1994" t="n"/>
      <c r="DH47" s="1994" t="n"/>
      <c r="DI47" s="2855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2855" t="n"/>
      <c r="DO47" s="2855" t="n"/>
      <c r="DP47" s="2889" t="n">
        <v>277712779</v>
      </c>
      <c r="DQ47" s="2857">
        <f>-CR47+DP47/10^6</f>
        <v/>
      </c>
      <c r="DR47" s="2652">
        <f>SUM(E47,K47,Q47,W47,AE47,AM47,AV47,BD47,BL47,BU47,CC47,CK47)-CS47</f>
        <v/>
      </c>
      <c r="DS47" s="2652">
        <f>SUM(D47,J47,P47,V47,AD47,AL47,AU47,BC47,,BN47,BV47,CD47,CL47)-CT47</f>
        <v/>
      </c>
      <c r="DT47" s="2858" t="n"/>
      <c r="DU47" s="2189" t="n">
        <v>12.527459</v>
      </c>
      <c r="DV47" s="2859">
        <f>DU47-CJ47</f>
        <v/>
      </c>
      <c r="DX47" s="2847">
        <f>(CS47-CZ47)*10^6</f>
        <v/>
      </c>
      <c r="DY47" s="2847">
        <f>(CT47-DC47)*10^6</f>
        <v/>
      </c>
      <c r="DZ47" s="2847">
        <f>(CW47-DD47)*10^6</f>
        <v/>
      </c>
      <c r="EB47" s="2860" t="n"/>
    </row>
    <row customFormat="1" customHeight="1" hidden="1" ht="19.5" outlineLevel="1" r="48" s="1879">
      <c r="A48" s="1116" t="n"/>
      <c r="B48" s="2200" t="inlineStr">
        <is>
          <t>ENSEIGNES PUBLICITAIRES - AFFI</t>
        </is>
      </c>
      <c r="C48" s="2201" t="inlineStr">
        <is>
          <t>Opex42</t>
        </is>
      </c>
      <c r="D48" s="2890" t="n">
        <v>15.541494</v>
      </c>
      <c r="E48" s="2868" t="n"/>
      <c r="F48" s="2868" t="n">
        <v>15.541494</v>
      </c>
      <c r="G48" s="2891" t="n">
        <v>7.40375</v>
      </c>
      <c r="H48" s="1492" t="n">
        <v>1.099138139456357</v>
      </c>
      <c r="I48" s="482" t="n"/>
      <c r="J48" s="2893" t="n">
        <v>12.931327</v>
      </c>
      <c r="K48" s="2868" t="n"/>
      <c r="L48" s="2868" t="n">
        <v>12.931327</v>
      </c>
      <c r="M48" s="2891" t="n">
        <v>6.00875</v>
      </c>
      <c r="N48" s="1492" t="n">
        <v>1.15208271271063</v>
      </c>
      <c r="O48" s="1496" t="n"/>
      <c r="P48" s="2893" t="n">
        <v>12.931328</v>
      </c>
      <c r="Q48" s="2868" t="n"/>
      <c r="R48" s="2868" t="n">
        <v>12.931328</v>
      </c>
      <c r="S48" s="2891" t="n">
        <v>6.00875</v>
      </c>
      <c r="T48" s="1492" t="n">
        <v>1.152082879134595</v>
      </c>
      <c r="U48" s="2862" t="n"/>
      <c r="V48" s="2893" t="n">
        <v>12.931322</v>
      </c>
      <c r="W48" s="2868" t="n"/>
      <c r="X48" s="2868" t="n"/>
      <c r="Y48" s="2868" t="n">
        <v>12.931322</v>
      </c>
      <c r="Z48" s="2868" t="n">
        <v>12.931322</v>
      </c>
      <c r="AA48" s="2891" t="n">
        <v>18.190375</v>
      </c>
      <c r="AB48" s="1492" t="n">
        <v>-0.2891118517347773</v>
      </c>
      <c r="AC48" s="1496" t="n"/>
      <c r="AD48" s="2893" t="n"/>
      <c r="AE48" s="2868" t="n"/>
      <c r="AF48" s="2868" t="n"/>
      <c r="AG48" s="2868" t="n"/>
      <c r="AH48" s="2868" t="n"/>
      <c r="AI48" s="2891" t="n"/>
      <c r="AJ48" s="1492" t="n"/>
      <c r="AK48" s="1496" t="n"/>
      <c r="AL48" s="2893" t="n"/>
      <c r="AM48" s="2868" t="n"/>
      <c r="AN48" s="2868" t="n"/>
      <c r="AO48" s="2868" t="n"/>
      <c r="AP48" s="2868" t="n"/>
      <c r="AQ48" s="2868" t="n"/>
      <c r="AR48" s="2891" t="n"/>
      <c r="AS48" s="1492" t="n"/>
      <c r="AT48" s="2863" t="n"/>
      <c r="AU48" s="2893" t="n"/>
      <c r="AV48" s="2868" t="n"/>
      <c r="AW48" s="2868" t="n"/>
      <c r="AX48" s="2868" t="n"/>
      <c r="AY48" s="2868" t="n"/>
      <c r="AZ48" s="2891" t="n"/>
      <c r="BA48" s="1492" t="n"/>
      <c r="BB48" s="1496" t="n"/>
      <c r="BC48" s="2893" t="n"/>
      <c r="BD48" s="2868" t="n"/>
      <c r="BE48" s="2868" t="n"/>
      <c r="BF48" s="2868" t="n"/>
      <c r="BG48" s="2868" t="n"/>
      <c r="BH48" s="2891" t="n"/>
      <c r="BI48" s="1492" t="n"/>
      <c r="BJ48" s="2869" t="n"/>
      <c r="BK48" s="2893" t="n"/>
      <c r="BL48" s="2868" t="n"/>
      <c r="BM48" s="2868" t="n"/>
      <c r="BN48" s="2868" t="n"/>
      <c r="BO48" s="2868" t="n"/>
      <c r="BP48" s="2868" t="n"/>
      <c r="BQ48" s="2891" t="n"/>
      <c r="BR48" s="1492" t="n"/>
      <c r="BS48" s="2869" t="n"/>
      <c r="BT48" s="2893" t="n"/>
      <c r="BU48" s="2868" t="n"/>
      <c r="BV48" s="2868" t="n"/>
      <c r="BW48" s="2868" t="n"/>
      <c r="BX48" s="2868" t="n"/>
      <c r="BY48" s="2891" t="n"/>
      <c r="BZ48" s="1492" t="n"/>
      <c r="CA48" s="2831" t="n"/>
      <c r="CB48" s="2893" t="n"/>
      <c r="CC48" s="2868" t="n"/>
      <c r="CD48" s="2868" t="n"/>
      <c r="CE48" s="2868" t="n"/>
      <c r="CF48" s="2868" t="n"/>
      <c r="CG48" s="2891" t="n"/>
      <c r="CH48" s="1492" t="n"/>
      <c r="CI48" s="2831" t="n"/>
      <c r="CJ48" s="2893" t="n"/>
      <c r="CK48" s="2868" t="n"/>
      <c r="CL48" s="2868" t="n"/>
      <c r="CM48" s="2868" t="n"/>
      <c r="CN48" s="2868" t="n"/>
      <c r="CO48" s="2891" t="n"/>
      <c r="CP48" s="1492" t="n"/>
      <c r="CQ48" s="1496" t="n"/>
      <c r="CR48" s="2867" t="n">
        <v>54.33547100000001</v>
      </c>
      <c r="CS48" s="2868" t="n">
        <v>0</v>
      </c>
      <c r="CT48" s="2868" t="n">
        <v>41.404149</v>
      </c>
      <c r="CU48" s="2868" t="n">
        <v>54.33547100000001</v>
      </c>
      <c r="CV48" s="2868" t="n">
        <v>12.931322</v>
      </c>
      <c r="CW48" s="2868" t="n">
        <v>37.611625</v>
      </c>
      <c r="CX48" s="1492">
        <f>IFERROR(CR48/CW48-1,"-")</f>
        <v/>
      </c>
      <c r="CY48" s="70" t="n"/>
      <c r="CZ48" s="2870" t="n">
        <v>0</v>
      </c>
      <c r="DA48" s="2868" t="n">
        <v>41.404149</v>
      </c>
      <c r="DB48" s="2868" t="n"/>
      <c r="DC48" s="2868" t="n"/>
      <c r="DD48" s="2868" t="n">
        <v>190.733854</v>
      </c>
      <c r="DE48" s="1492" t="n"/>
      <c r="DF48" s="1492" t="n"/>
      <c r="DG48" s="1994" t="n"/>
      <c r="DH48" s="1994" t="n"/>
      <c r="DI48" s="2855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2855" t="n"/>
      <c r="DO48" s="2855" t="n"/>
      <c r="DP48" s="2895" t="n">
        <v>398425246</v>
      </c>
      <c r="DQ48" s="2857">
        <f>-CR48+DP48/10^6</f>
        <v/>
      </c>
      <c r="DR48" s="2652">
        <f>SUM(E48,K48,Q48,W48,AE48,AM48,AV48,BD48,BL48,BU48,CC48,CK48)-CS48</f>
        <v/>
      </c>
      <c r="DS48" s="2652">
        <f>SUM(D48,J48,P48,V48,AD48,AL48,AU48,BC48,,BN48,BV48,CD48,CL48)-CT48</f>
        <v/>
      </c>
      <c r="DT48" s="2858" t="n"/>
      <c r="DU48" s="2189" t="n">
        <v>24.820232</v>
      </c>
      <c r="DV48" s="2859">
        <f>DU48-CJ48</f>
        <v/>
      </c>
      <c r="DX48" s="2847">
        <f>(CS48-CZ48)*10^6</f>
        <v/>
      </c>
      <c r="DY48" s="2847">
        <f>(CT48-DC48)*10^6</f>
        <v/>
      </c>
      <c r="DZ48" s="2847">
        <f>(CW48-DD48)*10^6</f>
        <v/>
      </c>
      <c r="EB48" s="2860" t="n"/>
    </row>
    <row customFormat="1" customHeight="1" hidden="1" ht="19.5" outlineLevel="1" r="49" s="1879">
      <c r="A49" s="1116" t="n"/>
      <c r="B49" s="2200" t="inlineStr">
        <is>
          <t>FOIRES ET EXPOSITIONS</t>
        </is>
      </c>
      <c r="C49" s="2201" t="inlineStr">
        <is>
          <t>Opex43</t>
        </is>
      </c>
      <c r="D49" s="2867" t="n">
        <v>0</v>
      </c>
      <c r="E49" s="2868" t="n"/>
      <c r="F49" s="2868" t="n">
        <v>0</v>
      </c>
      <c r="G49" s="2868" t="n"/>
      <c r="H49" s="1492" t="n"/>
      <c r="I49" s="482" t="n"/>
      <c r="J49" s="2867" t="n">
        <v>0</v>
      </c>
      <c r="K49" s="2868" t="n"/>
      <c r="L49" s="2868" t="n">
        <v>0</v>
      </c>
      <c r="M49" s="2868" t="n"/>
      <c r="N49" s="1492" t="n"/>
      <c r="O49" s="1496" t="n"/>
      <c r="P49" s="2867" t="n">
        <v>0</v>
      </c>
      <c r="Q49" s="2868" t="n"/>
      <c r="R49" s="2868" t="n">
        <v>0</v>
      </c>
      <c r="S49" s="2868" t="n"/>
      <c r="T49" s="1492" t="n"/>
      <c r="U49" s="2862" t="n"/>
      <c r="V49" s="2867" t="n">
        <v>0</v>
      </c>
      <c r="W49" s="2868" t="n"/>
      <c r="X49" s="2868" t="n"/>
      <c r="Y49" s="2868" t="n">
        <v>0</v>
      </c>
      <c r="Z49" s="2868" t="n">
        <v>0</v>
      </c>
      <c r="AA49" s="2868" t="n"/>
      <c r="AB49" s="1492" t="n"/>
      <c r="AC49" s="1496" t="n"/>
      <c r="AD49" s="2867" t="n"/>
      <c r="AE49" s="2868" t="n"/>
      <c r="AF49" s="2868" t="n"/>
      <c r="AG49" s="2868" t="n"/>
      <c r="AH49" s="2868" t="n"/>
      <c r="AI49" s="2868" t="n"/>
      <c r="AJ49" s="1492" t="n"/>
      <c r="AK49" s="1496" t="n"/>
      <c r="AL49" s="2867" t="n"/>
      <c r="AM49" s="2868" t="n"/>
      <c r="AN49" s="2868" t="n"/>
      <c r="AO49" s="2868" t="n"/>
      <c r="AP49" s="2868" t="n"/>
      <c r="AQ49" s="2868" t="n"/>
      <c r="AR49" s="2868" t="n"/>
      <c r="AS49" s="1492" t="n"/>
      <c r="AT49" s="2863" t="n"/>
      <c r="AU49" s="2867" t="n"/>
      <c r="AV49" s="2868" t="n"/>
      <c r="AW49" s="2868" t="n"/>
      <c r="AX49" s="2868" t="n"/>
      <c r="AY49" s="2868" t="n"/>
      <c r="AZ49" s="2868" t="n"/>
      <c r="BA49" s="1492" t="n"/>
      <c r="BB49" s="1496" t="n"/>
      <c r="BC49" s="2867" t="n"/>
      <c r="BD49" s="2868" t="n"/>
      <c r="BE49" s="2868" t="n"/>
      <c r="BF49" s="2868" t="n"/>
      <c r="BG49" s="2868" t="n"/>
      <c r="BH49" s="2868" t="n"/>
      <c r="BI49" s="1492" t="n"/>
      <c r="BJ49" s="2869" t="n"/>
      <c r="BK49" s="2867" t="n"/>
      <c r="BL49" s="2868" t="n"/>
      <c r="BM49" s="2868" t="n"/>
      <c r="BN49" s="2868" t="n"/>
      <c r="BO49" s="2868" t="n"/>
      <c r="BP49" s="2868" t="n"/>
      <c r="BQ49" s="2868" t="n"/>
      <c r="BR49" s="1492" t="n"/>
      <c r="BS49" s="2869" t="n"/>
      <c r="BT49" s="2867" t="n"/>
      <c r="BU49" s="2868" t="n"/>
      <c r="BV49" s="2868" t="n"/>
      <c r="BW49" s="2868" t="n"/>
      <c r="BX49" s="2868" t="n"/>
      <c r="BY49" s="2868" t="n"/>
      <c r="BZ49" s="1492" t="n"/>
      <c r="CA49" s="2831" t="n"/>
      <c r="CB49" s="2867" t="n"/>
      <c r="CC49" s="2868" t="n"/>
      <c r="CD49" s="2868" t="n"/>
      <c r="CE49" s="2868" t="n"/>
      <c r="CF49" s="2868" t="n"/>
      <c r="CG49" s="2868" t="n"/>
      <c r="CH49" s="1492" t="n"/>
      <c r="CI49" s="2831" t="n"/>
      <c r="CJ49" s="2867" t="n"/>
      <c r="CK49" s="2868" t="n"/>
      <c r="CL49" s="2868" t="n"/>
      <c r="CM49" s="2868" t="n"/>
      <c r="CN49" s="2868" t="n"/>
      <c r="CO49" s="2868" t="n"/>
      <c r="CP49" s="1492" t="n"/>
      <c r="CQ49" s="1496" t="n"/>
      <c r="CR49" s="2867" t="n">
        <v>0</v>
      </c>
      <c r="CS49" s="2868" t="n">
        <v>0</v>
      </c>
      <c r="CT49" s="2868" t="n">
        <v>0</v>
      </c>
      <c r="CU49" s="2868" t="n">
        <v>0</v>
      </c>
      <c r="CV49" s="2868" t="n">
        <v>0</v>
      </c>
      <c r="CW49" s="2868" t="n">
        <v>0</v>
      </c>
      <c r="CX49" s="1492">
        <f>IFERROR(CR49/CW49-1,"-")</f>
        <v/>
      </c>
      <c r="CY49" s="70" t="n"/>
      <c r="CZ49" s="2870" t="n">
        <v>0</v>
      </c>
      <c r="DA49" s="2868" t="n">
        <v>0</v>
      </c>
      <c r="DB49" s="2868" t="n"/>
      <c r="DC49" s="2868" t="n"/>
      <c r="DD49" s="2868" t="n">
        <v>0</v>
      </c>
      <c r="DE49" s="1492" t="n"/>
      <c r="DF49" s="1492" t="n"/>
      <c r="DG49" s="1994" t="n"/>
      <c r="DH49" s="1994" t="n"/>
      <c r="DI49" s="2855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2855" t="n"/>
      <c r="DO49" s="2855" t="n"/>
      <c r="DP49" s="2871" t="n">
        <v>0</v>
      </c>
      <c r="DQ49" s="2857">
        <f>-CR49+DP49/10^6</f>
        <v/>
      </c>
      <c r="DR49" s="2652">
        <f>SUM(E49,K49,Q49,W49,AE49,AM49,AV49,BD49,BL49,BU49,CC49,CK49)-CS49</f>
        <v/>
      </c>
      <c r="DS49" s="2652">
        <f>SUM(D49,J49,P49,V49,AD49,AL49,AU49,BC49,,BN49,BV49,CD49,CL49)-CT49</f>
        <v/>
      </c>
      <c r="DT49" s="2858" t="n"/>
      <c r="DU49" s="2189" t="n">
        <v>0</v>
      </c>
      <c r="DV49" s="2859">
        <f>DU49-CJ49</f>
        <v/>
      </c>
      <c r="DX49" s="2847">
        <f>(CS49-CZ49)*10^6</f>
        <v/>
      </c>
      <c r="DY49" s="2847">
        <f>(CT49-DC49)*10^6</f>
        <v/>
      </c>
      <c r="DZ49" s="2847">
        <f>(CW49-DD49)*10^6</f>
        <v/>
      </c>
      <c r="EB49" s="2860" t="n"/>
    </row>
    <row customFormat="1" customHeight="1" hidden="1" ht="19.5" outlineLevel="1" r="50" s="1879">
      <c r="A50" s="1116" t="n"/>
      <c r="B50" s="2200" t="inlineStr">
        <is>
          <t>CADEAUX A LA CLIENTELE</t>
        </is>
      </c>
      <c r="C50" s="2201" t="inlineStr">
        <is>
          <t>Opex44</t>
        </is>
      </c>
      <c r="D50" s="2896" t="n">
        <v>0</v>
      </c>
      <c r="E50" s="2868" t="n"/>
      <c r="F50" s="2868" t="n">
        <v>0</v>
      </c>
      <c r="G50" s="2868" t="n">
        <v>0</v>
      </c>
      <c r="H50" s="1492" t="n"/>
      <c r="I50" s="482" t="n"/>
      <c r="J50" s="2896" t="n">
        <v>0</v>
      </c>
      <c r="K50" s="2868" t="n"/>
      <c r="L50" s="2868" t="n">
        <v>0</v>
      </c>
      <c r="M50" s="2868" t="n">
        <v>0</v>
      </c>
      <c r="N50" s="1492" t="n"/>
      <c r="O50" s="1496" t="n"/>
      <c r="P50" s="2896" t="n">
        <v>0</v>
      </c>
      <c r="Q50" s="2868" t="n"/>
      <c r="R50" s="2868" t="n">
        <v>0</v>
      </c>
      <c r="S50" s="2868" t="n">
        <v>0</v>
      </c>
      <c r="T50" s="1492" t="n"/>
      <c r="U50" s="2862" t="n"/>
      <c r="V50" s="2896" t="n">
        <v>2.005</v>
      </c>
      <c r="W50" s="2868" t="n"/>
      <c r="X50" s="2868" t="n"/>
      <c r="Y50" s="2868" t="n">
        <v>2.005</v>
      </c>
      <c r="Z50" s="2868" t="n">
        <v>2.005</v>
      </c>
      <c r="AA50" s="2868" t="n">
        <v>2.475</v>
      </c>
      <c r="AB50" s="1492" t="n">
        <v>-0.18989898989899</v>
      </c>
      <c r="AC50" s="1496" t="n"/>
      <c r="AD50" s="2896" t="n"/>
      <c r="AE50" s="2868" t="n"/>
      <c r="AF50" s="2868" t="n"/>
      <c r="AG50" s="2868" t="n"/>
      <c r="AH50" s="2868" t="n"/>
      <c r="AI50" s="2868" t="n"/>
      <c r="AJ50" s="1492" t="n"/>
      <c r="AK50" s="1496" t="n"/>
      <c r="AL50" s="2896" t="n"/>
      <c r="AM50" s="2868" t="n"/>
      <c r="AN50" s="2868" t="n"/>
      <c r="AO50" s="2868" t="n"/>
      <c r="AP50" s="2868" t="n"/>
      <c r="AQ50" s="2868" t="n"/>
      <c r="AR50" s="2868" t="n"/>
      <c r="AS50" s="1492" t="n"/>
      <c r="AT50" s="2863" t="n"/>
      <c r="AU50" s="2896" t="n"/>
      <c r="AV50" s="2868" t="n"/>
      <c r="AW50" s="2868" t="n"/>
      <c r="AX50" s="2868" t="n"/>
      <c r="AY50" s="2868" t="n"/>
      <c r="AZ50" s="2868" t="n"/>
      <c r="BA50" s="1492" t="n"/>
      <c r="BB50" s="1496" t="n"/>
      <c r="BC50" s="2896" t="n"/>
      <c r="BD50" s="2868" t="n"/>
      <c r="BE50" s="2868" t="n"/>
      <c r="BF50" s="2868" t="n"/>
      <c r="BG50" s="2868" t="n"/>
      <c r="BH50" s="2868" t="n"/>
      <c r="BI50" s="1492" t="n"/>
      <c r="BJ50" s="2869" t="n"/>
      <c r="BK50" s="2896" t="n"/>
      <c r="BL50" s="2868" t="n"/>
      <c r="BM50" s="2868" t="n"/>
      <c r="BN50" s="2868" t="n"/>
      <c r="BO50" s="2868" t="n"/>
      <c r="BP50" s="2868" t="n"/>
      <c r="BQ50" s="2868" t="n"/>
      <c r="BR50" s="1492" t="n"/>
      <c r="BS50" s="2869" t="n"/>
      <c r="BT50" s="2896" t="n"/>
      <c r="BU50" s="2868" t="n"/>
      <c r="BV50" s="2868" t="n"/>
      <c r="BW50" s="2868" t="n"/>
      <c r="BX50" s="2868" t="n"/>
      <c r="BY50" s="2868" t="n"/>
      <c r="BZ50" s="1492" t="n"/>
      <c r="CA50" s="2831" t="n"/>
      <c r="CB50" s="2896" t="n"/>
      <c r="CC50" s="2868" t="n"/>
      <c r="CD50" s="2868" t="n"/>
      <c r="CE50" s="2868" t="n"/>
      <c r="CF50" s="2868" t="n"/>
      <c r="CG50" s="2868" t="n"/>
      <c r="CH50" s="1492" t="n"/>
      <c r="CI50" s="2831" t="n"/>
      <c r="CJ50" s="2896" t="n"/>
      <c r="CK50" s="2868" t="n"/>
      <c r="CL50" s="2868" t="n"/>
      <c r="CM50" s="2868" t="n"/>
      <c r="CN50" s="2868" t="n"/>
      <c r="CO50" s="2868" t="n"/>
      <c r="CP50" s="1492" t="n"/>
      <c r="CQ50" s="1496" t="n"/>
      <c r="CR50" s="2867" t="n">
        <v>2.005</v>
      </c>
      <c r="CS50" s="2868" t="n">
        <v>0</v>
      </c>
      <c r="CT50" s="2868" t="n">
        <v>0</v>
      </c>
      <c r="CU50" s="2868" t="n">
        <v>2.005</v>
      </c>
      <c r="CV50" s="2868" t="n">
        <v>2.005</v>
      </c>
      <c r="CW50" s="2868" t="n">
        <v>2.475</v>
      </c>
      <c r="CX50" s="1492">
        <f>IFERROR(CR50/CW50-1,"-")</f>
        <v/>
      </c>
      <c r="CY50" s="70" t="n"/>
      <c r="CZ50" s="2870" t="n">
        <v>0</v>
      </c>
      <c r="DA50" s="2868" t="n">
        <v>0</v>
      </c>
      <c r="DB50" s="2868" t="n"/>
      <c r="DC50" s="2868" t="n"/>
      <c r="DD50" s="2868" t="n">
        <v>9.753864999999999</v>
      </c>
      <c r="DE50" s="1492" t="n"/>
      <c r="DF50" s="1492" t="n"/>
      <c r="DG50" s="1994" t="n"/>
      <c r="DH50" s="1994" t="n"/>
      <c r="DI50" s="2855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2855" t="n"/>
      <c r="DO50" s="2855" t="n"/>
      <c r="DP50" s="2897">
        <f>#VALUE!</f>
        <v/>
      </c>
      <c r="DQ50" s="2857">
        <f>-CR50+DP50/10^6</f>
        <v/>
      </c>
      <c r="DR50" s="2652">
        <f>SUM(E50,K50,Q50,W50,AE50,AM50,AV50,BD50,BL50,BU50,CC50,CK50)-CS50</f>
        <v/>
      </c>
      <c r="DS50" s="2652">
        <f>SUM(D50,J50,P50,V50,AD50,AL50,AU50,BC50,,BN50,BV50,CD50,CL50)-CT50</f>
        <v/>
      </c>
      <c r="DT50" s="2858" t="n"/>
      <c r="DU50" s="2189" t="n">
        <v>0</v>
      </c>
      <c r="DV50" s="2859">
        <f>DU50-CJ50</f>
        <v/>
      </c>
      <c r="DX50" s="2847">
        <f>(CS50-CZ50)*10^6</f>
        <v/>
      </c>
      <c r="DY50" s="2847">
        <f>(CT50-DC50)*10^6</f>
        <v/>
      </c>
      <c r="DZ50" s="2847">
        <f>(CW50-DD50)*10^6</f>
        <v/>
      </c>
      <c r="EB50" s="2860" t="n"/>
    </row>
    <row customFormat="1" customHeight="1" hidden="1" ht="19.5" outlineLevel="1" r="51" s="1879">
      <c r="A51" s="1116" t="n"/>
      <c r="B51" s="2200" t="inlineStr">
        <is>
          <t>FRAIS DE COLLOQUES, SEMINAIRES</t>
        </is>
      </c>
      <c r="C51" s="2201" t="inlineStr">
        <is>
          <t>Opex45</t>
        </is>
      </c>
      <c r="D51" s="2867" t="n">
        <v>0</v>
      </c>
      <c r="E51" s="2868" t="n"/>
      <c r="F51" s="2868" t="n">
        <v>0</v>
      </c>
      <c r="G51" s="2868" t="n">
        <v>0</v>
      </c>
      <c r="H51" s="1492" t="n"/>
      <c r="I51" s="482" t="n"/>
      <c r="J51" s="2867" t="n">
        <v>0</v>
      </c>
      <c r="K51" s="2868" t="n"/>
      <c r="L51" s="2868" t="n">
        <v>0</v>
      </c>
      <c r="M51" s="2868" t="n">
        <v>0</v>
      </c>
      <c r="N51" s="1492" t="n"/>
      <c r="O51" s="1496" t="n"/>
      <c r="P51" s="2867" t="n">
        <v>0</v>
      </c>
      <c r="Q51" s="2868" t="n"/>
      <c r="R51" s="2868" t="n">
        <v>0</v>
      </c>
      <c r="S51" s="2868" t="n">
        <v>0</v>
      </c>
      <c r="T51" s="1492" t="n"/>
      <c r="U51" s="2862" t="n"/>
      <c r="V51" s="2867" t="n">
        <v>0</v>
      </c>
      <c r="W51" s="2868" t="n"/>
      <c r="X51" s="2868" t="n"/>
      <c r="Y51" s="2868" t="n">
        <v>0</v>
      </c>
      <c r="Z51" s="2868" t="n">
        <v>0</v>
      </c>
      <c r="AA51" s="2868" t="n">
        <v>0</v>
      </c>
      <c r="AB51" s="1492" t="n"/>
      <c r="AC51" s="1496" t="n"/>
      <c r="AD51" s="2867" t="n"/>
      <c r="AE51" s="2868" t="n"/>
      <c r="AF51" s="2868" t="n"/>
      <c r="AG51" s="2868" t="n"/>
      <c r="AH51" s="2868" t="n"/>
      <c r="AI51" s="2868" t="n"/>
      <c r="AJ51" s="1492" t="n"/>
      <c r="AK51" s="1496" t="n"/>
      <c r="AL51" s="2867" t="n"/>
      <c r="AM51" s="2868" t="n"/>
      <c r="AN51" s="2868" t="n"/>
      <c r="AO51" s="2868" t="n"/>
      <c r="AP51" s="2868" t="n"/>
      <c r="AQ51" s="2868" t="n"/>
      <c r="AR51" s="2868" t="n"/>
      <c r="AS51" s="1492" t="n"/>
      <c r="AT51" s="2863" t="n"/>
      <c r="AU51" s="2867" t="n"/>
      <c r="AV51" s="2868" t="n"/>
      <c r="AW51" s="2868" t="n"/>
      <c r="AX51" s="2868" t="n"/>
      <c r="AY51" s="2868" t="n"/>
      <c r="AZ51" s="2868" t="n"/>
      <c r="BA51" s="1492" t="n"/>
      <c r="BB51" s="1496" t="n"/>
      <c r="BC51" s="2867" t="n"/>
      <c r="BD51" s="2868" t="n"/>
      <c r="BE51" s="2868" t="n"/>
      <c r="BF51" s="2868" t="n"/>
      <c r="BG51" s="2868" t="n"/>
      <c r="BH51" s="2868" t="n"/>
      <c r="BI51" s="1492" t="n"/>
      <c r="BJ51" s="2869" t="n"/>
      <c r="BK51" s="2867" t="n"/>
      <c r="BL51" s="2868" t="n"/>
      <c r="BM51" s="2868" t="n"/>
      <c r="BN51" s="2868" t="n"/>
      <c r="BO51" s="2868" t="n"/>
      <c r="BP51" s="2868" t="n"/>
      <c r="BQ51" s="2868" t="n"/>
      <c r="BR51" s="1492" t="n"/>
      <c r="BS51" s="2869" t="n"/>
      <c r="BT51" s="2867" t="n"/>
      <c r="BU51" s="2868" t="n"/>
      <c r="BV51" s="2868" t="n"/>
      <c r="BW51" s="2868" t="n"/>
      <c r="BX51" s="2868" t="n"/>
      <c r="BY51" s="2868" t="n"/>
      <c r="BZ51" s="1492" t="n"/>
      <c r="CA51" s="2831" t="n"/>
      <c r="CB51" s="2867" t="n"/>
      <c r="CC51" s="2868" t="n"/>
      <c r="CD51" s="2868" t="n"/>
      <c r="CE51" s="2868" t="n"/>
      <c r="CF51" s="2868" t="n"/>
      <c r="CG51" s="2868" t="n"/>
      <c r="CH51" s="1492" t="n"/>
      <c r="CI51" s="2831" t="n"/>
      <c r="CJ51" s="2867" t="n"/>
      <c r="CK51" s="2868" t="n"/>
      <c r="CL51" s="2868" t="n"/>
      <c r="CM51" s="2868" t="n"/>
      <c r="CN51" s="2868" t="n"/>
      <c r="CO51" s="2868" t="n"/>
      <c r="CP51" s="1492" t="n"/>
      <c r="CQ51" s="1496" t="n"/>
      <c r="CR51" s="2867" t="n">
        <v>0</v>
      </c>
      <c r="CS51" s="2868" t="n">
        <v>0</v>
      </c>
      <c r="CT51" s="2868" t="n">
        <v>0</v>
      </c>
      <c r="CU51" s="2868" t="n">
        <v>0</v>
      </c>
      <c r="CV51" s="2868" t="n">
        <v>0</v>
      </c>
      <c r="CW51" s="2868" t="n">
        <v>0</v>
      </c>
      <c r="CX51" s="1492">
        <f>IFERROR(CR51/CW51-1,"-")</f>
        <v/>
      </c>
      <c r="CY51" s="70" t="n"/>
      <c r="CZ51" s="2870" t="n">
        <v>0</v>
      </c>
      <c r="DA51" s="2868" t="n">
        <v>0</v>
      </c>
      <c r="DB51" s="2868" t="n"/>
      <c r="DC51" s="2868" t="n"/>
      <c r="DD51" s="2868" t="n">
        <v>0</v>
      </c>
      <c r="DE51" s="1492" t="n"/>
      <c r="DF51" s="1492" t="n"/>
      <c r="DG51" s="1994" t="n"/>
      <c r="DH51" s="1994" t="n"/>
      <c r="DI51" s="2855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2855" t="n"/>
      <c r="DO51" s="2855" t="n"/>
      <c r="DP51" s="2871" t="n">
        <v>0</v>
      </c>
      <c r="DQ51" s="2857">
        <f>-CR51+DP51/10^6</f>
        <v/>
      </c>
      <c r="DR51" s="2652">
        <f>SUM(E51,K51,Q51,W51,AE51,AM51,AV51,BD51,BL51,BU51,CC51,CK51)-CS51</f>
        <v/>
      </c>
      <c r="DS51" s="2652">
        <f>SUM(D51,J51,P51,V51,AD51,AL51,AU51,BC51,,BN51,BV51,CD51,CL51)-CT51</f>
        <v/>
      </c>
      <c r="DT51" s="2858" t="n"/>
      <c r="DU51" s="2189" t="n">
        <v>0</v>
      </c>
      <c r="DV51" s="2859">
        <f>DU51-CJ51</f>
        <v/>
      </c>
      <c r="DX51" s="2847">
        <f>(CS51-CZ51)*10^6</f>
        <v/>
      </c>
      <c r="DY51" s="2847">
        <f>(CT51-DC51)*10^6</f>
        <v/>
      </c>
      <c r="DZ51" s="2847">
        <f>(CW51-DD51)*10^6</f>
        <v/>
      </c>
      <c r="EB51" s="2860" t="n"/>
    </row>
    <row customFormat="1" customHeight="1" hidden="1" ht="19.5" outlineLevel="1" r="52" s="1879">
      <c r="A52" s="1116" t="n"/>
      <c r="B52" s="2200" t="inlineStr">
        <is>
          <t>RELATIONS PUBLIQUES</t>
        </is>
      </c>
      <c r="C52" s="2201" t="inlineStr">
        <is>
          <t>Opex46</t>
        </is>
      </c>
      <c r="D52" s="2890" t="n">
        <v>65.909633</v>
      </c>
      <c r="E52" s="2868" t="n"/>
      <c r="F52" s="2868" t="n">
        <v>65.909633</v>
      </c>
      <c r="G52" s="2891" t="n">
        <v>81.81205700000001</v>
      </c>
      <c r="H52" s="1999" t="n">
        <v>-0.19437751088449</v>
      </c>
      <c r="I52" s="482" t="n"/>
      <c r="J52" s="2898" t="n">
        <v>70.164922</v>
      </c>
      <c r="K52" s="2868" t="n"/>
      <c r="L52" s="2868" t="n">
        <v>70.164922</v>
      </c>
      <c r="M52" s="2891" t="n">
        <v>81.81205700000001</v>
      </c>
      <c r="N52" s="1999" t="n">
        <v>-0.1423645294727158</v>
      </c>
      <c r="O52" s="1496" t="n"/>
      <c r="P52" s="2892" t="n">
        <v>60.050283</v>
      </c>
      <c r="Q52" s="2868" t="n"/>
      <c r="R52" s="2868" t="n">
        <v>60.050283</v>
      </c>
      <c r="S52" s="2891" t="n">
        <v>68.233216</v>
      </c>
      <c r="T52" s="1999" t="n">
        <v>-0.1199259463308896</v>
      </c>
      <c r="U52" s="2862" t="n"/>
      <c r="V52" s="2892" t="n">
        <v>71.232423</v>
      </c>
      <c r="W52" s="2868" t="n"/>
      <c r="X52" s="2868" t="n"/>
      <c r="Y52" s="2868" t="n">
        <v>71.232423</v>
      </c>
      <c r="Z52" s="2868" t="n">
        <v>71.232423</v>
      </c>
      <c r="AA52" s="2891" t="n">
        <v>74.932923</v>
      </c>
      <c r="AB52" s="1999" t="n">
        <v>-0.04938416722379835</v>
      </c>
      <c r="AC52" s="1496" t="n"/>
      <c r="AD52" s="2892" t="n"/>
      <c r="AE52" s="2868" t="n"/>
      <c r="AF52" s="2868" t="n"/>
      <c r="AG52" s="2868" t="n"/>
      <c r="AH52" s="2868" t="n"/>
      <c r="AI52" s="2891" t="n"/>
      <c r="AJ52" s="1999" t="n"/>
      <c r="AK52" s="1496" t="n"/>
      <c r="AL52" s="2892" t="n"/>
      <c r="AM52" s="2868" t="n"/>
      <c r="AN52" s="2868" t="n"/>
      <c r="AO52" s="2868" t="n"/>
      <c r="AP52" s="2868" t="n"/>
      <c r="AQ52" s="2868" t="n"/>
      <c r="AR52" s="2891" t="n"/>
      <c r="AS52" s="1999" t="n"/>
      <c r="AT52" s="2863" t="n"/>
      <c r="AU52" s="2892" t="n"/>
      <c r="AV52" s="2868" t="n"/>
      <c r="AW52" s="2868" t="n"/>
      <c r="AX52" s="2868" t="n"/>
      <c r="AY52" s="2868" t="n"/>
      <c r="AZ52" s="2891" t="n"/>
      <c r="BA52" s="1999" t="n"/>
      <c r="BB52" s="1496" t="n"/>
      <c r="BC52" s="2892" t="n"/>
      <c r="BD52" s="2868" t="n"/>
      <c r="BE52" s="2868" t="n"/>
      <c r="BF52" s="2868" t="n"/>
      <c r="BG52" s="2868" t="n"/>
      <c r="BH52" s="2891" t="n"/>
      <c r="BI52" s="1999" t="n"/>
      <c r="BJ52" s="2869" t="n"/>
      <c r="BK52" s="2892" t="n"/>
      <c r="BL52" s="2868" t="n"/>
      <c r="BM52" s="2868" t="n"/>
      <c r="BN52" s="2868" t="n"/>
      <c r="BO52" s="2868" t="n"/>
      <c r="BP52" s="2868" t="n"/>
      <c r="BQ52" s="2891" t="n"/>
      <c r="BR52" s="1999" t="n"/>
      <c r="BS52" s="2869" t="n"/>
      <c r="BT52" s="2892" t="n"/>
      <c r="BU52" s="2868" t="n"/>
      <c r="BV52" s="2868" t="n"/>
      <c r="BW52" s="2868" t="n"/>
      <c r="BX52" s="2868" t="n"/>
      <c r="BY52" s="2891" t="n"/>
      <c r="BZ52" s="1999" t="n"/>
      <c r="CA52" s="2831" t="n"/>
      <c r="CB52" s="2892" t="n"/>
      <c r="CC52" s="2868" t="n"/>
      <c r="CD52" s="2868" t="n"/>
      <c r="CE52" s="2868" t="n"/>
      <c r="CF52" s="2868" t="n"/>
      <c r="CG52" s="2891" t="n"/>
      <c r="CH52" s="1999" t="n"/>
      <c r="CI52" s="2831" t="n"/>
      <c r="CJ52" s="2892" t="n"/>
      <c r="CK52" s="2868" t="n"/>
      <c r="CL52" s="2868" t="n"/>
      <c r="CM52" s="2868" t="n"/>
      <c r="CN52" s="2868" t="n"/>
      <c r="CO52" s="2891" t="n"/>
      <c r="CP52" s="1999" t="n"/>
      <c r="CQ52" s="1496" t="n"/>
      <c r="CR52" s="2867" t="n">
        <v>267.357261</v>
      </c>
      <c r="CS52" s="2868" t="n">
        <v>0</v>
      </c>
      <c r="CT52" s="2868" t="n">
        <v>196.124838</v>
      </c>
      <c r="CU52" s="2868" t="n">
        <v>267.357261</v>
      </c>
      <c r="CV52" s="2868" t="n">
        <v>71.23242299999998</v>
      </c>
      <c r="CW52" s="2868" t="n">
        <v>306.790253</v>
      </c>
      <c r="CX52" s="1492">
        <f>IFERROR(CR52/CW52-1,"-")</f>
        <v/>
      </c>
      <c r="CY52" s="70" t="n"/>
      <c r="CZ52" s="2870" t="n">
        <v>0</v>
      </c>
      <c r="DA52" s="2868" t="n">
        <v>196.124838</v>
      </c>
      <c r="DB52" s="2868" t="n"/>
      <c r="DC52" s="2868" t="n"/>
      <c r="DD52" s="2868" t="n">
        <v>349.239415</v>
      </c>
      <c r="DE52" s="1492" t="n"/>
      <c r="DF52" s="1492" t="n"/>
      <c r="DG52" s="1994" t="n"/>
      <c r="DH52" s="1994" t="n"/>
      <c r="DI52" s="2855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N52" s="2855" t="n"/>
      <c r="DO52" s="2855" t="n"/>
      <c r="DP52" s="2899">
        <f>#VALUE!</f>
        <v/>
      </c>
      <c r="DQ52" s="2857">
        <f>-CR52+DP52/10^6</f>
        <v/>
      </c>
      <c r="DR52" s="2652">
        <f>SUM(E52,K52,Q52,W52,AE52,AM52,AV52,BD52,BL52,BU52,CC52,CK52)-CS52</f>
        <v/>
      </c>
      <c r="DS52" s="2652">
        <f>SUM(D52,J52,P52,V52,AD52,AL52,AU52,BC52,,BN52,BV52,CD52,CL52)-CT52</f>
        <v/>
      </c>
      <c r="DT52" s="2858" t="n"/>
      <c r="DU52" s="2189" t="n">
        <v>76.338363</v>
      </c>
      <c r="DV52" s="2859">
        <f>DU52-CJ52</f>
        <v/>
      </c>
      <c r="DX52" s="2847">
        <f>(CS52-CZ52)*10^6</f>
        <v/>
      </c>
      <c r="DY52" s="2847">
        <f>(CT52-DC52)*10^6</f>
        <v/>
      </c>
      <c r="DZ52" s="2847">
        <f>(CW52-DD52)*10^6</f>
        <v/>
      </c>
      <c r="EB52" s="2860" t="n"/>
    </row>
    <row customFormat="1" customHeight="1" hidden="1" ht="19.5" outlineLevel="1" r="53" s="1879">
      <c r="A53" s="1116" t="n"/>
      <c r="B53" s="2200" t="inlineStr">
        <is>
          <t>DEVELOPPEMENT DE LA MARQUE</t>
        </is>
      </c>
      <c r="C53" s="2201" t="inlineStr">
        <is>
          <t>Opex47</t>
        </is>
      </c>
      <c r="D53" s="2867" t="n">
        <v>0</v>
      </c>
      <c r="E53" s="2868" t="n"/>
      <c r="F53" s="2868" t="n">
        <v>0</v>
      </c>
      <c r="G53" s="2868" t="n">
        <v>0</v>
      </c>
      <c r="H53" s="1492" t="n"/>
      <c r="I53" s="482" t="n"/>
      <c r="J53" s="2867" t="n">
        <v>0</v>
      </c>
      <c r="K53" s="2868" t="n"/>
      <c r="L53" s="2868" t="n">
        <v>0</v>
      </c>
      <c r="M53" s="2868" t="n">
        <v>0</v>
      </c>
      <c r="N53" s="1492" t="n"/>
      <c r="O53" s="1496" t="n"/>
      <c r="P53" s="2867" t="n">
        <v>0</v>
      </c>
      <c r="Q53" s="2868" t="n"/>
      <c r="R53" s="2868" t="n">
        <v>0</v>
      </c>
      <c r="S53" s="2868" t="n">
        <v>0</v>
      </c>
      <c r="T53" s="1492" t="n"/>
      <c r="U53" s="2862" t="n"/>
      <c r="V53" s="2867" t="n">
        <v>0</v>
      </c>
      <c r="W53" s="2868" t="n"/>
      <c r="X53" s="2868" t="n"/>
      <c r="Y53" s="2868" t="n">
        <v>0</v>
      </c>
      <c r="Z53" s="2868" t="n">
        <v>0</v>
      </c>
      <c r="AA53" s="2868" t="n">
        <v>0</v>
      </c>
      <c r="AB53" s="1492" t="n"/>
      <c r="AC53" s="1496" t="n"/>
      <c r="AD53" s="2867" t="n"/>
      <c r="AE53" s="2868" t="n"/>
      <c r="AF53" s="2868" t="n"/>
      <c r="AG53" s="2868" t="n"/>
      <c r="AH53" s="2868" t="n"/>
      <c r="AI53" s="2868" t="n"/>
      <c r="AJ53" s="1492" t="n"/>
      <c r="AK53" s="1496" t="n"/>
      <c r="AL53" s="2867" t="n"/>
      <c r="AM53" s="2868" t="n"/>
      <c r="AN53" s="2868" t="n"/>
      <c r="AO53" s="2868" t="n"/>
      <c r="AP53" s="2868" t="n"/>
      <c r="AQ53" s="2868" t="n"/>
      <c r="AR53" s="2868" t="n"/>
      <c r="AS53" s="1492" t="n"/>
      <c r="AT53" s="2863" t="n"/>
      <c r="AU53" s="2867" t="n"/>
      <c r="AV53" s="2868" t="n"/>
      <c r="AW53" s="2868" t="n"/>
      <c r="AX53" s="2868" t="n"/>
      <c r="AY53" s="2868" t="n"/>
      <c r="AZ53" s="2868" t="n"/>
      <c r="BA53" s="1492" t="n"/>
      <c r="BB53" s="1496" t="n"/>
      <c r="BC53" s="2867" t="n"/>
      <c r="BD53" s="2868" t="n"/>
      <c r="BE53" s="2868" t="n"/>
      <c r="BF53" s="2868" t="n"/>
      <c r="BG53" s="2868" t="n"/>
      <c r="BH53" s="2868" t="n"/>
      <c r="BI53" s="1492" t="n"/>
      <c r="BJ53" s="2869" t="n"/>
      <c r="BK53" s="2867" t="n"/>
      <c r="BL53" s="2868" t="n"/>
      <c r="BM53" s="2868" t="n"/>
      <c r="BN53" s="2868" t="n"/>
      <c r="BO53" s="2868" t="n"/>
      <c r="BP53" s="2868" t="n"/>
      <c r="BQ53" s="2868" t="n"/>
      <c r="BR53" s="1492" t="n"/>
      <c r="BS53" s="2869" t="n"/>
      <c r="BT53" s="2867" t="n"/>
      <c r="BU53" s="2868" t="n"/>
      <c r="BV53" s="2868" t="n"/>
      <c r="BW53" s="2868" t="n"/>
      <c r="BX53" s="2868" t="n"/>
      <c r="BY53" s="2868" t="n"/>
      <c r="BZ53" s="1492" t="n"/>
      <c r="CA53" s="2831" t="n"/>
      <c r="CB53" s="2867" t="n"/>
      <c r="CC53" s="2868" t="n"/>
      <c r="CD53" s="2868" t="n"/>
      <c r="CE53" s="2868" t="n"/>
      <c r="CF53" s="2868" t="n"/>
      <c r="CG53" s="2868" t="n"/>
      <c r="CH53" s="1492" t="n"/>
      <c r="CI53" s="2831" t="n"/>
      <c r="CJ53" s="2867" t="n"/>
      <c r="CK53" s="2868" t="n"/>
      <c r="CL53" s="2868" t="n"/>
      <c r="CM53" s="2868" t="n"/>
      <c r="CN53" s="2868" t="n"/>
      <c r="CO53" s="2868" t="n"/>
      <c r="CP53" s="1492" t="n"/>
      <c r="CQ53" s="1496" t="n"/>
      <c r="CR53" s="2867" t="n">
        <v>0</v>
      </c>
      <c r="CS53" s="2868" t="n">
        <v>0</v>
      </c>
      <c r="CT53" s="2868" t="n">
        <v>0</v>
      </c>
      <c r="CU53" s="2868" t="n">
        <v>0</v>
      </c>
      <c r="CV53" s="2868" t="n">
        <v>0</v>
      </c>
      <c r="CW53" s="2868" t="n">
        <v>0</v>
      </c>
      <c r="CX53" s="1492">
        <f>IFERROR(CR53/CW53-1,"-")</f>
        <v/>
      </c>
      <c r="CY53" s="70" t="n"/>
      <c r="CZ53" s="2870" t="n">
        <v>0</v>
      </c>
      <c r="DA53" s="2868" t="n">
        <v>0</v>
      </c>
      <c r="DB53" s="2868" t="n"/>
      <c r="DC53" s="2868" t="n"/>
      <c r="DD53" s="2868" t="n">
        <v>0</v>
      </c>
      <c r="DE53" s="1492" t="n"/>
      <c r="DF53" s="1492" t="n"/>
      <c r="DG53" s="1994" t="n"/>
      <c r="DH53" s="1994" t="n"/>
      <c r="DI53" s="2855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N53" s="2855" t="n"/>
      <c r="DO53" s="2855" t="n"/>
      <c r="DP53" s="2871" t="n">
        <v>0</v>
      </c>
      <c r="DQ53" s="2857">
        <f>-CR53+DP53/10^6</f>
        <v/>
      </c>
      <c r="DR53" s="2652">
        <f>SUM(E53,K53,Q53,W53,AE53,AM53,AV53,BD53,BL53,BU53,CC53,CK53)-CS53</f>
        <v/>
      </c>
      <c r="DS53" s="2652">
        <f>SUM(D53,J53,P53,V53,AD53,AL53,AU53,BC53,,BN53,BV53,CD53,CL53)-CT53</f>
        <v/>
      </c>
      <c r="DT53" s="2858" t="n"/>
      <c r="DU53" s="2189" t="n">
        <v>0</v>
      </c>
      <c r="DV53" s="2859">
        <f>DU53-CJ53</f>
        <v/>
      </c>
      <c r="DX53" s="2847">
        <f>(CS53-CZ53)*10^6</f>
        <v/>
      </c>
      <c r="DY53" s="2847">
        <f>(CT53-DC53)*10^6</f>
        <v/>
      </c>
      <c r="DZ53" s="2847">
        <f>(CW53-DD53)*10^6</f>
        <v/>
      </c>
      <c r="EB53" s="2860" t="n"/>
    </row>
    <row customFormat="1" customHeight="1" hidden="1" ht="19.5" outlineLevel="1" r="54" s="1879">
      <c r="A54" s="1116" t="n"/>
      <c r="B54" s="2200" t="inlineStr">
        <is>
          <t>AUTRES IMPOTS ET TAXES DIRECTS</t>
        </is>
      </c>
      <c r="C54" s="2201" t="inlineStr">
        <is>
          <t>Opex48</t>
        </is>
      </c>
      <c r="D54" s="2867" t="n">
        <v>0</v>
      </c>
      <c r="E54" s="2868" t="n"/>
      <c r="F54" s="2868" t="n">
        <v>0</v>
      </c>
      <c r="G54" s="2868" t="n"/>
      <c r="H54" s="1492" t="n"/>
      <c r="I54" s="482" t="n"/>
      <c r="J54" s="2867" t="n">
        <v>0</v>
      </c>
      <c r="K54" s="2868" t="n"/>
      <c r="L54" s="2868" t="n">
        <v>0</v>
      </c>
      <c r="M54" s="2868" t="n"/>
      <c r="N54" s="1492" t="n"/>
      <c r="O54" s="1496" t="n"/>
      <c r="P54" s="2867" t="n">
        <v>0</v>
      </c>
      <c r="Q54" s="2868" t="n"/>
      <c r="R54" s="2868" t="n">
        <v>0</v>
      </c>
      <c r="S54" s="2868" t="n"/>
      <c r="T54" s="1492" t="n"/>
      <c r="U54" s="2862" t="n"/>
      <c r="V54" s="2867" t="n">
        <v>0</v>
      </c>
      <c r="W54" s="2868" t="n"/>
      <c r="X54" s="2868" t="n"/>
      <c r="Y54" s="2868" t="n">
        <v>0</v>
      </c>
      <c r="Z54" s="2868" t="n">
        <v>0</v>
      </c>
      <c r="AA54" s="2868" t="n"/>
      <c r="AB54" s="1492" t="n"/>
      <c r="AC54" s="1496" t="n"/>
      <c r="AD54" s="2867" t="n"/>
      <c r="AE54" s="2868" t="n"/>
      <c r="AF54" s="2868" t="n"/>
      <c r="AG54" s="2868" t="n"/>
      <c r="AH54" s="2868" t="n"/>
      <c r="AI54" s="2868" t="n"/>
      <c r="AJ54" s="1492" t="n"/>
      <c r="AK54" s="1496" t="n"/>
      <c r="AL54" s="2867" t="n"/>
      <c r="AM54" s="2868" t="n"/>
      <c r="AN54" s="2868" t="n"/>
      <c r="AO54" s="2868" t="n"/>
      <c r="AP54" s="2868" t="n"/>
      <c r="AQ54" s="2868" t="n"/>
      <c r="AR54" s="2868" t="n"/>
      <c r="AS54" s="1492" t="n"/>
      <c r="AT54" s="2863" t="n"/>
      <c r="AU54" s="2867" t="n"/>
      <c r="AV54" s="2868" t="n"/>
      <c r="AW54" s="2868" t="n"/>
      <c r="AX54" s="2868" t="n"/>
      <c r="AY54" s="2868" t="n"/>
      <c r="AZ54" s="2868" t="n"/>
      <c r="BA54" s="1492" t="n"/>
      <c r="BB54" s="1496" t="n"/>
      <c r="BC54" s="2867" t="n"/>
      <c r="BD54" s="2868" t="n"/>
      <c r="BE54" s="2868" t="n"/>
      <c r="BF54" s="2868" t="n"/>
      <c r="BG54" s="2868" t="n"/>
      <c r="BH54" s="2868" t="n"/>
      <c r="BI54" s="1492" t="n"/>
      <c r="BJ54" s="2869" t="n"/>
      <c r="BK54" s="2867" t="n"/>
      <c r="BL54" s="2868" t="n"/>
      <c r="BM54" s="2868" t="n"/>
      <c r="BN54" s="2868" t="n"/>
      <c r="BO54" s="2868" t="n"/>
      <c r="BP54" s="2868" t="n"/>
      <c r="BQ54" s="2868" t="n"/>
      <c r="BR54" s="1492" t="n"/>
      <c r="BS54" s="2869" t="n"/>
      <c r="BT54" s="2867" t="n"/>
      <c r="BU54" s="2868" t="n"/>
      <c r="BV54" s="2868" t="n"/>
      <c r="BW54" s="2868" t="n"/>
      <c r="BX54" s="2868" t="n"/>
      <c r="BY54" s="2868" t="n"/>
      <c r="BZ54" s="1492" t="n"/>
      <c r="CA54" s="2831" t="n"/>
      <c r="CB54" s="2867" t="n"/>
      <c r="CC54" s="2868" t="n"/>
      <c r="CD54" s="2868" t="n"/>
      <c r="CE54" s="2868" t="n"/>
      <c r="CF54" s="2868" t="n"/>
      <c r="CG54" s="2868" t="n"/>
      <c r="CH54" s="1492" t="n"/>
      <c r="CI54" s="2831" t="n"/>
      <c r="CJ54" s="2867" t="n"/>
      <c r="CK54" s="2868" t="n"/>
      <c r="CL54" s="2868" t="n"/>
      <c r="CM54" s="2868" t="n"/>
      <c r="CN54" s="2868" t="n"/>
      <c r="CO54" s="2868" t="n"/>
      <c r="CP54" s="1492" t="n"/>
      <c r="CQ54" s="1496" t="n"/>
      <c r="CR54" s="2867" t="n">
        <v>0</v>
      </c>
      <c r="CS54" s="2868" t="n">
        <v>0</v>
      </c>
      <c r="CT54" s="2868" t="n">
        <v>0</v>
      </c>
      <c r="CU54" s="2868" t="n">
        <v>0</v>
      </c>
      <c r="CV54" s="2868" t="n">
        <v>0</v>
      </c>
      <c r="CW54" s="2868" t="n">
        <v>0</v>
      </c>
      <c r="CX54" s="1492">
        <f>IFERROR(CR54/CW54-1,"-")</f>
        <v/>
      </c>
      <c r="CY54" s="70" t="n"/>
      <c r="CZ54" s="2870" t="n">
        <v>0</v>
      </c>
      <c r="DA54" s="2868" t="n">
        <v>0</v>
      </c>
      <c r="DB54" s="2868" t="n"/>
      <c r="DC54" s="2868" t="n"/>
      <c r="DD54" s="2868" t="n">
        <v>0</v>
      </c>
      <c r="DE54" s="1492" t="n"/>
      <c r="DF54" s="1492" t="n"/>
      <c r="DG54" s="1994" t="n"/>
      <c r="DH54" s="1994" t="n"/>
      <c r="DI54" s="2855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N54" s="2855" t="n"/>
      <c r="DO54" s="2855" t="n"/>
      <c r="DP54" s="2871" t="n"/>
      <c r="DQ54" s="2857">
        <f>-CR54+DP54/10^6</f>
        <v/>
      </c>
      <c r="DR54" s="2652">
        <f>SUM(E54,K54,Q54,W54,AE54,AM54,AV54,BD54,BL54,BU54,CC54,CK54)-CS54</f>
        <v/>
      </c>
      <c r="DS54" s="2652">
        <f>SUM(D54,J54,P54,V54,AD54,AL54,AU54,BC54,,BN54,BV54,CD54,CL54)-CT54</f>
        <v/>
      </c>
      <c r="DT54" s="2858" t="n"/>
      <c r="DU54" s="2189" t="n"/>
      <c r="DV54" s="2859">
        <f>DU54-CJ54</f>
        <v/>
      </c>
      <c r="DX54" s="2847">
        <f>(CS54-CZ54)*10^6</f>
        <v/>
      </c>
      <c r="DY54" s="2847">
        <f>(CT54-DC54)*10^6</f>
        <v/>
      </c>
      <c r="DZ54" s="2847">
        <f>(CW54-DD54)*10^6</f>
        <v/>
      </c>
      <c r="EB54" s="2860" t="n"/>
    </row>
    <row customFormat="1" customHeight="1" hidden="1" ht="19.5" outlineLevel="1" r="55" s="1879">
      <c r="A55" s="1116" t="n"/>
      <c r="B55" s="2200" t="inlineStr">
        <is>
          <t>ENQUETES ET ETUDES DE MARCHES</t>
        </is>
      </c>
      <c r="C55" s="2201" t="inlineStr">
        <is>
          <t>Opex49</t>
        </is>
      </c>
      <c r="D55" s="2900" t="n">
        <v>0</v>
      </c>
      <c r="E55" s="2868" t="n"/>
      <c r="F55" s="2868" t="n">
        <v>0</v>
      </c>
      <c r="G55" s="2868" t="n">
        <v>0</v>
      </c>
      <c r="H55" s="1492" t="n"/>
      <c r="I55" s="482" t="n"/>
      <c r="J55" s="2900" t="n">
        <v>0</v>
      </c>
      <c r="K55" s="2868" t="n"/>
      <c r="L55" s="2868" t="n">
        <v>0</v>
      </c>
      <c r="M55" s="2868" t="n">
        <v>0</v>
      </c>
      <c r="N55" s="1492" t="n"/>
      <c r="O55" s="1496" t="n"/>
      <c r="P55" s="2900" t="n">
        <v>0</v>
      </c>
      <c r="Q55" s="2868" t="n"/>
      <c r="R55" s="2868" t="n">
        <v>0</v>
      </c>
      <c r="S55" s="2868" t="n">
        <v>0</v>
      </c>
      <c r="T55" s="1492" t="n"/>
      <c r="U55" s="2862" t="n"/>
      <c r="V55" s="2900" t="n">
        <v>0</v>
      </c>
      <c r="W55" s="2868" t="n"/>
      <c r="X55" s="2868" t="n"/>
      <c r="Y55" s="2868" t="n">
        <v>0</v>
      </c>
      <c r="Z55" s="2868" t="n">
        <v>0</v>
      </c>
      <c r="AA55" s="2868" t="n">
        <v>0</v>
      </c>
      <c r="AB55" s="1492" t="n"/>
      <c r="AC55" s="1496" t="n"/>
      <c r="AD55" s="2900" t="n"/>
      <c r="AE55" s="2868" t="n"/>
      <c r="AF55" s="2868" t="n"/>
      <c r="AG55" s="2868" t="n"/>
      <c r="AH55" s="2868" t="n"/>
      <c r="AI55" s="2868" t="n"/>
      <c r="AJ55" s="1492" t="n"/>
      <c r="AK55" s="1496" t="n"/>
      <c r="AL55" s="2900" t="n"/>
      <c r="AM55" s="2868" t="n"/>
      <c r="AN55" s="2868" t="n"/>
      <c r="AO55" s="2868" t="n"/>
      <c r="AP55" s="2868" t="n"/>
      <c r="AQ55" s="2868" t="n"/>
      <c r="AR55" s="2868" t="n"/>
      <c r="AS55" s="1492" t="n"/>
      <c r="AT55" s="2863" t="n"/>
      <c r="AU55" s="2900" t="n"/>
      <c r="AV55" s="2868" t="n"/>
      <c r="AW55" s="2868" t="n"/>
      <c r="AX55" s="2868" t="n"/>
      <c r="AY55" s="2868" t="n"/>
      <c r="AZ55" s="2868" t="n"/>
      <c r="BA55" s="1492" t="n"/>
      <c r="BB55" s="1496" t="n"/>
      <c r="BC55" s="2900" t="n"/>
      <c r="BD55" s="2868" t="n"/>
      <c r="BE55" s="2868" t="n"/>
      <c r="BF55" s="2868" t="n"/>
      <c r="BG55" s="2868" t="n"/>
      <c r="BH55" s="2868" t="n"/>
      <c r="BI55" s="1492" t="n"/>
      <c r="BJ55" s="2869" t="n"/>
      <c r="BK55" s="2900" t="n"/>
      <c r="BL55" s="2868" t="n"/>
      <c r="BM55" s="2868" t="n"/>
      <c r="BN55" s="2868" t="n"/>
      <c r="BO55" s="2868" t="n"/>
      <c r="BP55" s="2868" t="n"/>
      <c r="BQ55" s="2868" t="n"/>
      <c r="BR55" s="1492" t="n"/>
      <c r="BS55" s="2869" t="n"/>
      <c r="BT55" s="2900" t="n"/>
      <c r="BU55" s="2868" t="n"/>
      <c r="BV55" s="2868" t="n"/>
      <c r="BW55" s="2868" t="n"/>
      <c r="BX55" s="2868" t="n"/>
      <c r="BY55" s="2868" t="n"/>
      <c r="BZ55" s="1492" t="n"/>
      <c r="CA55" s="2831" t="n"/>
      <c r="CB55" s="2900" t="n"/>
      <c r="CC55" s="2868" t="n"/>
      <c r="CD55" s="2868" t="n"/>
      <c r="CE55" s="2868" t="n"/>
      <c r="CF55" s="2868" t="n"/>
      <c r="CG55" s="2868" t="n"/>
      <c r="CH55" s="1492" t="n"/>
      <c r="CI55" s="2831" t="n"/>
      <c r="CJ55" s="2900" t="n"/>
      <c r="CK55" s="2868" t="n"/>
      <c r="CL55" s="2868" t="n"/>
      <c r="CM55" s="2868" t="n"/>
      <c r="CN55" s="2868" t="n"/>
      <c r="CO55" s="2868" t="n"/>
      <c r="CP55" s="1492" t="n"/>
      <c r="CQ55" s="1496" t="n"/>
      <c r="CR55" s="2867" t="n">
        <v>0</v>
      </c>
      <c r="CS55" s="2868" t="n">
        <v>0</v>
      </c>
      <c r="CT55" s="2868" t="n">
        <v>0</v>
      </c>
      <c r="CU55" s="2868" t="n">
        <v>0</v>
      </c>
      <c r="CV55" s="2868" t="n">
        <v>0</v>
      </c>
      <c r="CW55" s="2868" t="n">
        <v>0</v>
      </c>
      <c r="CX55" s="1492">
        <f>IFERROR(CR55/CW55-1,"-")</f>
        <v/>
      </c>
      <c r="CY55" s="70" t="n"/>
      <c r="CZ55" s="2870" t="n">
        <v>0</v>
      </c>
      <c r="DA55" s="2868" t="n">
        <v>0</v>
      </c>
      <c r="DB55" s="2868" t="n"/>
      <c r="DC55" s="2868" t="n"/>
      <c r="DD55" s="2868" t="n">
        <v>22.90617</v>
      </c>
      <c r="DE55" s="1492" t="n"/>
      <c r="DF55" s="1492" t="n"/>
      <c r="DG55" s="1994" t="n"/>
      <c r="DH55" s="1994" t="n"/>
      <c r="DI55" s="2855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2855" t="n"/>
      <c r="DO55" s="2855" t="n"/>
      <c r="DP55" s="2901" t="n">
        <v>-14212630</v>
      </c>
      <c r="DQ55" s="2857">
        <f>-CR55+DP55/10^6</f>
        <v/>
      </c>
      <c r="DR55" s="2652">
        <f>SUM(E55,K55,Q55,W55,AE55,AM55,AV55,BD55,BL55,BU55,CC55,CK55)-CS55</f>
        <v/>
      </c>
      <c r="DS55" s="2652">
        <f>SUM(D55,J55,P55,V55,AD55,AL55,AU55,BC55,,BN55,BV55,CD55,CL55)-CT55</f>
        <v/>
      </c>
      <c r="DT55" s="2858" t="n"/>
      <c r="DU55" s="2189" t="n">
        <v>0</v>
      </c>
      <c r="DV55" s="2859">
        <f>DU55-CJ55</f>
        <v/>
      </c>
      <c r="DX55" s="2847">
        <f>(CS55-CZ55)*10^6</f>
        <v/>
      </c>
      <c r="DY55" s="2847">
        <f>(CT55-DC55)*10^6</f>
        <v/>
      </c>
      <c r="DZ55" s="2847">
        <f>(CW55-DD55)*10^6</f>
        <v/>
      </c>
      <c r="EB55" s="2860" t="n"/>
    </row>
    <row collapsed="1" customHeight="1" ht="3" r="56">
      <c r="B56" s="710" t="n"/>
      <c r="C56" s="2198" t="inlineStr">
        <is>
          <t>Opex50</t>
        </is>
      </c>
      <c r="D56" s="2779" t="n"/>
      <c r="E56" s="2671" t="n"/>
      <c r="F56" s="2671" t="n"/>
      <c r="G56" s="2671" t="n"/>
      <c r="H56" s="353" t="n"/>
      <c r="I56" s="482" t="n"/>
      <c r="J56" s="2779" t="n"/>
      <c r="K56" s="2671" t="n"/>
      <c r="L56" s="2671" t="n"/>
      <c r="M56" s="2671" t="n"/>
      <c r="N56" s="353" t="n"/>
      <c r="O56" s="482" t="n"/>
      <c r="P56" s="2779" t="n"/>
      <c r="Q56" s="2671" t="n"/>
      <c r="R56" s="2671" t="n"/>
      <c r="S56" s="2671" t="n"/>
      <c r="T56" s="353" t="n"/>
      <c r="U56" s="2862" t="n"/>
      <c r="V56" s="2779" t="n"/>
      <c r="W56" s="2671" t="n"/>
      <c r="X56" s="2671" t="n"/>
      <c r="Y56" s="2671" t="n"/>
      <c r="Z56" s="2671" t="n"/>
      <c r="AA56" s="2671" t="n"/>
      <c r="AB56" s="353" t="n"/>
      <c r="AC56" s="482" t="n"/>
      <c r="AD56" s="2779" t="n"/>
      <c r="AE56" s="2671" t="n"/>
      <c r="AF56" s="2671" t="n"/>
      <c r="AG56" s="2671" t="n"/>
      <c r="AH56" s="2671" t="n"/>
      <c r="AI56" s="2671" t="n"/>
      <c r="AJ56" s="353" t="n"/>
      <c r="AK56" s="482" t="n"/>
      <c r="AL56" s="2779" t="n"/>
      <c r="AM56" s="2671" t="n"/>
      <c r="AN56" s="2671" t="n"/>
      <c r="AO56" s="2671" t="n"/>
      <c r="AP56" s="2671" t="n"/>
      <c r="AQ56" s="2671" t="n"/>
      <c r="AR56" s="2671" t="n"/>
      <c r="AS56" s="353" t="n"/>
      <c r="AT56" s="2863" t="n"/>
      <c r="AU56" s="2779" t="n"/>
      <c r="AV56" s="2671" t="n"/>
      <c r="AW56" s="2671" t="n"/>
      <c r="AX56" s="2671" t="n"/>
      <c r="AY56" s="2671" t="n"/>
      <c r="AZ56" s="2671" t="n"/>
      <c r="BA56" s="353" t="n"/>
      <c r="BB56" s="482" t="n"/>
      <c r="BC56" s="2779" t="n"/>
      <c r="BD56" s="2671" t="n"/>
      <c r="BE56" s="2671" t="n"/>
      <c r="BF56" s="2671" t="n"/>
      <c r="BG56" s="2671" t="n"/>
      <c r="BH56" s="2671" t="n"/>
      <c r="BI56" s="353" t="n"/>
      <c r="BJ56" s="2862" t="n"/>
      <c r="BK56" s="2779" t="n"/>
      <c r="BL56" s="2671" t="n"/>
      <c r="BM56" s="2671" t="n"/>
      <c r="BN56" s="2671" t="n"/>
      <c r="BO56" s="2671" t="n"/>
      <c r="BP56" s="2671" t="n"/>
      <c r="BQ56" s="2671" t="n"/>
      <c r="BR56" s="353" t="n"/>
      <c r="BS56" s="2862" t="n"/>
      <c r="BT56" s="2779" t="n"/>
      <c r="BU56" s="2671" t="n"/>
      <c r="BV56" s="2671" t="n"/>
      <c r="BW56" s="2671" t="n"/>
      <c r="BX56" s="2671" t="n"/>
      <c r="BY56" s="2671" t="n"/>
      <c r="BZ56" s="353" t="n"/>
      <c r="CA56" s="2831" t="n"/>
      <c r="CB56" s="2779" t="n"/>
      <c r="CC56" s="2671" t="n"/>
      <c r="CD56" s="2671" t="n"/>
      <c r="CE56" s="2671" t="n"/>
      <c r="CF56" s="2671" t="n"/>
      <c r="CG56" s="2671" t="n"/>
      <c r="CH56" s="353" t="n"/>
      <c r="CI56" s="2831" t="n"/>
      <c r="CJ56" s="2779" t="n"/>
      <c r="CK56" s="2671" t="n"/>
      <c r="CL56" s="2671" t="n"/>
      <c r="CM56" s="2671" t="n"/>
      <c r="CN56" s="2671" t="n"/>
      <c r="CO56" s="2671" t="n"/>
      <c r="CP56" s="353" t="n"/>
      <c r="CQ56" s="482" t="n"/>
      <c r="CR56" s="2779" t="n"/>
      <c r="CS56" s="2671" t="n"/>
      <c r="CT56" s="2671" t="n"/>
      <c r="CU56" s="2671" t="n"/>
      <c r="CV56" s="2671" t="n"/>
      <c r="CW56" s="2671" t="n"/>
      <c r="CX56" s="353">
        <f>IFERROR(CR56/CW56-1,"-")</f>
        <v/>
      </c>
      <c r="CY56" s="70" t="n"/>
      <c r="CZ56" s="2864" t="n"/>
      <c r="DA56" s="2671" t="n"/>
      <c r="DB56" s="2671" t="n"/>
      <c r="DC56" s="2671" t="n"/>
      <c r="DD56" s="2671" t="n"/>
      <c r="DE56" s="353" t="n"/>
      <c r="DF56" s="353" t="n"/>
      <c r="DG56" s="2283" t="n"/>
      <c r="DH56" s="2283" t="n"/>
      <c r="DI56" s="2855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2855" t="n"/>
      <c r="DO56" s="2855" t="n"/>
      <c r="DP56" s="2865" t="n"/>
      <c r="DQ56" s="2857">
        <f>-CR56+DP56/10^6</f>
        <v/>
      </c>
      <c r="DR56" s="2652">
        <f>SUM(E56,K56,Q56,W56,AE56,AM56,AV56,BD56,BL56,BU56,CC56,CK56)-CS56</f>
        <v/>
      </c>
      <c r="DS56" s="2652">
        <f>SUM(D56,J56,P56,V56,AD56,AL56,AU56,BC56,,BN56,BV56,CD56,CL56)-CT56</f>
        <v/>
      </c>
      <c r="DT56" s="2858" t="n"/>
      <c r="DU56" s="2307" t="n"/>
      <c r="DV56" s="2859">
        <f>DU56-CJ56</f>
        <v/>
      </c>
      <c r="DX56" s="2847">
        <f>(CS56-CZ56)*10^6</f>
        <v/>
      </c>
      <c r="DY56" s="2847">
        <f>(CT56-DC56)*10^6</f>
        <v/>
      </c>
      <c r="DZ56" s="2847">
        <f>(CW56-DD56)*10^6</f>
        <v/>
      </c>
      <c r="EB56" s="2860" t="n"/>
    </row>
    <row customHeight="1" ht="22.5" r="57">
      <c r="B57" s="2866" t="inlineStr">
        <is>
          <t>Exploitation &amp; maintenance</t>
        </is>
      </c>
      <c r="C57" s="2198" t="inlineStr">
        <is>
          <t>Opex51</t>
        </is>
      </c>
      <c r="D57" s="2846" t="n">
        <v>1552.684257</v>
      </c>
      <c r="E57" s="2847" t="n">
        <v>1667.260989792341</v>
      </c>
      <c r="F57" s="2847" t="n">
        <v>-114.5767327923415</v>
      </c>
      <c r="G57" s="2847" t="n">
        <v>1604.298353</v>
      </c>
      <c r="H57" s="475" t="n">
        <v>-0.03217237984660559</v>
      </c>
      <c r="I57" s="1495" t="n"/>
      <c r="J57" s="2846" t="n">
        <v>1638.012516</v>
      </c>
      <c r="K57" s="2847" t="n">
        <v>1654.589292303094</v>
      </c>
      <c r="L57" s="2847" t="n">
        <v>-16.57677630309422</v>
      </c>
      <c r="M57" s="2847" t="n">
        <v>1520.44755</v>
      </c>
      <c r="N57" s="475" t="n">
        <v>0.07732260543943115</v>
      </c>
      <c r="O57" s="481" t="n"/>
      <c r="P57" s="2846" t="n">
        <v>1705.71676</v>
      </c>
      <c r="Q57" s="2847" t="n">
        <v>1657.260989792342</v>
      </c>
      <c r="R57" s="2847" t="n">
        <v>48.45577020765745</v>
      </c>
      <c r="S57" s="2847" t="n">
        <v>1564.192467999995</v>
      </c>
      <c r="T57" s="475" t="n">
        <v>0.0904775434579097</v>
      </c>
      <c r="U57" s="2848" t="n"/>
      <c r="V57" s="2846" t="n">
        <v>1623.814071</v>
      </c>
      <c r="W57" s="2847" t="n">
        <v>1624.589292303095</v>
      </c>
      <c r="X57" s="2847" t="n">
        <v>1639.650674564166</v>
      </c>
      <c r="Y57" s="2847" t="n">
        <v>-0.7752213030948951</v>
      </c>
      <c r="Z57" s="2847" t="n">
        <v>-15.83660356416635</v>
      </c>
      <c r="AA57" s="2847" t="n">
        <v>1658.249814</v>
      </c>
      <c r="AB57" s="475" t="n">
        <v>-0.02076631802354001</v>
      </c>
      <c r="AC57" s="481" t="n"/>
      <c r="AD57" s="2846" t="n"/>
      <c r="AE57" s="2847" t="n"/>
      <c r="AF57" s="2847" t="n"/>
      <c r="AG57" s="2847" t="n"/>
      <c r="AH57" s="2847" t="n"/>
      <c r="AI57" s="2847" t="n"/>
      <c r="AJ57" s="475" t="n"/>
      <c r="AK57" s="481" t="n"/>
      <c r="AL57" s="2846" t="n"/>
      <c r="AM57" s="2847" t="n"/>
      <c r="AN57" s="2847" t="n"/>
      <c r="AO57" s="2847" t="n"/>
      <c r="AP57" s="2847" t="n"/>
      <c r="AQ57" s="2847" t="n"/>
      <c r="AR57" s="2847" t="n"/>
      <c r="AS57" s="475" t="n"/>
      <c r="AT57" s="2849" t="n"/>
      <c r="AU57" s="2846" t="n"/>
      <c r="AV57" s="2847" t="n"/>
      <c r="AW57" s="2847" t="n"/>
      <c r="AX57" s="2847" t="n"/>
      <c r="AY57" s="2847" t="n"/>
      <c r="AZ57" s="2847" t="n"/>
      <c r="BA57" s="475" t="n"/>
      <c r="BB57" s="481" t="n"/>
      <c r="BC57" s="2846" t="n"/>
      <c r="BD57" s="2847" t="n"/>
      <c r="BE57" s="2847" t="n"/>
      <c r="BF57" s="2847" t="n"/>
      <c r="BG57" s="2847" t="n"/>
      <c r="BH57" s="2847" t="n"/>
      <c r="BI57" s="475" t="n"/>
      <c r="BJ57" s="2851" t="n"/>
      <c r="BK57" s="2846" t="n"/>
      <c r="BL57" s="2847" t="n"/>
      <c r="BM57" s="2847" t="n"/>
      <c r="BN57" s="2847" t="n"/>
      <c r="BO57" s="2847" t="n"/>
      <c r="BP57" s="2847" t="n"/>
      <c r="BQ57" s="2847" t="n"/>
      <c r="BR57" s="475" t="n"/>
      <c r="BS57" s="2851" t="n"/>
      <c r="BT57" s="2846" t="n"/>
      <c r="BU57" s="2847" t="n"/>
      <c r="BV57" s="2846" t="n"/>
      <c r="BW57" s="2847" t="n"/>
      <c r="BX57" s="2847" t="n"/>
      <c r="BY57" s="2847" t="n"/>
      <c r="BZ57" s="475" t="n"/>
      <c r="CA57" s="2831" t="n"/>
      <c r="CB57" s="2846" t="n"/>
      <c r="CC57" s="2847" t="n"/>
      <c r="CD57" s="2846" t="n"/>
      <c r="CE57" s="2847" t="n"/>
      <c r="CF57" s="2847" t="n"/>
      <c r="CG57" s="2847" t="n"/>
      <c r="CH57" s="475" t="n"/>
      <c r="CI57" s="2831" t="n"/>
      <c r="CJ57" s="2846" t="n"/>
      <c r="CK57" s="2847" t="n"/>
      <c r="CL57" s="2846" t="n"/>
      <c r="CM57" s="2847" t="n"/>
      <c r="CN57" s="2847" t="n"/>
      <c r="CO57" s="2847" t="n"/>
      <c r="CP57" s="475" t="n"/>
      <c r="CQ57" s="481" t="n"/>
      <c r="CR57" s="2846" t="n">
        <v>6520.227603999999</v>
      </c>
      <c r="CS57" s="2847" t="n">
        <v>6603.700564190873</v>
      </c>
      <c r="CT57" s="2847" t="n">
        <v>6536.064207564165</v>
      </c>
      <c r="CU57" s="2847" t="n">
        <v>-83.47296019087389</v>
      </c>
      <c r="CV57" s="2847" t="n">
        <v>-15.83660356416658</v>
      </c>
      <c r="CW57" s="2847" t="n">
        <v>6347.188184999995</v>
      </c>
      <c r="CX57" s="475">
        <f>IFERROR(CR57/CW57-1,"-")</f>
        <v/>
      </c>
      <c r="CY57" s="248" t="n"/>
      <c r="CZ57" s="2854" t="n">
        <v>19572.22094847856</v>
      </c>
      <c r="DA57" s="2847" t="n">
        <v>19219.63309201084</v>
      </c>
      <c r="DB57" s="2847" t="n"/>
      <c r="DC57" s="2847" t="n"/>
      <c r="DD57" s="2847" t="n">
        <v>21023.87948373393</v>
      </c>
      <c r="DE57" s="475">
        <f>+CZ57/DD57-1</f>
        <v/>
      </c>
      <c r="DF57" s="475">
        <f>+DA57/DD57-1</f>
        <v/>
      </c>
      <c r="DG57" s="2282">
        <f>+DB57/DD57-1</f>
        <v/>
      </c>
      <c r="DH57" s="2282">
        <f>+DC57/DD57-1</f>
        <v/>
      </c>
      <c r="DI57" s="2855" t="n"/>
      <c r="DJ57" s="2652">
        <f>SUM(D57,J57,P57,V57,AD57,AL57,AU57,BC57,BK57,BT57,CB57,CJ57)-CR57</f>
        <v/>
      </c>
      <c r="DK57" s="2652" t="n"/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N57" s="2855" t="n"/>
      <c r="DO57" s="2855" t="n"/>
      <c r="DP57" s="2856">
        <f>+DP58+DP79+DP97+DP100+DP106</f>
        <v/>
      </c>
      <c r="DQ57" s="2857">
        <f>-CR57+DP57/10^6</f>
        <v/>
      </c>
      <c r="DR57" s="2652">
        <f>SUM(E57,K57,Q57,W57,AE57,AM57,AV57,BD57,BL57,BU57,CC57,CK57)-CS57</f>
        <v/>
      </c>
      <c r="DS57" s="2652">
        <f>SUM(D57,J57,P57,V57,AD57,AL57,AU57,BC57,,BN57,BV57,CD57,CL57)-CT57</f>
        <v/>
      </c>
      <c r="DT57" s="2858" t="n"/>
      <c r="DU57" s="2307" t="n">
        <v>1613.654745</v>
      </c>
      <c r="DV57" s="2859">
        <f>DU57-CJ57</f>
        <v/>
      </c>
      <c r="DX57" s="2847">
        <f>(CS57-CZ57)*10^6</f>
        <v/>
      </c>
      <c r="DY57" s="2847">
        <f>(CT57-DC57)*10^6</f>
        <v/>
      </c>
      <c r="DZ57" s="2847">
        <f>(CW57-DD57)*10^6</f>
        <v/>
      </c>
      <c r="EB57" s="2860" t="n"/>
    </row>
    <row customHeight="1" ht="15.75" r="58">
      <c r="B58" s="2207" t="inlineStr">
        <is>
          <t>Achat d'énergie - Bâtiment - Gardiennage</t>
        </is>
      </c>
      <c r="C58" s="2198" t="inlineStr">
        <is>
          <t>Opex52</t>
        </is>
      </c>
      <c r="D58" s="2779" t="n">
        <v>699.009818</v>
      </c>
      <c r="E58" s="2671" t="n">
        <v>712.2599054600817</v>
      </c>
      <c r="F58" s="2671" t="n">
        <v>-13.25008746008166</v>
      </c>
      <c r="G58" s="2671" t="n">
        <v>740.8442159999998</v>
      </c>
      <c r="H58" s="353" t="n">
        <v>-0.05646854911802379</v>
      </c>
      <c r="I58" s="482" t="n"/>
      <c r="J58" s="2779" t="n">
        <v>683.839785</v>
      </c>
      <c r="K58" s="2671" t="n">
        <v>699.5882079708341</v>
      </c>
      <c r="L58" s="2671" t="n">
        <v>-15.7484229708341</v>
      </c>
      <c r="M58" s="2671" t="n">
        <v>662.3155009999999</v>
      </c>
      <c r="N58" s="353" t="n">
        <v>0.03249853576958639</v>
      </c>
      <c r="O58" s="482" t="n"/>
      <c r="P58" s="2779" t="n">
        <v>785.581757</v>
      </c>
      <c r="Q58" s="2671" t="n">
        <v>712.2599054600826</v>
      </c>
      <c r="R58" s="2671" t="n">
        <v>73.32185153991747</v>
      </c>
      <c r="S58" s="2671" t="n">
        <v>701.9120820000002</v>
      </c>
      <c r="T58" s="353" t="n">
        <v>0.119202500064673</v>
      </c>
      <c r="U58" s="2862" t="n"/>
      <c r="V58" s="2779" t="n">
        <v>598.9129780000001</v>
      </c>
      <c r="W58" s="2671" t="n">
        <v>699.588207970835</v>
      </c>
      <c r="X58" s="2671" t="n">
        <v>701.661528</v>
      </c>
      <c r="Y58" s="2671" t="n">
        <v>-100.6752299708349</v>
      </c>
      <c r="Z58" s="2671" t="n">
        <v>-102.7485499999999</v>
      </c>
      <c r="AA58" s="2671" t="n">
        <v>738.961046</v>
      </c>
      <c r="AB58" s="353" t="n">
        <v>-0.1895202308133573</v>
      </c>
      <c r="AC58" s="482" t="n"/>
      <c r="AD58" s="2779" t="n"/>
      <c r="AE58" s="2671" t="n"/>
      <c r="AF58" s="2671" t="n"/>
      <c r="AG58" s="2671" t="n"/>
      <c r="AH58" s="2671" t="n"/>
      <c r="AI58" s="2671" t="n"/>
      <c r="AJ58" s="353" t="n"/>
      <c r="AK58" s="482" t="n"/>
      <c r="AL58" s="2779" t="n"/>
      <c r="AM58" s="2671" t="n"/>
      <c r="AN58" s="2671" t="n"/>
      <c r="AO58" s="2671" t="n"/>
      <c r="AP58" s="2671" t="n"/>
      <c r="AQ58" s="2671" t="n"/>
      <c r="AR58" s="2671" t="n"/>
      <c r="AS58" s="353" t="n"/>
      <c r="AT58" s="2863" t="n"/>
      <c r="AU58" s="2779" t="n"/>
      <c r="AV58" s="2671" t="n"/>
      <c r="AW58" s="2671" t="n"/>
      <c r="AX58" s="2671" t="n"/>
      <c r="AY58" s="2671" t="n"/>
      <c r="AZ58" s="2671" t="n"/>
      <c r="BA58" s="353" t="n"/>
      <c r="BB58" s="482" t="n"/>
      <c r="BC58" s="2779" t="n"/>
      <c r="BD58" s="2671" t="n"/>
      <c r="BE58" s="2671" t="n"/>
      <c r="BF58" s="2671" t="n"/>
      <c r="BG58" s="2671" t="n"/>
      <c r="BH58" s="2671" t="n"/>
      <c r="BI58" s="353" t="n"/>
      <c r="BJ58" s="2862" t="n"/>
      <c r="BK58" s="2779" t="n"/>
      <c r="BL58" s="2671" t="n"/>
      <c r="BM58" s="2671" t="n"/>
      <c r="BN58" s="2671" t="n"/>
      <c r="BO58" s="2671" t="n"/>
      <c r="BP58" s="2671" t="n"/>
      <c r="BQ58" s="2671" t="n"/>
      <c r="BR58" s="353" t="n"/>
      <c r="BS58" s="2862" t="n"/>
      <c r="BT58" s="2779" t="n"/>
      <c r="BU58" s="2671" t="n"/>
      <c r="BV58" s="2779" t="n"/>
      <c r="BW58" s="2671" t="n"/>
      <c r="BX58" s="2671" t="n"/>
      <c r="BY58" s="2671" t="n"/>
      <c r="BZ58" s="353" t="n"/>
      <c r="CA58" s="2831" t="n"/>
      <c r="CB58" s="2779" t="n"/>
      <c r="CC58" s="2671" t="n"/>
      <c r="CD58" s="2671" t="n"/>
      <c r="CE58" s="2671" t="n"/>
      <c r="CF58" s="2671" t="n"/>
      <c r="CG58" s="2671" t="n"/>
      <c r="CH58" s="353" t="n"/>
      <c r="CI58" s="2831" t="n"/>
      <c r="CJ58" s="2779" t="n"/>
      <c r="CK58" s="2671" t="n"/>
      <c r="CL58" s="2671" t="n"/>
      <c r="CM58" s="2671" t="n"/>
      <c r="CN58" s="2671" t="n"/>
      <c r="CO58" s="2671" t="n"/>
      <c r="CP58" s="353" t="n"/>
      <c r="CQ58" s="482" t="n"/>
      <c r="CR58" s="2779" t="n">
        <v>2767.344338</v>
      </c>
      <c r="CS58" s="2671" t="n">
        <v>2823.696226861833</v>
      </c>
      <c r="CT58" s="2671" t="n">
        <v>2870.092888</v>
      </c>
      <c r="CU58" s="2671" t="n">
        <v>-56.35188886183323</v>
      </c>
      <c r="CV58" s="2671" t="n">
        <v>-102.7485500000003</v>
      </c>
      <c r="CW58" s="2671" t="n">
        <v>2844.032845</v>
      </c>
      <c r="CX58" s="353">
        <f>IFERROR(CR58/CW58-1,"-")</f>
        <v/>
      </c>
      <c r="CY58" s="70" t="n"/>
      <c r="CZ58" s="2864" t="n">
        <v>8433.871466000001</v>
      </c>
      <c r="DA58" s="2671" t="n">
        <v>8296.519342000001</v>
      </c>
      <c r="DB58" s="2671" t="n"/>
      <c r="DC58" s="2671" t="n"/>
      <c r="DD58" s="2671" t="n">
        <v>8687.864860999998</v>
      </c>
      <c r="DE58" s="353">
        <f>+CZ58/DD58-1</f>
        <v/>
      </c>
      <c r="DF58" s="353">
        <f>+DA58/DD58-1</f>
        <v/>
      </c>
      <c r="DG58" s="2283">
        <f>+DB58/DD58-1</f>
        <v/>
      </c>
      <c r="DH58" s="2283">
        <f>+DC58/DD58-1</f>
        <v/>
      </c>
      <c r="DI58" s="2855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N58" s="2855" t="n"/>
      <c r="DO58" s="2855" t="n"/>
      <c r="DP58" s="2865">
        <f>SUM(DP59:DP78)</f>
        <v/>
      </c>
      <c r="DQ58" s="2857">
        <f>-CR58+DP58/10^6</f>
        <v/>
      </c>
      <c r="DR58" s="2652">
        <f>SUM(E58,K58,Q58,W58,AE58,AM58,AV58,BD58,BL58,BU58,CC58,CK58)-CS58</f>
        <v/>
      </c>
      <c r="DS58" s="2652">
        <f>SUM(D58,J58,P58,V58,AD58,AL58,AU58,BC58,,BN58,BV58,CD58,CL58)-CT58</f>
        <v/>
      </c>
      <c r="DT58" s="2858" t="n"/>
      <c r="DU58" s="2307" t="n">
        <v>722.662594</v>
      </c>
      <c r="DV58" s="2859">
        <f>DU58-CJ58</f>
        <v/>
      </c>
      <c r="DX58" s="2847">
        <f>(CS58-CZ58)*10^6</f>
        <v/>
      </c>
      <c r="DY58" s="2847">
        <f>(CT58-DC58)*10^6</f>
        <v/>
      </c>
      <c r="DZ58" s="2847">
        <f>(CW58-DD58)*10^6</f>
        <v/>
      </c>
      <c r="EB58" s="2860" t="n"/>
    </row>
    <row customFormat="1" customHeight="1" hidden="1" ht="15.75" outlineLevel="1" r="59" s="1879">
      <c r="A59" s="1116" t="n"/>
      <c r="B59" s="2202" t="inlineStr">
        <is>
          <t>LOYERS ENTREPOTS</t>
        </is>
      </c>
      <c r="C59" s="2201" t="inlineStr">
        <is>
          <t>Opex53</t>
        </is>
      </c>
      <c r="D59" s="2867" t="n">
        <v>10.886364</v>
      </c>
      <c r="E59" s="2868" t="n">
        <v>10.886364</v>
      </c>
      <c r="F59" s="2868" t="n">
        <v>0</v>
      </c>
      <c r="G59" s="2868" t="n">
        <v>11.586364</v>
      </c>
      <c r="H59" s="1492" t="n">
        <v>-0.0604158474565446</v>
      </c>
      <c r="I59" s="482" t="n"/>
      <c r="J59" s="2867" t="n">
        <v>10.886364</v>
      </c>
      <c r="K59" s="2868" t="n">
        <v>10.886364</v>
      </c>
      <c r="L59" s="2868" t="n">
        <v>0</v>
      </c>
      <c r="M59" s="2868" t="n">
        <v>10.186364</v>
      </c>
      <c r="N59" s="1492" t="n">
        <v>0.06871931927820385</v>
      </c>
      <c r="O59" s="1496" t="n"/>
      <c r="P59" s="2867" t="n">
        <v>10.886364</v>
      </c>
      <c r="Q59" s="2868" t="n">
        <v>10.886364</v>
      </c>
      <c r="R59" s="2868" t="n">
        <v>0</v>
      </c>
      <c r="S59" s="2868" t="n">
        <v>10.886364</v>
      </c>
      <c r="T59" s="1492" t="n">
        <v>0</v>
      </c>
      <c r="U59" s="2862" t="n"/>
      <c r="V59" s="2867" t="n">
        <v>10.886364</v>
      </c>
      <c r="W59" s="2868" t="n">
        <v>10.886364</v>
      </c>
      <c r="X59" s="2868" t="n">
        <v>10.886364</v>
      </c>
      <c r="Y59" s="2868" t="n">
        <v>0</v>
      </c>
      <c r="Z59" s="2868" t="n">
        <v>0</v>
      </c>
      <c r="AA59" s="2868" t="n">
        <v>10.886364</v>
      </c>
      <c r="AB59" s="1492" t="n">
        <v>0</v>
      </c>
      <c r="AC59" s="1496" t="n"/>
      <c r="AD59" s="2867" t="n"/>
      <c r="AE59" s="2868" t="n"/>
      <c r="AF59" s="2868" t="n"/>
      <c r="AG59" s="2868" t="n"/>
      <c r="AH59" s="2868" t="n"/>
      <c r="AI59" s="2868" t="n"/>
      <c r="AJ59" s="1492" t="n"/>
      <c r="AK59" s="1496" t="n"/>
      <c r="AL59" s="2867" t="n"/>
      <c r="AM59" s="2868" t="n"/>
      <c r="AN59" s="2868" t="n"/>
      <c r="AO59" s="2868" t="n"/>
      <c r="AP59" s="2868" t="n"/>
      <c r="AQ59" s="2868" t="n"/>
      <c r="AR59" s="2868" t="n"/>
      <c r="AS59" s="1492" t="n"/>
      <c r="AT59" s="2863" t="n"/>
      <c r="AU59" s="2867" t="n"/>
      <c r="AV59" s="2868" t="n"/>
      <c r="AW59" s="2868" t="n"/>
      <c r="AX59" s="2868" t="n"/>
      <c r="AY59" s="2868" t="n"/>
      <c r="AZ59" s="2868" t="n"/>
      <c r="BA59" s="1492" t="n"/>
      <c r="BB59" s="1496" t="n"/>
      <c r="BC59" s="2779" t="n"/>
      <c r="BD59" s="2671" t="n"/>
      <c r="BE59" s="2671" t="n"/>
      <c r="BF59" s="2671" t="n"/>
      <c r="BG59" s="2671" t="n"/>
      <c r="BH59" s="2868" t="n"/>
      <c r="BI59" s="1492" t="n"/>
      <c r="BJ59" s="2869" t="n"/>
      <c r="BK59" s="2867" t="n"/>
      <c r="BL59" s="2868" t="n"/>
      <c r="BM59" s="2868" t="n"/>
      <c r="BN59" s="2868" t="n"/>
      <c r="BO59" s="2868" t="n"/>
      <c r="BP59" s="2868" t="n"/>
      <c r="BQ59" s="2868" t="n"/>
      <c r="BR59" s="1492" t="n"/>
      <c r="BS59" s="2869" t="n"/>
      <c r="BT59" s="2867" t="n"/>
      <c r="BU59" s="2868" t="n"/>
      <c r="BV59" s="2868" t="n"/>
      <c r="BW59" s="2868" t="n"/>
      <c r="BX59" s="2868" t="n"/>
      <c r="BY59" s="2868" t="n"/>
      <c r="BZ59" s="1492" t="n"/>
      <c r="CA59" s="2831" t="n"/>
      <c r="CB59" s="2867" t="n"/>
      <c r="CC59" s="2868" t="n"/>
      <c r="CD59" s="2868" t="n"/>
      <c r="CE59" s="2868" t="n"/>
      <c r="CF59" s="2868" t="n"/>
      <c r="CG59" s="2868" t="n"/>
      <c r="CH59" s="1492" t="n"/>
      <c r="CI59" s="2831" t="n"/>
      <c r="CJ59" s="2867" t="n"/>
      <c r="CK59" s="2868" t="n"/>
      <c r="CL59" s="2868" t="n"/>
      <c r="CM59" s="2868" t="n"/>
      <c r="CN59" s="2868" t="n"/>
      <c r="CO59" s="2868" t="n"/>
      <c r="CP59" s="1492" t="n"/>
      <c r="CQ59" s="1496" t="n"/>
      <c r="CR59" s="2867" t="n">
        <v>43.545456</v>
      </c>
      <c r="CS59" s="2868" t="n">
        <v>43.545456</v>
      </c>
      <c r="CT59" s="2868" t="n">
        <v>43.545456</v>
      </c>
      <c r="CU59" s="2868" t="n">
        <v>0</v>
      </c>
      <c r="CV59" s="2868" t="n">
        <v>0</v>
      </c>
      <c r="CW59" s="2868" t="n">
        <v>43.545456</v>
      </c>
      <c r="CX59" s="1492">
        <f>IFERROR(CR59/CW59-1,"-")</f>
        <v/>
      </c>
      <c r="CY59" s="70" t="n"/>
      <c r="CZ59" s="2870" t="n">
        <v>130.636368</v>
      </c>
      <c r="DA59" s="2868" t="n">
        <v>130.636368</v>
      </c>
      <c r="DB59" s="2868" t="n"/>
      <c r="DC59" s="2868" t="n"/>
      <c r="DD59" s="2868" t="n">
        <v>127.436368</v>
      </c>
      <c r="DE59" s="1492">
        <f>+CZ59/DD59-1</f>
        <v/>
      </c>
      <c r="DF59" s="1492">
        <f>+DA59/DD59-1</f>
        <v/>
      </c>
      <c r="DG59" s="1994">
        <f>+DB59/DD59-1</f>
        <v/>
      </c>
      <c r="DH59" s="1994">
        <f>+DC59/DD59-1</f>
        <v/>
      </c>
      <c r="DI59" s="2855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N59" s="2855" t="n"/>
      <c r="DO59" s="2855" t="n"/>
      <c r="DP59" s="2871" t="n">
        <v>137236368</v>
      </c>
      <c r="DQ59" s="2857">
        <f>-CR59+DP59/10^6</f>
        <v/>
      </c>
      <c r="DR59" s="2652">
        <f>SUM(E59,K59,Q59,W59,AE59,AM59,AV59,BD59,BL59,BU59,CC59,CK59)-CS59</f>
        <v/>
      </c>
      <c r="DS59" s="2652">
        <f>SUM(D59,J59,P59,V59,AD59,AL59,AU59,BC59,,BN59,BV59,CD59,CL59)-CT59</f>
        <v/>
      </c>
      <c r="DT59" s="2858" t="n"/>
      <c r="DU59" s="2189" t="n">
        <v>11.586364</v>
      </c>
      <c r="DV59" s="2859">
        <f>DU59-CJ59</f>
        <v/>
      </c>
      <c r="DX59" s="2847">
        <f>(CS59-CZ59)*10^6</f>
        <v/>
      </c>
      <c r="DY59" s="2847">
        <f>(CT59-DC59)*10^6</f>
        <v/>
      </c>
      <c r="DZ59" s="2847">
        <f>(CW59-DD59)*10^6</f>
        <v/>
      </c>
      <c r="EB59" s="2860" t="n"/>
    </row>
    <row customFormat="1" customHeight="1" hidden="1" ht="15.75" outlineLevel="1" r="60" s="1879">
      <c r="A60" s="1116" t="n"/>
      <c r="B60" s="2202" t="inlineStr">
        <is>
          <t>ELECTRICITE CT AKASSATO</t>
        </is>
      </c>
      <c r="C60" s="2201" t="inlineStr">
        <is>
          <t>Opex54</t>
        </is>
      </c>
      <c r="D60" s="2867" t="n"/>
      <c r="E60" s="2868" t="n">
        <v>0</v>
      </c>
      <c r="F60" s="2868" t="n">
        <v>0</v>
      </c>
      <c r="G60" s="2868" t="n">
        <v>0</v>
      </c>
      <c r="H60" s="1492" t="n"/>
      <c r="I60" s="482" t="n"/>
      <c r="J60" s="2867" t="n"/>
      <c r="K60" s="2868" t="n">
        <v>0</v>
      </c>
      <c r="L60" s="2868" t="n">
        <v>0</v>
      </c>
      <c r="M60" s="2868" t="n">
        <v>0</v>
      </c>
      <c r="N60" s="1492" t="n"/>
      <c r="O60" s="1496" t="n"/>
      <c r="P60" s="2867" t="n"/>
      <c r="Q60" s="2868" t="n">
        <v>0</v>
      </c>
      <c r="R60" s="2868" t="n">
        <v>0</v>
      </c>
      <c r="S60" s="2868" t="n">
        <v>0</v>
      </c>
      <c r="T60" s="1492" t="n"/>
      <c r="U60" s="2862" t="n"/>
      <c r="V60" s="2867" t="n"/>
      <c r="W60" s="2868" t="n">
        <v>0</v>
      </c>
      <c r="X60" s="2868" t="n">
        <v>0</v>
      </c>
      <c r="Y60" s="2868" t="n">
        <v>0</v>
      </c>
      <c r="Z60" s="2868" t="n">
        <v>0</v>
      </c>
      <c r="AA60" s="2868" t="n">
        <v>0</v>
      </c>
      <c r="AB60" s="1492" t="n"/>
      <c r="AC60" s="1496" t="n"/>
      <c r="AD60" s="2867" t="n"/>
      <c r="AE60" s="2868" t="n"/>
      <c r="AF60" s="2868" t="n"/>
      <c r="AG60" s="2868" t="n"/>
      <c r="AH60" s="2868" t="n"/>
      <c r="AI60" s="2868" t="n"/>
      <c r="AJ60" s="1492" t="n"/>
      <c r="AK60" s="1496" t="n"/>
      <c r="AL60" s="2867" t="n"/>
      <c r="AM60" s="2868" t="n"/>
      <c r="AN60" s="2868" t="n"/>
      <c r="AO60" s="2868" t="n"/>
      <c r="AP60" s="2868" t="n"/>
      <c r="AQ60" s="2868" t="n"/>
      <c r="AR60" s="2868" t="n"/>
      <c r="AS60" s="1492" t="n"/>
      <c r="AT60" s="2863" t="n"/>
      <c r="AU60" s="2867" t="n"/>
      <c r="AV60" s="2868" t="n"/>
      <c r="AW60" s="2868" t="n"/>
      <c r="AX60" s="2868" t="n"/>
      <c r="AY60" s="2868" t="n"/>
      <c r="AZ60" s="2868" t="n"/>
      <c r="BA60" s="1492" t="n"/>
      <c r="BB60" s="1496" t="n"/>
      <c r="BC60" s="2779" t="n"/>
      <c r="BD60" s="2671" t="n"/>
      <c r="BE60" s="2671" t="n"/>
      <c r="BF60" s="2671" t="n"/>
      <c r="BG60" s="2671" t="n"/>
      <c r="BH60" s="2868" t="n"/>
      <c r="BI60" s="1492" t="n"/>
      <c r="BJ60" s="2869" t="n"/>
      <c r="BK60" s="2867" t="n"/>
      <c r="BL60" s="2868" t="n"/>
      <c r="BM60" s="2868" t="n"/>
      <c r="BN60" s="2868" t="n"/>
      <c r="BO60" s="2868" t="n"/>
      <c r="BP60" s="2868" t="n"/>
      <c r="BQ60" s="2868" t="n"/>
      <c r="BR60" s="1492" t="n"/>
      <c r="BS60" s="2869" t="n"/>
      <c r="BT60" s="2867" t="n"/>
      <c r="BU60" s="2868" t="n"/>
      <c r="BV60" s="2868" t="n"/>
      <c r="BW60" s="2868" t="n"/>
      <c r="BX60" s="2868" t="n"/>
      <c r="BY60" s="2868" t="n"/>
      <c r="BZ60" s="1492" t="n"/>
      <c r="CA60" s="2831" t="n"/>
      <c r="CB60" s="2867" t="n"/>
      <c r="CC60" s="2868" t="n"/>
      <c r="CD60" s="2868" t="n"/>
      <c r="CE60" s="2868" t="n"/>
      <c r="CF60" s="2868" t="n"/>
      <c r="CG60" s="2868" t="n"/>
      <c r="CH60" s="1492" t="n"/>
      <c r="CI60" s="2831" t="n"/>
      <c r="CJ60" s="2867" t="n"/>
      <c r="CK60" s="2868" t="n"/>
      <c r="CL60" s="2868" t="n"/>
      <c r="CM60" s="2868" t="n"/>
      <c r="CN60" s="2868" t="n"/>
      <c r="CO60" s="2868" t="n"/>
      <c r="CP60" s="1492" t="n"/>
      <c r="CQ60" s="1496" t="n"/>
      <c r="CR60" s="2867" t="n">
        <v>0</v>
      </c>
      <c r="CS60" s="2868" t="n">
        <v>0</v>
      </c>
      <c r="CT60" s="2868" t="n">
        <v>0</v>
      </c>
      <c r="CU60" s="2868" t="n">
        <v>0</v>
      </c>
      <c r="CV60" s="2868" t="n">
        <v>0</v>
      </c>
      <c r="CW60" s="2868" t="n">
        <v>0</v>
      </c>
      <c r="CX60" s="1492">
        <f>IFERROR(CR60/CW60-1,"-")</f>
        <v/>
      </c>
      <c r="CY60" s="70" t="n"/>
      <c r="CZ60" s="2870" t="n">
        <v>0</v>
      </c>
      <c r="DA60" s="2868" t="n">
        <v>0</v>
      </c>
      <c r="DB60" s="2868" t="n"/>
      <c r="DC60" s="2868" t="n"/>
      <c r="DD60" s="2868" t="n">
        <v>0</v>
      </c>
      <c r="DE60" s="1492" t="n"/>
      <c r="DF60" s="1492" t="n"/>
      <c r="DG60" s="1994" t="n"/>
      <c r="DH60" s="1994" t="n"/>
      <c r="DI60" s="2855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N60" s="2855" t="n"/>
      <c r="DO60" s="2855" t="n"/>
      <c r="DP60" s="2871" t="n">
        <v>0</v>
      </c>
      <c r="DQ60" s="2857">
        <f>-CR60+DP60/10^6</f>
        <v/>
      </c>
      <c r="DR60" s="2652">
        <f>SUM(E60,K60,Q60,W60,AE60,AM60,AV60,BD60,BL60,BU60,CC60,CK60)-CS60</f>
        <v/>
      </c>
      <c r="DS60" s="2652">
        <f>SUM(D60,J60,P60,V60,AD60,AL60,AU60,BC60,,BN60,BV60,CD60,CL60)-CT60</f>
        <v/>
      </c>
      <c r="DT60" s="2858" t="n"/>
      <c r="DU60" s="2189" t="n">
        <v>0</v>
      </c>
      <c r="DV60" s="2859">
        <f>DU60-CJ60</f>
        <v/>
      </c>
      <c r="DX60" s="2847">
        <f>(CS60-CZ60)*10^6</f>
        <v/>
      </c>
      <c r="DY60" s="2847">
        <f>(CT60-DC60)*10^6</f>
        <v/>
      </c>
      <c r="DZ60" s="2847">
        <f>(CW60-DD60)*10^6</f>
        <v/>
      </c>
      <c r="EB60" s="2860" t="n"/>
    </row>
    <row customFormat="1" customHeight="1" hidden="1" ht="15.75" outlineLevel="1" r="61" s="1879">
      <c r="A61" s="1116" t="n"/>
      <c r="B61" s="2202" t="inlineStr">
        <is>
          <t>EAU CT</t>
        </is>
      </c>
      <c r="C61" s="2201" t="inlineStr">
        <is>
          <t>Opex55</t>
        </is>
      </c>
      <c r="D61" s="2867" t="n"/>
      <c r="E61" s="2868" t="n">
        <v>2.550607</v>
      </c>
      <c r="F61" s="2868" t="n">
        <v>-2.550607</v>
      </c>
      <c r="G61" s="2868" t="n">
        <v>0</v>
      </c>
      <c r="H61" s="1492" t="n"/>
      <c r="I61" s="482" t="n"/>
      <c r="J61" s="2867" t="n"/>
      <c r="K61" s="2868" t="n">
        <v>2.550607</v>
      </c>
      <c r="L61" s="2868" t="n">
        <v>-2.550607</v>
      </c>
      <c r="M61" s="2868" t="n">
        <v>0</v>
      </c>
      <c r="N61" s="1492" t="n"/>
      <c r="O61" s="1496" t="n"/>
      <c r="P61" s="2867" t="n"/>
      <c r="Q61" s="2868" t="n">
        <v>2.550607</v>
      </c>
      <c r="R61" s="2868" t="n">
        <v>-2.550607</v>
      </c>
      <c r="S61" s="2868" t="n">
        <v>0</v>
      </c>
      <c r="T61" s="1492" t="n"/>
      <c r="U61" s="2862" t="n"/>
      <c r="V61" s="2867" t="n"/>
      <c r="W61" s="2868" t="n">
        <v>2.550607</v>
      </c>
      <c r="X61" s="2868" t="n">
        <v>2.550607</v>
      </c>
      <c r="Y61" s="2868" t="n">
        <v>-2.550607</v>
      </c>
      <c r="Z61" s="2868" t="n">
        <v>-2.550607</v>
      </c>
      <c r="AA61" s="2868" t="n">
        <v>0</v>
      </c>
      <c r="AB61" s="1492" t="n"/>
      <c r="AC61" s="1496" t="n"/>
      <c r="AD61" s="2867" t="n"/>
      <c r="AE61" s="2868" t="n"/>
      <c r="AF61" s="2868" t="n"/>
      <c r="AG61" s="2868" t="n"/>
      <c r="AH61" s="2868" t="n"/>
      <c r="AI61" s="2868" t="n"/>
      <c r="AJ61" s="1492" t="n"/>
      <c r="AK61" s="1496" t="n"/>
      <c r="AL61" s="2867" t="n"/>
      <c r="AM61" s="2868" t="n"/>
      <c r="AN61" s="2868" t="n"/>
      <c r="AO61" s="2868" t="n"/>
      <c r="AP61" s="2868" t="n"/>
      <c r="AQ61" s="2868" t="n"/>
      <c r="AR61" s="2868" t="n"/>
      <c r="AS61" s="1492" t="n"/>
      <c r="AT61" s="2863" t="n"/>
      <c r="AU61" s="2867" t="n"/>
      <c r="AV61" s="2868" t="n"/>
      <c r="AW61" s="2868" t="n"/>
      <c r="AX61" s="2868" t="n"/>
      <c r="AY61" s="2868" t="n"/>
      <c r="AZ61" s="2868" t="n"/>
      <c r="BA61" s="1492" t="n"/>
      <c r="BB61" s="1496" t="n"/>
      <c r="BC61" s="2779" t="n"/>
      <c r="BD61" s="2671" t="n"/>
      <c r="BE61" s="2671" t="n"/>
      <c r="BF61" s="2671" t="n"/>
      <c r="BG61" s="2671" t="n"/>
      <c r="BH61" s="2868" t="n"/>
      <c r="BI61" s="1492" t="n"/>
      <c r="BJ61" s="2869" t="n"/>
      <c r="BK61" s="2867" t="n"/>
      <c r="BL61" s="2868" t="n"/>
      <c r="BM61" s="2868" t="n"/>
      <c r="BN61" s="2868" t="n"/>
      <c r="BO61" s="2868" t="n"/>
      <c r="BP61" s="2868" t="n"/>
      <c r="BQ61" s="2868" t="n"/>
      <c r="BR61" s="1492" t="n"/>
      <c r="BS61" s="2869" t="n"/>
      <c r="BT61" s="2867" t="n"/>
      <c r="BU61" s="2868" t="n"/>
      <c r="BV61" s="2868" t="n"/>
      <c r="BW61" s="2868" t="n"/>
      <c r="BX61" s="2868" t="n"/>
      <c r="BY61" s="2868" t="n"/>
      <c r="BZ61" s="1492" t="n"/>
      <c r="CA61" s="2831" t="n"/>
      <c r="CB61" s="2867" t="n"/>
      <c r="CC61" s="2868" t="n"/>
      <c r="CD61" s="2868" t="n"/>
      <c r="CE61" s="2868" t="n"/>
      <c r="CF61" s="2868" t="n"/>
      <c r="CG61" s="2868" t="n"/>
      <c r="CH61" s="1492" t="n"/>
      <c r="CI61" s="2831" t="n"/>
      <c r="CJ61" s="2867" t="n"/>
      <c r="CK61" s="2868" t="n"/>
      <c r="CL61" s="2868" t="n"/>
      <c r="CM61" s="2868" t="n"/>
      <c r="CN61" s="2868" t="n"/>
      <c r="CO61" s="2868" t="n"/>
      <c r="CP61" s="1492" t="n"/>
      <c r="CQ61" s="1496" t="n"/>
      <c r="CR61" s="2867" t="n">
        <v>0</v>
      </c>
      <c r="CS61" s="2868" t="n">
        <v>10.202428</v>
      </c>
      <c r="CT61" s="2868" t="n">
        <v>2.550607</v>
      </c>
      <c r="CU61" s="2868" t="n">
        <v>-10.202428</v>
      </c>
      <c r="CV61" s="2868" t="n">
        <v>-2.550607</v>
      </c>
      <c r="CW61" s="2868" t="n">
        <v>0</v>
      </c>
      <c r="CX61" s="1492">
        <f>IFERROR(CR61/CW61-1,"-")</f>
        <v/>
      </c>
      <c r="CY61" s="70" t="n"/>
      <c r="CZ61" s="2870" t="n">
        <v>30.607284</v>
      </c>
      <c r="DA61" s="2868" t="n">
        <v>22.955463</v>
      </c>
      <c r="DB61" s="2868" t="n"/>
      <c r="DC61" s="2868" t="n"/>
      <c r="DD61" s="2868" t="n">
        <v>0</v>
      </c>
      <c r="DE61" s="1492" t="n"/>
      <c r="DF61" s="1492" t="n"/>
      <c r="DG61" s="1994" t="n"/>
      <c r="DH61" s="1994" t="n"/>
      <c r="DI61" s="2855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2855" t="n"/>
      <c r="DO61" s="2855" t="n"/>
      <c r="DP61" s="2871" t="n">
        <v>0</v>
      </c>
      <c r="DQ61" s="2857">
        <f>-CR61+DP61/10^6</f>
        <v/>
      </c>
      <c r="DR61" s="2652">
        <f>SUM(E61,K61,Q61,W61,AE61,AM61,AV61,BD61,BL61,BU61,CC61,CK61)-CS61</f>
        <v/>
      </c>
      <c r="DS61" s="2652">
        <f>SUM(D61,J61,P61,V61,AD61,AL61,AU61,BC61,,BN61,BV61,CD61,CL61)-CT61</f>
        <v/>
      </c>
      <c r="DT61" s="2858" t="n"/>
      <c r="DU61" s="2189" t="n">
        <v>0</v>
      </c>
      <c r="DV61" s="2859">
        <f>DU61-CJ61</f>
        <v/>
      </c>
      <c r="DX61" s="2847">
        <f>(CS61-CZ61)*10^6</f>
        <v/>
      </c>
      <c r="DY61" s="2847">
        <f>(CT61-DC61)*10^6</f>
        <v/>
      </c>
      <c r="DZ61" s="2847">
        <f>(CW61-DD61)*10^6</f>
        <v/>
      </c>
      <c r="EB61" s="2860" t="n"/>
    </row>
    <row customFormat="1" customHeight="1" hidden="1" ht="15.75" outlineLevel="1" r="62" s="2188">
      <c r="B62" s="2202" t="inlineStr">
        <is>
          <t>ELECTRICITE SITES TECHNIQUES</t>
        </is>
      </c>
      <c r="C62" s="2201" t="inlineStr">
        <is>
          <t>Opex56</t>
        </is>
      </c>
      <c r="D62" s="2880" t="n">
        <v>251.146939</v>
      </c>
      <c r="E62" s="2902" t="n">
        <v>276.2025</v>
      </c>
      <c r="F62" s="2903" t="n">
        <v>-25.05556099999998</v>
      </c>
      <c r="G62" s="2903" t="n">
        <v>265.728553</v>
      </c>
      <c r="H62" s="2215" t="n">
        <v>-0.05487409552107847</v>
      </c>
      <c r="I62" s="482" t="n"/>
      <c r="J62" s="2880" t="n">
        <v>251.182693</v>
      </c>
      <c r="K62" s="2902" t="n">
        <v>276.2025</v>
      </c>
      <c r="L62" s="2903" t="n">
        <v>-25.01980699999999</v>
      </c>
      <c r="M62" s="2903" t="n">
        <v>240.537536</v>
      </c>
      <c r="N62" s="2215" t="n">
        <v>0.04425569986715083</v>
      </c>
      <c r="O62" s="2227" t="n"/>
      <c r="P62" s="2880" t="n">
        <v>244.313801</v>
      </c>
      <c r="Q62" s="2902" t="n">
        <v>277.94625</v>
      </c>
      <c r="R62" s="2903" t="n">
        <v>-33.63244899999995</v>
      </c>
      <c r="S62" s="2903" t="n">
        <v>238.964588</v>
      </c>
      <c r="T62" s="2215" t="n">
        <v>0.02238496107214027</v>
      </c>
      <c r="U62" s="2862" t="n"/>
      <c r="V62" s="2880" t="n">
        <v>250.681959</v>
      </c>
      <c r="W62" s="2902" t="n">
        <v>283.1775</v>
      </c>
      <c r="X62" s="2902" t="n">
        <v>248.7678200291648</v>
      </c>
      <c r="Y62" s="2903" t="n">
        <v>-32.495541</v>
      </c>
      <c r="Z62" s="2903" t="n">
        <v>1.914138970835211</v>
      </c>
      <c r="AA62" s="2903" t="n">
        <v>268.442656</v>
      </c>
      <c r="AB62" s="2215" t="n">
        <v>-0.06616197762549325</v>
      </c>
      <c r="AC62" s="2227" t="n"/>
      <c r="AD62" s="2880" t="n"/>
      <c r="AE62" s="2902" t="n"/>
      <c r="AF62" s="2902" t="n"/>
      <c r="AG62" s="2903" t="n"/>
      <c r="AH62" s="2903" t="n"/>
      <c r="AI62" s="2903" t="n"/>
      <c r="AJ62" s="2215" t="n"/>
      <c r="AK62" s="2227" t="n"/>
      <c r="AL62" s="2880" t="n"/>
      <c r="AM62" s="2902" t="n"/>
      <c r="AN62" s="2902" t="n"/>
      <c r="AO62" s="2902" t="n"/>
      <c r="AP62" s="2903" t="n"/>
      <c r="AQ62" s="2903" t="n"/>
      <c r="AR62" s="2903" t="n"/>
      <c r="AS62" s="2215" t="n"/>
      <c r="AT62" s="2863" t="n"/>
      <c r="AU62" s="2880" t="n"/>
      <c r="AV62" s="2902" t="n"/>
      <c r="AW62" s="2902" t="n"/>
      <c r="AX62" s="2903" t="n"/>
      <c r="AY62" s="2903" t="n"/>
      <c r="AZ62" s="2903" t="n"/>
      <c r="BA62" s="2215" t="n"/>
      <c r="BB62" s="2227" t="n"/>
      <c r="BC62" s="2779" t="n"/>
      <c r="BD62" s="2904" t="n"/>
      <c r="BE62" s="2904" t="n"/>
      <c r="BF62" s="2671" t="n"/>
      <c r="BG62" s="2671" t="n"/>
      <c r="BH62" s="2903" t="n"/>
      <c r="BI62" s="2215" t="n"/>
      <c r="BJ62" s="2905" t="n"/>
      <c r="BK62" s="2906" t="n"/>
      <c r="BL62" s="2902" t="n"/>
      <c r="BM62" s="2902" t="n"/>
      <c r="BN62" s="2902" t="n"/>
      <c r="BO62" s="2868" t="n"/>
      <c r="BP62" s="2868" t="n"/>
      <c r="BQ62" s="2903" t="n"/>
      <c r="BR62" s="2215" t="n"/>
      <c r="BS62" s="2905" t="n"/>
      <c r="BT62" s="2906" t="n"/>
      <c r="BU62" s="2902" t="n"/>
      <c r="BV62" s="2902" t="n"/>
      <c r="BW62" s="2903" t="n"/>
      <c r="BX62" s="2903" t="n"/>
      <c r="BY62" s="2903" t="n"/>
      <c r="BZ62" s="2215" t="n"/>
      <c r="CA62" s="2831" t="n"/>
      <c r="CB62" s="2906" t="n"/>
      <c r="CC62" s="2902" t="n"/>
      <c r="CD62" s="2902" t="n"/>
      <c r="CE62" s="2903" t="n"/>
      <c r="CF62" s="2903" t="n"/>
      <c r="CG62" s="2903" t="n"/>
      <c r="CH62" s="2215" t="n"/>
      <c r="CI62" s="2831" t="n"/>
      <c r="CJ62" s="2906" t="n"/>
      <c r="CK62" s="2902" t="n"/>
      <c r="CL62" s="2902" t="n"/>
      <c r="CM62" s="2903" t="n"/>
      <c r="CN62" s="2903" t="n"/>
      <c r="CO62" s="2903" t="n"/>
      <c r="CP62" s="2215" t="n"/>
      <c r="CQ62" s="2227" t="n"/>
      <c r="CR62" s="2906" t="n">
        <v>997.325392</v>
      </c>
      <c r="CS62" s="2903" t="n">
        <v>1113.52875</v>
      </c>
      <c r="CT62" s="2903" t="n">
        <v>995.4112530291648</v>
      </c>
      <c r="CU62" s="2903" t="n">
        <v>-116.203358</v>
      </c>
      <c r="CV62" s="2903" t="n">
        <v>1.914138970835211</v>
      </c>
      <c r="CW62" s="2903" t="n">
        <v>1013.673333</v>
      </c>
      <c r="CX62" s="2215">
        <f>IFERROR(CR62/CW62-1,"-")</f>
        <v/>
      </c>
      <c r="CY62" s="2275" t="n"/>
      <c r="CZ62" s="2907" t="n">
        <v>3378.94875</v>
      </c>
      <c r="DA62" s="2902" t="n">
        <v>2960.218467890997</v>
      </c>
      <c r="DB62" s="2902" t="n"/>
      <c r="DC62" s="2902" t="n"/>
      <c r="DD62" s="2902" t="n">
        <v>3136.535541</v>
      </c>
      <c r="DE62" s="2215">
        <f>+CZ62/DD62-1</f>
        <v/>
      </c>
      <c r="DF62" s="2215">
        <f>+DA62/DD62-1</f>
        <v/>
      </c>
      <c r="DG62" s="2286">
        <f>+DB62/DD62-1</f>
        <v/>
      </c>
      <c r="DH62" s="2286">
        <f>+DC62/DD62-1</f>
        <v/>
      </c>
      <c r="DI62" s="2855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2855" t="n"/>
      <c r="DO62" s="2855" t="n"/>
      <c r="DP62" s="2889" t="n">
        <v>2770925511</v>
      </c>
      <c r="DQ62" s="2857">
        <f>-CR62+DP62/10^6</f>
        <v/>
      </c>
      <c r="DR62" s="2652">
        <f>SUM(E62,K62,Q62,W62,AE62,AM62,AV62,BD62,BL62,BU62,CC62,CK62)-CS62</f>
        <v/>
      </c>
      <c r="DS62" s="2652">
        <f>SUM(D62,J62,P62,V62,AD62,AL62,AU62,BC62,,BN62,BV62,CD62,CL62)-CT62</f>
        <v/>
      </c>
      <c r="DT62" s="2858" t="n"/>
      <c r="DU62" s="2309" t="n">
        <v>249.299051</v>
      </c>
      <c r="DV62" s="2859">
        <f>DU62-CJ62</f>
        <v/>
      </c>
      <c r="DX62" s="2847">
        <f>(CS62-CZ62)*10^6</f>
        <v/>
      </c>
      <c r="DY62" s="2847">
        <f>(CT62-DC62)*10^6</f>
        <v/>
      </c>
      <c r="DZ62" s="2847">
        <f>(CW62-DD62)*10^6</f>
        <v/>
      </c>
      <c r="EB62" s="2860" t="n"/>
    </row>
    <row customFormat="1" customHeight="1" hidden="1" ht="15.75" outlineLevel="1" r="63" s="2188">
      <c r="B63" s="2202" t="inlineStr">
        <is>
          <t>ELECTRICITE SITES TECHNIQUES C</t>
        </is>
      </c>
      <c r="C63" s="2201" t="inlineStr">
        <is>
          <t>Opex57</t>
        </is>
      </c>
      <c r="D63" s="2906" t="n"/>
      <c r="E63" s="2903" t="n"/>
      <c r="F63" s="2903" t="n">
        <v>0</v>
      </c>
      <c r="G63" s="2903" t="n"/>
      <c r="H63" s="2215" t="n"/>
      <c r="I63" s="482" t="n"/>
      <c r="J63" s="2906" t="n"/>
      <c r="K63" s="2903" t="n"/>
      <c r="L63" s="2903" t="n">
        <v>0</v>
      </c>
      <c r="M63" s="2903" t="n"/>
      <c r="N63" s="2215" t="n"/>
      <c r="O63" s="2227" t="n"/>
      <c r="P63" s="2906" t="n"/>
      <c r="Q63" s="2903" t="n"/>
      <c r="R63" s="2903" t="n">
        <v>0</v>
      </c>
      <c r="S63" s="2903" t="n"/>
      <c r="T63" s="2215" t="n"/>
      <c r="U63" s="2862" t="n"/>
      <c r="V63" s="2906" t="n"/>
      <c r="W63" s="2903" t="n"/>
      <c r="X63" s="2903" t="n"/>
      <c r="Y63" s="2903" t="n">
        <v>0</v>
      </c>
      <c r="Z63" s="2903" t="n">
        <v>0</v>
      </c>
      <c r="AA63" s="2903" t="n"/>
      <c r="AB63" s="2215" t="n"/>
      <c r="AC63" s="2227" t="n"/>
      <c r="AD63" s="2906" t="n"/>
      <c r="AE63" s="2903" t="n"/>
      <c r="AF63" s="2903" t="n"/>
      <c r="AG63" s="2903" t="n"/>
      <c r="AH63" s="2903" t="n"/>
      <c r="AI63" s="2903" t="n"/>
      <c r="AJ63" s="2215" t="n"/>
      <c r="AK63" s="2227" t="n"/>
      <c r="AL63" s="2906" t="n"/>
      <c r="AM63" s="2903" t="n"/>
      <c r="AN63" s="2903" t="n"/>
      <c r="AO63" s="2903" t="n"/>
      <c r="AP63" s="2903" t="n"/>
      <c r="AQ63" s="2903" t="n"/>
      <c r="AR63" s="2903" t="n"/>
      <c r="AS63" s="2215" t="n"/>
      <c r="AT63" s="2863" t="n"/>
      <c r="AU63" s="2906" t="n"/>
      <c r="AV63" s="2903" t="n"/>
      <c r="AW63" s="2903" t="n"/>
      <c r="AX63" s="2903" t="n"/>
      <c r="AY63" s="2903" t="n"/>
      <c r="AZ63" s="2903" t="n"/>
      <c r="BA63" s="2215" t="n"/>
      <c r="BB63" s="2227" t="n"/>
      <c r="BC63" s="2779" t="n"/>
      <c r="BD63" s="2671" t="n"/>
      <c r="BE63" s="2671" t="n"/>
      <c r="BF63" s="2671" t="n"/>
      <c r="BG63" s="2671" t="n"/>
      <c r="BH63" s="2903" t="n"/>
      <c r="BI63" s="2215" t="n"/>
      <c r="BJ63" s="2905" t="n"/>
      <c r="BK63" s="2906" t="n"/>
      <c r="BL63" s="2903" t="n"/>
      <c r="BM63" s="2903" t="n"/>
      <c r="BN63" s="2903" t="n"/>
      <c r="BO63" s="2868" t="n"/>
      <c r="BP63" s="2868" t="n"/>
      <c r="BQ63" s="2903" t="n"/>
      <c r="BR63" s="2215" t="n"/>
      <c r="BS63" s="2905" t="n"/>
      <c r="BT63" s="2906" t="n"/>
      <c r="BU63" s="2903" t="n"/>
      <c r="BV63" s="2903" t="n"/>
      <c r="BW63" s="2903" t="n"/>
      <c r="BX63" s="2903" t="n"/>
      <c r="BY63" s="2903" t="n"/>
      <c r="BZ63" s="2215" t="n"/>
      <c r="CA63" s="2831" t="n"/>
      <c r="CB63" s="2906" t="n"/>
      <c r="CC63" s="2903" t="n"/>
      <c r="CD63" s="2903" t="n"/>
      <c r="CE63" s="2903" t="n"/>
      <c r="CF63" s="2903" t="n"/>
      <c r="CG63" s="2903" t="n"/>
      <c r="CH63" s="2215" t="n"/>
      <c r="CI63" s="2831" t="n"/>
      <c r="CJ63" s="2906" t="n"/>
      <c r="CK63" s="2903" t="n"/>
      <c r="CL63" s="2903" t="n"/>
      <c r="CM63" s="2903" t="n"/>
      <c r="CN63" s="2903" t="n"/>
      <c r="CO63" s="2903" t="n"/>
      <c r="CP63" s="2215" t="n"/>
      <c r="CQ63" s="2227" t="n"/>
      <c r="CR63" s="2906" t="n">
        <v>0</v>
      </c>
      <c r="CS63" s="2903" t="n">
        <v>0</v>
      </c>
      <c r="CT63" s="2903" t="n">
        <v>0</v>
      </c>
      <c r="CU63" s="2903" t="n">
        <v>0</v>
      </c>
      <c r="CV63" s="2903" t="n">
        <v>0</v>
      </c>
      <c r="CW63" s="2903" t="n">
        <v>0</v>
      </c>
      <c r="CX63" s="2215">
        <f>IFERROR(CR63/CW63-1,"-")</f>
        <v/>
      </c>
      <c r="CY63" s="2275" t="n"/>
      <c r="CZ63" s="2907" t="n">
        <v>0</v>
      </c>
      <c r="DA63" s="2903" t="n">
        <v>0</v>
      </c>
      <c r="DB63" s="2903" t="n"/>
      <c r="DC63" s="2903" t="n"/>
      <c r="DD63" s="2903" t="n">
        <v>0</v>
      </c>
      <c r="DE63" s="2215" t="n"/>
      <c r="DF63" s="2215" t="n"/>
      <c r="DG63" s="2286" t="n"/>
      <c r="DH63" s="2286" t="n"/>
      <c r="DI63" s="2855" t="n"/>
      <c r="DJ63" s="2652">
        <f>SUM(D63,J63,P63,V63,AD63,AL63,AU63,BC63,BK63,BT63,CB63,CJ63)-CR63</f>
        <v/>
      </c>
      <c r="DK63" s="2652">
        <f>SUM(E63,K63,Q63,W63,AE63,AM63,AV63,BD63,BL63,BU63,CC63,CK63)-CS63</f>
        <v/>
      </c>
      <c r="DL63" s="2652">
        <f>SUM(G63,M63,S63,AA63,AI63,AR63,AZ63,BH63,BQ63,BY63,CG63,CO63)-CW63</f>
        <v/>
      </c>
      <c r="DM63" s="2652">
        <f>SUM(D63,J63,P63,V63,AD63,AL63,AU63,BC63,,BN63,BV63,CD63,CL63)-CT63</f>
        <v/>
      </c>
      <c r="DN63" s="2855" t="n"/>
      <c r="DO63" s="2855" t="n"/>
      <c r="DP63" s="2908" t="n"/>
      <c r="DQ63" s="2857">
        <f>-CR63+DP63/10^6</f>
        <v/>
      </c>
      <c r="DR63" s="2652">
        <f>SUM(E63,K63,Q63,W63,AE63,AM63,AV63,BD63,BL63,BU63,CC63,CK63)-CS63</f>
        <v/>
      </c>
      <c r="DS63" s="2652">
        <f>SUM(D63,J63,P63,V63,AD63,AL63,AU63,BC63,,BN63,BV63,CD63,CL63)-CT63</f>
        <v/>
      </c>
      <c r="DT63" s="2858" t="n"/>
      <c r="DU63" s="2309" t="n"/>
      <c r="DV63" s="2859">
        <f>DU63-CJ63</f>
        <v/>
      </c>
      <c r="DX63" s="2847">
        <f>(CS63-CZ63)*10^6</f>
        <v/>
      </c>
      <c r="DY63" s="2847">
        <f>(CT63-DC63)*10^6</f>
        <v/>
      </c>
      <c r="DZ63" s="2847">
        <f>(CW63-DD63)*10^6</f>
        <v/>
      </c>
      <c r="EB63" s="2860" t="n"/>
    </row>
    <row customFormat="1" customHeight="1" hidden="1" ht="15.75" outlineLevel="1" r="64" s="2188">
      <c r="B64" s="2202" t="inlineStr">
        <is>
          <t>VARIATION DE STOCKS, CARBURANT</t>
        </is>
      </c>
      <c r="C64" s="2201" t="inlineStr">
        <is>
          <t>Opex58</t>
        </is>
      </c>
      <c r="D64" s="2890" t="n">
        <v>31.509226</v>
      </c>
      <c r="E64" s="2903" t="n"/>
      <c r="F64" s="2903" t="n">
        <v>31.509226</v>
      </c>
      <c r="G64" s="2903" t="n">
        <v>37.10636</v>
      </c>
      <c r="H64" s="2215" t="n">
        <v>-0.1508402872176091</v>
      </c>
      <c r="I64" s="482" t="n"/>
      <c r="J64" s="2890" t="n">
        <v>-1.320113</v>
      </c>
      <c r="K64" s="2903" t="n"/>
      <c r="L64" s="2903" t="n">
        <v>-1.320113</v>
      </c>
      <c r="M64" s="2903" t="n">
        <v>95.17822099999999</v>
      </c>
      <c r="N64" s="2215" t="n">
        <v>-1.013869906225711</v>
      </c>
      <c r="O64" s="2227" t="n"/>
      <c r="P64" s="2892" t="n">
        <v>-28.930838</v>
      </c>
      <c r="Q64" s="2903" t="n"/>
      <c r="R64" s="2903" t="n">
        <v>-28.930838</v>
      </c>
      <c r="S64" s="2903" t="n">
        <v>55.786802</v>
      </c>
      <c r="T64" s="2215" t="n">
        <v>-1.518596459427805</v>
      </c>
      <c r="U64" s="2862" t="n"/>
      <c r="V64" s="2892" t="n">
        <v>-85.51177300000001</v>
      </c>
      <c r="W64" s="2903" t="n"/>
      <c r="X64" s="2903" t="n"/>
      <c r="Y64" s="2903" t="n">
        <v>-85.51177300000001</v>
      </c>
      <c r="Z64" s="2903" t="n">
        <v>-85.51177300000001</v>
      </c>
      <c r="AA64" s="2903" t="n">
        <v>124.387084</v>
      </c>
      <c r="AB64" s="2215" t="n">
        <v>-1.687465050631784</v>
      </c>
      <c r="AC64" s="2227" t="n"/>
      <c r="AD64" s="2892" t="n"/>
      <c r="AE64" s="2903" t="n"/>
      <c r="AF64" s="2903" t="n"/>
      <c r="AG64" s="2903" t="n"/>
      <c r="AH64" s="2903" t="n"/>
      <c r="AI64" s="2903" t="n"/>
      <c r="AJ64" s="2215" t="n"/>
      <c r="AK64" s="2227" t="n"/>
      <c r="AL64" s="2892" t="n"/>
      <c r="AM64" s="2903" t="n"/>
      <c r="AN64" s="2903" t="n"/>
      <c r="AO64" s="2903" t="n"/>
      <c r="AP64" s="2903" t="n"/>
      <c r="AQ64" s="2903" t="n"/>
      <c r="AR64" s="2903" t="n"/>
      <c r="AS64" s="2215" t="n"/>
      <c r="AT64" s="2863" t="n"/>
      <c r="AU64" s="2892" t="n"/>
      <c r="AV64" s="2903" t="n"/>
      <c r="AW64" s="2903" t="n"/>
      <c r="AX64" s="2903" t="n"/>
      <c r="AY64" s="2903" t="n"/>
      <c r="AZ64" s="2903" t="n"/>
      <c r="BA64" s="2215" t="n"/>
      <c r="BB64" s="2227" t="n"/>
      <c r="BC64" s="2909" t="n"/>
      <c r="BD64" s="2671" t="n"/>
      <c r="BE64" s="2671" t="n"/>
      <c r="BF64" s="2671" t="n"/>
      <c r="BG64" s="2671" t="n"/>
      <c r="BH64" s="2903" t="n"/>
      <c r="BI64" s="2215" t="n"/>
      <c r="BJ64" s="2905" t="n"/>
      <c r="BK64" s="2910" t="n"/>
      <c r="BL64" s="2903" t="n"/>
      <c r="BM64" s="2903" t="n"/>
      <c r="BN64" s="2903" t="n"/>
      <c r="BO64" s="2868" t="n"/>
      <c r="BP64" s="2868" t="n"/>
      <c r="BQ64" s="2903" t="n"/>
      <c r="BR64" s="2215" t="n"/>
      <c r="BS64" s="2905" t="n"/>
      <c r="BT64" s="2910" t="n"/>
      <c r="BU64" s="2903" t="n"/>
      <c r="BV64" s="2903" t="n"/>
      <c r="BW64" s="2903" t="n"/>
      <c r="BX64" s="2903" t="n"/>
      <c r="BY64" s="2903" t="n"/>
      <c r="BZ64" s="2215" t="n"/>
      <c r="CA64" s="2831" t="n"/>
      <c r="CB64" s="2896" t="n"/>
      <c r="CC64" s="2903" t="n"/>
      <c r="CD64" s="2903" t="n"/>
      <c r="CE64" s="2903" t="n"/>
      <c r="CF64" s="2903" t="n"/>
      <c r="CG64" s="2903" t="n"/>
      <c r="CH64" s="2215" t="n"/>
      <c r="CI64" s="2831" t="n"/>
      <c r="CJ64" s="2896" t="n"/>
      <c r="CK64" s="2903" t="n"/>
      <c r="CL64" s="2903" t="n"/>
      <c r="CM64" s="2903" t="n"/>
      <c r="CN64" s="2903" t="n"/>
      <c r="CO64" s="2903" t="n"/>
      <c r="CP64" s="2215" t="n"/>
      <c r="CQ64" s="2227" t="n"/>
      <c r="CR64" s="2906" t="n">
        <v>-84.25349800000001</v>
      </c>
      <c r="CS64" s="2903" t="n">
        <v>0</v>
      </c>
      <c r="CT64" s="2903" t="n">
        <v>1.258275000000001</v>
      </c>
      <c r="CU64" s="2903" t="n">
        <v>-84.25349800000001</v>
      </c>
      <c r="CV64" s="2903" t="n">
        <v>-85.51177300000001</v>
      </c>
      <c r="CW64" s="2903" t="n">
        <v>312.458467</v>
      </c>
      <c r="CX64" s="2215">
        <f>IFERROR(CR64/CW64-1,"-")</f>
        <v/>
      </c>
      <c r="CY64" s="2275" t="n"/>
      <c r="CZ64" s="2907" t="n">
        <v>0</v>
      </c>
      <c r="DA64" s="2903" t="n">
        <v>1.258275000000001</v>
      </c>
      <c r="DB64" s="2903" t="n"/>
      <c r="DC64" s="2903" t="n"/>
      <c r="DD64" s="2903" t="n">
        <v>387.842715</v>
      </c>
      <c r="DE64" s="2215">
        <f>+CZ64/DD64-1</f>
        <v/>
      </c>
      <c r="DF64" s="2215">
        <f>+DA64/DD64-1</f>
        <v/>
      </c>
      <c r="DG64" s="2286">
        <f>+DB64/DD64-1</f>
        <v/>
      </c>
      <c r="DH64" s="2286">
        <f>+DC64/DD64-1</f>
        <v/>
      </c>
      <c r="DI64" s="2855" t="n"/>
      <c r="DJ64" s="2652">
        <f>SUM(D64,J64,P64,V64,AD64,AL64,AU64,BC64,BK64,BT64,CB64,CJ64)-CR64</f>
        <v/>
      </c>
      <c r="DK64" s="2652">
        <f>SUM(E64,K64,Q64,W64,AE64,AM64,AV64,BD64,BL64,BU64,CC64,CK64)-CS64</f>
        <v/>
      </c>
      <c r="DL64" s="2652">
        <f>SUM(G64,M64,S64,AA64,AI64,AR64,AZ64,BH64,BQ64,BY64,CG64,CO64)-CW64</f>
        <v/>
      </c>
      <c r="DM64" s="2652">
        <f>SUM(D64,J64,P64,V64,AD64,AL64,AU64,BC64,,BN64,BV64,CD64,CL64)-CT64</f>
        <v/>
      </c>
      <c r="DN64" s="2855" t="n"/>
      <c r="DO64" s="2855" t="n"/>
      <c r="DP64" s="2894" t="n">
        <v>-147538860</v>
      </c>
      <c r="DQ64" s="2857">
        <f>-CR64+DP64/10^6</f>
        <v/>
      </c>
      <c r="DR64" s="2652">
        <f>SUM(E64,K64,Q64,W64,AE64,AM64,AV64,BD64,BL64,BU64,CC64,CK64)-CS64</f>
        <v/>
      </c>
      <c r="DS64" s="2652">
        <f>SUM(D64,J64,P64,V64,AD64,AL64,AU64,BC64,,BN64,BV64,CD64,CL64)-CT64</f>
        <v/>
      </c>
      <c r="DT64" s="2858" t="n"/>
      <c r="DU64" s="2309" t="n">
        <v>-40.841398</v>
      </c>
      <c r="DV64" s="2859">
        <f>DU64-CJ64</f>
        <v/>
      </c>
      <c r="DX64" s="2847">
        <f>(CS64-CZ64)*10^6</f>
        <v/>
      </c>
      <c r="DY64" s="2847">
        <f>(CT64-DC64)*10^6</f>
        <v/>
      </c>
      <c r="DZ64" s="2847">
        <f>(CW64-DD64)*10^6</f>
        <v/>
      </c>
      <c r="EB64" s="2860" t="n"/>
    </row>
    <row customFormat="1" customHeight="1" hidden="1" ht="15.75" outlineLevel="1" r="65" s="2188">
      <c r="B65" s="2202" t="inlineStr">
        <is>
          <t>FRAIS DE CARBURANT ET LUBRIFIA</t>
        </is>
      </c>
      <c r="C65" s="2201" t="inlineStr">
        <is>
          <t>Opex59</t>
        </is>
      </c>
      <c r="D65" s="2880" t="n">
        <v>108.357131</v>
      </c>
      <c r="E65" s="2902" t="n">
        <v>168.0499840371868</v>
      </c>
      <c r="F65" s="2903" t="n">
        <v>-59.69285303718679</v>
      </c>
      <c r="G65" s="2903" t="n">
        <v>159.115758</v>
      </c>
      <c r="H65" s="2215" t="n">
        <v>-0.3190044005572346</v>
      </c>
      <c r="I65" s="482" t="n"/>
      <c r="J65" s="2880" t="n">
        <v>127.634143</v>
      </c>
      <c r="K65" s="2902" t="n">
        <v>159.0404925479392</v>
      </c>
      <c r="L65" s="2903" t="n">
        <v>-31.40634954793921</v>
      </c>
      <c r="M65" s="2903" t="n">
        <v>60.984793</v>
      </c>
      <c r="N65" s="2215" t="n">
        <v>1.092884745874271</v>
      </c>
      <c r="O65" s="2227" t="n"/>
      <c r="P65" s="2911" t="n">
        <v>163.292488</v>
      </c>
      <c r="Q65" s="2902" t="n">
        <v>167.9184400371868</v>
      </c>
      <c r="R65" s="2903" t="n">
        <v>-4.625952037186806</v>
      </c>
      <c r="S65" s="2903" t="n">
        <v>140.385524</v>
      </c>
      <c r="T65" s="2215" t="n">
        <v>0.1631718381447933</v>
      </c>
      <c r="U65" s="2862" t="n"/>
      <c r="V65" s="2911" t="n">
        <v>204.235181</v>
      </c>
      <c r="W65" s="2902" t="n">
        <v>142.5654925479392</v>
      </c>
      <c r="X65" s="2902" t="n">
        <v>143.5654925479393</v>
      </c>
      <c r="Y65" s="2903" t="n">
        <v>61.66968845206083</v>
      </c>
      <c r="Z65" s="2903" t="n">
        <v>60.66968845206071</v>
      </c>
      <c r="AA65" s="2903" t="n">
        <v>87.920579</v>
      </c>
      <c r="AB65" s="2215" t="n">
        <v>1.322950819056822</v>
      </c>
      <c r="AC65" s="2227" t="n"/>
      <c r="AD65" s="2911" t="n"/>
      <c r="AE65" s="2902" t="n"/>
      <c r="AF65" s="2902" t="n"/>
      <c r="AG65" s="2903" t="n"/>
      <c r="AH65" s="2903" t="n"/>
      <c r="AI65" s="2903" t="n"/>
      <c r="AJ65" s="2215" t="n"/>
      <c r="AK65" s="2227" t="n"/>
      <c r="AL65" s="2911" t="n"/>
      <c r="AM65" s="2902" t="n"/>
      <c r="AN65" s="2902" t="n"/>
      <c r="AO65" s="2902" t="n"/>
      <c r="AP65" s="2903" t="n"/>
      <c r="AQ65" s="2903" t="n"/>
      <c r="AR65" s="2903" t="n"/>
      <c r="AS65" s="2215" t="n"/>
      <c r="AT65" s="2863" t="n"/>
      <c r="AU65" s="2911" t="n"/>
      <c r="AV65" s="2902" t="n"/>
      <c r="AW65" s="2902" t="n"/>
      <c r="AX65" s="2903" t="n"/>
      <c r="AY65" s="2903" t="n"/>
      <c r="AZ65" s="2903" t="n"/>
      <c r="BA65" s="2215" t="n"/>
      <c r="BB65" s="2227" t="n"/>
      <c r="BC65" s="2779" t="n"/>
      <c r="BD65" s="2904" t="n"/>
      <c r="BE65" s="2904" t="n"/>
      <c r="BF65" s="2671" t="n"/>
      <c r="BG65" s="2671" t="n"/>
      <c r="BH65" s="2903" t="n"/>
      <c r="BI65" s="2215" t="n"/>
      <c r="BJ65" s="2905" t="n"/>
      <c r="BK65" s="2906" t="n"/>
      <c r="BL65" s="2902" t="n"/>
      <c r="BM65" s="2902" t="n"/>
      <c r="BN65" s="2902" t="n"/>
      <c r="BO65" s="2868" t="n"/>
      <c r="BP65" s="2868" t="n"/>
      <c r="BQ65" s="2903" t="n"/>
      <c r="BR65" s="2215" t="n"/>
      <c r="BS65" s="2905" t="n"/>
      <c r="BT65" s="2906" t="n"/>
      <c r="BU65" s="2902" t="n"/>
      <c r="BV65" s="2902" t="n"/>
      <c r="BW65" s="2903" t="n"/>
      <c r="BX65" s="2903" t="n"/>
      <c r="BY65" s="2903" t="n"/>
      <c r="BZ65" s="2215" t="n"/>
      <c r="CA65" s="2831" t="n"/>
      <c r="CB65" s="2906" t="n"/>
      <c r="CC65" s="2902" t="n"/>
      <c r="CD65" s="2902" t="n"/>
      <c r="CE65" s="2903" t="n"/>
      <c r="CF65" s="2903" t="n"/>
      <c r="CG65" s="2903" t="n"/>
      <c r="CH65" s="2215" t="n"/>
      <c r="CI65" s="2831" t="n"/>
      <c r="CJ65" s="2906" t="n"/>
      <c r="CK65" s="2902" t="n"/>
      <c r="CL65" s="2902" t="n"/>
      <c r="CM65" s="2903" t="n"/>
      <c r="CN65" s="2903" t="n"/>
      <c r="CO65" s="2903" t="n"/>
      <c r="CP65" s="2215" t="n"/>
      <c r="CQ65" s="2227" t="n"/>
      <c r="CR65" s="2906" t="n">
        <v>603.518943</v>
      </c>
      <c r="CS65" s="2903" t="n">
        <v>637.574409170252</v>
      </c>
      <c r="CT65" s="2903" t="n">
        <v>542.8492545479393</v>
      </c>
      <c r="CU65" s="2903" t="n">
        <v>-34.05546617025198</v>
      </c>
      <c r="CV65" s="2903" t="n">
        <v>60.66968845206077</v>
      </c>
      <c r="CW65" s="2903" t="n">
        <v>448.406654</v>
      </c>
      <c r="CX65" s="2215">
        <f>IFERROR(CR65/CW65-1,"-")</f>
        <v/>
      </c>
      <c r="CY65" s="2275" t="n"/>
      <c r="CZ65" s="2907" t="n">
        <v>1659.706837000002</v>
      </c>
      <c r="DA65" s="2902" t="n">
        <v>1514.981682377689</v>
      </c>
      <c r="DB65" s="2902" t="n"/>
      <c r="DC65" s="2902" t="n"/>
      <c r="DD65" s="2902" t="n">
        <v>1972.422249</v>
      </c>
      <c r="DE65" s="2215">
        <f>+CZ65/DD65-1</f>
        <v/>
      </c>
      <c r="DF65" s="2215">
        <f>+DA65/DD65-1</f>
        <v/>
      </c>
      <c r="DG65" s="2286">
        <f>+DB65/DD65-1</f>
        <v/>
      </c>
      <c r="DH65" s="2286">
        <f>+DC65/DD65-1</f>
        <v/>
      </c>
      <c r="DI65" s="2855" t="n"/>
      <c r="DJ65" s="2652">
        <f>SUM(D65,J65,P65,V65,AD65,AL65,AU65,BC65,BK65,BT65,CB65,CJ65)-CR65</f>
        <v/>
      </c>
      <c r="DK65" s="2652">
        <f>SUM(E65,K65,Q65,W65,AE65,AM65,AV65,BD65,BL65,BU65,CC65,CK65)-CS65</f>
        <v/>
      </c>
      <c r="DL65" s="2652">
        <f>SUM(G65,M65,S65,AA65,AI65,AR65,AZ65,BH65,BQ65,BY65,CG65,CO65)-CW65</f>
        <v/>
      </c>
      <c r="DM65" s="2652">
        <f>SUM(D65,J65,P65,V65,AD65,AL65,AU65,BC65,,BN65,BV65,CD65,CL65)-CT65</f>
        <v/>
      </c>
      <c r="DN65" s="2855" t="n"/>
      <c r="DO65" s="2855" t="n"/>
      <c r="DP65" s="2889" t="n">
        <v>2742772775</v>
      </c>
      <c r="DQ65" s="2857">
        <f>-CR65+DP65/10^6</f>
        <v/>
      </c>
      <c r="DR65" s="2652">
        <f>SUM(E65,K65,Q65,W65,AE65,AM65,AV65,BD65,BL65,BU65,CC65,CK65)-CS65</f>
        <v/>
      </c>
      <c r="DS65" s="2652">
        <f>SUM(D65,J65,P65,V65,AD65,AL65,AU65,BC65,,BN65,BV65,CD65,CL65)-CT65</f>
        <v/>
      </c>
      <c r="DT65" s="2858" t="n"/>
      <c r="DU65" s="2309" t="n">
        <v>260.426867</v>
      </c>
      <c r="DV65" s="2859">
        <f>DU65-CJ65</f>
        <v/>
      </c>
      <c r="DX65" s="2847">
        <f>(CS65-CZ65)*10^6</f>
        <v/>
      </c>
      <c r="DY65" s="2847">
        <f>(CT65-DC65)*10^6</f>
        <v/>
      </c>
      <c r="DZ65" s="2847">
        <f>(CW65-DD65)*10^6</f>
        <v/>
      </c>
      <c r="EB65" s="2860" t="n"/>
    </row>
    <row customFormat="1" customHeight="1" hidden="1" ht="15.75" outlineLevel="1" r="66" s="1879">
      <c r="A66" s="1116" t="n"/>
      <c r="B66" s="2202" t="inlineStr">
        <is>
          <t>LOYERS SITES TECHNIQUES</t>
        </is>
      </c>
      <c r="C66" s="2201" t="inlineStr">
        <is>
          <t>Opex60</t>
        </is>
      </c>
      <c r="D66" s="2867" t="n">
        <v>87.194627</v>
      </c>
      <c r="E66" s="2884" t="n">
        <v>92.70639799999999</v>
      </c>
      <c r="F66" s="2881" t="n">
        <v>-5.511770999999996</v>
      </c>
      <c r="G66" s="2881" t="n">
        <v>72.470275</v>
      </c>
      <c r="H66" s="1492" t="n">
        <v>0.2031778132482593</v>
      </c>
      <c r="I66" s="482" t="n"/>
      <c r="J66" s="2867" t="n">
        <v>89.151443</v>
      </c>
      <c r="K66" s="2884" t="n">
        <v>92.70639799999999</v>
      </c>
      <c r="L66" s="2881" t="n">
        <v>-3.554954999999993</v>
      </c>
      <c r="M66" s="2881" t="n">
        <v>76.451632</v>
      </c>
      <c r="N66" s="1492" t="n">
        <v>0.1661156298141548</v>
      </c>
      <c r="O66" s="1496" t="n"/>
      <c r="P66" s="2867" t="n">
        <v>95.316639</v>
      </c>
      <c r="Q66" s="2884" t="n">
        <v>94.106398</v>
      </c>
      <c r="R66" s="2881" t="n">
        <v>1.210240999999996</v>
      </c>
      <c r="S66" s="2881" t="n">
        <v>64.339265</v>
      </c>
      <c r="T66" s="1492" t="n">
        <v>0.4814691930347665</v>
      </c>
      <c r="U66" s="2862" t="n"/>
      <c r="V66" s="2867" t="n">
        <v>69.368499</v>
      </c>
      <c r="W66" s="2884" t="n">
        <v>98.306398</v>
      </c>
      <c r="X66" s="2884" t="n">
        <v>95.306398</v>
      </c>
      <c r="Y66" s="2881" t="n">
        <v>-28.937899</v>
      </c>
      <c r="Z66" s="2881" t="n">
        <v>-25.937899</v>
      </c>
      <c r="AA66" s="2881" t="n">
        <v>73.02676099999999</v>
      </c>
      <c r="AB66" s="1492" t="n">
        <v>-0.05009481387241033</v>
      </c>
      <c r="AC66" s="1496" t="n"/>
      <c r="AD66" s="2867" t="n"/>
      <c r="AE66" s="2884" t="n"/>
      <c r="AF66" s="2884" t="n"/>
      <c r="AG66" s="2881" t="n"/>
      <c r="AH66" s="2881" t="n"/>
      <c r="AI66" s="2881" t="n"/>
      <c r="AJ66" s="1492" t="n"/>
      <c r="AK66" s="1496" t="n"/>
      <c r="AL66" s="2867" t="n"/>
      <c r="AM66" s="2884" t="n"/>
      <c r="AN66" s="2884" t="n"/>
      <c r="AO66" s="2884" t="n"/>
      <c r="AP66" s="2881" t="n"/>
      <c r="AQ66" s="2881" t="n"/>
      <c r="AR66" s="2881" t="n"/>
      <c r="AS66" s="1492" t="n"/>
      <c r="AT66" s="2863" t="n"/>
      <c r="AU66" s="2867" t="n"/>
      <c r="AV66" s="2884" t="n"/>
      <c r="AW66" s="2884" t="n"/>
      <c r="AX66" s="2881" t="n"/>
      <c r="AY66" s="2881" t="n"/>
      <c r="AZ66" s="2881" t="n"/>
      <c r="BA66" s="1492" t="n"/>
      <c r="BB66" s="1496" t="n"/>
      <c r="BC66" s="2779" t="n"/>
      <c r="BD66" s="2904" t="n"/>
      <c r="BE66" s="2904" t="n"/>
      <c r="BF66" s="2912" t="n"/>
      <c r="BG66" s="2912" t="n"/>
      <c r="BH66" s="2881" t="n"/>
      <c r="BI66" s="1492" t="n"/>
      <c r="BJ66" s="2869" t="n"/>
      <c r="BK66" s="2867" t="n"/>
      <c r="BL66" s="2884" t="n"/>
      <c r="BM66" s="2884" t="n"/>
      <c r="BN66" s="2884" t="n"/>
      <c r="BO66" s="2881" t="n"/>
      <c r="BP66" s="2881" t="n"/>
      <c r="BQ66" s="2881" t="n"/>
      <c r="BR66" s="1492" t="n"/>
      <c r="BS66" s="2869" t="n"/>
      <c r="BT66" s="2867" t="n"/>
      <c r="BU66" s="2884" t="n"/>
      <c r="BV66" s="2884" t="n"/>
      <c r="BW66" s="2881" t="n"/>
      <c r="BX66" s="2881" t="n"/>
      <c r="BY66" s="2881" t="n"/>
      <c r="BZ66" s="1492" t="n"/>
      <c r="CA66" s="2831" t="n"/>
      <c r="CB66" s="2867" t="n"/>
      <c r="CC66" s="2884" t="n"/>
      <c r="CD66" s="2884" t="n"/>
      <c r="CE66" s="2881" t="n"/>
      <c r="CF66" s="2881" t="n"/>
      <c r="CG66" s="2881" t="n"/>
      <c r="CH66" s="1492" t="n"/>
      <c r="CI66" s="2831" t="n"/>
      <c r="CJ66" s="2867" t="n"/>
      <c r="CK66" s="2884" t="n"/>
      <c r="CL66" s="2884" t="n"/>
      <c r="CM66" s="2881" t="n"/>
      <c r="CN66" s="2881" t="n"/>
      <c r="CO66" s="2881" t="n"/>
      <c r="CP66" s="1492" t="n"/>
      <c r="CQ66" s="1496" t="n"/>
      <c r="CR66" s="2867" t="n">
        <v>341.031208</v>
      </c>
      <c r="CS66" s="2868" t="n">
        <v>377.825592</v>
      </c>
      <c r="CT66" s="2868" t="n">
        <v>366.969107</v>
      </c>
      <c r="CU66" s="2868" t="n">
        <v>-36.79438399999998</v>
      </c>
      <c r="CV66" s="2868" t="n">
        <v>-25.93789900000002</v>
      </c>
      <c r="CW66" s="2868" t="n">
        <v>286.287933</v>
      </c>
      <c r="CX66" s="1492">
        <f>IFERROR(CR66/CW66-1,"-")</f>
        <v/>
      </c>
      <c r="CY66" s="70" t="n"/>
      <c r="CZ66" s="2870" t="n">
        <v>1164.276776</v>
      </c>
      <c r="DA66" s="2884" t="n">
        <v>1129.420291</v>
      </c>
      <c r="DB66" s="2884" t="n"/>
      <c r="DC66" s="2884" t="n"/>
      <c r="DD66" s="2884" t="n">
        <v>966.6235889999999</v>
      </c>
      <c r="DE66" s="1492">
        <f>+CZ66/DD66-1</f>
        <v/>
      </c>
      <c r="DF66" s="1492">
        <f>+DA66/DD66-1</f>
        <v/>
      </c>
      <c r="DG66" s="1994">
        <f>+DB66/DD66-1</f>
        <v/>
      </c>
      <c r="DH66" s="1994">
        <f>+DC66/DD66-1</f>
        <v/>
      </c>
      <c r="DI66" s="2855" t="n"/>
      <c r="DJ66" s="2652">
        <f>SUM(D66,J66,P66,V66,AD66,AL66,AU66,BC66,BK66,BT66,CB66,CJ66)-CR66</f>
        <v/>
      </c>
      <c r="DK66" s="2652">
        <f>SUM(E66,K66,Q66,W66,AE66,AM66,AV66,BD66,BL66,BU66,CC66,CK66)-CS66</f>
        <v/>
      </c>
      <c r="DL66" s="2652">
        <f>SUM(G66,M66,S66,AA66,AI66,AR66,AZ66,BH66,BQ66,BY66,CG66,CO66)-CW66</f>
        <v/>
      </c>
      <c r="DM66" s="2652">
        <f>SUM(D66,J66,P66,V66,AD66,AL66,AU66,BC66,,BN66,BV66,CD66,CL66)-CT66</f>
        <v/>
      </c>
      <c r="DN66" s="2855" t="n"/>
      <c r="DO66" s="2855" t="n"/>
      <c r="DP66" s="2871" t="n">
        <v>800076571</v>
      </c>
      <c r="DQ66" s="2857">
        <f>-CR66+DP66/10^6</f>
        <v/>
      </c>
      <c r="DR66" s="2652">
        <f>SUM(E66,K66,Q66,W66,AE66,AM66,AV66,BD66,BL66,BU66,CC66,CK66)-CS66</f>
        <v/>
      </c>
      <c r="DS66" s="2652">
        <f>SUM(D66,J66,P66,V66,AD66,AL66,AU66,BC66,,BN66,BV66,CD66,CL66)-CT66</f>
        <v/>
      </c>
      <c r="DT66" s="2858" t="n"/>
      <c r="DU66" s="2189" t="n">
        <v>72.13352399999999</v>
      </c>
      <c r="DV66" s="2859">
        <f>DU66-CJ66</f>
        <v/>
      </c>
      <c r="DX66" s="2847">
        <f>(CS66-CZ66)*10^6</f>
        <v/>
      </c>
      <c r="DY66" s="2847">
        <f>(CT66-DC66)*10^6</f>
        <v/>
      </c>
      <c r="DZ66" s="2847">
        <f>(CW66-DD66)*10^6</f>
        <v/>
      </c>
      <c r="EB66" s="2860" t="n"/>
    </row>
    <row customFormat="1" customHeight="1" hidden="1" ht="15.75" outlineLevel="1" r="67" s="1879">
      <c r="A67" s="1116" t="n"/>
      <c r="B67" s="2202" t="inlineStr">
        <is>
          <t>FRAIS DE GARDIENNAGE</t>
        </is>
      </c>
      <c r="C67" s="2201" t="inlineStr">
        <is>
          <t>Opex61</t>
        </is>
      </c>
      <c r="D67" s="2867" t="n">
        <v>113.515806</v>
      </c>
      <c r="E67" s="2884" t="n">
        <v>91</v>
      </c>
      <c r="F67" s="2868" t="n">
        <v>22.515806</v>
      </c>
      <c r="G67" s="2868" t="n">
        <v>84.493612</v>
      </c>
      <c r="H67" s="1492" t="n">
        <v>0.3434838837283936</v>
      </c>
      <c r="I67" s="482" t="n"/>
      <c r="J67" s="2867" t="n">
        <v>105.978651</v>
      </c>
      <c r="K67" s="2884" t="n">
        <v>91</v>
      </c>
      <c r="L67" s="2868" t="n">
        <v>14.978651</v>
      </c>
      <c r="M67" s="2868" t="n">
        <v>89.81483799999999</v>
      </c>
      <c r="N67" s="1492" t="n">
        <v>0.1799681807587294</v>
      </c>
      <c r="O67" s="1496" t="n"/>
      <c r="P67" s="2885" t="n">
        <v>109.877059</v>
      </c>
      <c r="Q67" s="2884" t="n">
        <v>91.65000000000001</v>
      </c>
      <c r="R67" s="2868" t="n">
        <v>18.227059</v>
      </c>
      <c r="S67" s="2868" t="n">
        <v>77.427874</v>
      </c>
      <c r="T67" s="1492" t="n">
        <v>0.4190891900247706</v>
      </c>
      <c r="U67" s="2862" t="n"/>
      <c r="V67" s="2885" t="n">
        <v>106.708968</v>
      </c>
      <c r="W67" s="2884" t="n">
        <v>94.90000000000001</v>
      </c>
      <c r="X67" s="2884" t="n">
        <v>109.9</v>
      </c>
      <c r="Y67" s="2868" t="n">
        <v>11.80896799999999</v>
      </c>
      <c r="Z67" s="2868" t="n">
        <v>-3.191032000000007</v>
      </c>
      <c r="AA67" s="2868" t="n">
        <v>70.0774</v>
      </c>
      <c r="AB67" s="1492" t="n">
        <v>0.5227301241199018</v>
      </c>
      <c r="AC67" s="1496" t="n"/>
      <c r="AD67" s="2885" t="n"/>
      <c r="AE67" s="2884" t="n"/>
      <c r="AF67" s="2884" t="n"/>
      <c r="AG67" s="2868" t="n"/>
      <c r="AH67" s="2868" t="n"/>
      <c r="AI67" s="2868" t="n"/>
      <c r="AJ67" s="1492" t="n"/>
      <c r="AK67" s="1496" t="n"/>
      <c r="AL67" s="2885" t="n"/>
      <c r="AM67" s="2884" t="n"/>
      <c r="AN67" s="2884" t="n"/>
      <c r="AO67" s="2884" t="n"/>
      <c r="AP67" s="2868" t="n"/>
      <c r="AQ67" s="2868" t="n"/>
      <c r="AR67" s="2868" t="n"/>
      <c r="AS67" s="1492" t="n"/>
      <c r="AT67" s="2863" t="n"/>
      <c r="AU67" s="2885" t="n"/>
      <c r="AV67" s="2884" t="n"/>
      <c r="AW67" s="2884" t="n"/>
      <c r="AX67" s="2868" t="n"/>
      <c r="AY67" s="2868" t="n"/>
      <c r="AZ67" s="2868" t="n"/>
      <c r="BA67" s="1492" t="n"/>
      <c r="BB67" s="1496" t="n"/>
      <c r="BC67" s="2909" t="n"/>
      <c r="BD67" s="2904" t="n"/>
      <c r="BE67" s="2904" t="n"/>
      <c r="BF67" s="2671" t="n"/>
      <c r="BG67" s="2671" t="n"/>
      <c r="BH67" s="2868" t="n"/>
      <c r="BI67" s="1492" t="n"/>
      <c r="BJ67" s="2869" t="n"/>
      <c r="BK67" s="2885" t="n"/>
      <c r="BL67" s="2884" t="n"/>
      <c r="BM67" s="2884" t="n"/>
      <c r="BN67" s="2884" t="n"/>
      <c r="BO67" s="2868" t="n"/>
      <c r="BP67" s="2868" t="n"/>
      <c r="BQ67" s="2868" t="n"/>
      <c r="BR67" s="1492" t="n"/>
      <c r="BS67" s="2869" t="n"/>
      <c r="BT67" s="2885" t="n"/>
      <c r="BU67" s="2884" t="n"/>
      <c r="BV67" s="2884" t="n"/>
      <c r="BW67" s="2868" t="n"/>
      <c r="BX67" s="2868" t="n"/>
      <c r="BY67" s="2868" t="n"/>
      <c r="BZ67" s="1492" t="n"/>
      <c r="CA67" s="2831" t="n"/>
      <c r="CB67" s="2885" t="n"/>
      <c r="CC67" s="2884" t="n"/>
      <c r="CD67" s="2884" t="n"/>
      <c r="CE67" s="2868" t="n"/>
      <c r="CF67" s="2868" t="n"/>
      <c r="CG67" s="2868" t="n"/>
      <c r="CH67" s="1492" t="n"/>
      <c r="CI67" s="2831" t="n"/>
      <c r="CJ67" s="2885" t="n"/>
      <c r="CK67" s="2884" t="n"/>
      <c r="CL67" s="2884" t="n"/>
      <c r="CM67" s="2868" t="n"/>
      <c r="CN67" s="2868" t="n"/>
      <c r="CO67" s="2868" t="n"/>
      <c r="CP67" s="1492" t="n"/>
      <c r="CQ67" s="1496" t="n"/>
      <c r="CR67" s="2867" t="n">
        <v>436.0804840000001</v>
      </c>
      <c r="CS67" s="2868" t="n">
        <v>368.55</v>
      </c>
      <c r="CT67" s="2868" t="n">
        <v>439.271516</v>
      </c>
      <c r="CU67" s="2868" t="n">
        <v>67.53048400000011</v>
      </c>
      <c r="CV67" s="2868" t="n">
        <v>-3.19103199999995</v>
      </c>
      <c r="CW67" s="2868" t="n">
        <v>321.813724</v>
      </c>
      <c r="CX67" s="1492">
        <f>IFERROR(CR67/CW67-1,"-")</f>
        <v/>
      </c>
      <c r="CY67" s="70" t="n"/>
      <c r="CZ67" s="2870" t="n">
        <v>1262.3</v>
      </c>
      <c r="DA67" s="2884" t="n">
        <v>1336.021516</v>
      </c>
      <c r="DB67" s="2884" t="n"/>
      <c r="DC67" s="2884" t="n"/>
      <c r="DD67" s="2884" t="n">
        <v>972.2829939999999</v>
      </c>
      <c r="DE67" s="1492">
        <f>+CZ67/DD67-1</f>
        <v/>
      </c>
      <c r="DF67" s="1492">
        <f>+DA67/DD67-1</f>
        <v/>
      </c>
      <c r="DG67" s="1994">
        <f>+DB67/DD67-1</f>
        <v/>
      </c>
      <c r="DH67" s="1994">
        <f>+DC67/DD67-1</f>
        <v/>
      </c>
      <c r="DI67" s="2855" t="n"/>
      <c r="DJ67" s="2652">
        <f>SUM(D67,J67,P67,V67,AD67,AL67,AU67,BC67,BK67,BT67,CB67,CJ67)-CR67</f>
        <v/>
      </c>
      <c r="DK67" s="2652">
        <f>SUM(E67,K67,Q67,W67,AE67,AM67,AV67,BD67,BL67,BU67,CC67,CK67)-CS67</f>
        <v/>
      </c>
      <c r="DL67" s="2652">
        <f>SUM(G67,M67,S67,AA67,AI67,AR67,AZ67,BH67,BQ67,BY67,CG67,CO67)-CW67</f>
        <v/>
      </c>
      <c r="DM67" s="2652">
        <f>SUM(D67,J67,P67,V67,AD67,AL67,AU67,BC67,,BN67,BV67,CD67,CL67)-CT67</f>
        <v/>
      </c>
      <c r="DN67" s="2855" t="n"/>
      <c r="DO67" s="2855" t="n"/>
      <c r="DP67" s="2871" t="n">
        <v>983202562</v>
      </c>
      <c r="DQ67" s="2857">
        <f>-CR67+DP67/10^6</f>
        <v/>
      </c>
      <c r="DR67" s="2652">
        <f>SUM(E67,K67,Q67,W67,AE67,AM67,AV67,BD67,BL67,BU67,CC67,CK67)-CS67</f>
        <v/>
      </c>
      <c r="DS67" s="2652">
        <f>SUM(D67,J67,P67,V67,AD67,AL67,AU67,BC67,,BN67,BV67,CD67,CL67)-CT67</f>
        <v/>
      </c>
      <c r="DT67" s="2858" t="n"/>
      <c r="DU67" s="2189" t="n">
        <v>83.154258</v>
      </c>
      <c r="DV67" s="2859">
        <f>DU67-CJ67</f>
        <v/>
      </c>
      <c r="DX67" s="2847">
        <f>(CS67-CZ67)*10^6</f>
        <v/>
      </c>
      <c r="DY67" s="2847">
        <f>(CT67-DC67)*10^6</f>
        <v/>
      </c>
      <c r="DZ67" s="2847">
        <f>(CW67-DD67)*10^6</f>
        <v/>
      </c>
      <c r="EB67" s="2860" t="n"/>
    </row>
    <row customFormat="1" customHeight="1" hidden="1" ht="15.75" outlineLevel="1" r="68" s="1879">
      <c r="A68" s="1116" t="n"/>
      <c r="B68" s="2202" t="inlineStr">
        <is>
          <t>LOYERS SIEGE ET AGENCES</t>
        </is>
      </c>
      <c r="C68" s="2201" t="inlineStr">
        <is>
          <t>Opex62</t>
        </is>
      </c>
      <c r="D68" s="2867" t="n">
        <v>8.529918000000009</v>
      </c>
      <c r="E68" s="2868" t="n">
        <v>-4.632317249999996</v>
      </c>
      <c r="F68" s="2868" t="n">
        <v>13.16223525000001</v>
      </c>
      <c r="G68" s="2868" t="n">
        <v>-2.01427</v>
      </c>
      <c r="H68" s="1492" t="n">
        <v>-5.234744100840508</v>
      </c>
      <c r="I68" s="482" t="n"/>
      <c r="J68" s="2867" t="n">
        <v>-0.920804000000004</v>
      </c>
      <c r="K68" s="2868" t="n">
        <v>-8.294523250000001</v>
      </c>
      <c r="L68" s="2868" t="n">
        <v>7.373719249999997</v>
      </c>
      <c r="M68" s="2868" t="n">
        <v>-2.46103</v>
      </c>
      <c r="N68" s="1492" t="n">
        <v>-0.6258460888327229</v>
      </c>
      <c r="O68" s="1496" t="n"/>
      <c r="P68" s="2913" t="n">
        <v>92.362988</v>
      </c>
      <c r="Q68" s="2868" t="n">
        <v>-8.294523250000001</v>
      </c>
      <c r="R68" s="2868" t="n">
        <v>100.65751125</v>
      </c>
      <c r="S68" s="2868" t="n">
        <v>6.92923</v>
      </c>
      <c r="T68" s="1492" t="n">
        <v>12.32947354900905</v>
      </c>
      <c r="U68" s="2862" t="n"/>
      <c r="V68" s="2913" t="n">
        <v>-46.751418</v>
      </c>
      <c r="W68" s="2868" t="n">
        <v>-8.294523250000001</v>
      </c>
      <c r="X68" s="2868" t="n">
        <v>-3.911523250000004</v>
      </c>
      <c r="Y68" s="2868" t="n">
        <v>-38.45689475</v>
      </c>
      <c r="Z68" s="2868" t="n">
        <v>-42.83989475</v>
      </c>
      <c r="AA68" s="2868" t="n">
        <v>2.491497</v>
      </c>
      <c r="AB68" s="1492" t="n">
        <v>-19.76438863863774</v>
      </c>
      <c r="AC68" s="1496" t="n"/>
      <c r="AD68" s="2913" t="n"/>
      <c r="AE68" s="2868" t="n"/>
      <c r="AF68" s="2868" t="n"/>
      <c r="AG68" s="2868" t="n"/>
      <c r="AH68" s="2868" t="n"/>
      <c r="AI68" s="2868" t="n"/>
      <c r="AJ68" s="1492" t="n"/>
      <c r="AK68" s="1496" t="n"/>
      <c r="AL68" s="2913" t="n"/>
      <c r="AM68" s="2868" t="n"/>
      <c r="AN68" s="2868" t="n"/>
      <c r="AO68" s="2868" t="n"/>
      <c r="AP68" s="2868" t="n"/>
      <c r="AQ68" s="2868" t="n"/>
      <c r="AR68" s="2868" t="n"/>
      <c r="AS68" s="1492" t="n"/>
      <c r="AT68" s="2863" t="n"/>
      <c r="AU68" s="2913" t="n"/>
      <c r="AV68" s="2868" t="n"/>
      <c r="AW68" s="2868" t="n"/>
      <c r="AX68" s="2868" t="n"/>
      <c r="AY68" s="2868" t="n"/>
      <c r="AZ68" s="2868" t="n"/>
      <c r="BA68" s="1492" t="n"/>
      <c r="BB68" s="1496" t="n"/>
      <c r="BC68" s="2779" t="n"/>
      <c r="BD68" s="2671" t="n"/>
      <c r="BE68" s="2671" t="n"/>
      <c r="BF68" s="2671" t="n"/>
      <c r="BG68" s="2671" t="n"/>
      <c r="BH68" s="2868" t="n"/>
      <c r="BI68" s="1492" t="n"/>
      <c r="BJ68" s="2869" t="n"/>
      <c r="BK68" s="2867" t="n"/>
      <c r="BL68" s="2868" t="n"/>
      <c r="BM68" s="2868" t="n"/>
      <c r="BN68" s="2868" t="n"/>
      <c r="BO68" s="2868" t="n"/>
      <c r="BP68" s="2868" t="n"/>
      <c r="BQ68" s="2868" t="n"/>
      <c r="BR68" s="1492" t="n"/>
      <c r="BS68" s="2869" t="n"/>
      <c r="BT68" s="2867" t="n"/>
      <c r="BU68" s="2868" t="n"/>
      <c r="BV68" s="2868" t="n"/>
      <c r="BW68" s="2868" t="n"/>
      <c r="BX68" s="2868" t="n"/>
      <c r="BY68" s="2868" t="n"/>
      <c r="BZ68" s="1492" t="n"/>
      <c r="CA68" s="2831" t="n"/>
      <c r="CB68" s="2867" t="n"/>
      <c r="CC68" s="2868" t="n"/>
      <c r="CD68" s="2868" t="n"/>
      <c r="CE68" s="2868" t="n"/>
      <c r="CF68" s="2868" t="n"/>
      <c r="CG68" s="2868" t="n"/>
      <c r="CH68" s="1492" t="n"/>
      <c r="CI68" s="2831" t="n"/>
      <c r="CJ68" s="2867" t="n"/>
      <c r="CK68" s="2868" t="n"/>
      <c r="CL68" s="2868" t="n"/>
      <c r="CM68" s="2868" t="n"/>
      <c r="CN68" s="2868" t="n"/>
      <c r="CO68" s="2868" t="n"/>
      <c r="CP68" s="1492" t="n"/>
      <c r="CQ68" s="1496" t="n"/>
      <c r="CR68" s="2867" t="n">
        <v>53.22068400000001</v>
      </c>
      <c r="CS68" s="2868" t="n">
        <v>-29.515887</v>
      </c>
      <c r="CT68" s="2868" t="n">
        <v>96.06057875</v>
      </c>
      <c r="CU68" s="2868" t="n">
        <v>82.736571</v>
      </c>
      <c r="CV68" s="2868" t="n">
        <v>-42.83989475</v>
      </c>
      <c r="CW68" s="2868" t="n">
        <v>4.945427</v>
      </c>
      <c r="CX68" s="1492">
        <f>IFERROR(CR68/CW68-1,"-")</f>
        <v/>
      </c>
      <c r="CY68" s="70" t="n"/>
      <c r="CZ68" s="2870" t="n">
        <v>-95.87207299999999</v>
      </c>
      <c r="DA68" s="2868" t="n">
        <v>64.76839274999999</v>
      </c>
      <c r="DB68" s="2868" t="n"/>
      <c r="DC68" s="2868" t="n"/>
      <c r="DD68" s="2868" t="n">
        <v>-7.433461666667007</v>
      </c>
      <c r="DE68" s="1492">
        <f>+CZ68/DD68-1</f>
        <v/>
      </c>
      <c r="DF68" s="1492">
        <f>+DA68/DD68-1</f>
        <v/>
      </c>
      <c r="DG68" s="1994">
        <f>+DB68/DD68-1</f>
        <v/>
      </c>
      <c r="DH68" s="1994">
        <f>+DC68/DD68-1</f>
        <v/>
      </c>
      <c r="DI68" s="2855" t="n"/>
      <c r="DJ68" s="2652">
        <f>SUM(D68,J68,P68,V68,AD68,AL68,AU68,BC68,BK68,BT68,CB68,CJ68)-CR68</f>
        <v/>
      </c>
      <c r="DK68" s="2652">
        <f>SUM(E68,K68,Q68,W68,AE68,AM68,AV68,BD68,BL68,BU68,CC68,CK68)-CS68</f>
        <v/>
      </c>
      <c r="DL68" s="2652">
        <f>SUM(G68,M68,S68,AA68,AI68,AR68,AZ68,BH68,BQ68,BY68,CG68,CO68)-CW68</f>
        <v/>
      </c>
      <c r="DM68" s="2652">
        <f>SUM(D68,J68,P68,V68,AD68,AL68,AU68,BC68,,BN68,BV68,CD68,CL68)-CT68</f>
        <v/>
      </c>
      <c r="DN68" s="2855" t="n"/>
      <c r="DO68" s="2855" t="n"/>
      <c r="DP68" s="2871" t="n">
        <v>-231139194</v>
      </c>
      <c r="DQ68" s="2857">
        <f>-CR68+DP68/10^6</f>
        <v/>
      </c>
      <c r="DR68" s="2652">
        <f>SUM(E68,K68,Q68,W68,AE68,AM68,AV68,BD68,BL68,BU68,CC68,CK68)-CS68</f>
        <v/>
      </c>
      <c r="DS68" s="2652">
        <f>SUM(D68,J68,P68,V68,AD68,AL68,AU68,BC68,,BN68,BV68,CD68,CL68)-CT68</f>
        <v/>
      </c>
      <c r="DT68" s="2858" t="n"/>
      <c r="DU68" s="2189" t="n">
        <v>-5.670593</v>
      </c>
      <c r="DV68" s="2859">
        <f>DU68-CJ68</f>
        <v/>
      </c>
      <c r="DX68" s="2847">
        <f>(CS68-CZ68)*10^6</f>
        <v/>
      </c>
      <c r="DY68" s="2847">
        <f>(CT68-DC68)*10^6</f>
        <v/>
      </c>
      <c r="DZ68" s="2847">
        <f>(CW68-DD68)*10^6</f>
        <v/>
      </c>
      <c r="EB68" s="2860" t="n"/>
    </row>
    <row customFormat="1" customHeight="1" hidden="1" ht="15.75" outlineLevel="1" r="69" s="1879">
      <c r="A69" s="1116" t="n"/>
      <c r="B69" s="2202" t="inlineStr">
        <is>
          <t>FOURNITURES D'ENTRETIEN NON ST</t>
        </is>
      </c>
      <c r="C69" s="2201" t="inlineStr">
        <is>
          <t>Opex63</t>
        </is>
      </c>
      <c r="D69" s="2867" t="n">
        <v>0</v>
      </c>
      <c r="E69" s="2868" t="n"/>
      <c r="F69" s="2868" t="n">
        <v>0</v>
      </c>
      <c r="G69" s="2868" t="n"/>
      <c r="H69" s="1492" t="n"/>
      <c r="I69" s="482" t="n"/>
      <c r="J69" s="2867" t="n">
        <v>0</v>
      </c>
      <c r="K69" s="2868" t="n"/>
      <c r="L69" s="2868" t="n">
        <v>0</v>
      </c>
      <c r="M69" s="2868" t="n"/>
      <c r="N69" s="1492" t="n"/>
      <c r="O69" s="1496" t="n"/>
      <c r="P69" s="2867" t="n">
        <v>0</v>
      </c>
      <c r="Q69" s="2868" t="n"/>
      <c r="R69" s="2868" t="n">
        <v>0</v>
      </c>
      <c r="S69" s="2868" t="n"/>
      <c r="T69" s="1492" t="n"/>
      <c r="U69" s="2862" t="n"/>
      <c r="V69" s="2867" t="n">
        <v>0</v>
      </c>
      <c r="W69" s="2868" t="n"/>
      <c r="X69" s="2868" t="n"/>
      <c r="Y69" s="2868" t="n">
        <v>0</v>
      </c>
      <c r="Z69" s="2868" t="n">
        <v>0</v>
      </c>
      <c r="AA69" s="2868" t="n"/>
      <c r="AB69" s="1492" t="n"/>
      <c r="AC69" s="1496" t="n"/>
      <c r="AD69" s="2867" t="n"/>
      <c r="AE69" s="2868" t="n"/>
      <c r="AF69" s="2868" t="n"/>
      <c r="AG69" s="2868" t="n"/>
      <c r="AH69" s="2868" t="n"/>
      <c r="AI69" s="2868" t="n"/>
      <c r="AJ69" s="1492" t="n"/>
      <c r="AK69" s="1496" t="n"/>
      <c r="AL69" s="2867" t="n"/>
      <c r="AM69" s="2868" t="n"/>
      <c r="AN69" s="2868" t="n"/>
      <c r="AO69" s="2868" t="n"/>
      <c r="AP69" s="2868" t="n"/>
      <c r="AQ69" s="2868" t="n"/>
      <c r="AR69" s="2868" t="n"/>
      <c r="AS69" s="1492" t="n"/>
      <c r="AT69" s="2863" t="n"/>
      <c r="AU69" s="2867" t="n"/>
      <c r="AV69" s="2868" t="n"/>
      <c r="AW69" s="2868" t="n"/>
      <c r="AX69" s="2868" t="n"/>
      <c r="AY69" s="2868" t="n"/>
      <c r="AZ69" s="2868" t="n"/>
      <c r="BA69" s="1492" t="n"/>
      <c r="BB69" s="1496" t="n"/>
      <c r="BC69" s="2779" t="n"/>
      <c r="BD69" s="2671" t="n"/>
      <c r="BE69" s="2671" t="n"/>
      <c r="BF69" s="2671" t="n"/>
      <c r="BG69" s="2671" t="n"/>
      <c r="BH69" s="2868" t="n"/>
      <c r="BI69" s="1492" t="n"/>
      <c r="BJ69" s="2869" t="n"/>
      <c r="BK69" s="2867" t="n"/>
      <c r="BL69" s="2868" t="n"/>
      <c r="BM69" s="2868" t="n"/>
      <c r="BN69" s="2868" t="n"/>
      <c r="BO69" s="2868" t="n"/>
      <c r="BP69" s="2868" t="n"/>
      <c r="BQ69" s="2868" t="n"/>
      <c r="BR69" s="1492" t="n"/>
      <c r="BS69" s="2869" t="n"/>
      <c r="BT69" s="2867" t="n"/>
      <c r="BU69" s="2868" t="n"/>
      <c r="BV69" s="2868" t="n"/>
      <c r="BW69" s="2868" t="n"/>
      <c r="BX69" s="2868" t="n"/>
      <c r="BY69" s="2868" t="n"/>
      <c r="BZ69" s="1492" t="n"/>
      <c r="CA69" s="2831" t="n"/>
      <c r="CB69" s="2867" t="n"/>
      <c r="CC69" s="2868" t="n"/>
      <c r="CD69" s="2868" t="n"/>
      <c r="CE69" s="2868" t="n"/>
      <c r="CF69" s="2868" t="n"/>
      <c r="CG69" s="2868" t="n"/>
      <c r="CH69" s="1492" t="n"/>
      <c r="CI69" s="2831" t="n"/>
      <c r="CJ69" s="2867" t="n"/>
      <c r="CK69" s="2868" t="n"/>
      <c r="CL69" s="2868" t="n"/>
      <c r="CM69" s="2868" t="n"/>
      <c r="CN69" s="2868" t="n"/>
      <c r="CO69" s="2868" t="n"/>
      <c r="CP69" s="1492" t="n"/>
      <c r="CQ69" s="1496" t="n"/>
      <c r="CR69" s="2867" t="n">
        <v>0</v>
      </c>
      <c r="CS69" s="2868" t="n">
        <v>0</v>
      </c>
      <c r="CT69" s="2868" t="n">
        <v>0</v>
      </c>
      <c r="CU69" s="2868" t="n">
        <v>0</v>
      </c>
      <c r="CV69" s="2868" t="n">
        <v>0</v>
      </c>
      <c r="CW69" s="2868" t="n">
        <v>0</v>
      </c>
      <c r="CX69" s="1492">
        <f>IFERROR(CR69/CW69-1,"-")</f>
        <v/>
      </c>
      <c r="CY69" s="70" t="n"/>
      <c r="CZ69" s="2870" t="n">
        <v>0</v>
      </c>
      <c r="DA69" s="2868" t="n">
        <v>0</v>
      </c>
      <c r="DB69" s="2868" t="n"/>
      <c r="DC69" s="2868" t="n"/>
      <c r="DD69" s="2868" t="n">
        <v>0</v>
      </c>
      <c r="DE69" s="1492" t="n"/>
      <c r="DF69" s="1492" t="n"/>
      <c r="DG69" s="1994" t="n"/>
      <c r="DH69" s="1994" t="n"/>
      <c r="DI69" s="2855" t="n"/>
      <c r="DJ69" s="2652">
        <f>SUM(D69,J69,P69,V69,AD69,AL69,AU69,BC69,BK69,BT69,CB69,CJ69)-CR69</f>
        <v/>
      </c>
      <c r="DK69" s="2652">
        <f>SUM(E69,K69,Q69,W69,AE69,AM69,AV69,BD69,BL69,BU69,CC69,CK69)-CS69</f>
        <v/>
      </c>
      <c r="DL69" s="2652">
        <f>SUM(G69,M69,S69,AA69,AI69,AR69,AZ69,BH69,BQ69,BY69,CG69,CO69)-CW69</f>
        <v/>
      </c>
      <c r="DM69" s="2652">
        <f>SUM(D69,J69,P69,V69,AD69,AL69,AU69,BC69,,BN69,BV69,CD69,CL69)-CT69</f>
        <v/>
      </c>
      <c r="DN69" s="2855" t="n"/>
      <c r="DO69" s="2855" t="n"/>
      <c r="DP69" s="2871" t="n">
        <v>0</v>
      </c>
      <c r="DQ69" s="2857">
        <f>-CR69+DP69/10^6</f>
        <v/>
      </c>
      <c r="DR69" s="2652">
        <f>SUM(E69,K69,Q69,W69,AE69,AM69,AV69,BD69,BL69,BU69,CC69,CK69)-CS69</f>
        <v/>
      </c>
      <c r="DS69" s="2652">
        <f>SUM(D69,J69,P69,V69,AD69,AL69,AU69,BC69,,BN69,BV69,CD69,CL69)-CT69</f>
        <v/>
      </c>
      <c r="DT69" s="2858" t="n"/>
      <c r="DU69" s="2189" t="n">
        <v>0</v>
      </c>
      <c r="DV69" s="2859">
        <f>DU69-CJ69</f>
        <v/>
      </c>
      <c r="DX69" s="2847">
        <f>(CS69-CZ69)*10^6</f>
        <v/>
      </c>
      <c r="DY69" s="2847">
        <f>(CT69-DC69)*10^6</f>
        <v/>
      </c>
      <c r="DZ69" s="2847">
        <f>(CW69-DD69)*10^6</f>
        <v/>
      </c>
      <c r="EB69" s="2860" t="n"/>
    </row>
    <row customFormat="1" customHeight="1" hidden="1" ht="15.75" outlineLevel="1" r="70" s="1879">
      <c r="A70" s="1116" t="n"/>
      <c r="B70" s="2202" t="inlineStr">
        <is>
          <t>ENTRETIEN ET REPARATIONS BATS</t>
        </is>
      </c>
      <c r="C70" s="2201" t="inlineStr">
        <is>
          <t>Opex64</t>
        </is>
      </c>
      <c r="D70" s="2867" t="n">
        <v>12.135558</v>
      </c>
      <c r="E70" s="2884" t="n">
        <v>22.311777</v>
      </c>
      <c r="F70" s="2868" t="n">
        <v>-10.176219</v>
      </c>
      <c r="G70" s="2868" t="n">
        <v>20.673182</v>
      </c>
      <c r="H70" s="1492" t="n">
        <v>-0.4129806432314097</v>
      </c>
      <c r="I70" s="482" t="n"/>
      <c r="J70" s="2867" t="n">
        <v>17.146608</v>
      </c>
      <c r="K70" s="2884" t="n">
        <v>22.311777</v>
      </c>
      <c r="L70" s="2868" t="n">
        <v>-5.165168999999999</v>
      </c>
      <c r="M70" s="2868" t="n">
        <v>12.954899</v>
      </c>
      <c r="N70" s="1492" t="n">
        <v>0.3235616889023991</v>
      </c>
      <c r="O70" s="1496" t="n"/>
      <c r="P70" s="2867" t="n">
        <v>24.942116</v>
      </c>
      <c r="Q70" s="2884" t="n">
        <v>22.311777</v>
      </c>
      <c r="R70" s="2868" t="n">
        <v>2.630338999999999</v>
      </c>
      <c r="S70" s="2868" t="n">
        <v>18.532175</v>
      </c>
      <c r="T70" s="1492" t="n">
        <v>0.34588174350825</v>
      </c>
      <c r="U70" s="2862" t="n"/>
      <c r="V70" s="2867" t="n">
        <v>9.271452999999999</v>
      </c>
      <c r="W70" s="2884" t="n">
        <v>22.311777</v>
      </c>
      <c r="X70" s="2884" t="n">
        <v>22.311777</v>
      </c>
      <c r="Y70" s="2868" t="n">
        <v>-13.040324</v>
      </c>
      <c r="Z70" s="2868" t="n">
        <v>-13.040324</v>
      </c>
      <c r="AA70" s="2868" t="n">
        <v>20.848394</v>
      </c>
      <c r="AB70" s="1492" t="n">
        <v>-0.5552917409369758</v>
      </c>
      <c r="AC70" s="1496" t="n"/>
      <c r="AD70" s="2867" t="n"/>
      <c r="AE70" s="2884" t="n"/>
      <c r="AF70" s="2884" t="n"/>
      <c r="AG70" s="2868" t="n"/>
      <c r="AH70" s="2868" t="n"/>
      <c r="AI70" s="2868" t="n"/>
      <c r="AJ70" s="1492" t="n"/>
      <c r="AK70" s="1496" t="n"/>
      <c r="AL70" s="2867" t="n"/>
      <c r="AM70" s="2884" t="n"/>
      <c r="AN70" s="2884" t="n"/>
      <c r="AO70" s="2884" t="n"/>
      <c r="AP70" s="2868" t="n"/>
      <c r="AQ70" s="2868" t="n"/>
      <c r="AR70" s="2868" t="n"/>
      <c r="AS70" s="1492" t="n"/>
      <c r="AT70" s="2863" t="n"/>
      <c r="AU70" s="2867" t="n"/>
      <c r="AV70" s="2884" t="n"/>
      <c r="AW70" s="2884" t="n"/>
      <c r="AX70" s="2868" t="n"/>
      <c r="AY70" s="2868" t="n"/>
      <c r="AZ70" s="2868" t="n"/>
      <c r="BA70" s="1492" t="n"/>
      <c r="BB70" s="1496" t="n"/>
      <c r="BC70" s="2779" t="n"/>
      <c r="BD70" s="2904" t="n"/>
      <c r="BE70" s="2904" t="n"/>
      <c r="BF70" s="2671" t="n"/>
      <c r="BG70" s="2671" t="n"/>
      <c r="BH70" s="2868" t="n"/>
      <c r="BI70" s="1492" t="n"/>
      <c r="BJ70" s="2869" t="n"/>
      <c r="BK70" s="2867" t="n"/>
      <c r="BL70" s="2884" t="n"/>
      <c r="BM70" s="2884" t="n"/>
      <c r="BN70" s="2884" t="n"/>
      <c r="BO70" s="2868" t="n"/>
      <c r="BP70" s="2868" t="n"/>
      <c r="BQ70" s="2868" t="n"/>
      <c r="BR70" s="1492" t="n"/>
      <c r="BS70" s="2869" t="n"/>
      <c r="BT70" s="2867" t="n"/>
      <c r="BU70" s="2884" t="n"/>
      <c r="BV70" s="2884" t="n"/>
      <c r="BW70" s="2868" t="n"/>
      <c r="BX70" s="2868" t="n"/>
      <c r="BY70" s="2868" t="n"/>
      <c r="BZ70" s="1492" t="n"/>
      <c r="CA70" s="2831" t="n"/>
      <c r="CB70" s="2867" t="n"/>
      <c r="CC70" s="2884" t="n"/>
      <c r="CD70" s="2884" t="n"/>
      <c r="CE70" s="2868" t="n"/>
      <c r="CF70" s="2868" t="n"/>
      <c r="CG70" s="2868" t="n"/>
      <c r="CH70" s="1492" t="n"/>
      <c r="CI70" s="2831" t="n"/>
      <c r="CJ70" s="2867" t="n"/>
      <c r="CK70" s="2884" t="n"/>
      <c r="CL70" s="2884" t="n"/>
      <c r="CM70" s="2868" t="n"/>
      <c r="CN70" s="2868" t="n"/>
      <c r="CO70" s="2868" t="n"/>
      <c r="CP70" s="1492" t="n"/>
      <c r="CQ70" s="1496" t="n"/>
      <c r="CR70" s="2867" t="n">
        <v>63.495735</v>
      </c>
      <c r="CS70" s="2868" t="n">
        <v>89.247108</v>
      </c>
      <c r="CT70" s="2868" t="n">
        <v>76.53605899999999</v>
      </c>
      <c r="CU70" s="2868" t="n">
        <v>-25.75137299999999</v>
      </c>
      <c r="CV70" s="2868" t="n">
        <v>-13.04032399999999</v>
      </c>
      <c r="CW70" s="2868" t="n">
        <v>73.00865</v>
      </c>
      <c r="CX70" s="1492">
        <f>IFERROR(CR70/CW70-1,"-")</f>
        <v/>
      </c>
      <c r="CY70" s="70" t="n"/>
      <c r="CZ70" s="2870" t="n">
        <v>267.741324</v>
      </c>
      <c r="DA70" s="2884" t="n">
        <v>255.030275</v>
      </c>
      <c r="DB70" s="2884" t="n"/>
      <c r="DC70" s="2884" t="n"/>
      <c r="DD70" s="2884" t="n">
        <v>176.314636</v>
      </c>
      <c r="DE70" s="1492">
        <f>+CZ70/DD70-1</f>
        <v/>
      </c>
      <c r="DF70" s="1492">
        <f>+DA70/DD70-1</f>
        <v/>
      </c>
      <c r="DG70" s="1994">
        <f>+DB70/DD70-1</f>
        <v/>
      </c>
      <c r="DH70" s="1994">
        <f>+DC70/DD70-1</f>
        <v/>
      </c>
      <c r="DI70" s="2855" t="n"/>
      <c r="DJ70" s="2652">
        <f>SUM(D70,J70,P70,V70,AD70,AL70,AU70,BC70,BK70,BT70,CB70,CJ70)-CR70</f>
        <v/>
      </c>
      <c r="DK70" s="2652">
        <f>SUM(E70,K70,Q70,W70,AE70,AM70,AV70,BD70,BL70,BU70,CC70,CK70)-CS70</f>
        <v/>
      </c>
      <c r="DL70" s="2652">
        <f>SUM(G70,M70,S70,AA70,AI70,AR70,AZ70,BH70,BQ70,BY70,CG70,CO70)-CW70</f>
        <v/>
      </c>
      <c r="DM70" s="2652">
        <f>SUM(D70,J70,P70,V70,AD70,AL70,AU70,BC70,,BN70,BV70,CD70,CL70)-CT70</f>
        <v/>
      </c>
      <c r="DN70" s="2855" t="n"/>
      <c r="DO70" s="2855" t="n"/>
      <c r="DP70" s="2871" t="n">
        <v>142576762</v>
      </c>
      <c r="DQ70" s="2857">
        <f>-CR70+DP70/10^6</f>
        <v/>
      </c>
      <c r="DR70" s="2652">
        <f>SUM(E70,K70,Q70,W70,AE70,AM70,AV70,BD70,BL70,BU70,CC70,CK70)-CS70</f>
        <v/>
      </c>
      <c r="DS70" s="2652">
        <f>SUM(D70,J70,P70,V70,AD70,AL70,AU70,BC70,,BN70,BV70,CD70,CL70)-CT70</f>
        <v/>
      </c>
      <c r="DT70" s="2858" t="n"/>
      <c r="DU70" s="2189" t="n">
        <v>18.685949</v>
      </c>
      <c r="DV70" s="2859">
        <f>DU70-CJ70</f>
        <v/>
      </c>
      <c r="DX70" s="2847">
        <f>(CS70-CZ70)*10^6</f>
        <v/>
      </c>
      <c r="DY70" s="2847">
        <f>(CT70-DC70)*10^6</f>
        <v/>
      </c>
      <c r="DZ70" s="2847">
        <f>(CW70-DD70)*10^6</f>
        <v/>
      </c>
      <c r="EB70" s="2860" t="n"/>
    </row>
    <row customFormat="1" customHeight="1" hidden="1" ht="15.75" outlineLevel="1" r="71" s="1879">
      <c r="A71" s="1116" t="n"/>
      <c r="B71" s="2202" t="inlineStr">
        <is>
          <t>FRAIS DE GARDIENNAGE</t>
        </is>
      </c>
      <c r="C71" s="2201" t="inlineStr">
        <is>
          <t>Opex65</t>
        </is>
      </c>
      <c r="D71" s="2867" t="n"/>
      <c r="E71" s="2868" t="n">
        <v>0</v>
      </c>
      <c r="F71" s="2868" t="n">
        <v>0</v>
      </c>
      <c r="G71" s="2868" t="n">
        <v>0</v>
      </c>
      <c r="H71" s="1492" t="n"/>
      <c r="I71" s="482" t="n"/>
      <c r="J71" s="2867" t="n"/>
      <c r="K71" s="2868" t="n">
        <v>0</v>
      </c>
      <c r="L71" s="2868" t="n">
        <v>0</v>
      </c>
      <c r="M71" s="2868" t="n">
        <v>0</v>
      </c>
      <c r="N71" s="1492" t="n"/>
      <c r="O71" s="1496" t="n"/>
      <c r="P71" s="2867" t="n"/>
      <c r="Q71" s="2868" t="n">
        <v>0</v>
      </c>
      <c r="R71" s="2868" t="n">
        <v>0</v>
      </c>
      <c r="S71" s="2868" t="n">
        <v>0</v>
      </c>
      <c r="T71" s="1492" t="n"/>
      <c r="U71" s="2862" t="n"/>
      <c r="V71" s="2867" t="n"/>
      <c r="W71" s="2868" t="n">
        <v>0</v>
      </c>
      <c r="X71" s="2868" t="n">
        <v>0</v>
      </c>
      <c r="Y71" s="2868" t="n">
        <v>0</v>
      </c>
      <c r="Z71" s="2868" t="n">
        <v>0</v>
      </c>
      <c r="AA71" s="2868" t="n">
        <v>0</v>
      </c>
      <c r="AB71" s="1492" t="n"/>
      <c r="AC71" s="1496" t="n"/>
      <c r="AD71" s="2867" t="n"/>
      <c r="AE71" s="2868" t="n"/>
      <c r="AF71" s="2868" t="n"/>
      <c r="AG71" s="2868" t="n"/>
      <c r="AH71" s="2868" t="n"/>
      <c r="AI71" s="2868" t="n"/>
      <c r="AJ71" s="1492" t="n"/>
      <c r="AK71" s="1496" t="n"/>
      <c r="AL71" s="2867" t="n"/>
      <c r="AM71" s="2868" t="n"/>
      <c r="AN71" s="2868" t="n"/>
      <c r="AO71" s="2868" t="n"/>
      <c r="AP71" s="2868" t="n"/>
      <c r="AQ71" s="2868" t="n"/>
      <c r="AR71" s="2868" t="n"/>
      <c r="AS71" s="1492" t="n"/>
      <c r="AT71" s="2863" t="n"/>
      <c r="AU71" s="2867" t="n"/>
      <c r="AV71" s="2868" t="n"/>
      <c r="AW71" s="2868" t="n"/>
      <c r="AX71" s="2868" t="n"/>
      <c r="AY71" s="2868" t="n"/>
      <c r="AZ71" s="2868" t="n"/>
      <c r="BA71" s="1492" t="n"/>
      <c r="BB71" s="1496" t="n"/>
      <c r="BC71" s="2779" t="n"/>
      <c r="BD71" s="2671" t="n"/>
      <c r="BE71" s="2671" t="n"/>
      <c r="BF71" s="2671" t="n"/>
      <c r="BG71" s="2671" t="n"/>
      <c r="BH71" s="2868" t="n"/>
      <c r="BI71" s="1492" t="n"/>
      <c r="BJ71" s="2869" t="n"/>
      <c r="BK71" s="2867" t="n"/>
      <c r="BL71" s="2868" t="n"/>
      <c r="BM71" s="2868" t="n"/>
      <c r="BN71" s="2868" t="n"/>
      <c r="BO71" s="2868" t="n"/>
      <c r="BP71" s="2868" t="n"/>
      <c r="BQ71" s="2868" t="n"/>
      <c r="BR71" s="1492" t="n"/>
      <c r="BS71" s="2869" t="n"/>
      <c r="BT71" s="2867" t="n"/>
      <c r="BU71" s="2868" t="n"/>
      <c r="BV71" s="2868" t="n"/>
      <c r="BW71" s="2868" t="n"/>
      <c r="BX71" s="2868" t="n"/>
      <c r="BY71" s="2868" t="n"/>
      <c r="BZ71" s="1492" t="n"/>
      <c r="CA71" s="2831" t="n"/>
      <c r="CB71" s="2867" t="n"/>
      <c r="CC71" s="2868" t="n"/>
      <c r="CD71" s="2868" t="n"/>
      <c r="CE71" s="2868" t="n"/>
      <c r="CF71" s="2868" t="n"/>
      <c r="CG71" s="2868" t="n"/>
      <c r="CH71" s="1492" t="n"/>
      <c r="CI71" s="2831" t="n"/>
      <c r="CJ71" s="2867" t="n"/>
      <c r="CK71" s="2868" t="n"/>
      <c r="CL71" s="2868" t="n"/>
      <c r="CM71" s="2868" t="n"/>
      <c r="CN71" s="2868" t="n"/>
      <c r="CO71" s="2868" t="n"/>
      <c r="CP71" s="1492" t="n"/>
      <c r="CQ71" s="1496" t="n"/>
      <c r="CR71" s="2867" t="n">
        <v>0</v>
      </c>
      <c r="CS71" s="2868" t="n">
        <v>0</v>
      </c>
      <c r="CT71" s="2868" t="n">
        <v>0</v>
      </c>
      <c r="CU71" s="2868" t="n">
        <v>0</v>
      </c>
      <c r="CV71" s="2868" t="n">
        <v>0</v>
      </c>
      <c r="CW71" s="2868" t="n">
        <v>0</v>
      </c>
      <c r="CX71" s="1492">
        <f>IFERROR(CR71/CW71-1,"-")</f>
        <v/>
      </c>
      <c r="CY71" s="70" t="n"/>
      <c r="CZ71" s="2870" t="n">
        <v>0</v>
      </c>
      <c r="DA71" s="2868" t="n">
        <v>0</v>
      </c>
      <c r="DB71" s="2868" t="n"/>
      <c r="DC71" s="2868" t="n"/>
      <c r="DD71" s="2868" t="n">
        <v>0</v>
      </c>
      <c r="DE71" s="1492" t="n"/>
      <c r="DF71" s="1492" t="n"/>
      <c r="DG71" s="1994" t="n"/>
      <c r="DH71" s="1994" t="n"/>
      <c r="DI71" s="2855" t="n"/>
      <c r="DJ71" s="2652">
        <f>SUM(D71,J71,P71,V71,AD71,AL71,AU71,BC71,BK71,BT71,CB71,CJ71)-CR71</f>
        <v/>
      </c>
      <c r="DK71" s="2652">
        <f>SUM(E71,K71,Q71,W71,AE71,AM71,AV71,BD71,BL71,BU71,CC71,CK71)-CS71</f>
        <v/>
      </c>
      <c r="DL71" s="2652">
        <f>SUM(G71,M71,S71,AA71,AI71,AR71,AZ71,BH71,BQ71,BY71,CG71,CO71)-CW71</f>
        <v/>
      </c>
      <c r="DM71" s="2652">
        <f>SUM(D71,J71,P71,V71,AD71,AL71,AU71,BC71,,BN71,BV71,CD71,CL71)-CT71</f>
        <v/>
      </c>
      <c r="DN71" s="2855" t="n"/>
      <c r="DO71" s="2855" t="n"/>
      <c r="DP71" s="2871" t="n">
        <v>0</v>
      </c>
      <c r="DQ71" s="2857">
        <f>-CR71+DP71/10^6</f>
        <v/>
      </c>
      <c r="DR71" s="2652">
        <f>SUM(E71,K71,Q71,W71,AE71,AM71,AV71,BD71,BL71,BU71,CC71,CK71)-CS71</f>
        <v/>
      </c>
      <c r="DS71" s="2652">
        <f>SUM(D71,J71,P71,V71,AD71,AL71,AU71,BC71,,BN71,BV71,CD71,CL71)-CT71</f>
        <v/>
      </c>
      <c r="DT71" s="2858" t="n"/>
      <c r="DU71" s="2189" t="n">
        <v>0</v>
      </c>
      <c r="DV71" s="2859">
        <f>DU71-CJ71</f>
        <v/>
      </c>
      <c r="DX71" s="2847">
        <f>(CS71-CZ71)*10^6</f>
        <v/>
      </c>
      <c r="DY71" s="2847">
        <f>(CT71-DC71)*10^6</f>
        <v/>
      </c>
      <c r="DZ71" s="2847">
        <f>(CW71-DD71)*10^6</f>
        <v/>
      </c>
      <c r="EB71" s="2860" t="n"/>
    </row>
    <row customFormat="1" customHeight="1" hidden="1" ht="15.75" outlineLevel="1" r="72" s="1879">
      <c r="A72" s="1116" t="n"/>
      <c r="B72" s="2202" t="inlineStr">
        <is>
          <t>EAU BUREAUX, ADMINISTRATION, C</t>
        </is>
      </c>
      <c r="C72" s="2201" t="inlineStr">
        <is>
          <t>Opex66</t>
        </is>
      </c>
      <c r="D72" s="2867" t="n">
        <v>1.01214</v>
      </c>
      <c r="E72" s="2868" t="n">
        <v>2.040742672895067</v>
      </c>
      <c r="F72" s="2868" t="n">
        <v>-1.028602672895067</v>
      </c>
      <c r="G72" s="2868" t="n">
        <v>1.640838</v>
      </c>
      <c r="H72" s="1492" t="n">
        <v>-0.3831566553188066</v>
      </c>
      <c r="I72" s="482" t="n"/>
      <c r="J72" s="2867" t="n">
        <v>1.684864</v>
      </c>
      <c r="K72" s="2868" t="n">
        <v>2.040742672895067</v>
      </c>
      <c r="L72" s="2868" t="n">
        <v>-0.3558786728950667</v>
      </c>
      <c r="M72" s="2868" t="n">
        <v>1.630458</v>
      </c>
      <c r="N72" s="1492" t="n">
        <v>0.0333685381653499</v>
      </c>
      <c r="O72" s="1496" t="n"/>
      <c r="P72" s="2867" t="n">
        <v>1.17081</v>
      </c>
      <c r="Q72" s="2868" t="n">
        <v>2.040742672895976</v>
      </c>
      <c r="R72" s="2868" t="n">
        <v>-0.8699326728959762</v>
      </c>
      <c r="S72" s="2868" t="n">
        <v>1.737326</v>
      </c>
      <c r="T72" s="1492" t="n">
        <v>-0.3260850295223809</v>
      </c>
      <c r="U72" s="2862" t="n"/>
      <c r="V72" s="2867" t="n">
        <v>1.919479</v>
      </c>
      <c r="W72" s="2868" t="n">
        <v>2.040742672895976</v>
      </c>
      <c r="X72" s="2868" t="n">
        <v>1.890742672895976</v>
      </c>
      <c r="Y72" s="2868" t="n">
        <v>-0.1212636728959762</v>
      </c>
      <c r="Z72" s="2868" t="n">
        <v>0.02873632710402374</v>
      </c>
      <c r="AA72" s="2868" t="n">
        <v>1.417275</v>
      </c>
      <c r="AB72" s="1492" t="n">
        <v>0.3543447813585929</v>
      </c>
      <c r="AC72" s="1496" t="n"/>
      <c r="AD72" s="2867" t="n"/>
      <c r="AE72" s="2868" t="n"/>
      <c r="AF72" s="2868" t="n"/>
      <c r="AG72" s="2868" t="n"/>
      <c r="AH72" s="2868" t="n"/>
      <c r="AI72" s="2868" t="n"/>
      <c r="AJ72" s="1492" t="n"/>
      <c r="AK72" s="1496" t="n"/>
      <c r="AL72" s="2867" t="n"/>
      <c r="AM72" s="2868" t="n"/>
      <c r="AN72" s="2868" t="n"/>
      <c r="AO72" s="2868" t="n"/>
      <c r="AP72" s="2868" t="n"/>
      <c r="AQ72" s="2868" t="n"/>
      <c r="AR72" s="2868" t="n"/>
      <c r="AS72" s="1492" t="n"/>
      <c r="AT72" s="2863" t="n"/>
      <c r="AU72" s="2867" t="n"/>
      <c r="AV72" s="2868" t="n"/>
      <c r="AW72" s="2868" t="n"/>
      <c r="AX72" s="2868" t="n"/>
      <c r="AY72" s="2868" t="n"/>
      <c r="AZ72" s="2868" t="n"/>
      <c r="BA72" s="1492" t="n"/>
      <c r="BB72" s="1496" t="n"/>
      <c r="BC72" s="2779" t="n"/>
      <c r="BD72" s="2671" t="n"/>
      <c r="BE72" s="2671" t="n"/>
      <c r="BF72" s="2671" t="n"/>
      <c r="BG72" s="2671" t="n"/>
      <c r="BH72" s="2868" t="n"/>
      <c r="BI72" s="1492" t="n"/>
      <c r="BJ72" s="2869" t="n"/>
      <c r="BK72" s="2867" t="n"/>
      <c r="BL72" s="2868" t="n"/>
      <c r="BM72" s="2868" t="n"/>
      <c r="BN72" s="2868" t="n"/>
      <c r="BO72" s="2868" t="n"/>
      <c r="BP72" s="2868" t="n"/>
      <c r="BQ72" s="2868" t="n"/>
      <c r="BR72" s="1492" t="n"/>
      <c r="BS72" s="2869" t="n"/>
      <c r="BT72" s="2867" t="n"/>
      <c r="BU72" s="2868" t="n"/>
      <c r="BV72" s="2868" t="n"/>
      <c r="BW72" s="2868" t="n"/>
      <c r="BX72" s="2868" t="n"/>
      <c r="BY72" s="2868" t="n"/>
      <c r="BZ72" s="1492" t="n"/>
      <c r="CA72" s="2831" t="n"/>
      <c r="CB72" s="2867" t="n"/>
      <c r="CC72" s="2868" t="n"/>
      <c r="CD72" s="2868" t="n"/>
      <c r="CE72" s="2868" t="n"/>
      <c r="CF72" s="2868" t="n"/>
      <c r="CG72" s="2868" t="n"/>
      <c r="CH72" s="1492" t="n"/>
      <c r="CI72" s="2831" t="n"/>
      <c r="CJ72" s="2867" t="n"/>
      <c r="CK72" s="2868" t="n"/>
      <c r="CL72" s="2868" t="n"/>
      <c r="CM72" s="2868" t="n"/>
      <c r="CN72" s="2868" t="n"/>
      <c r="CO72" s="2868" t="n"/>
      <c r="CP72" s="1492" t="n"/>
      <c r="CQ72" s="1496" t="n"/>
      <c r="CR72" s="2867" t="n">
        <v>5.787293</v>
      </c>
      <c r="CS72" s="2868" t="n">
        <v>8.162970691582085</v>
      </c>
      <c r="CT72" s="2868" t="n">
        <v>5.758556672895976</v>
      </c>
      <c r="CU72" s="2868" t="n">
        <v>-2.375677691582085</v>
      </c>
      <c r="CV72" s="2868" t="n">
        <v>0.02873632710402418</v>
      </c>
      <c r="CW72" s="2868" t="n">
        <v>6.425897</v>
      </c>
      <c r="CX72" s="1492">
        <f>IFERROR(CR72/CW72-1,"-")</f>
        <v/>
      </c>
      <c r="CY72" s="70" t="n"/>
      <c r="CZ72" s="2870" t="n">
        <v>21.8</v>
      </c>
      <c r="DA72" s="2868" t="n">
        <v>18.19558598131389</v>
      </c>
      <c r="DB72" s="2868" t="n"/>
      <c r="DC72" s="2868" t="n"/>
      <c r="DD72" s="2868" t="n">
        <v>18.400424</v>
      </c>
      <c r="DE72" s="1492">
        <f>+CZ72/DD72-1</f>
        <v/>
      </c>
      <c r="DF72" s="1492">
        <f>+DA72/DD72-1</f>
        <v/>
      </c>
      <c r="DG72" s="1994">
        <f>+DB72/DD72-1</f>
        <v/>
      </c>
      <c r="DH72" s="1994">
        <f>+DC72/DD72-1</f>
        <v/>
      </c>
      <c r="DI72" s="2855" t="n"/>
      <c r="DJ72" s="2652">
        <f>SUM(D72,J72,P72,V72,AD72,AL72,AU72,BC72,BK72,BT72,CB72,CJ72)-CR72</f>
        <v/>
      </c>
      <c r="DK72" s="2652">
        <f>SUM(E72,K72,Q72,W72,AE72,AM72,AV72,BD72,BL72,BU72,CC72,CK72)-CS72</f>
        <v/>
      </c>
      <c r="DL72" s="2652">
        <f>SUM(G72,M72,S72,AA72,AI72,AR72,AZ72,BH72,BQ72,BY72,CG72,CO72)-CW72</f>
        <v/>
      </c>
      <c r="DM72" s="2652">
        <f>SUM(D72,J72,P72,V72,AD72,AL72,AU72,BC72,,BN72,BV72,CD72,CL72)-CT72</f>
        <v/>
      </c>
      <c r="DN72" s="2855" t="n"/>
      <c r="DO72" s="2855" t="n"/>
      <c r="DP72" s="2871" t="n">
        <v>16502302</v>
      </c>
      <c r="DQ72" s="2857">
        <f>-CR72+DP72/10^6</f>
        <v/>
      </c>
      <c r="DR72" s="2652">
        <f>SUM(E72,K72,Q72,W72,AE72,AM72,AV72,BD72,BL72,BU72,CC72,CK72)-CS72</f>
        <v/>
      </c>
      <c r="DS72" s="2652">
        <f>SUM(D72,J72,P72,V72,AD72,AL72,AU72,BC72,,BN72,BV72,CD72,CL72)-CT72</f>
        <v/>
      </c>
      <c r="DT72" s="2858" t="n"/>
      <c r="DU72" s="2189" t="n">
        <v>1.010951</v>
      </c>
      <c r="DV72" s="2859">
        <f>DU72-CJ72</f>
        <v/>
      </c>
      <c r="DX72" s="2847">
        <f>(CS72-CZ72)*10^6</f>
        <v/>
      </c>
      <c r="DY72" s="2847">
        <f>(CT72-DC72)*10^6</f>
        <v/>
      </c>
      <c r="DZ72" s="2847">
        <f>(CW72-DD72)*10^6</f>
        <v/>
      </c>
      <c r="EB72" s="2860" t="n"/>
    </row>
    <row customFormat="1" customHeight="1" hidden="1" ht="15.75" outlineLevel="1" r="73" s="1879">
      <c r="A73" s="1116" t="n"/>
      <c r="B73" s="2202" t="inlineStr">
        <is>
          <t>ELECTRICITE BUREAUX, ADMINISTR</t>
        </is>
      </c>
      <c r="C73" s="2201" t="inlineStr">
        <is>
          <t>Opex67</t>
        </is>
      </c>
      <c r="D73" s="2885" t="n">
        <v>69.497236</v>
      </c>
      <c r="E73" s="2868" t="n">
        <v>46.925</v>
      </c>
      <c r="F73" s="2868" t="n">
        <v>22.572236</v>
      </c>
      <c r="G73" s="2868" t="n">
        <v>69.82647799999999</v>
      </c>
      <c r="H73" s="1492" t="n">
        <v>-0.00471514544955276</v>
      </c>
      <c r="I73" s="482" t="n"/>
      <c r="J73" s="2885" t="n">
        <v>66.040976</v>
      </c>
      <c r="K73" s="2868" t="n">
        <v>46.925</v>
      </c>
      <c r="L73" s="2868" t="n">
        <v>19.115976</v>
      </c>
      <c r="M73" s="2868" t="n">
        <v>63.652094</v>
      </c>
      <c r="N73" s="1492" t="n">
        <v>0.03753029711795497</v>
      </c>
      <c r="O73" s="1496" t="n"/>
      <c r="P73" s="2885" t="n">
        <v>62.683904</v>
      </c>
      <c r="Q73" s="2868" t="n">
        <v>46.925</v>
      </c>
      <c r="R73" s="2868" t="n">
        <v>15.758904</v>
      </c>
      <c r="S73" s="2868" t="n">
        <v>70.758358</v>
      </c>
      <c r="T73" s="1492" t="n">
        <v>-0.1141130776381216</v>
      </c>
      <c r="U73" s="2862" t="n"/>
      <c r="V73" s="2867" t="n">
        <v>62.912509</v>
      </c>
      <c r="W73" s="2868" t="n">
        <v>46.925</v>
      </c>
      <c r="X73" s="2868" t="n">
        <v>66.175</v>
      </c>
      <c r="Y73" s="2868" t="n">
        <v>15.987509</v>
      </c>
      <c r="Z73" s="2868" t="n">
        <v>-3.262490999999997</v>
      </c>
      <c r="AA73" s="2868" t="n">
        <v>69.81553700000001</v>
      </c>
      <c r="AB73" s="1492" t="n">
        <v>-0.09887524033511341</v>
      </c>
      <c r="AC73" s="1496" t="n"/>
      <c r="AD73" s="2867" t="n"/>
      <c r="AE73" s="2868" t="n"/>
      <c r="AF73" s="2868" t="n"/>
      <c r="AG73" s="2868" t="n"/>
      <c r="AH73" s="2868" t="n"/>
      <c r="AI73" s="2868" t="n"/>
      <c r="AJ73" s="1492" t="n"/>
      <c r="AK73" s="1496" t="n"/>
      <c r="AL73" s="2867" t="n"/>
      <c r="AM73" s="2868" t="n"/>
      <c r="AN73" s="2868" t="n"/>
      <c r="AO73" s="2868" t="n"/>
      <c r="AP73" s="2868" t="n"/>
      <c r="AQ73" s="2868" t="n"/>
      <c r="AR73" s="2868" t="n"/>
      <c r="AS73" s="1492" t="n"/>
      <c r="AT73" s="2863" t="n"/>
      <c r="AU73" s="2867" t="n"/>
      <c r="AV73" s="2868" t="n"/>
      <c r="AW73" s="2868" t="n"/>
      <c r="AX73" s="2868" t="n"/>
      <c r="AY73" s="2868" t="n"/>
      <c r="AZ73" s="2868" t="n"/>
      <c r="BA73" s="1492" t="n"/>
      <c r="BB73" s="1496" t="n"/>
      <c r="BC73" s="2779" t="n"/>
      <c r="BD73" s="2671" t="n"/>
      <c r="BE73" s="2671" t="n"/>
      <c r="BF73" s="2671" t="n"/>
      <c r="BG73" s="2671" t="n"/>
      <c r="BH73" s="2868" t="n"/>
      <c r="BI73" s="1492" t="n"/>
      <c r="BJ73" s="2869" t="n"/>
      <c r="BK73" s="2867" t="n"/>
      <c r="BL73" s="2868" t="n"/>
      <c r="BM73" s="2868" t="n"/>
      <c r="BN73" s="2868" t="n"/>
      <c r="BO73" s="2868" t="n"/>
      <c r="BP73" s="2868" t="n"/>
      <c r="BQ73" s="2868" t="n"/>
      <c r="BR73" s="1492" t="n"/>
      <c r="BS73" s="2869" t="n"/>
      <c r="BT73" s="2867" t="n"/>
      <c r="BU73" s="2868" t="n"/>
      <c r="BV73" s="2868" t="n"/>
      <c r="BW73" s="2868" t="n"/>
      <c r="BX73" s="2868" t="n"/>
      <c r="BY73" s="2868" t="n"/>
      <c r="BZ73" s="1492" t="n"/>
      <c r="CA73" s="2831" t="n"/>
      <c r="CB73" s="2867" t="n"/>
      <c r="CC73" s="2868" t="n"/>
      <c r="CD73" s="2868" t="n"/>
      <c r="CE73" s="2868" t="n"/>
      <c r="CF73" s="2868" t="n"/>
      <c r="CG73" s="2868" t="n"/>
      <c r="CH73" s="1492" t="n"/>
      <c r="CI73" s="2831" t="n"/>
      <c r="CJ73" s="2867" t="n"/>
      <c r="CK73" s="2868" t="n"/>
      <c r="CL73" s="2868" t="n"/>
      <c r="CM73" s="2868" t="n"/>
      <c r="CN73" s="2868" t="n"/>
      <c r="CO73" s="2868" t="n"/>
      <c r="CP73" s="1492" t="n"/>
      <c r="CQ73" s="1496" t="n"/>
      <c r="CR73" s="2867" t="n">
        <v>261.134625</v>
      </c>
      <c r="CS73" s="2868" t="n">
        <v>187.7</v>
      </c>
      <c r="CT73" s="2868" t="n">
        <v>264.397116</v>
      </c>
      <c r="CU73" s="2868" t="n">
        <v>73.43462499999998</v>
      </c>
      <c r="CV73" s="2868" t="n">
        <v>-3.262491000000011</v>
      </c>
      <c r="CW73" s="2868" t="n">
        <v>274.052467</v>
      </c>
      <c r="CX73" s="1492">
        <f>IFERROR(CR73/CW73-1,"-")</f>
        <v/>
      </c>
      <c r="CY73" s="70" t="n"/>
      <c r="CZ73" s="2870" t="n">
        <v>563.1</v>
      </c>
      <c r="DA73" s="2868" t="n">
        <v>793.7971159999998</v>
      </c>
      <c r="DB73" s="2868" t="n"/>
      <c r="DC73" s="2868" t="n"/>
      <c r="DD73" s="2868" t="n">
        <v>790.2861129999999</v>
      </c>
      <c r="DE73" s="1492">
        <f>+CZ73/DD73-1</f>
        <v/>
      </c>
      <c r="DF73" s="1492">
        <f>+DA73/DD73-1</f>
        <v/>
      </c>
      <c r="DG73" s="1994">
        <f>+DB73/DD73-1</f>
        <v/>
      </c>
      <c r="DH73" s="1994">
        <f>+DC73/DD73-1</f>
        <v/>
      </c>
      <c r="DI73" s="2855" t="n"/>
      <c r="DJ73" s="2652">
        <f>SUM(D73,J73,P73,V73,AD73,AL73,AU73,BC73,BK73,BT73,CB73,CJ73)-CR73</f>
        <v/>
      </c>
      <c r="DK73" s="2652">
        <f>SUM(E73,K73,Q73,W73,AE73,AM73,AV73,BD73,BL73,BU73,CC73,CK73)-CS73</f>
        <v/>
      </c>
      <c r="DL73" s="2652">
        <f>SUM(G73,M73,S73,AA73,AI73,AR73,AZ73,BH73,BQ73,BY73,CG73,CO73)-CW73</f>
        <v/>
      </c>
      <c r="DM73" s="2652">
        <f>SUM(D73,J73,P73,V73,AD73,AL73,AU73,BC73,,BN73,BV73,CD73,CL73)-CT73</f>
        <v/>
      </c>
      <c r="DN73" s="2855" t="n"/>
      <c r="DO73" s="2855" t="n"/>
      <c r="DP73" s="2914" t="n">
        <v>683676551</v>
      </c>
      <c r="DQ73" s="2857">
        <f>-CR73+DP73/10^6</f>
        <v/>
      </c>
      <c r="DR73" s="2652">
        <f>SUM(E73,K73,Q73,W73,AE73,AM73,AV73,BD73,BL73,BU73,CC73,CK73)-CS73</f>
        <v/>
      </c>
      <c r="DS73" s="2652">
        <f>SUM(D73,J73,P73,V73,AD73,AL73,AU73,BC73,,BN73,BV73,CD73,CL73)-CT73</f>
        <v/>
      </c>
      <c r="DT73" s="2857" t="n">
        <v>-8.78196600000047</v>
      </c>
      <c r="DU73" s="2189" t="n">
        <v>69.652354</v>
      </c>
      <c r="DV73" s="2859">
        <f>DU73-CJ73</f>
        <v/>
      </c>
      <c r="DX73" s="2847">
        <f>(CS73-CZ73)*10^6</f>
        <v/>
      </c>
      <c r="DY73" s="2847">
        <f>(CT73-DC73)*10^6</f>
        <v/>
      </c>
      <c r="DZ73" s="2847">
        <f>(CW73-DD73)*10^6</f>
        <v/>
      </c>
      <c r="EB73" s="2860" t="n"/>
    </row>
    <row customFormat="1" customHeight="1" hidden="1" ht="15.75" outlineLevel="1" r="74" s="1879">
      <c r="A74" s="1116" t="n"/>
      <c r="B74" s="2202" t="inlineStr">
        <is>
          <t>FRAIS DE TELEPHONE BUREAUX</t>
        </is>
      </c>
      <c r="C74" s="2201" t="inlineStr">
        <is>
          <t>Opex68</t>
        </is>
      </c>
      <c r="D74" s="2867" t="n">
        <v>5.224873</v>
      </c>
      <c r="E74" s="2868" t="n">
        <v>4.21885</v>
      </c>
      <c r="F74" s="2868" t="n">
        <v>1.006023</v>
      </c>
      <c r="G74" s="2868" t="n">
        <v>20.024066</v>
      </c>
      <c r="H74" s="1492" t="n">
        <v>-0.7390703266759109</v>
      </c>
      <c r="I74" s="482" t="n"/>
      <c r="J74" s="2867" t="n">
        <v>16.16496</v>
      </c>
      <c r="K74" s="2868" t="n">
        <v>4.21885</v>
      </c>
      <c r="L74" s="2868" t="n">
        <v>11.94611</v>
      </c>
      <c r="M74" s="2868" t="n">
        <v>13.385696</v>
      </c>
      <c r="N74" s="1492" t="n">
        <v>0.2076293978288466</v>
      </c>
      <c r="O74" s="1496" t="n"/>
      <c r="P74" s="2867" t="n">
        <v>9.666426</v>
      </c>
      <c r="Q74" s="2868" t="n">
        <v>4.21885</v>
      </c>
      <c r="R74" s="2868" t="n">
        <v>5.447576</v>
      </c>
      <c r="S74" s="2868" t="n">
        <v>16.164576</v>
      </c>
      <c r="T74" s="1492" t="n">
        <v>-0.4019994090782214</v>
      </c>
      <c r="U74" s="2862" t="n"/>
      <c r="V74" s="2867" t="n">
        <v>15.191757</v>
      </c>
      <c r="W74" s="2868" t="n">
        <v>4.21885</v>
      </c>
      <c r="X74" s="2868" t="n">
        <v>4.21885</v>
      </c>
      <c r="Y74" s="2868" t="n">
        <v>10.972907</v>
      </c>
      <c r="Z74" s="2868" t="n">
        <v>10.972907</v>
      </c>
      <c r="AA74" s="2868" t="n">
        <v>8.892499000000001</v>
      </c>
      <c r="AB74" s="1492" t="n">
        <v>0.7083788257946388</v>
      </c>
      <c r="AC74" s="1496" t="n"/>
      <c r="AD74" s="2867" t="n"/>
      <c r="AE74" s="2868" t="n"/>
      <c r="AF74" s="2868" t="n"/>
      <c r="AG74" s="2868" t="n"/>
      <c r="AH74" s="2868" t="n"/>
      <c r="AI74" s="2868" t="n"/>
      <c r="AJ74" s="1492" t="n"/>
      <c r="AK74" s="1496" t="n"/>
      <c r="AL74" s="2867" t="n"/>
      <c r="AM74" s="2868" t="n"/>
      <c r="AN74" s="2868" t="n"/>
      <c r="AO74" s="2868" t="n"/>
      <c r="AP74" s="2868" t="n"/>
      <c r="AQ74" s="2868" t="n"/>
      <c r="AR74" s="2868" t="n"/>
      <c r="AS74" s="1492" t="n"/>
      <c r="AT74" s="2863" t="n"/>
      <c r="AU74" s="2867" t="n"/>
      <c r="AV74" s="2868" t="n"/>
      <c r="AW74" s="2868" t="n"/>
      <c r="AX74" s="2868" t="n"/>
      <c r="AY74" s="2868" t="n"/>
      <c r="AZ74" s="2868" t="n"/>
      <c r="BA74" s="1492" t="n"/>
      <c r="BB74" s="1496" t="n"/>
      <c r="BC74" s="2779" t="n"/>
      <c r="BD74" s="2671" t="n"/>
      <c r="BE74" s="2671" t="n"/>
      <c r="BF74" s="2671" t="n"/>
      <c r="BG74" s="2671" t="n"/>
      <c r="BH74" s="2868" t="n"/>
      <c r="BI74" s="1492" t="n"/>
      <c r="BJ74" s="2869" t="n"/>
      <c r="BK74" s="2867" t="n"/>
      <c r="BL74" s="2868" t="n"/>
      <c r="BM74" s="2868" t="n"/>
      <c r="BN74" s="2868" t="n"/>
      <c r="BO74" s="2868" t="n"/>
      <c r="BP74" s="2868" t="n"/>
      <c r="BQ74" s="2868" t="n"/>
      <c r="BR74" s="1492" t="n"/>
      <c r="BS74" s="2869" t="n"/>
      <c r="BT74" s="2867" t="n"/>
      <c r="BU74" s="2868" t="n"/>
      <c r="BV74" s="2868" t="n"/>
      <c r="BW74" s="2868" t="n"/>
      <c r="BX74" s="2868" t="n"/>
      <c r="BY74" s="2868" t="n"/>
      <c r="BZ74" s="1492" t="n"/>
      <c r="CA74" s="2831" t="n"/>
      <c r="CB74" s="2867" t="n"/>
      <c r="CC74" s="2868" t="n"/>
      <c r="CD74" s="2868" t="n"/>
      <c r="CE74" s="2868" t="n"/>
      <c r="CF74" s="2868" t="n"/>
      <c r="CG74" s="2868" t="n"/>
      <c r="CH74" s="1492" t="n"/>
      <c r="CI74" s="2831" t="n"/>
      <c r="CJ74" s="2867" t="n"/>
      <c r="CK74" s="2868" t="n"/>
      <c r="CL74" s="2868" t="n"/>
      <c r="CM74" s="2868" t="n"/>
      <c r="CN74" s="2868" t="n"/>
      <c r="CO74" s="2868" t="n"/>
      <c r="CP74" s="1492" t="n"/>
      <c r="CQ74" s="1496" t="n"/>
      <c r="CR74" s="2867" t="n">
        <v>46.248016</v>
      </c>
      <c r="CS74" s="2868" t="n">
        <v>16.8754</v>
      </c>
      <c r="CT74" s="2868" t="n">
        <v>35.275109</v>
      </c>
      <c r="CU74" s="2868" t="n">
        <v>29.372616</v>
      </c>
      <c r="CV74" s="2868" t="n">
        <v>10.972907</v>
      </c>
      <c r="CW74" s="2868" t="n">
        <v>58.466837</v>
      </c>
      <c r="CX74" s="1492">
        <f>IFERROR(CR74/CW74-1,"-")</f>
        <v/>
      </c>
      <c r="CY74" s="70" t="n"/>
      <c r="CZ74" s="2870" t="n">
        <v>50.62620000000001</v>
      </c>
      <c r="DA74" s="2868" t="n">
        <v>69.02590900000003</v>
      </c>
      <c r="DB74" s="2868" t="n"/>
      <c r="DC74" s="2868" t="n"/>
      <c r="DD74" s="2868" t="n">
        <v>142.973858</v>
      </c>
      <c r="DE74" s="1492">
        <f>+CZ74/DD74-1</f>
        <v/>
      </c>
      <c r="DF74" s="1492">
        <f>+DA74/DD74-1</f>
        <v/>
      </c>
      <c r="DG74" s="1994">
        <f>+DB74/DD74-1</f>
        <v/>
      </c>
      <c r="DH74" s="1994">
        <f>+DC74/DD74-1</f>
        <v/>
      </c>
      <c r="DI74" s="2855" t="n"/>
      <c r="DJ74" s="2652">
        <f>SUM(D74,J74,P74,V74,AD74,AL74,AU74,BC74,BK74,BT74,CB74,CJ74)-CR74</f>
        <v/>
      </c>
      <c r="DK74" s="2652">
        <f>SUM(E74,K74,Q74,W74,AE74,AM74,AV74,BD74,BL74,BU74,CC74,CK74)-CS74</f>
        <v/>
      </c>
      <c r="DL74" s="2652">
        <f>SUM(G74,M74,S74,AA74,AI74,AR74,AZ74,BH74,BQ74,BY74,CG74,CO74)-CW74</f>
        <v/>
      </c>
      <c r="DM74" s="2652">
        <f>SUM(D74,J74,P74,V74,AD74,AL74,AU74,BC74,,BN74,BV74,CD74,CL74)-CT74</f>
        <v/>
      </c>
      <c r="DN74" s="2855" t="n"/>
      <c r="DO74" s="2855" t="n"/>
      <c r="DP74" s="2871" t="n">
        <v>125141612</v>
      </c>
      <c r="DQ74" s="2857">
        <f>-CR74+DP74/10^6</f>
        <v/>
      </c>
      <c r="DR74" s="2652">
        <f>SUM(E74,K74,Q74,W74,AE74,AM74,AV74,BD74,BL74,BU74,CC74,CK74)-CS74</f>
        <v/>
      </c>
      <c r="DS74" s="2652">
        <f>SUM(D74,J74,P74,V74,AD74,AL74,AU74,BC74,,BN74,BV74,CD74,CL74)-CT74</f>
        <v/>
      </c>
      <c r="DT74" s="2858" t="n"/>
      <c r="DU74" s="2189" t="n">
        <v>3.225267</v>
      </c>
      <c r="DV74" s="2859">
        <f>DU74-CJ74</f>
        <v/>
      </c>
      <c r="DX74" s="2847">
        <f>(CS74-CZ74)*10^6</f>
        <v/>
      </c>
      <c r="DY74" s="2847">
        <f>(CT74-DC74)*10^6</f>
        <v/>
      </c>
      <c r="DZ74" s="2847">
        <f>(CW74-DD74)*10^6</f>
        <v/>
      </c>
      <c r="EB74" s="2860" t="n"/>
    </row>
    <row customFormat="1" customHeight="1" hidden="1" ht="15.75" outlineLevel="1" r="75" s="1879">
      <c r="A75" s="1116" t="n"/>
      <c r="B75" s="2202" t="inlineStr">
        <is>
          <t>FRAIS DE TELECOPIE</t>
        </is>
      </c>
      <c r="C75" s="2201" t="inlineStr">
        <is>
          <t>Opex69</t>
        </is>
      </c>
      <c r="D75" s="2867" t="n">
        <v>0</v>
      </c>
      <c r="E75" s="2868" t="n"/>
      <c r="F75" s="2868" t="n">
        <v>0</v>
      </c>
      <c r="G75" s="2868" t="n">
        <v>0</v>
      </c>
      <c r="H75" s="1492" t="n"/>
      <c r="I75" s="482" t="n"/>
      <c r="J75" s="2867" t="n">
        <v>0</v>
      </c>
      <c r="K75" s="2868" t="n"/>
      <c r="L75" s="2868" t="n">
        <v>0</v>
      </c>
      <c r="M75" s="2868" t="n">
        <v>0</v>
      </c>
      <c r="N75" s="1492" t="n"/>
      <c r="O75" s="1496" t="n"/>
      <c r="P75" s="2867" t="n">
        <v>0</v>
      </c>
      <c r="Q75" s="2868" t="n"/>
      <c r="R75" s="2868" t="n">
        <v>0</v>
      </c>
      <c r="S75" s="2868" t="n">
        <v>0</v>
      </c>
      <c r="T75" s="1492" t="n"/>
      <c r="U75" s="2862" t="n"/>
      <c r="V75" s="2867" t="n">
        <v>0</v>
      </c>
      <c r="W75" s="2868" t="n"/>
      <c r="X75" s="2868" t="n"/>
      <c r="Y75" s="2868" t="n">
        <v>0</v>
      </c>
      <c r="Z75" s="2868" t="n">
        <v>0</v>
      </c>
      <c r="AA75" s="2868" t="n">
        <v>0</v>
      </c>
      <c r="AB75" s="1492" t="n"/>
      <c r="AC75" s="1496" t="n"/>
      <c r="AD75" s="2867" t="n"/>
      <c r="AE75" s="2868" t="n"/>
      <c r="AF75" s="2868" t="n"/>
      <c r="AG75" s="2868" t="n"/>
      <c r="AH75" s="2868" t="n"/>
      <c r="AI75" s="2868" t="n"/>
      <c r="AJ75" s="1492" t="n"/>
      <c r="AK75" s="1496" t="n"/>
      <c r="AL75" s="2867" t="n"/>
      <c r="AM75" s="2868" t="n"/>
      <c r="AN75" s="2868" t="n"/>
      <c r="AO75" s="2868" t="n"/>
      <c r="AP75" s="2868" t="n"/>
      <c r="AQ75" s="2868" t="n"/>
      <c r="AR75" s="2868" t="n"/>
      <c r="AS75" s="1492" t="n"/>
      <c r="AT75" s="2863" t="n"/>
      <c r="AU75" s="2867" t="n"/>
      <c r="AV75" s="2868" t="n"/>
      <c r="AW75" s="2868" t="n"/>
      <c r="AX75" s="2868" t="n"/>
      <c r="AY75" s="2868" t="n"/>
      <c r="AZ75" s="2868" t="n"/>
      <c r="BA75" s="1492" t="n"/>
      <c r="BB75" s="1496" t="n"/>
      <c r="BC75" s="2779" t="n"/>
      <c r="BD75" s="2671" t="n"/>
      <c r="BE75" s="2671" t="n"/>
      <c r="BF75" s="2671" t="n"/>
      <c r="BG75" s="2671" t="n"/>
      <c r="BH75" s="2868" t="n"/>
      <c r="BI75" s="1492" t="n"/>
      <c r="BJ75" s="2869" t="n"/>
      <c r="BK75" s="2867" t="n"/>
      <c r="BL75" s="2868" t="n"/>
      <c r="BM75" s="2868" t="n"/>
      <c r="BN75" s="2868" t="n"/>
      <c r="BO75" s="2868" t="n"/>
      <c r="BP75" s="2868" t="n"/>
      <c r="BQ75" s="2868" t="n"/>
      <c r="BR75" s="1492" t="n"/>
      <c r="BS75" s="2869" t="n"/>
      <c r="BT75" s="2867" t="n"/>
      <c r="BU75" s="2868" t="n"/>
      <c r="BV75" s="2868" t="n"/>
      <c r="BW75" s="2868" t="n"/>
      <c r="BX75" s="2868" t="n"/>
      <c r="BY75" s="2868" t="n"/>
      <c r="BZ75" s="1492" t="n"/>
      <c r="CA75" s="2831" t="n"/>
      <c r="CB75" s="2867" t="n"/>
      <c r="CC75" s="2868" t="n"/>
      <c r="CD75" s="2868" t="n"/>
      <c r="CE75" s="2868" t="n"/>
      <c r="CF75" s="2868" t="n"/>
      <c r="CG75" s="2868" t="n"/>
      <c r="CH75" s="1492" t="n"/>
      <c r="CI75" s="2831" t="n"/>
      <c r="CJ75" s="2867" t="n"/>
      <c r="CK75" s="2868" t="n"/>
      <c r="CL75" s="2868" t="n"/>
      <c r="CM75" s="2868" t="n"/>
      <c r="CN75" s="2868" t="n"/>
      <c r="CO75" s="2868" t="n"/>
      <c r="CP75" s="1492" t="n"/>
      <c r="CQ75" s="1496" t="n"/>
      <c r="CR75" s="2867" t="n">
        <v>0</v>
      </c>
      <c r="CS75" s="2868" t="n">
        <v>0</v>
      </c>
      <c r="CT75" s="2868" t="n">
        <v>0</v>
      </c>
      <c r="CU75" s="2868" t="n">
        <v>0</v>
      </c>
      <c r="CV75" s="2868" t="n">
        <v>0</v>
      </c>
      <c r="CW75" s="2868" t="n">
        <v>0</v>
      </c>
      <c r="CX75" s="1492">
        <f>IFERROR(CR75/CW75-1,"-")</f>
        <v/>
      </c>
      <c r="CY75" s="70" t="n"/>
      <c r="CZ75" s="2870" t="n">
        <v>0</v>
      </c>
      <c r="DA75" s="2868" t="n">
        <v>0</v>
      </c>
      <c r="DB75" s="2868" t="n"/>
      <c r="DC75" s="2868" t="n"/>
      <c r="DD75" s="2868" t="n">
        <v>0</v>
      </c>
      <c r="DE75" s="1492">
        <f>+CZ75/DD75-1</f>
        <v/>
      </c>
      <c r="DF75" s="1492">
        <f>+DA75/DD75-1</f>
        <v/>
      </c>
      <c r="DG75" s="1994">
        <f>+DB75/DD75-1</f>
        <v/>
      </c>
      <c r="DH75" s="1994">
        <f>+DC75/DD75-1</f>
        <v/>
      </c>
      <c r="DI75" s="2855" t="n"/>
      <c r="DJ75" s="2652">
        <f>SUM(D75,J75,P75,V75,AD75,AL75,AU75,BC75,BK75,BT75,CB75,CJ75)-CR75</f>
        <v/>
      </c>
      <c r="DK75" s="2652">
        <f>SUM(E75,K75,Q75,W75,AE75,AM75,AV75,BD75,BL75,BU75,CC75,CK75)-CS75</f>
        <v/>
      </c>
      <c r="DL75" s="2652">
        <f>SUM(G75,M75,S75,AA75,AI75,AR75,AZ75,BH75,BQ75,BY75,CG75,CO75)-CW75</f>
        <v/>
      </c>
      <c r="DM75" s="2652">
        <f>SUM(D75,J75,P75,V75,AD75,AL75,AU75,BC75,,BN75,BV75,CD75,CL75)-CT75</f>
        <v/>
      </c>
      <c r="DN75" s="2855" t="n"/>
      <c r="DO75" s="2855" t="n"/>
      <c r="DP75" s="2871" t="n">
        <v>0</v>
      </c>
      <c r="DQ75" s="2857">
        <f>-CR75+DP75/10^6</f>
        <v/>
      </c>
      <c r="DR75" s="2652">
        <f>SUM(E75,K75,Q75,W75,AE75,AM75,AV75,BD75,BL75,BU75,CC75,CK75)-CS75</f>
        <v/>
      </c>
      <c r="DS75" s="2652">
        <f>SUM(D75,J75,P75,V75,AD75,AL75,AU75,BC75,,BN75,BV75,CD75,CL75)-CT75</f>
        <v/>
      </c>
      <c r="DT75" s="2858" t="n"/>
      <c r="DU75" s="2189" t="n">
        <v>0</v>
      </c>
      <c r="DV75" s="2859">
        <f>DU75-CJ75</f>
        <v/>
      </c>
      <c r="DX75" s="2847">
        <f>(CS75-CZ75)*10^6</f>
        <v/>
      </c>
      <c r="DY75" s="2847">
        <f>(CT75-DC75)*10^6</f>
        <v/>
      </c>
      <c r="DZ75" s="2847">
        <f>(CW75-DD75)*10^6</f>
        <v/>
      </c>
      <c r="EB75" s="2860" t="n"/>
    </row>
    <row customFormat="1" customHeight="1" hidden="1" ht="15.75" outlineLevel="1" r="76" s="1879">
      <c r="A76" s="1116" t="n"/>
      <c r="B76" s="2202" t="inlineStr">
        <is>
          <t>AUTRES FRAIS DE COMMUNICATIONS</t>
        </is>
      </c>
      <c r="C76" s="2201" t="inlineStr">
        <is>
          <t>Opex70</t>
        </is>
      </c>
      <c r="D76" s="2867" t="n">
        <v>0</v>
      </c>
      <c r="E76" s="2868" t="n"/>
      <c r="F76" s="2868" t="n">
        <v>0</v>
      </c>
      <c r="G76" s="2868" t="n">
        <v>0.193</v>
      </c>
      <c r="H76" s="1492" t="n">
        <v>-1</v>
      </c>
      <c r="I76" s="482" t="n"/>
      <c r="J76" s="2867" t="n">
        <v>0.21</v>
      </c>
      <c r="K76" s="2868" t="n"/>
      <c r="L76" s="2868" t="n">
        <v>0.21</v>
      </c>
      <c r="M76" s="2868" t="n">
        <v>0</v>
      </c>
      <c r="N76" s="1492" t="n"/>
      <c r="O76" s="1496" t="n"/>
      <c r="P76" s="2867" t="n">
        <v>0</v>
      </c>
      <c r="Q76" s="2868" t="n"/>
      <c r="R76" s="2868" t="n">
        <v>0</v>
      </c>
      <c r="S76" s="2868" t="n">
        <v>0</v>
      </c>
      <c r="T76" s="1492" t="n"/>
      <c r="U76" s="2862" t="n"/>
      <c r="V76" s="2867" t="n">
        <v>0</v>
      </c>
      <c r="W76" s="2868" t="n"/>
      <c r="X76" s="2868" t="n"/>
      <c r="Y76" s="2868" t="n">
        <v>0</v>
      </c>
      <c r="Z76" s="2868" t="n">
        <v>0</v>
      </c>
      <c r="AA76" s="2868" t="n">
        <v>0.755</v>
      </c>
      <c r="AB76" s="1492" t="n">
        <v>-1</v>
      </c>
      <c r="AC76" s="1496" t="n"/>
      <c r="AD76" s="2867" t="n"/>
      <c r="AE76" s="2868" t="n"/>
      <c r="AF76" s="2868" t="n"/>
      <c r="AG76" s="2868" t="n"/>
      <c r="AH76" s="2868" t="n"/>
      <c r="AI76" s="2868" t="n"/>
      <c r="AJ76" s="1492" t="n"/>
      <c r="AK76" s="1496" t="n"/>
      <c r="AL76" s="2867" t="n"/>
      <c r="AM76" s="2868" t="n"/>
      <c r="AN76" s="2868" t="n"/>
      <c r="AO76" s="2868" t="n"/>
      <c r="AP76" s="2868" t="n"/>
      <c r="AQ76" s="2868" t="n"/>
      <c r="AR76" s="2868" t="n"/>
      <c r="AS76" s="1492" t="n"/>
      <c r="AT76" s="2863" t="n"/>
      <c r="AU76" s="2867" t="n"/>
      <c r="AV76" s="2868" t="n"/>
      <c r="AW76" s="2868" t="n"/>
      <c r="AX76" s="2868" t="n"/>
      <c r="AY76" s="2868" t="n"/>
      <c r="AZ76" s="2868" t="n"/>
      <c r="BA76" s="1492" t="n"/>
      <c r="BB76" s="1496" t="n"/>
      <c r="BC76" s="2779" t="n"/>
      <c r="BD76" s="2671" t="n"/>
      <c r="BE76" s="2671" t="n"/>
      <c r="BF76" s="2671" t="n"/>
      <c r="BG76" s="2671" t="n"/>
      <c r="BH76" s="2868" t="n"/>
      <c r="BI76" s="1492" t="n"/>
      <c r="BJ76" s="2869" t="n"/>
      <c r="BK76" s="2867" t="n"/>
      <c r="BL76" s="2868" t="n"/>
      <c r="BM76" s="2868" t="n"/>
      <c r="BN76" s="2868" t="n"/>
      <c r="BO76" s="2868" t="n"/>
      <c r="BP76" s="2868" t="n"/>
      <c r="BQ76" s="2868" t="n"/>
      <c r="BR76" s="1492" t="n"/>
      <c r="BS76" s="2869" t="n"/>
      <c r="BT76" s="2867" t="n"/>
      <c r="BU76" s="2868" t="n"/>
      <c r="BV76" s="2868" t="n"/>
      <c r="BW76" s="2868" t="n"/>
      <c r="BX76" s="2868" t="n"/>
      <c r="BY76" s="2868" t="n"/>
      <c r="BZ76" s="1492" t="n"/>
      <c r="CA76" s="2831" t="n"/>
      <c r="CB76" s="2867" t="n"/>
      <c r="CC76" s="2868" t="n"/>
      <c r="CD76" s="2868" t="n"/>
      <c r="CE76" s="2868" t="n"/>
      <c r="CF76" s="2868" t="n"/>
      <c r="CG76" s="2868" t="n"/>
      <c r="CH76" s="1492" t="n"/>
      <c r="CI76" s="2831" t="n"/>
      <c r="CJ76" s="2867" t="n"/>
      <c r="CK76" s="2868" t="n"/>
      <c r="CL76" s="2868" t="n"/>
      <c r="CM76" s="2868" t="n"/>
      <c r="CN76" s="2868" t="n"/>
      <c r="CO76" s="2868" t="n"/>
      <c r="CP76" s="1492" t="n"/>
      <c r="CQ76" s="1496" t="n"/>
      <c r="CR76" s="2867" t="n">
        <v>0.21</v>
      </c>
      <c r="CS76" s="2868" t="n">
        <v>0</v>
      </c>
      <c r="CT76" s="2868" t="n">
        <v>0.21</v>
      </c>
      <c r="CU76" s="2868" t="n">
        <v>0.21</v>
      </c>
      <c r="CV76" s="2868" t="n">
        <v>0</v>
      </c>
      <c r="CW76" s="2868" t="n">
        <v>0.948</v>
      </c>
      <c r="CX76" s="1492">
        <f>IFERROR(CR76/CW76-1,"-")</f>
        <v/>
      </c>
      <c r="CY76" s="70" t="n"/>
      <c r="CZ76" s="2870" t="n">
        <v>0</v>
      </c>
      <c r="DA76" s="2868" t="n">
        <v>0.21</v>
      </c>
      <c r="DB76" s="2868" t="n"/>
      <c r="DC76" s="2868" t="n"/>
      <c r="DD76" s="2868" t="n">
        <v>1.2745</v>
      </c>
      <c r="DE76" s="1492">
        <f>+CZ76/DD76-1</f>
        <v/>
      </c>
      <c r="DF76" s="1492">
        <f>+DA76/DD76-1</f>
        <v/>
      </c>
      <c r="DG76" s="1994">
        <f>+DB76/DD76-1</f>
        <v/>
      </c>
      <c r="DH76" s="1994">
        <f>+DC76/DD76-1</f>
        <v/>
      </c>
      <c r="DI76" s="2855" t="n"/>
      <c r="DJ76" s="2652">
        <f>SUM(D76,J76,P76,V76,AD76,AL76,AU76,BC76,BK76,BT76,CB76,CJ76)-CR76</f>
        <v/>
      </c>
      <c r="DK76" s="2652">
        <f>SUM(E76,K76,Q76,W76,AE76,AM76,AV76,BD76,BL76,BU76,CC76,CK76)-CS76</f>
        <v/>
      </c>
      <c r="DL76" s="2652">
        <f>SUM(G76,M76,S76,AA76,AI76,AR76,AZ76,BH76,BQ76,BY76,CG76,CO76)-CW76</f>
        <v/>
      </c>
      <c r="DM76" s="2652">
        <f>SUM(D76,J76,P76,V76,AD76,AL76,AU76,BC76,,BN76,BV76,CD76,CL76)-CT76</f>
        <v/>
      </c>
      <c r="DN76" s="2855" t="n"/>
      <c r="DO76" s="2855" t="n"/>
      <c r="DP76" s="2871" t="n">
        <v>917000</v>
      </c>
      <c r="DQ76" s="2857">
        <f>-CR76+DP76/10^6</f>
        <v/>
      </c>
      <c r="DR76" s="2652">
        <f>SUM(E76,K76,Q76,W76,AE76,AM76,AV76,BD76,BL76,BU76,CC76,CK76)-CS76</f>
        <v/>
      </c>
      <c r="DS76" s="2652">
        <f>SUM(D76,J76,P76,V76,AD76,AL76,AU76,BC76,,BN76,BV76,CD76,CL76)-CT76</f>
        <v/>
      </c>
      <c r="DT76" s="2858" t="n"/>
      <c r="DU76" s="2189" t="n">
        <v>0</v>
      </c>
      <c r="DV76" s="2859">
        <f>DU76-CJ76</f>
        <v/>
      </c>
      <c r="DX76" s="2847">
        <f>(CS76-CZ76)*10^6</f>
        <v/>
      </c>
      <c r="DY76" s="2847">
        <f>(CT76-DC76)*10^6</f>
        <v/>
      </c>
      <c r="DZ76" s="2847">
        <f>(CW76-DD76)*10^6</f>
        <v/>
      </c>
      <c r="EB76" s="2860" t="n"/>
    </row>
    <row customFormat="1" customHeight="1" hidden="1" ht="15.75" outlineLevel="1" r="77" s="1879">
      <c r="A77" s="1116" t="n"/>
      <c r="B77" s="2202" t="inlineStr">
        <is>
          <t>FRAIS CONNEXION INTERNET</t>
        </is>
      </c>
      <c r="C77" s="2201" t="inlineStr">
        <is>
          <t>Opex71</t>
        </is>
      </c>
      <c r="D77" s="2867" t="n">
        <v>0</v>
      </c>
      <c r="E77" s="2868" t="n"/>
      <c r="F77" s="2868" t="n">
        <v>0</v>
      </c>
      <c r="G77" s="2868" t="n"/>
      <c r="H77" s="1492" t="n"/>
      <c r="I77" s="482" t="n"/>
      <c r="J77" s="2867" t="n">
        <v>0</v>
      </c>
      <c r="K77" s="2868" t="n"/>
      <c r="L77" s="2868" t="n">
        <v>0</v>
      </c>
      <c r="M77" s="2868" t="n"/>
      <c r="N77" s="1492" t="n"/>
      <c r="O77" s="1496" t="n"/>
      <c r="P77" s="2867" t="n">
        <v>0</v>
      </c>
      <c r="Q77" s="2868" t="n"/>
      <c r="R77" s="2868" t="n">
        <v>0</v>
      </c>
      <c r="S77" s="2868" t="n"/>
      <c r="T77" s="1492" t="n"/>
      <c r="U77" s="2862" t="n"/>
      <c r="V77" s="2867" t="n">
        <v>0</v>
      </c>
      <c r="W77" s="2868" t="n"/>
      <c r="X77" s="2868" t="n"/>
      <c r="Y77" s="2868" t="n">
        <v>0</v>
      </c>
      <c r="Z77" s="2868" t="n">
        <v>0</v>
      </c>
      <c r="AA77" s="2868" t="n"/>
      <c r="AB77" s="1492" t="n"/>
      <c r="AC77" s="1496" t="n"/>
      <c r="AD77" s="2867" t="n"/>
      <c r="AE77" s="2868" t="n"/>
      <c r="AF77" s="2868" t="n"/>
      <c r="AG77" s="2868" t="n"/>
      <c r="AH77" s="2868" t="n"/>
      <c r="AI77" s="2868" t="n"/>
      <c r="AJ77" s="1492" t="n"/>
      <c r="AK77" s="1496" t="n"/>
      <c r="AL77" s="2867" t="n"/>
      <c r="AM77" s="2868" t="n"/>
      <c r="AN77" s="2868" t="n"/>
      <c r="AO77" s="2868" t="n"/>
      <c r="AP77" s="2868" t="n"/>
      <c r="AQ77" s="2868" t="n"/>
      <c r="AR77" s="2868" t="n"/>
      <c r="AS77" s="1492" t="n"/>
      <c r="AT77" s="2863" t="n"/>
      <c r="AU77" s="2867" t="n"/>
      <c r="AV77" s="2868" t="n"/>
      <c r="AW77" s="2868" t="n"/>
      <c r="AX77" s="2868" t="n"/>
      <c r="AY77" s="2868" t="n"/>
      <c r="AZ77" s="2868" t="n"/>
      <c r="BA77" s="1492" t="n"/>
      <c r="BB77" s="1496" t="n"/>
      <c r="BC77" s="2779" t="n"/>
      <c r="BD77" s="2671" t="n"/>
      <c r="BE77" s="2671" t="n"/>
      <c r="BF77" s="2671" t="n"/>
      <c r="BG77" s="2671" t="n"/>
      <c r="BH77" s="2868" t="n"/>
      <c r="BI77" s="1492" t="n"/>
      <c r="BJ77" s="2869" t="n"/>
      <c r="BK77" s="2867" t="n"/>
      <c r="BL77" s="2868" t="n"/>
      <c r="BM77" s="2868" t="n"/>
      <c r="BN77" s="2868" t="n"/>
      <c r="BO77" s="2868" t="n"/>
      <c r="BP77" s="2868" t="n"/>
      <c r="BQ77" s="2868" t="n"/>
      <c r="BR77" s="1492" t="n"/>
      <c r="BS77" s="2869" t="n"/>
      <c r="BT77" s="2867" t="n"/>
      <c r="BU77" s="2868" t="n"/>
      <c r="BV77" s="2868" t="n"/>
      <c r="BW77" s="2868" t="n"/>
      <c r="BX77" s="2868" t="n"/>
      <c r="BY77" s="2868" t="n"/>
      <c r="BZ77" s="1492" t="n"/>
      <c r="CA77" s="2831" t="n"/>
      <c r="CB77" s="2867" t="n"/>
      <c r="CC77" s="2868" t="n"/>
      <c r="CD77" s="2868" t="n"/>
      <c r="CE77" s="2868" t="n"/>
      <c r="CF77" s="2868" t="n"/>
      <c r="CG77" s="2868" t="n"/>
      <c r="CH77" s="1492" t="n"/>
      <c r="CI77" s="2831" t="n"/>
      <c r="CJ77" s="2867" t="n"/>
      <c r="CK77" s="2868" t="n"/>
      <c r="CL77" s="2868" t="n"/>
      <c r="CM77" s="2868" t="n"/>
      <c r="CN77" s="2868" t="n"/>
      <c r="CO77" s="2868" t="n"/>
      <c r="CP77" s="1492" t="n"/>
      <c r="CQ77" s="1496" t="n"/>
      <c r="CR77" s="2867" t="n">
        <v>0</v>
      </c>
      <c r="CS77" s="2868" t="n">
        <v>0</v>
      </c>
      <c r="CT77" s="2868" t="n">
        <v>0</v>
      </c>
      <c r="CU77" s="2868" t="n">
        <v>0</v>
      </c>
      <c r="CV77" s="2868" t="n">
        <v>0</v>
      </c>
      <c r="CW77" s="2868" t="n">
        <v>0</v>
      </c>
      <c r="CX77" s="1492">
        <f>IFERROR(CR77/CW77-1,"-")</f>
        <v/>
      </c>
      <c r="CY77" s="70" t="n"/>
      <c r="CZ77" s="2870" t="n">
        <v>0</v>
      </c>
      <c r="DA77" s="2868" t="n">
        <v>0</v>
      </c>
      <c r="DB77" s="2868" t="n"/>
      <c r="DC77" s="2868" t="n"/>
      <c r="DD77" s="2868" t="n">
        <v>0</v>
      </c>
      <c r="DE77" s="1492">
        <f>+CZ77/DD77-1</f>
        <v/>
      </c>
      <c r="DF77" s="1492">
        <f>+DA77/DD77-1</f>
        <v/>
      </c>
      <c r="DG77" s="1994">
        <f>+DB77/DD77-1</f>
        <v/>
      </c>
      <c r="DH77" s="1994">
        <f>+DC77/DD77-1</f>
        <v/>
      </c>
      <c r="DI77" s="2855" t="n"/>
      <c r="DJ77" s="2652">
        <f>SUM(D77,J77,P77,V77,AD77,AL77,AU77,BC77,BK77,BT77,CB77,CJ77)-CR77</f>
        <v/>
      </c>
      <c r="DK77" s="2652">
        <f>SUM(E77,K77,Q77,W77,AE77,AM77,AV77,BD77,BL77,BU77,CC77,CK77)-CS77</f>
        <v/>
      </c>
      <c r="DL77" s="2652">
        <f>SUM(G77,M77,S77,AA77,AI77,AR77,AZ77,BH77,BQ77,BY77,CG77,CO77)-CW77</f>
        <v/>
      </c>
      <c r="DM77" s="2652">
        <f>SUM(D77,J77,P77,V77,AD77,AL77,AU77,BC77,,BN77,BV77,CD77,CL77)-CT77</f>
        <v/>
      </c>
      <c r="DN77" s="2855" t="n"/>
      <c r="DO77" s="2855" t="n"/>
      <c r="DP77" s="2871" t="n">
        <v>0</v>
      </c>
      <c r="DQ77" s="2857">
        <f>-CR77+DP77/10^6</f>
        <v/>
      </c>
      <c r="DR77" s="2652">
        <f>SUM(E77,K77,Q77,W77,AE77,AM77,AV77,BD77,BL77,BU77,CC77,CK77)-CS77</f>
        <v/>
      </c>
      <c r="DS77" s="2652">
        <f>SUM(D77,J77,P77,V77,AD77,AL77,AU77,BC77,,BN77,BV77,CD77,CL77)-CT77</f>
        <v/>
      </c>
      <c r="DT77" s="2858" t="n"/>
      <c r="DU77" s="2189" t="n">
        <v>0</v>
      </c>
      <c r="DV77" s="2859">
        <f>DU77-CJ77</f>
        <v/>
      </c>
      <c r="DX77" s="2847">
        <f>(CS77-CZ77)*10^6</f>
        <v/>
      </c>
      <c r="DY77" s="2847">
        <f>(CT77-DC77)*10^6</f>
        <v/>
      </c>
      <c r="DZ77" s="2847">
        <f>(CW77-DD77)*10^6</f>
        <v/>
      </c>
      <c r="EB77" s="2860" t="n"/>
    </row>
    <row customFormat="1" customHeight="1" hidden="1" ht="15.75" outlineLevel="1" r="78" s="2189">
      <c r="A78" s="2307" t="n"/>
      <c r="B78" s="2311" t="inlineStr">
        <is>
          <t>Contrainte :SBEE</t>
        </is>
      </c>
      <c r="C78" s="2201" t="inlineStr">
        <is>
          <t>Opex72</t>
        </is>
      </c>
      <c r="D78" s="2915" t="n"/>
      <c r="E78" s="2916" t="n"/>
      <c r="F78" s="2916" t="n">
        <v>0</v>
      </c>
      <c r="G78" s="2916" t="n"/>
      <c r="H78" s="2325" t="n"/>
      <c r="I78" s="2224" t="n"/>
      <c r="J78" s="2915" t="n"/>
      <c r="K78" s="2916" t="n"/>
      <c r="L78" s="2916" t="n">
        <v>0</v>
      </c>
      <c r="M78" s="2916" t="n"/>
      <c r="N78" s="2325" t="n"/>
      <c r="O78" s="2332" t="n"/>
      <c r="P78" s="2915" t="n"/>
      <c r="Q78" s="2916" t="n"/>
      <c r="R78" s="2916" t="n">
        <v>0</v>
      </c>
      <c r="S78" s="2916" t="n"/>
      <c r="T78" s="2325" t="n"/>
      <c r="U78" s="2917" t="n"/>
      <c r="V78" s="2915" t="n"/>
      <c r="W78" s="2916" t="n"/>
      <c r="X78" s="2916" t="n"/>
      <c r="Y78" s="2916" t="n">
        <v>0</v>
      </c>
      <c r="Z78" s="2916" t="n">
        <v>0</v>
      </c>
      <c r="AA78" s="2916" t="n"/>
      <c r="AB78" s="2325" t="n"/>
      <c r="AC78" s="2332" t="n"/>
      <c r="AD78" s="2915" t="n"/>
      <c r="AE78" s="2916" t="n"/>
      <c r="AF78" s="2916" t="n"/>
      <c r="AG78" s="2916" t="n"/>
      <c r="AH78" s="2916" t="n"/>
      <c r="AI78" s="2916" t="n"/>
      <c r="AJ78" s="2325" t="n"/>
      <c r="AK78" s="2332" t="n"/>
      <c r="AL78" s="2915" t="n"/>
      <c r="AM78" s="2916" t="n"/>
      <c r="AN78" s="2916" t="n"/>
      <c r="AO78" s="2916" t="n"/>
      <c r="AP78" s="2916" t="n"/>
      <c r="AQ78" s="2916" t="n"/>
      <c r="AR78" s="2916" t="n"/>
      <c r="AS78" s="2325" t="n"/>
      <c r="AT78" s="2918" t="n"/>
      <c r="AU78" s="2915" t="n"/>
      <c r="AV78" s="2916" t="n"/>
      <c r="AW78" s="2916" t="n"/>
      <c r="AX78" s="2916" t="n"/>
      <c r="AY78" s="2916" t="n"/>
      <c r="AZ78" s="2916" t="n"/>
      <c r="BA78" s="2325" t="n"/>
      <c r="BB78" s="2332" t="n"/>
      <c r="BC78" s="2919" t="n"/>
      <c r="BD78" s="2832" t="n"/>
      <c r="BE78" s="2832" t="n"/>
      <c r="BF78" s="2832" t="n"/>
      <c r="BG78" s="2832" t="n"/>
      <c r="BH78" s="2916" t="n"/>
      <c r="BI78" s="2325" t="n"/>
      <c r="BJ78" s="2920" t="n"/>
      <c r="BK78" s="2915" t="n"/>
      <c r="BL78" s="2916" t="n"/>
      <c r="BM78" s="2916" t="n"/>
      <c r="BN78" s="2916" t="n"/>
      <c r="BO78" s="2916" t="n"/>
      <c r="BP78" s="2916" t="n"/>
      <c r="BQ78" s="2916" t="n"/>
      <c r="BR78" s="2325" t="n"/>
      <c r="BS78" s="2920" t="n"/>
      <c r="BT78" s="2915" t="n"/>
      <c r="BU78" s="2916" t="n"/>
      <c r="BV78" s="2916" t="n"/>
      <c r="BW78" s="2916" t="n"/>
      <c r="BX78" s="2916" t="n"/>
      <c r="BY78" s="2916" t="n"/>
      <c r="BZ78" s="2325" t="n"/>
      <c r="CA78" s="2831" t="n"/>
      <c r="CB78" s="2915" t="n"/>
      <c r="CC78" s="2916" t="n"/>
      <c r="CD78" s="2916" t="n"/>
      <c r="CE78" s="2916" t="n"/>
      <c r="CF78" s="2916" t="n"/>
      <c r="CG78" s="2916" t="n"/>
      <c r="CH78" s="2325" t="n"/>
      <c r="CI78" s="2831" t="n"/>
      <c r="CJ78" s="2915" t="n"/>
      <c r="CK78" s="2916" t="n"/>
      <c r="CL78" s="2916" t="n"/>
      <c r="CM78" s="2916" t="n"/>
      <c r="CN78" s="2916" t="n"/>
      <c r="CO78" s="2916" t="n"/>
      <c r="CP78" s="2325" t="n"/>
      <c r="CQ78" s="2332" t="n"/>
      <c r="CR78" s="2915" t="n">
        <v>0</v>
      </c>
      <c r="CS78" s="2916" t="n">
        <v>0</v>
      </c>
      <c r="CT78" s="2916" t="n">
        <v>0</v>
      </c>
      <c r="CU78" s="2916" t="n">
        <v>0</v>
      </c>
      <c r="CV78" s="2916" t="n">
        <v>0</v>
      </c>
      <c r="CW78" s="2916" t="n">
        <v>0</v>
      </c>
      <c r="CX78" s="2325">
        <f>IFERROR(CR78/CW78-1,"-")</f>
        <v/>
      </c>
      <c r="CY78" s="509" t="n"/>
      <c r="CZ78" s="2921" t="n">
        <v>0</v>
      </c>
      <c r="DA78" s="2916" t="n">
        <v>0</v>
      </c>
      <c r="DB78" s="2916" t="n"/>
      <c r="DC78" s="2916" t="n"/>
      <c r="DD78" s="2916" t="n">
        <v>0</v>
      </c>
      <c r="DE78" s="2325">
        <f>+CZ78/DD78-1</f>
        <v/>
      </c>
      <c r="DF78" s="2325">
        <f>+DA78/DD78-1</f>
        <v/>
      </c>
      <c r="DG78" s="2353">
        <f>+DB78/DD78-1</f>
        <v/>
      </c>
      <c r="DH78" s="2353">
        <f>+DC78/DD78-1</f>
        <v/>
      </c>
      <c r="DI78" s="2855" t="n"/>
      <c r="DJ78" s="2652">
        <f>SUM(D78,J78,P78,V78,AD78,AL78,AU78,BC78,BK78,BT78,CB78,CJ78)-CR78</f>
        <v/>
      </c>
      <c r="DK78" s="2652">
        <f>SUM(E78,K78,Q78,W78,AE78,AM78,AV78,BD78,BL78,BU78,CC78,CK78)-CS78</f>
        <v/>
      </c>
      <c r="DL78" s="2652">
        <f>SUM(G78,M78,S78,AA78,AI78,AR78,AZ78,BH78,BQ78,BY78,CG78,CO78)-CW78</f>
        <v/>
      </c>
      <c r="DM78" s="2652">
        <f>SUM(D78,J78,P78,V78,AD78,AL78,AU78,BC78,,BN78,BV78,CD78,CL78)-CT78</f>
        <v/>
      </c>
      <c r="DN78" s="2855" t="n"/>
      <c r="DO78" s="2855" t="n"/>
      <c r="DP78" s="2922" t="n"/>
      <c r="DQ78" s="2857">
        <f>-CR78+DP78/10^6</f>
        <v/>
      </c>
      <c r="DR78" s="2652">
        <f>SUM(E78,K78,Q78,W78,AE78,AM78,AV78,BD78,BL78,BU78,CC78,CK78)-CS78</f>
        <v/>
      </c>
      <c r="DS78" s="2652">
        <f>SUM(D78,J78,P78,V78,AD78,AL78,AU78,BC78,,BN78,BV78,CD78,CL78)-CT78</f>
        <v/>
      </c>
      <c r="DT78" s="2858" t="n"/>
      <c r="DV78" s="2859">
        <f>DU78-CJ78</f>
        <v/>
      </c>
      <c r="DX78" s="2847">
        <f>(CS78-CZ78)*10^6</f>
        <v/>
      </c>
      <c r="DY78" s="2847">
        <f>(CT78-DC78)*10^6</f>
        <v/>
      </c>
      <c r="DZ78" s="2847">
        <f>(CW78-DD78)*10^6</f>
        <v/>
      </c>
      <c r="EB78" s="2860" t="n"/>
    </row>
    <row collapsed="1" customHeight="1" ht="15.75" r="79">
      <c r="B79" s="2313" t="inlineStr">
        <is>
          <t>Lignes et réseaux (entretien &amp; achats)</t>
        </is>
      </c>
      <c r="C79" s="2198" t="inlineStr">
        <is>
          <t>Opex73</t>
        </is>
      </c>
      <c r="D79" s="2779" t="n">
        <v>610.595964</v>
      </c>
      <c r="E79" s="2671" t="n">
        <v>650</v>
      </c>
      <c r="F79" s="2671" t="n">
        <v>-39.40403600000002</v>
      </c>
      <c r="G79" s="2671" t="n">
        <v>554.674303</v>
      </c>
      <c r="H79" s="353" t="n">
        <v>0.1008189142665221</v>
      </c>
      <c r="I79" s="482" t="n"/>
      <c r="J79" s="2779" t="n">
        <v>652.2395539999999</v>
      </c>
      <c r="K79" s="2671" t="n">
        <v>650.0000000000001</v>
      </c>
      <c r="L79" s="2671" t="n">
        <v>2.239553999999771</v>
      </c>
      <c r="M79" s="2671" t="n">
        <v>631.8388630000001</v>
      </c>
      <c r="N79" s="353" t="n">
        <v>0.03228780658273589</v>
      </c>
      <c r="O79" s="482" t="n"/>
      <c r="P79" s="2779" t="n">
        <v>637.5925659999999</v>
      </c>
      <c r="Q79" s="2671" t="n">
        <v>640</v>
      </c>
      <c r="R79" s="2671" t="n">
        <v>-2.40743400000008</v>
      </c>
      <c r="S79" s="2671" t="n">
        <v>584.941282</v>
      </c>
      <c r="T79" s="353" t="n">
        <v>0.09001122953739471</v>
      </c>
      <c r="U79" s="2862" t="n"/>
      <c r="V79" s="2779" t="n">
        <v>720.9643979999998</v>
      </c>
      <c r="W79" s="2671" t="n">
        <v>620</v>
      </c>
      <c r="X79" s="2671" t="n">
        <v>632.112181083333</v>
      </c>
      <c r="Y79" s="2671" t="n">
        <v>100.9643979999998</v>
      </c>
      <c r="Z79" s="2671" t="n">
        <v>88.85221691666686</v>
      </c>
      <c r="AA79" s="2671" t="n">
        <v>611.8136429999998</v>
      </c>
      <c r="AB79" s="353" t="n">
        <v>0.1784052321304643</v>
      </c>
      <c r="AC79" s="482" t="n"/>
      <c r="AD79" s="2779" t="n"/>
      <c r="AE79" s="2671" t="n"/>
      <c r="AF79" s="2671" t="n"/>
      <c r="AG79" s="2671" t="n"/>
      <c r="AH79" s="2671" t="n"/>
      <c r="AI79" s="2671" t="n"/>
      <c r="AJ79" s="353" t="n"/>
      <c r="AK79" s="482" t="n"/>
      <c r="AL79" s="2779" t="n"/>
      <c r="AM79" s="2671" t="n"/>
      <c r="AN79" s="2671" t="n"/>
      <c r="AO79" s="2671" t="n"/>
      <c r="AP79" s="2671" t="n"/>
      <c r="AQ79" s="2923" t="n"/>
      <c r="AR79" s="2671" t="n"/>
      <c r="AS79" s="353" t="n"/>
      <c r="AT79" s="2863" t="n"/>
      <c r="AU79" s="2779" t="n"/>
      <c r="AV79" s="2671" t="n"/>
      <c r="AW79" s="2671" t="n"/>
      <c r="AX79" s="2671" t="n"/>
      <c r="AY79" s="2671" t="n"/>
      <c r="AZ79" s="2671" t="n"/>
      <c r="BA79" s="353" t="n"/>
      <c r="BB79" s="482" t="n"/>
      <c r="BC79" s="2779" t="n"/>
      <c r="BD79" s="2671" t="n"/>
      <c r="BE79" s="2671" t="n"/>
      <c r="BF79" s="2671" t="n"/>
      <c r="BG79" s="2671" t="n"/>
      <c r="BH79" s="2671" t="n"/>
      <c r="BI79" s="353" t="n"/>
      <c r="BJ79" s="2862" t="n"/>
      <c r="BK79" s="2779" t="n"/>
      <c r="BL79" s="2671" t="n"/>
      <c r="BM79" s="2671" t="n"/>
      <c r="BN79" s="2671" t="n"/>
      <c r="BO79" s="2671" t="n"/>
      <c r="BP79" s="2671" t="n"/>
      <c r="BQ79" s="2671" t="n"/>
      <c r="BR79" s="353" t="n"/>
      <c r="BS79" s="2862" t="n"/>
      <c r="BT79" s="2779" t="n"/>
      <c r="BU79" s="2671" t="n"/>
      <c r="BV79" s="2671" t="n"/>
      <c r="BW79" s="2671" t="n"/>
      <c r="BX79" s="2671" t="n"/>
      <c r="BY79" s="2671" t="n"/>
      <c r="BZ79" s="353" t="n"/>
      <c r="CA79" s="2831" t="n"/>
      <c r="CB79" s="2779" t="n"/>
      <c r="CC79" s="2671" t="n"/>
      <c r="CD79" s="2671" t="n"/>
      <c r="CE79" s="2671" t="n"/>
      <c r="CF79" s="2671" t="n"/>
      <c r="CG79" s="2671" t="n"/>
      <c r="CH79" s="353" t="n"/>
      <c r="CI79" s="2831" t="n"/>
      <c r="CJ79" s="2779" t="n"/>
      <c r="CK79" s="2671" t="n"/>
      <c r="CL79" s="2671" t="n"/>
      <c r="CM79" s="2671" t="n"/>
      <c r="CN79" s="2671" t="n"/>
      <c r="CO79" s="2671" t="n"/>
      <c r="CP79" s="353" t="n"/>
      <c r="CQ79" s="482" t="n"/>
      <c r="CR79" s="2779" t="n">
        <v>2621.392481999999</v>
      </c>
      <c r="CS79" s="2671" t="n">
        <v>2560</v>
      </c>
      <c r="CT79" s="2671" t="n">
        <v>2532.540265083333</v>
      </c>
      <c r="CU79" s="2671" t="n">
        <v>61.39248199999929</v>
      </c>
      <c r="CV79" s="2671" t="n">
        <v>88.85221691666675</v>
      </c>
      <c r="CW79" s="2671" t="n">
        <v>2383.268091</v>
      </c>
      <c r="CX79" s="353">
        <f>IFERROR(CR79/CW79-1,"-")</f>
        <v/>
      </c>
      <c r="CY79" s="70" t="n"/>
      <c r="CZ79" s="2864" t="n">
        <v>7430.716830000002</v>
      </c>
      <c r="DA79" s="2671" t="n">
        <v>7425.902618083335</v>
      </c>
      <c r="DB79" s="2671" t="n"/>
      <c r="DC79" s="2671" t="n"/>
      <c r="DD79" s="2671" t="n">
        <v>8961.058291733927</v>
      </c>
      <c r="DE79" s="353">
        <f>+CZ79/DD79-1</f>
        <v/>
      </c>
      <c r="DF79" s="353">
        <f>+DA79/DD79-1</f>
        <v/>
      </c>
      <c r="DG79" s="2283">
        <f>+DB79/DD79-1</f>
        <v/>
      </c>
      <c r="DH79" s="2283">
        <f>+DC79/DD79-1</f>
        <v/>
      </c>
      <c r="DI79" s="2855" t="n"/>
      <c r="DJ79" s="2652">
        <f>SUM(D79,J79,P79,V79,AD79,AL79,AU79,BC79,BK79,BT79,CB79,CJ79)-CR79</f>
        <v/>
      </c>
      <c r="DK79" s="2652">
        <f>SUM(E79,K79,Q79,W79,AE79,AM79,AV79,BD79,BL79,BU79,CC79,CK79)-CS79</f>
        <v/>
      </c>
      <c r="DL79" s="2652">
        <f>SUM(G79,M79,S79,AA79,AI79,AR79,AZ79,BH79,BQ79,BY79,CG79,CO79)-CW79</f>
        <v/>
      </c>
      <c r="DM79" s="2652">
        <f>SUM(D79,J79,P79,V79,AD79,AL79,AU79,BC79,,BN79,BV79,CD79,CL79)-CT79</f>
        <v/>
      </c>
      <c r="DN79" s="2855" t="n"/>
      <c r="DO79" s="2855" t="n"/>
      <c r="DP79" s="2865">
        <f>SUM(DP80:DP96)</f>
        <v/>
      </c>
      <c r="DQ79" s="2857">
        <f>-CR79+DP79/10^6</f>
        <v/>
      </c>
      <c r="DR79" s="2652">
        <f>SUM(E79,K79,Q79,W79,AE79,AM79,AV79,BD79,BL79,BU79,CC79,CK79)-CS79</f>
        <v/>
      </c>
      <c r="DS79" s="2652">
        <f>SUM(D79,J79,P79,V79,AD79,AL79,AU79,BC79,,BN79,BV79,CD79,CL79)-CT79</f>
        <v/>
      </c>
      <c r="DT79" s="2858" t="n"/>
      <c r="DU79" s="2307" t="n">
        <v>535.11528</v>
      </c>
      <c r="DV79" s="2859">
        <f>DU79-CJ79</f>
        <v/>
      </c>
      <c r="DX79" s="2847">
        <f>(CS79-CZ79)*10^6</f>
        <v/>
      </c>
      <c r="DY79" s="2847">
        <f>(CT79-DC79)*10^6</f>
        <v/>
      </c>
      <c r="DZ79" s="2847">
        <f>(CW79-DD79)*10^6</f>
        <v/>
      </c>
      <c r="EB79" s="2860" t="n"/>
    </row>
    <row customFormat="1" customHeight="1" hidden="1" ht="15.75" outlineLevel="1" r="80" s="1879">
      <c r="A80" s="1116" t="n"/>
      <c r="B80" s="2202" t="inlineStr">
        <is>
          <t>ACHATS PETIT MATERIEL ET OUTIL</t>
        </is>
      </c>
      <c r="C80" s="2201" t="inlineStr">
        <is>
          <t>Opex74</t>
        </is>
      </c>
      <c r="D80" s="2867" t="n"/>
      <c r="E80" s="2868" t="n">
        <v>0.5</v>
      </c>
      <c r="F80" s="2868" t="n">
        <v>-0.5</v>
      </c>
      <c r="G80" s="2868" t="n">
        <v>0</v>
      </c>
      <c r="H80" s="1492" t="n"/>
      <c r="I80" s="482" t="n"/>
      <c r="J80" s="2867" t="n"/>
      <c r="K80" s="2868" t="n">
        <v>0.5</v>
      </c>
      <c r="L80" s="2868" t="n">
        <v>-0.5</v>
      </c>
      <c r="M80" s="2868" t="n">
        <v>0</v>
      </c>
      <c r="N80" s="1492" t="n"/>
      <c r="O80" s="1496" t="n"/>
      <c r="P80" s="2867" t="n"/>
      <c r="Q80" s="2868" t="n">
        <v>0.5</v>
      </c>
      <c r="R80" s="2868" t="n">
        <v>-0.5</v>
      </c>
      <c r="S80" s="2868" t="n">
        <v>0</v>
      </c>
      <c r="T80" s="1492" t="n"/>
      <c r="U80" s="2862" t="n"/>
      <c r="V80" s="2867" t="n"/>
      <c r="W80" s="2868" t="n">
        <v>0.5</v>
      </c>
      <c r="X80" s="2868" t="n">
        <v>0.5</v>
      </c>
      <c r="Y80" s="2868" t="n">
        <v>-0.5</v>
      </c>
      <c r="Z80" s="2868" t="n">
        <v>-0.5</v>
      </c>
      <c r="AA80" s="2868" t="n">
        <v>0</v>
      </c>
      <c r="AB80" s="1492" t="n"/>
      <c r="AC80" s="1496" t="n"/>
      <c r="AD80" s="2867" t="n"/>
      <c r="AE80" s="2868" t="n"/>
      <c r="AF80" s="2868" t="n"/>
      <c r="AG80" s="2868" t="n"/>
      <c r="AH80" s="2868" t="n"/>
      <c r="AI80" s="2868" t="n"/>
      <c r="AJ80" s="1492" t="n"/>
      <c r="AK80" s="1496" t="n"/>
      <c r="AL80" s="2867" t="n"/>
      <c r="AM80" s="2868" t="n"/>
      <c r="AN80" s="2868" t="n"/>
      <c r="AO80" s="2868" t="n"/>
      <c r="AP80" s="2868" t="n"/>
      <c r="AQ80" s="2868" t="n"/>
      <c r="AR80" s="2868" t="n"/>
      <c r="AS80" s="1492" t="n"/>
      <c r="AT80" s="2863" t="n"/>
      <c r="AU80" s="2867" t="n"/>
      <c r="AV80" s="2868" t="n"/>
      <c r="AW80" s="2868" t="n"/>
      <c r="AX80" s="2868" t="n"/>
      <c r="AY80" s="2868" t="n"/>
      <c r="AZ80" s="2868" t="n"/>
      <c r="BA80" s="1492" t="n"/>
      <c r="BB80" s="1496" t="n"/>
      <c r="BC80" s="2779" t="n"/>
      <c r="BD80" s="2671" t="n"/>
      <c r="BE80" s="2671" t="n"/>
      <c r="BF80" s="2671" t="n"/>
      <c r="BG80" s="2671" t="n"/>
      <c r="BH80" s="2868" t="n"/>
      <c r="BI80" s="1492" t="n"/>
      <c r="BJ80" s="2869" t="n"/>
      <c r="BK80" s="2867" t="n"/>
      <c r="BL80" s="2868" t="n"/>
      <c r="BM80" s="2868" t="n"/>
      <c r="BN80" s="2868" t="n"/>
      <c r="BO80" s="2868" t="n"/>
      <c r="BP80" s="2868" t="n"/>
      <c r="BQ80" s="2868" t="n"/>
      <c r="BR80" s="1492" t="n"/>
      <c r="BS80" s="2869" t="n"/>
      <c r="BT80" s="2867" t="n"/>
      <c r="BU80" s="2868" t="n"/>
      <c r="BV80" s="2868" t="n"/>
      <c r="BW80" s="2868" t="n"/>
      <c r="BX80" s="2868" t="n"/>
      <c r="BY80" s="2868" t="n"/>
      <c r="BZ80" s="1492" t="n"/>
      <c r="CA80" s="2831" t="n"/>
      <c r="CB80" s="2867" t="n"/>
      <c r="CC80" s="2868" t="n"/>
      <c r="CD80" s="2868" t="n"/>
      <c r="CE80" s="2868" t="n"/>
      <c r="CF80" s="2868" t="n"/>
      <c r="CG80" s="2868" t="n"/>
      <c r="CH80" s="1492" t="n"/>
      <c r="CI80" s="2831" t="n"/>
      <c r="CJ80" s="2867" t="n"/>
      <c r="CK80" s="2868" t="n"/>
      <c r="CL80" s="2868" t="n"/>
      <c r="CM80" s="2868" t="n"/>
      <c r="CN80" s="2868" t="n"/>
      <c r="CO80" s="2868" t="n"/>
      <c r="CP80" s="1492" t="n"/>
      <c r="CQ80" s="1496" t="n"/>
      <c r="CR80" s="2867" t="n">
        <v>0</v>
      </c>
      <c r="CS80" s="2868" t="n">
        <v>2</v>
      </c>
      <c r="CT80" s="2868" t="n">
        <v>0.5</v>
      </c>
      <c r="CU80" s="2868" t="n">
        <v>-2</v>
      </c>
      <c r="CV80" s="2868" t="n">
        <v>-0.5</v>
      </c>
      <c r="CW80" s="2868" t="n">
        <v>0</v>
      </c>
      <c r="CX80" s="1492">
        <f>IFERROR(CR80/CW80-1,"-")</f>
        <v/>
      </c>
      <c r="CY80" s="70" t="n"/>
      <c r="CZ80" s="2870" t="n">
        <v>6</v>
      </c>
      <c r="DA80" s="2868" t="n">
        <v>4.5</v>
      </c>
      <c r="DB80" s="2868" t="n"/>
      <c r="DC80" s="2868" t="n"/>
      <c r="DD80" s="2868" t="n">
        <v>0</v>
      </c>
      <c r="DE80" s="1492" t="n"/>
      <c r="DF80" s="1492" t="n"/>
      <c r="DG80" s="1994">
        <f>+DB80/DD80-1</f>
        <v/>
      </c>
      <c r="DH80" s="1994">
        <f>+DC80/DD80-1</f>
        <v/>
      </c>
      <c r="DI80" s="2855" t="n"/>
      <c r="DJ80" s="2652">
        <f>SUM(D80,J80,P80,V80,AD80,AL80,AU80,BC80,BK80,BT80,CB80,CJ80)-CR80</f>
        <v/>
      </c>
      <c r="DK80" s="2652">
        <f>SUM(E80,K80,Q80,W80,AE80,AM80,AV80,BD80,BL80,BU80,CC80,CK80)-CS80</f>
        <v/>
      </c>
      <c r="DL80" s="2652">
        <f>SUM(G80,M80,S80,AA80,AI80,AR80,AZ80,BH80,BQ80,BY80,CG80,CO80)-CW80</f>
        <v/>
      </c>
      <c r="DM80" s="2652">
        <f>SUM(D80,J80,P80,V80,AD80,AL80,AU80,BC80,,BN80,BV80,CD80,CL80)-CT80</f>
        <v/>
      </c>
      <c r="DN80" s="2855" t="n"/>
      <c r="DO80" s="2855" t="n"/>
      <c r="DP80" s="2871" t="n">
        <v>0</v>
      </c>
      <c r="DQ80" s="2857">
        <f>-CR80+DP80/10^6</f>
        <v/>
      </c>
      <c r="DR80" s="2652">
        <f>SUM(E80,K80,Q80,W80,AE80,AM80,AV80,BD80,BL80,BU80,CC80,CK80)-CS80</f>
        <v/>
      </c>
      <c r="DS80" s="2652">
        <f>SUM(D80,J80,P80,V80,AD80,AL80,AU80,BC80,,BN80,BV80,CD80,CL80)-CT80</f>
        <v/>
      </c>
      <c r="DT80" s="2858" t="n"/>
      <c r="DU80" s="2189" t="n">
        <v>0</v>
      </c>
      <c r="DV80" s="2859">
        <f>DU80-CJ80</f>
        <v/>
      </c>
      <c r="DX80" s="2847">
        <f>(CS80-CZ80)*10^6</f>
        <v/>
      </c>
      <c r="DY80" s="2847">
        <f>(CT80-DC80)*10^6</f>
        <v/>
      </c>
      <c r="DZ80" s="2847">
        <f>(CW80-DD80)*10^6</f>
        <v/>
      </c>
      <c r="EB80" s="2860" t="n"/>
    </row>
    <row customFormat="1" customHeight="1" hidden="1" ht="15.75" outlineLevel="1" r="81" s="1879">
      <c r="A81" s="1116" t="n"/>
      <c r="B81" s="2202" t="inlineStr">
        <is>
          <t>ENTRETIEN ET REPARATIONS BATS</t>
        </is>
      </c>
      <c r="C81" s="2201" t="inlineStr">
        <is>
          <t>Opex75</t>
        </is>
      </c>
      <c r="D81" s="2867" t="n"/>
      <c r="E81" s="2868" t="n">
        <v>0</v>
      </c>
      <c r="F81" s="2868" t="n">
        <v>0</v>
      </c>
      <c r="G81" s="2868" t="n"/>
      <c r="H81" s="1492" t="n"/>
      <c r="I81" s="482" t="n"/>
      <c r="J81" s="2867" t="n"/>
      <c r="K81" s="2868" t="n">
        <v>0</v>
      </c>
      <c r="L81" s="2868" t="n">
        <v>0</v>
      </c>
      <c r="M81" s="2868" t="n"/>
      <c r="N81" s="1492" t="n"/>
      <c r="O81" s="1496" t="n"/>
      <c r="P81" s="2867" t="n"/>
      <c r="Q81" s="2868" t="n">
        <v>0</v>
      </c>
      <c r="R81" s="2868" t="n">
        <v>0</v>
      </c>
      <c r="S81" s="2868" t="n"/>
      <c r="T81" s="1492" t="n"/>
      <c r="U81" s="2862" t="n"/>
      <c r="V81" s="2867" t="n"/>
      <c r="W81" s="2868" t="n">
        <v>0</v>
      </c>
      <c r="X81" s="2868" t="n">
        <v>0</v>
      </c>
      <c r="Y81" s="2868" t="n">
        <v>0</v>
      </c>
      <c r="Z81" s="2868" t="n">
        <v>0</v>
      </c>
      <c r="AA81" s="2868" t="n"/>
      <c r="AB81" s="1492" t="n"/>
      <c r="AC81" s="1496" t="n"/>
      <c r="AD81" s="2867" t="n"/>
      <c r="AE81" s="2868" t="n"/>
      <c r="AF81" s="2868" t="n"/>
      <c r="AG81" s="2868" t="n"/>
      <c r="AH81" s="2868" t="n"/>
      <c r="AI81" s="2868" t="n"/>
      <c r="AJ81" s="1492" t="n"/>
      <c r="AK81" s="1496" t="n"/>
      <c r="AL81" s="2867" t="n"/>
      <c r="AM81" s="2868" t="n"/>
      <c r="AN81" s="2868" t="n"/>
      <c r="AO81" s="2868" t="n"/>
      <c r="AP81" s="2868" t="n"/>
      <c r="AQ81" s="2868" t="n"/>
      <c r="AR81" s="2868" t="n"/>
      <c r="AS81" s="1492" t="n"/>
      <c r="AT81" s="2863" t="n"/>
      <c r="AU81" s="2867" t="n"/>
      <c r="AV81" s="2868" t="n"/>
      <c r="AW81" s="2868" t="n"/>
      <c r="AX81" s="2868" t="n"/>
      <c r="AY81" s="2868" t="n"/>
      <c r="AZ81" s="2868" t="n"/>
      <c r="BA81" s="1492" t="n"/>
      <c r="BB81" s="1496" t="n"/>
      <c r="BC81" s="2779" t="n"/>
      <c r="BD81" s="2671" t="n"/>
      <c r="BE81" s="2671" t="n"/>
      <c r="BF81" s="2671" t="n"/>
      <c r="BG81" s="2671" t="n"/>
      <c r="BH81" s="2868" t="n"/>
      <c r="BI81" s="1492" t="n"/>
      <c r="BJ81" s="2869" t="n"/>
      <c r="BK81" s="2867" t="n"/>
      <c r="BL81" s="2868" t="n"/>
      <c r="BM81" s="2868" t="n"/>
      <c r="BN81" s="2868" t="n"/>
      <c r="BO81" s="2868" t="n"/>
      <c r="BP81" s="2868" t="n"/>
      <c r="BQ81" s="2868" t="n"/>
      <c r="BR81" s="1492" t="n"/>
      <c r="BS81" s="2869" t="n"/>
      <c r="BT81" s="2867" t="n"/>
      <c r="BU81" s="2868" t="n"/>
      <c r="BV81" s="2868" t="n"/>
      <c r="BW81" s="2868" t="n"/>
      <c r="BX81" s="2868" t="n"/>
      <c r="BY81" s="2868" t="n"/>
      <c r="BZ81" s="1492" t="n"/>
      <c r="CA81" s="2831" t="n"/>
      <c r="CB81" s="2867" t="n"/>
      <c r="CC81" s="2868" t="n"/>
      <c r="CD81" s="2868" t="n"/>
      <c r="CE81" s="2868" t="n"/>
      <c r="CF81" s="2868" t="n"/>
      <c r="CG81" s="2868" t="n"/>
      <c r="CH81" s="1492" t="n"/>
      <c r="CI81" s="2831" t="n"/>
      <c r="CJ81" s="2867" t="n"/>
      <c r="CK81" s="2868" t="n"/>
      <c r="CL81" s="2868" t="n"/>
      <c r="CM81" s="2868" t="n"/>
      <c r="CN81" s="2868" t="n"/>
      <c r="CO81" s="2868" t="n"/>
      <c r="CP81" s="1492" t="n"/>
      <c r="CQ81" s="1496" t="n"/>
      <c r="CR81" s="2867" t="n">
        <v>0</v>
      </c>
      <c r="CS81" s="2868" t="n">
        <v>0</v>
      </c>
      <c r="CT81" s="2868" t="n">
        <v>0</v>
      </c>
      <c r="CU81" s="2868" t="n">
        <v>0</v>
      </c>
      <c r="CV81" s="2868" t="n">
        <v>0</v>
      </c>
      <c r="CW81" s="2868" t="n">
        <v>0</v>
      </c>
      <c r="CX81" s="1492">
        <f>IFERROR(CR81/CW81-1,"-")</f>
        <v/>
      </c>
      <c r="CY81" s="70" t="n"/>
      <c r="CZ81" s="2870" t="n">
        <v>0</v>
      </c>
      <c r="DA81" s="2868" t="n">
        <v>0</v>
      </c>
      <c r="DB81" s="2868" t="n"/>
      <c r="DC81" s="2868" t="n"/>
      <c r="DD81" s="2868" t="n">
        <v>0</v>
      </c>
      <c r="DE81" s="1492" t="n"/>
      <c r="DF81" s="1492" t="n"/>
      <c r="DG81" s="1994">
        <f>+DB81/DD81-1</f>
        <v/>
      </c>
      <c r="DH81" s="1994">
        <f>+DC81/DD81-1</f>
        <v/>
      </c>
      <c r="DI81" s="2855" t="n"/>
      <c r="DJ81" s="2652">
        <f>SUM(D81,J81,P81,V81,AD81,AL81,AU81,BC81,BK81,BT81,CB81,CJ81)-CR81</f>
        <v/>
      </c>
      <c r="DK81" s="2652">
        <f>SUM(E81,K81,Q81,W81,AE81,AM81,AV81,BD81,BL81,BU81,CC81,CK81)-CS81</f>
        <v/>
      </c>
      <c r="DL81" s="2652">
        <f>SUM(G81,M81,S81,AA81,AI81,AR81,AZ81,BH81,BQ81,BY81,CG81,CO81)-CW81</f>
        <v/>
      </c>
      <c r="DM81" s="2652">
        <f>SUM(D81,J81,P81,V81,AD81,AL81,AU81,BC81,,BN81,BV81,CD81,CL81)-CT81</f>
        <v/>
      </c>
      <c r="DN81" s="2855" t="n"/>
      <c r="DO81" s="2855" t="n"/>
      <c r="DP81" s="2871" t="n"/>
      <c r="DQ81" s="2857">
        <f>-CR81+DP81/10^6</f>
        <v/>
      </c>
      <c r="DR81" s="2652">
        <f>SUM(E81,K81,Q81,W81,AE81,AM81,AV81,BD81,BL81,BU81,CC81,CK81)-CS81</f>
        <v/>
      </c>
      <c r="DS81" s="2652">
        <f>SUM(D81,J81,P81,V81,AD81,AL81,AU81,BC81,,BN81,BV81,CD81,CL81)-CT81</f>
        <v/>
      </c>
      <c r="DT81" s="2858" t="n"/>
      <c r="DU81" s="2189" t="n"/>
      <c r="DV81" s="2859">
        <f>DU81-CJ81</f>
        <v/>
      </c>
      <c r="DX81" s="2847">
        <f>(CS81-CZ81)*10^6</f>
        <v/>
      </c>
      <c r="DY81" s="2847">
        <f>(CT81-DC81)*10^6</f>
        <v/>
      </c>
      <c r="DZ81" s="2847">
        <f>(CW81-DD81)*10^6</f>
        <v/>
      </c>
      <c r="EB81" s="2860" t="n"/>
    </row>
    <row customFormat="1" customHeight="1" hidden="1" ht="15.75" outlineLevel="1" r="82" s="1879">
      <c r="A82" s="1116" t="n"/>
      <c r="B82" s="2202" t="inlineStr">
        <is>
          <t>ENTRETIEN ET REPARATIONS SITES</t>
        </is>
      </c>
      <c r="C82" s="2201" t="inlineStr">
        <is>
          <t>Opex76</t>
        </is>
      </c>
      <c r="D82" s="2885" t="n">
        <v>147.882351</v>
      </c>
      <c r="E82" s="2868" t="n">
        <v>169.4538479166667</v>
      </c>
      <c r="F82" s="2868" t="n">
        <v>-21.57149691666666</v>
      </c>
      <c r="G82" s="2868" t="n">
        <v>165.134198</v>
      </c>
      <c r="H82" s="1492" t="n">
        <v>-0.1044716794518843</v>
      </c>
      <c r="I82" s="482" t="n"/>
      <c r="J82" s="2885" t="n">
        <v>190.495401</v>
      </c>
      <c r="K82" s="2924" t="n">
        <v>154.9538479166667</v>
      </c>
      <c r="L82" s="2903" t="n">
        <v>35.54155308333333</v>
      </c>
      <c r="M82" s="2868" t="n">
        <v>134.569939</v>
      </c>
      <c r="N82" s="1492" t="n">
        <v>0.4155865895131303</v>
      </c>
      <c r="O82" s="1496" t="n"/>
      <c r="P82" s="2885" t="n">
        <v>168.220088</v>
      </c>
      <c r="Q82" s="2924" t="n">
        <v>155.9538479166667</v>
      </c>
      <c r="R82" s="2903" t="n">
        <v>12.26624008333334</v>
      </c>
      <c r="S82" s="2868" t="n">
        <v>144.935212</v>
      </c>
      <c r="T82" s="1492" t="n">
        <v>0.1606571355482613</v>
      </c>
      <c r="U82" s="2862" t="n"/>
      <c r="V82" s="2885" t="n">
        <v>189.071734</v>
      </c>
      <c r="W82" s="2924" t="n">
        <v>175.7038479166667</v>
      </c>
      <c r="X82" s="2925" t="n">
        <v>156.63670925</v>
      </c>
      <c r="Y82" s="2868" t="n">
        <v>13.36788608333333</v>
      </c>
      <c r="Z82" s="2868" t="n">
        <v>32.43502475</v>
      </c>
      <c r="AA82" s="2868" t="n">
        <v>145.28608</v>
      </c>
      <c r="AB82" s="1492" t="n">
        <v>0.3013754242663853</v>
      </c>
      <c r="AC82" s="1496" t="n"/>
      <c r="AD82" s="2885" t="n"/>
      <c r="AE82" s="2924" t="n"/>
      <c r="AF82" s="2924" t="n"/>
      <c r="AG82" s="2868" t="n"/>
      <c r="AH82" s="2868" t="n"/>
      <c r="AI82" s="2868" t="n"/>
      <c r="AJ82" s="1492" t="n"/>
      <c r="AK82" s="1496" t="n"/>
      <c r="AL82" s="2885" t="n"/>
      <c r="AM82" s="2924" t="n"/>
      <c r="AN82" s="2924" t="n"/>
      <c r="AO82" s="2924" t="n"/>
      <c r="AP82" s="2868" t="n"/>
      <c r="AQ82" s="2868" t="n"/>
      <c r="AR82" s="2868" t="n"/>
      <c r="AS82" s="1492" t="n"/>
      <c r="AT82" s="2863" t="n"/>
      <c r="AU82" s="2885" t="n"/>
      <c r="AV82" s="2924" t="n"/>
      <c r="AW82" s="2924" t="n"/>
      <c r="AX82" s="2868" t="n"/>
      <c r="AY82" s="2868" t="n"/>
      <c r="AZ82" s="2868" t="n"/>
      <c r="BA82" s="1492" t="n"/>
      <c r="BB82" s="1496" t="n"/>
      <c r="BC82" s="2909" t="n"/>
      <c r="BD82" s="2671" t="n"/>
      <c r="BE82" s="2671" t="n"/>
      <c r="BF82" s="2671" t="n"/>
      <c r="BG82" s="2671" t="n"/>
      <c r="BH82" s="2868" t="n"/>
      <c r="BI82" s="1492" t="n"/>
      <c r="BJ82" s="2869" t="n"/>
      <c r="BK82" s="2885" t="n"/>
      <c r="BL82" s="2868" t="n"/>
      <c r="BM82" s="2868" t="n"/>
      <c r="BN82" s="2868" t="n"/>
      <c r="BO82" s="2868" t="n"/>
      <c r="BP82" s="2868" t="n"/>
      <c r="BQ82" s="2868" t="n"/>
      <c r="BR82" s="1492" t="n"/>
      <c r="BS82" s="2869" t="n"/>
      <c r="BT82" s="2885" t="n"/>
      <c r="BU82" s="2868" t="n"/>
      <c r="BV82" s="2868" t="n"/>
      <c r="BW82" s="2868" t="n"/>
      <c r="BX82" s="2868" t="n"/>
      <c r="BY82" s="2868" t="n"/>
      <c r="BZ82" s="1492" t="n"/>
      <c r="CA82" s="2831" t="n"/>
      <c r="CB82" s="2896" t="n"/>
      <c r="CC82" s="2868" t="n"/>
      <c r="CD82" s="2868" t="n"/>
      <c r="CE82" s="2868" t="n"/>
      <c r="CF82" s="2868" t="n"/>
      <c r="CG82" s="2868" t="n"/>
      <c r="CH82" s="1492" t="n"/>
      <c r="CI82" s="2831" t="n"/>
      <c r="CJ82" s="2896" t="n"/>
      <c r="CK82" s="2868" t="n"/>
      <c r="CL82" s="2868" t="n"/>
      <c r="CM82" s="2868" t="n"/>
      <c r="CN82" s="2868" t="n"/>
      <c r="CO82" s="2868" t="n"/>
      <c r="CP82" s="1492" t="n"/>
      <c r="CQ82" s="1496" t="n"/>
      <c r="CR82" s="2906" t="n">
        <v>695.669574</v>
      </c>
      <c r="CS82" s="2868" t="n">
        <v>656.0653916666666</v>
      </c>
      <c r="CT82" s="2868" t="n">
        <v>663.23454925</v>
      </c>
      <c r="CU82" s="2868" t="n">
        <v>39.60418233333337</v>
      </c>
      <c r="CV82" s="2868" t="n">
        <v>32.43502475000003</v>
      </c>
      <c r="CW82" s="2868" t="n">
        <v>589.925429</v>
      </c>
      <c r="CX82" s="1492">
        <f>IFERROR(CR82/CW82-1,"-")</f>
        <v/>
      </c>
      <c r="CY82" s="70" t="n"/>
      <c r="CZ82" s="2870" t="n">
        <v>1986.071175</v>
      </c>
      <c r="DA82" s="2924" t="n">
        <v>1912.703224249998</v>
      </c>
      <c r="DB82" s="2924" t="n"/>
      <c r="DC82" s="2868" t="n"/>
      <c r="DD82" s="2924" t="n">
        <v>1849.176016</v>
      </c>
      <c r="DE82" s="1492">
        <f>+CZ82/DD82-1</f>
        <v/>
      </c>
      <c r="DF82" s="1492">
        <f>+DA82/DD82-1</f>
        <v/>
      </c>
      <c r="DG82" s="1994">
        <f>+DB82/DD82-1</f>
        <v/>
      </c>
      <c r="DH82" s="1994">
        <f>+DC82/DD82-1</f>
        <v/>
      </c>
      <c r="DI82" s="2855" t="n"/>
      <c r="DJ82" s="2652">
        <f>SUM(D82,J82,P82,V82,AD82,AL82,AU82,BC82,BK82,BT82,CB82,CJ82)-CR82</f>
        <v/>
      </c>
      <c r="DK82" s="2652">
        <f>SUM(E82,K82,Q82,W82,AE82,AM82,AV82,BD82,BL82,BU82,CC82,CK82)-CS82</f>
        <v/>
      </c>
      <c r="DL82" s="2652">
        <f>SUM(G82,M82,S82,AA82,AI82,AR82,AZ82,BH82,BQ82,BY82,CG82,CO82)-CW82</f>
        <v/>
      </c>
      <c r="DM82" s="2652">
        <f>SUM(D82,J82,P82,V82,AD82,AL82,AU82,BC82,,BN82,BV82,CD82,CL82)-CT82</f>
        <v/>
      </c>
      <c r="DN82" s="2855" t="n"/>
      <c r="DO82" s="2855" t="n"/>
      <c r="DP82" s="2914" t="n">
        <v>1375989178</v>
      </c>
      <c r="DQ82" s="2857">
        <f>-CR82+DP82/10^6</f>
        <v/>
      </c>
      <c r="DR82" s="2652">
        <f>SUM(E82,K82,Q82,W82,AE82,AM82,AV82,BD82,BL82,BU82,CC82,CK82)-CS82</f>
        <v/>
      </c>
      <c r="DS82" s="2652">
        <f>SUM(D82,J82,P82,V82,AD82,AL82,AU82,BC82,,BN82,BV82,CD82,CL82)-CT82</f>
        <v/>
      </c>
      <c r="DT82" s="2858" t="n"/>
      <c r="DU82" s="2189" t="n">
        <v>188.742867</v>
      </c>
      <c r="DV82" s="2859">
        <f>DU82-CJ82</f>
        <v/>
      </c>
      <c r="DX82" s="2847">
        <f>(CS82-CZ82)*10^6</f>
        <v/>
      </c>
      <c r="DY82" s="2847">
        <f>(CT82-DC82)*10^6</f>
        <v/>
      </c>
      <c r="DZ82" s="2847">
        <f>(CW82-DD82)*10^6</f>
        <v/>
      </c>
      <c r="EB82" s="2860" t="n"/>
    </row>
    <row customFormat="1" customHeight="1" hidden="1" ht="15.75" outlineLevel="1" r="83" s="1879">
      <c r="A83" s="1116" t="n"/>
      <c r="B83" s="2202" t="inlineStr">
        <is>
          <t>VARIATION DE STOCKS AUTRES APPRO DT</t>
        </is>
      </c>
      <c r="C83" s="2201" t="inlineStr">
        <is>
          <t>Opex77</t>
        </is>
      </c>
      <c r="D83" s="2867" t="n">
        <v>3.812623</v>
      </c>
      <c r="E83" s="2868" t="n"/>
      <c r="F83" s="2868" t="n">
        <v>3.812623</v>
      </c>
      <c r="G83" s="2868" t="n">
        <v>-21.624101</v>
      </c>
      <c r="H83" s="1492" t="n">
        <v>-1.176313595649595</v>
      </c>
      <c r="I83" s="482" t="n"/>
      <c r="J83" s="2867" t="n">
        <v>-8.522166</v>
      </c>
      <c r="K83" s="2868" t="n"/>
      <c r="L83" s="2903" t="n">
        <v>-8.522166</v>
      </c>
      <c r="M83" s="2868" t="n">
        <v>11.139503</v>
      </c>
      <c r="N83" s="1492" t="n">
        <v>-1.76504005609586</v>
      </c>
      <c r="O83" s="1496" t="n"/>
      <c r="P83" s="2867" t="n">
        <v>9.857405999999999</v>
      </c>
      <c r="Q83" s="2868" t="n"/>
      <c r="R83" s="2903" t="n">
        <v>9.857405999999999</v>
      </c>
      <c r="S83" s="2868" t="n">
        <v>-21.624101</v>
      </c>
      <c r="T83" s="1492" t="n">
        <v>-1.455852754294849</v>
      </c>
      <c r="U83" s="2862" t="n"/>
      <c r="V83" s="2867" t="n">
        <v>-16.619233</v>
      </c>
      <c r="W83" s="2868" t="n"/>
      <c r="X83" s="2868" t="n"/>
      <c r="Y83" s="2868" t="n">
        <v>-16.619233</v>
      </c>
      <c r="Z83" s="2868" t="n">
        <v>-16.619233</v>
      </c>
      <c r="AA83" s="2868" t="n">
        <v>11.139503</v>
      </c>
      <c r="AB83" s="1492" t="n">
        <v>-2.491918714865466</v>
      </c>
      <c r="AC83" s="1496" t="n"/>
      <c r="AD83" s="2867" t="n"/>
      <c r="AE83" s="2868" t="n"/>
      <c r="AF83" s="2868" t="n"/>
      <c r="AG83" s="2868" t="n"/>
      <c r="AH83" s="2868" t="n"/>
      <c r="AI83" s="2868" t="n"/>
      <c r="AJ83" s="1492" t="n"/>
      <c r="AK83" s="1496" t="n"/>
      <c r="AL83" s="2867" t="n"/>
      <c r="AM83" s="2868" t="n"/>
      <c r="AN83" s="2868" t="n"/>
      <c r="AO83" s="2868" t="n"/>
      <c r="AP83" s="2868" t="n"/>
      <c r="AQ83" s="2868" t="n"/>
      <c r="AR83" s="2868" t="n"/>
      <c r="AS83" s="1492" t="n"/>
      <c r="AT83" s="2863" t="n"/>
      <c r="AU83" s="2867" t="n"/>
      <c r="AV83" s="2868" t="n"/>
      <c r="AW83" s="2868" t="n"/>
      <c r="AX83" s="2868" t="n"/>
      <c r="AY83" s="2868" t="n"/>
      <c r="AZ83" s="2868" t="n"/>
      <c r="BA83" s="1492" t="n"/>
      <c r="BB83" s="1496" t="n"/>
      <c r="BC83" s="2779" t="n"/>
      <c r="BD83" s="2671" t="n"/>
      <c r="BE83" s="2671" t="n"/>
      <c r="BF83" s="2671" t="n"/>
      <c r="BG83" s="2671" t="n"/>
      <c r="BH83" s="2868" t="n"/>
      <c r="BI83" s="1492" t="n"/>
      <c r="BJ83" s="2869" t="n"/>
      <c r="BK83" s="2867" t="n"/>
      <c r="BL83" s="2868" t="n"/>
      <c r="BM83" s="2868" t="n"/>
      <c r="BN83" s="2868" t="n"/>
      <c r="BO83" s="2868" t="n"/>
      <c r="BP83" s="2868" t="n"/>
      <c r="BQ83" s="2868" t="n"/>
      <c r="BR83" s="1492" t="n"/>
      <c r="BS83" s="2869" t="n"/>
      <c r="BT83" s="2867" t="n"/>
      <c r="BU83" s="2868" t="n"/>
      <c r="BV83" s="2868" t="n"/>
      <c r="BW83" s="2868" t="n"/>
      <c r="BX83" s="2868" t="n"/>
      <c r="BY83" s="2868" t="n"/>
      <c r="BZ83" s="1492" t="n"/>
      <c r="CA83" s="2831" t="n"/>
      <c r="CB83" s="2867" t="n"/>
      <c r="CC83" s="2868" t="n"/>
      <c r="CD83" s="2868" t="n"/>
      <c r="CE83" s="2868" t="n"/>
      <c r="CF83" s="2868" t="n"/>
      <c r="CG83" s="2868" t="n"/>
      <c r="CH83" s="1492" t="n"/>
      <c r="CI83" s="2831" t="n"/>
      <c r="CJ83" s="2867" t="n"/>
      <c r="CK83" s="2868" t="n"/>
      <c r="CL83" s="2868" t="n"/>
      <c r="CM83" s="2868" t="n"/>
      <c r="CN83" s="2868" t="n"/>
      <c r="CO83" s="2868" t="n"/>
      <c r="CP83" s="1492" t="n"/>
      <c r="CQ83" s="1496" t="n"/>
      <c r="CR83" s="2867" t="n">
        <v>-11.47137</v>
      </c>
      <c r="CS83" s="2868" t="n">
        <v>0</v>
      </c>
      <c r="CT83" s="2868" t="n">
        <v>5.147862999999999</v>
      </c>
      <c r="CU83" s="2868" t="n">
        <v>-11.47137</v>
      </c>
      <c r="CV83" s="2868" t="n">
        <v>-16.619233</v>
      </c>
      <c r="CW83" s="2868" t="n">
        <v>-20.969196</v>
      </c>
      <c r="CX83" s="1492">
        <f>IFERROR(CR83/CW83-1,"-")</f>
        <v/>
      </c>
      <c r="CY83" s="70" t="n"/>
      <c r="CZ83" s="2870" t="n">
        <v>0</v>
      </c>
      <c r="DA83" s="2868" t="n">
        <v>5.147862999999999</v>
      </c>
      <c r="DB83" s="2868" t="n"/>
      <c r="DC83" s="2868" t="n"/>
      <c r="DD83" s="2868" t="n">
        <v>34.216033</v>
      </c>
      <c r="DE83" s="1492">
        <f>+CZ83/DD83-1</f>
        <v/>
      </c>
      <c r="DF83" s="1492">
        <f>+DA83/DD83-1</f>
        <v/>
      </c>
      <c r="DG83" s="1994">
        <f>+DB83/DD83-1</f>
        <v/>
      </c>
      <c r="DH83" s="1994">
        <f>+DC83/DD83-1</f>
        <v/>
      </c>
      <c r="DI83" s="2855" t="n"/>
      <c r="DJ83" s="2652">
        <f>SUM(D83,J83,P83,V83,AD83,AL83,AU83,BC83,BK83,BT83,CB83,CJ83)-CR83</f>
        <v/>
      </c>
      <c r="DK83" s="2652">
        <f>SUM(E83,K83,Q83,W83,AE83,AM83,AV83,BD83,BL83,BU83,CC83,CK83)-CS83</f>
        <v/>
      </c>
      <c r="DL83" s="2652">
        <f>SUM(G83,M83,S83,AA83,AI83,AR83,AZ83,BH83,BQ83,BY83,CG83,CO83)-CW83</f>
        <v/>
      </c>
      <c r="DM83" s="2652">
        <f>SUM(D83,J83,P83,V83,AD83,AL83,AU83,BC83,,BN83,BV83,CD83,CL83)-CT83</f>
        <v/>
      </c>
      <c r="DN83" s="2855" t="n"/>
      <c r="DO83" s="2855" t="n"/>
      <c r="DP83" s="2871" t="n">
        <v>24074962</v>
      </c>
      <c r="DQ83" s="2857">
        <f>-CR83+DP83/10^6</f>
        <v/>
      </c>
      <c r="DR83" s="2652">
        <f>SUM(E83,K83,Q83,W83,AE83,AM83,AV83,BD83,BL83,BU83,CC83,CK83)-CS83</f>
        <v/>
      </c>
      <c r="DS83" s="2652">
        <f>SUM(D83,J83,P83,V83,AD83,AL83,AU83,BC83,,BN83,BV83,CD83,CL83)-CT83</f>
        <v/>
      </c>
      <c r="DT83" s="2858" t="n"/>
      <c r="DU83" s="2189" t="n">
        <v>-63.494016</v>
      </c>
      <c r="DV83" s="2859">
        <f>DU83-CJ83</f>
        <v/>
      </c>
      <c r="DX83" s="2847">
        <f>(CS83-CZ83)*10^6</f>
        <v/>
      </c>
      <c r="DY83" s="2847">
        <f>(CT83-DC83)*10^6</f>
        <v/>
      </c>
      <c r="DZ83" s="2847">
        <f>(CW83-DD83)*10^6</f>
        <v/>
      </c>
      <c r="EB83" s="2860" t="n"/>
    </row>
    <row customFormat="1" customHeight="1" hidden="1" ht="15.75" outlineLevel="1" r="84" s="1879">
      <c r="A84" s="1116" t="n"/>
      <c r="B84" s="2202" t="inlineStr">
        <is>
          <t>ENTRETIEN ET REPARATIONS EQUIP</t>
        </is>
      </c>
      <c r="C84" s="2201" t="inlineStr">
        <is>
          <t>Opex78</t>
        </is>
      </c>
      <c r="D84" s="2867" t="n">
        <v>4.606905</v>
      </c>
      <c r="E84" s="2868" t="n">
        <v>33.2480799166667</v>
      </c>
      <c r="F84" s="2868" t="n">
        <v>-28.6411749166667</v>
      </c>
      <c r="G84" s="2868" t="n">
        <v>14.993301</v>
      </c>
      <c r="H84" s="1492" t="n">
        <v>-0.6927357757974711</v>
      </c>
      <c r="I84" s="482" t="n"/>
      <c r="J84" s="2867" t="n">
        <v>14.083646</v>
      </c>
      <c r="K84" s="2868" t="n">
        <v>47.4855799166668</v>
      </c>
      <c r="L84" s="2868" t="n">
        <v>-33.4019339166668</v>
      </c>
      <c r="M84" s="2868" t="n">
        <v>8.407418</v>
      </c>
      <c r="N84" s="1492" t="n">
        <v>0.6751452110505272</v>
      </c>
      <c r="O84" s="1496" t="n"/>
      <c r="P84" s="2867" t="n">
        <v>4.551329</v>
      </c>
      <c r="Q84" s="2868" t="n">
        <v>36.2230799166667</v>
      </c>
      <c r="R84" s="2868" t="n">
        <v>-31.6717509166667</v>
      </c>
      <c r="S84" s="2868" t="n">
        <v>7.242861</v>
      </c>
      <c r="T84" s="1492" t="n">
        <v>-0.3716117153152602</v>
      </c>
      <c r="U84" s="2862" t="n"/>
      <c r="V84" s="2867" t="n">
        <v>0.781838</v>
      </c>
      <c r="W84" s="2868" t="n">
        <v>-3.7894200833332</v>
      </c>
      <c r="X84" s="2868" t="n">
        <v>14</v>
      </c>
      <c r="Y84" s="2868" t="n">
        <v>4.5712580833332</v>
      </c>
      <c r="Z84" s="2868" t="n">
        <v>-13.218162</v>
      </c>
      <c r="AA84" s="2868" t="n">
        <v>24.720291</v>
      </c>
      <c r="AB84" s="1492" t="n">
        <v>-0.9683726215035252</v>
      </c>
      <c r="AC84" s="1496" t="n"/>
      <c r="AD84" s="2867" t="n"/>
      <c r="AE84" s="2868" t="n"/>
      <c r="AF84" s="2868" t="n"/>
      <c r="AG84" s="2868" t="n"/>
      <c r="AH84" s="2868" t="n"/>
      <c r="AI84" s="2868" t="n"/>
      <c r="AJ84" s="1492" t="n"/>
      <c r="AK84" s="1496" t="n"/>
      <c r="AL84" s="2867" t="n"/>
      <c r="AM84" s="2868" t="n"/>
      <c r="AN84" s="2868" t="n"/>
      <c r="AO84" s="2868" t="n"/>
      <c r="AP84" s="2868" t="n"/>
      <c r="AQ84" s="2868" t="n"/>
      <c r="AR84" s="2868" t="n"/>
      <c r="AS84" s="1492" t="n"/>
      <c r="AT84" s="2863" t="n"/>
      <c r="AU84" s="2867" t="n"/>
      <c r="AV84" s="2868" t="n"/>
      <c r="AW84" s="2868" t="n"/>
      <c r="AX84" s="2868" t="n"/>
      <c r="AY84" s="2868" t="n"/>
      <c r="AZ84" s="2868" t="n"/>
      <c r="BA84" s="1492" t="n"/>
      <c r="BB84" s="1496" t="n"/>
      <c r="BC84" s="2779" t="n"/>
      <c r="BD84" s="2671" t="n"/>
      <c r="BE84" s="2671" t="n"/>
      <c r="BF84" s="2671" t="n"/>
      <c r="BG84" s="2671" t="n"/>
      <c r="BH84" s="2868" t="n"/>
      <c r="BI84" s="1492" t="n"/>
      <c r="BJ84" s="2869" t="n"/>
      <c r="BK84" s="2867" t="n"/>
      <c r="BL84" s="2868" t="n"/>
      <c r="BM84" s="2868" t="n"/>
      <c r="BN84" s="2868" t="n"/>
      <c r="BO84" s="2868" t="n"/>
      <c r="BP84" s="2868" t="n"/>
      <c r="BQ84" s="2868" t="n"/>
      <c r="BR84" s="1492" t="n"/>
      <c r="BS84" s="2869" t="n"/>
      <c r="BT84" s="2867" t="n"/>
      <c r="BU84" s="2868" t="n"/>
      <c r="BV84" s="2868" t="n"/>
      <c r="BW84" s="2868" t="n"/>
      <c r="BX84" s="2868" t="n"/>
      <c r="BY84" s="2868" t="n"/>
      <c r="BZ84" s="1492" t="n"/>
      <c r="CA84" s="2831" t="n"/>
      <c r="CB84" s="2867" t="n"/>
      <c r="CC84" s="2868" t="n"/>
      <c r="CD84" s="2868" t="n"/>
      <c r="CE84" s="2868" t="n"/>
      <c r="CF84" s="2868" t="n"/>
      <c r="CG84" s="2868" t="n"/>
      <c r="CH84" s="1492" t="n"/>
      <c r="CI84" s="2831" t="n"/>
      <c r="CJ84" s="2867" t="n"/>
      <c r="CK84" s="2868" t="n"/>
      <c r="CL84" s="2868" t="n"/>
      <c r="CM84" s="2868" t="n"/>
      <c r="CN84" s="2868" t="n"/>
      <c r="CO84" s="2868" t="n"/>
      <c r="CP84" s="1492" t="n"/>
      <c r="CQ84" s="1496" t="n"/>
      <c r="CR84" s="2906" t="n">
        <v>24.023718</v>
      </c>
      <c r="CS84" s="2868" t="n">
        <v>113.167319666667</v>
      </c>
      <c r="CT84" s="2868" t="n">
        <v>37.24187999999999</v>
      </c>
      <c r="CU84" s="2868" t="n">
        <v>-89.143601666667</v>
      </c>
      <c r="CV84" s="2868" t="n">
        <v>-13.218162</v>
      </c>
      <c r="CW84" s="2868" t="n">
        <v>55.363871</v>
      </c>
      <c r="CX84" s="1492">
        <f>IFERROR(CR84/CW84-1,"-")</f>
        <v/>
      </c>
      <c r="CY84" s="70" t="n"/>
      <c r="CZ84" s="2870" t="n">
        <v>291.0182890000034</v>
      </c>
      <c r="DA84" s="2868" t="n">
        <v>149.0928493333364</v>
      </c>
      <c r="DB84" s="2868" t="n"/>
      <c r="DC84" s="2868" t="n"/>
      <c r="DD84" s="2868" t="n">
        <v>188.376309</v>
      </c>
      <c r="DE84" s="1492">
        <f>+CZ84/DD84-1</f>
        <v/>
      </c>
      <c r="DF84" s="1492">
        <f>+DA84/DD84-1</f>
        <v/>
      </c>
      <c r="DG84" s="1994">
        <f>+DB84/DD84-1</f>
        <v/>
      </c>
      <c r="DH84" s="1994">
        <f>+DC84/DD84-1</f>
        <v/>
      </c>
      <c r="DI84" s="2855" t="n"/>
      <c r="DJ84" s="2652">
        <f>SUM(D84,J84,P84,V84,AD84,AL84,AU84,BC84,BK84,BT84,CB84,CJ84)-CR84</f>
        <v/>
      </c>
      <c r="DK84" s="2652">
        <f>SUM(E84,K84,Q84,W84,AE84,AM84,AV84,BD84,BL84,BU84,CC84,CK84)-CS84</f>
        <v/>
      </c>
      <c r="DL84" s="2652">
        <f>SUM(G84,M84,S84,AA84,AI84,AR84,AZ84,BH84,BQ84,BY84,CG84,CO84)-CW84</f>
        <v/>
      </c>
      <c r="DM84" s="2652">
        <f>SUM(D84,J84,P84,V84,AD84,AL84,AU84,BC84,,BN84,BV84,CD84,CL84)-CT84</f>
        <v/>
      </c>
      <c r="DN84" s="2855" t="n"/>
      <c r="DO84" s="2855" t="n"/>
      <c r="DP84" s="2871" t="n">
        <v>190417513</v>
      </c>
      <c r="DQ84" s="2857">
        <f>-CR84+DP84/10^6</f>
        <v/>
      </c>
      <c r="DR84" s="2652">
        <f>SUM(E84,K84,Q84,W84,AE84,AM84,AV84,BD84,BL84,BU84,CC84,CK84)-CS84</f>
        <v/>
      </c>
      <c r="DS84" s="2652">
        <f>SUM(D84,J84,P84,V84,AD84,AL84,AU84,BC84,,BN84,BV84,CD84,CL84)-CT84</f>
        <v/>
      </c>
      <c r="DT84" s="2858" t="n"/>
      <c r="DU84" s="2189" t="n">
        <v>-0.798076</v>
      </c>
      <c r="DV84" s="2859">
        <f>DU84-CJ84</f>
        <v/>
      </c>
      <c r="DX84" s="2847">
        <f>(CS84-CZ84)*10^6</f>
        <v/>
      </c>
      <c r="DY84" s="2847">
        <f>(CT84-DC84)*10^6</f>
        <v/>
      </c>
      <c r="DZ84" s="2847">
        <f>(CW84-DD84)*10^6</f>
        <v/>
      </c>
      <c r="EB84" s="2860" t="n"/>
    </row>
    <row customFormat="1" customHeight="1" hidden="1" ht="15.75" outlineLevel="1" r="85" s="2190">
      <c r="A85" s="2314" t="n"/>
      <c r="B85" s="2315" t="inlineStr">
        <is>
          <t>MAINTENANCE EQUIPEMENTS TECHNI</t>
        </is>
      </c>
      <c r="C85" s="2201" t="inlineStr">
        <is>
          <t>Opex79</t>
        </is>
      </c>
      <c r="D85" s="2926" t="n">
        <v>130.606009</v>
      </c>
      <c r="E85" s="2927" t="n">
        <v>173.01668</v>
      </c>
      <c r="F85" s="2927" t="n">
        <v>-42.41067099999995</v>
      </c>
      <c r="G85" s="2927" t="n">
        <v>138.961362</v>
      </c>
      <c r="H85" s="2327" t="n">
        <v>-0.06012716685951891</v>
      </c>
      <c r="I85" s="635" t="n"/>
      <c r="J85" s="2926" t="n">
        <v>130.606009</v>
      </c>
      <c r="K85" s="2927" t="n">
        <v>173.01668</v>
      </c>
      <c r="L85" s="2927" t="n">
        <v>-42.41067099999995</v>
      </c>
      <c r="M85" s="2927" t="n">
        <v>118.157672</v>
      </c>
      <c r="N85" s="2327" t="n">
        <v>0.1053536075084485</v>
      </c>
      <c r="O85" s="2333" t="n"/>
      <c r="P85" s="2926" t="n">
        <v>91.730524</v>
      </c>
      <c r="Q85" s="2927" t="n">
        <v>173.01668</v>
      </c>
      <c r="R85" s="2927" t="n">
        <v>-81.28615599999995</v>
      </c>
      <c r="S85" s="2927" t="n">
        <v>114.466259</v>
      </c>
      <c r="T85" s="2327" t="n">
        <v>-0.1986239019133139</v>
      </c>
      <c r="U85" s="2928" t="n"/>
      <c r="V85" s="2929" t="n">
        <v>131.338494</v>
      </c>
      <c r="W85" s="2927" t="n">
        <v>173.01668</v>
      </c>
      <c r="X85" s="2927" t="n">
        <v>131.1666666666667</v>
      </c>
      <c r="Y85" s="2927" t="n">
        <v>-41.67818599999995</v>
      </c>
      <c r="Z85" s="2927" t="n">
        <v>0.17182733333334</v>
      </c>
      <c r="AA85" s="2927" t="n">
        <v>130.629661</v>
      </c>
      <c r="AB85" s="2327" t="n">
        <v>0.005426279105172016</v>
      </c>
      <c r="AC85" s="2333" t="n"/>
      <c r="AD85" s="2929" t="n"/>
      <c r="AE85" s="2927" t="n"/>
      <c r="AF85" s="2927" t="n"/>
      <c r="AG85" s="2927" t="n"/>
      <c r="AH85" s="2927" t="n"/>
      <c r="AI85" s="2927" t="n"/>
      <c r="AJ85" s="2327" t="n"/>
      <c r="AK85" s="2333" t="n"/>
      <c r="AL85" s="2929" t="n"/>
      <c r="AM85" s="2927" t="n"/>
      <c r="AN85" s="2927" t="n"/>
      <c r="AO85" s="2927" t="n"/>
      <c r="AP85" s="2927" t="n"/>
      <c r="AQ85" s="2927" t="n"/>
      <c r="AR85" s="2927" t="n"/>
      <c r="AS85" s="2327" t="n"/>
      <c r="AT85" s="2930" t="n"/>
      <c r="AU85" s="2896" t="n"/>
      <c r="AV85" s="2927" t="n"/>
      <c r="AW85" s="2931" t="n"/>
      <c r="AX85" s="2927" t="n"/>
      <c r="AY85" s="2927" t="n"/>
      <c r="AZ85" s="2927" t="n"/>
      <c r="BA85" s="2327" t="n"/>
      <c r="BB85" s="2333" t="n"/>
      <c r="BC85" s="2909" t="n"/>
      <c r="BD85" s="2665" t="n"/>
      <c r="BE85" s="2665" t="n"/>
      <c r="BF85" s="2665" t="n"/>
      <c r="BG85" s="2665" t="n"/>
      <c r="BH85" s="2927" t="n"/>
      <c r="BI85" s="2327" t="n"/>
      <c r="BJ85" s="2932" t="n"/>
      <c r="BK85" s="2885" t="n"/>
      <c r="BL85" s="2927" t="n"/>
      <c r="BM85" s="2927" t="n"/>
      <c r="BN85" s="2927" t="n"/>
      <c r="BO85" s="2927" t="n"/>
      <c r="BP85" s="2927" t="n"/>
      <c r="BQ85" s="2927" t="n"/>
      <c r="BR85" s="2327" t="n"/>
      <c r="BS85" s="2932" t="n"/>
      <c r="BT85" s="2885" t="n"/>
      <c r="BU85" s="2927" t="n"/>
      <c r="BV85" s="2927" t="n"/>
      <c r="BW85" s="2927" t="n"/>
      <c r="BX85" s="2927" t="n"/>
      <c r="BY85" s="2927" t="n"/>
      <c r="BZ85" s="2327" t="n"/>
      <c r="CA85" s="2831" t="n"/>
      <c r="CB85" s="2885" t="n"/>
      <c r="CC85" s="2927" t="n"/>
      <c r="CD85" s="2927" t="n"/>
      <c r="CE85" s="2927" t="n"/>
      <c r="CF85" s="2927" t="n"/>
      <c r="CG85" s="2927" t="n"/>
      <c r="CH85" s="2327" t="n"/>
      <c r="CI85" s="2831" t="n"/>
      <c r="CJ85" s="2885" t="n"/>
      <c r="CK85" s="2927" t="n"/>
      <c r="CL85" s="2927" t="n"/>
      <c r="CM85" s="2927" t="n"/>
      <c r="CN85" s="2927" t="n"/>
      <c r="CO85" s="2927" t="n"/>
      <c r="CP85" s="2327" t="n"/>
      <c r="CQ85" s="2333" t="n"/>
      <c r="CR85" s="2933" t="n">
        <v>484.281036</v>
      </c>
      <c r="CS85" s="2927" t="n">
        <v>692.0667199999998</v>
      </c>
      <c r="CT85" s="2927" t="n">
        <v>484.1092086666666</v>
      </c>
      <c r="CU85" s="2927" t="n">
        <v>-207.7856839999998</v>
      </c>
      <c r="CV85" s="2927" t="n">
        <v>0.17182733333334</v>
      </c>
      <c r="CW85" s="2927" t="n">
        <v>502.214954</v>
      </c>
      <c r="CX85" s="2327">
        <f>IFERROR(CR85/CW85-1,"-")</f>
        <v/>
      </c>
      <c r="CY85" s="2350" t="n"/>
      <c r="CZ85" s="2934" t="n">
        <v>2076.200159999999</v>
      </c>
      <c r="DA85" s="2927" t="n">
        <v>1533.442542</v>
      </c>
      <c r="DB85" s="2927" t="n"/>
      <c r="DC85" s="2927" t="n"/>
      <c r="DD85" s="2927" t="n">
        <v>1546.968596</v>
      </c>
      <c r="DE85" s="2327">
        <f>+CZ85/DD85-1</f>
        <v/>
      </c>
      <c r="DF85" s="2327">
        <f>+DA85/DD85-1</f>
        <v/>
      </c>
      <c r="DG85" s="2354">
        <f>+DB85/DD85-1</f>
        <v/>
      </c>
      <c r="DH85" s="2354">
        <f>+DC85/DD85-1</f>
        <v/>
      </c>
      <c r="DI85" s="2855" t="n"/>
      <c r="DJ85" s="2652">
        <f>SUM(D85,J85,P85,V85,AD85,AL85,AU85,BC85,BK85,BT85,CB85,CJ85)-CR85</f>
        <v/>
      </c>
      <c r="DK85" s="2652">
        <f>SUM(E85,K85,Q85,W85,AE85,AM85,AV85,BD85,BL85,BU85,CC85,CK85)-CS85</f>
        <v/>
      </c>
      <c r="DL85" s="2652">
        <f>SUM(G85,M85,S85,AA85,AI85,AR85,AZ85,BH85,BQ85,BY85,CG85,CO85)-CW85</f>
        <v/>
      </c>
      <c r="DM85" s="2652">
        <f>SUM(D85,J85,P85,V85,AD85,AL85,AU85,BC85,,BN85,BV85,CD85,CL85)-CT85</f>
        <v/>
      </c>
      <c r="DN85" s="2855" t="n"/>
      <c r="DO85" s="2855" t="n"/>
      <c r="DP85" s="2935" t="n">
        <v>1056881347</v>
      </c>
      <c r="DQ85" s="2857">
        <f>-CR85+DP85/10^6</f>
        <v/>
      </c>
      <c r="DR85" s="2652">
        <f>SUM(E85,K85,Q85,W85,AE85,AM85,AV85,BD85,BL85,BU85,CC85,CK85)-CS85</f>
        <v/>
      </c>
      <c r="DS85" s="2652">
        <f>SUM(D85,J85,P85,V85,AD85,AL85,AU85,BC85,,BN85,BV85,CD85,CL85)-CT85</f>
        <v/>
      </c>
      <c r="DT85" s="2858" t="n"/>
      <c r="DU85" s="2189" t="n">
        <v>128.640072</v>
      </c>
      <c r="DV85" s="2859">
        <f>DU85-CJ85</f>
        <v/>
      </c>
      <c r="DX85" s="2847">
        <f>(CS85-CZ85)*10^6</f>
        <v/>
      </c>
      <c r="DY85" s="2847">
        <f>(CT85-DC85)*10^6</f>
        <v/>
      </c>
      <c r="DZ85" s="2847">
        <f>(CW85-DD85)*10^6</f>
        <v/>
      </c>
      <c r="EB85" s="2860" t="n"/>
    </row>
    <row customFormat="1" customHeight="1" hidden="1" ht="15.75" outlineLevel="1" r="86" s="1879">
      <c r="A86" s="1116" t="n"/>
      <c r="B86" s="2202" t="inlineStr">
        <is>
          <t>LOYERS D'ESPACES EN CO-LOCATIO</t>
        </is>
      </c>
      <c r="C86" s="2201" t="inlineStr">
        <is>
          <t>Opex80</t>
        </is>
      </c>
      <c r="D86" s="2868" t="n">
        <v>97.739913</v>
      </c>
      <c r="E86" s="2868" t="n">
        <v>5.5</v>
      </c>
      <c r="F86" s="2868" t="n">
        <v>92.239913</v>
      </c>
      <c r="G86" s="2868" t="n">
        <v>18.701503</v>
      </c>
      <c r="H86" s="1492" t="n">
        <v>4.226313254073751</v>
      </c>
      <c r="I86" s="482" t="n"/>
      <c r="J86" s="2868" t="n">
        <v>97.739913</v>
      </c>
      <c r="K86" s="2868" t="n">
        <v>5.5</v>
      </c>
      <c r="L86" s="2903" t="n">
        <v>92.239913</v>
      </c>
      <c r="M86" s="2868" t="n">
        <v>18.701503</v>
      </c>
      <c r="N86" s="1492" t="n">
        <v>4.226313254073751</v>
      </c>
      <c r="O86" s="1496" t="n"/>
      <c r="P86" s="2868" t="n">
        <v>119.248481</v>
      </c>
      <c r="Q86" s="2868" t="n">
        <v>5.5</v>
      </c>
      <c r="R86" s="2903" t="n">
        <v>113.748481</v>
      </c>
      <c r="S86" s="2868" t="n">
        <v>18.701503</v>
      </c>
      <c r="T86" s="1492" t="n">
        <v>5.376411617825584</v>
      </c>
      <c r="U86" s="2862" t="n"/>
      <c r="V86" s="2868" t="n">
        <v>103.088341</v>
      </c>
      <c r="W86" s="2868" t="n">
        <v>5.5</v>
      </c>
      <c r="X86" s="2868" t="n">
        <v>97.739913</v>
      </c>
      <c r="Y86" s="2868" t="n">
        <v>97.588341</v>
      </c>
      <c r="Z86" s="2868" t="n">
        <v>5.348427999999998</v>
      </c>
      <c r="AA86" s="2868" t="n">
        <v>34.33604</v>
      </c>
      <c r="AB86" s="1492" t="n">
        <v>2.00233634979456</v>
      </c>
      <c r="AC86" s="1496" t="n"/>
      <c r="AD86" s="2868" t="n"/>
      <c r="AE86" s="2868" t="n"/>
      <c r="AF86" s="2868" t="n"/>
      <c r="AG86" s="2868" t="n"/>
      <c r="AH86" s="2868" t="n"/>
      <c r="AI86" s="2868" t="n"/>
      <c r="AJ86" s="1492" t="n"/>
      <c r="AK86" s="1496" t="n"/>
      <c r="AL86" s="2868" t="n"/>
      <c r="AM86" s="2868" t="n"/>
      <c r="AN86" s="2936" t="n"/>
      <c r="AO86" s="2936" t="n"/>
      <c r="AP86" s="2868" t="n"/>
      <c r="AQ86" s="2868" t="n"/>
      <c r="AR86" s="2868" t="n"/>
      <c r="AS86" s="1492" t="n"/>
      <c r="AT86" s="2863" t="n"/>
      <c r="AU86" s="2868" t="n"/>
      <c r="AV86" s="2868" t="n"/>
      <c r="AW86" s="2936" t="n"/>
      <c r="AX86" s="2868" t="n"/>
      <c r="AY86" s="2868" t="n"/>
      <c r="AZ86" s="2868" t="n"/>
      <c r="BA86" s="1492" t="n"/>
      <c r="BB86" s="1496" t="n"/>
      <c r="BC86" s="2671" t="n"/>
      <c r="BD86" s="2671" t="n"/>
      <c r="BE86" s="2671" t="n"/>
      <c r="BF86" s="2671" t="n"/>
      <c r="BG86" s="2671" t="n"/>
      <c r="BH86" s="2868" t="n"/>
      <c r="BI86" s="1492" t="n"/>
      <c r="BJ86" s="2869" t="n"/>
      <c r="BK86" s="2868" t="n"/>
      <c r="BL86" s="2868" t="n"/>
      <c r="BM86" s="2868" t="n"/>
      <c r="BN86" s="2868" t="n"/>
      <c r="BO86" s="2868" t="n"/>
      <c r="BP86" s="2868" t="n"/>
      <c r="BQ86" s="2868" t="n"/>
      <c r="BR86" s="1492" t="n"/>
      <c r="BS86" s="2869" t="n"/>
      <c r="BT86" s="2868" t="n"/>
      <c r="BU86" s="2868" t="n"/>
      <c r="BV86" s="2868" t="n"/>
      <c r="BW86" s="2868" t="n"/>
      <c r="BX86" s="2868" t="n"/>
      <c r="BY86" s="2868" t="n"/>
      <c r="BZ86" s="1492" t="n"/>
      <c r="CA86" s="2831" t="n"/>
      <c r="CB86" s="2925" t="n"/>
      <c r="CC86" s="2868" t="n"/>
      <c r="CD86" s="2868" t="n"/>
      <c r="CE86" s="2868" t="n"/>
      <c r="CF86" s="2868" t="n"/>
      <c r="CG86" s="2868" t="n"/>
      <c r="CH86" s="1492" t="n"/>
      <c r="CI86" s="2831" t="n"/>
      <c r="CJ86" s="2925" t="n"/>
      <c r="CK86" s="2868" t="n"/>
      <c r="CL86" s="2868" t="n"/>
      <c r="CM86" s="2868" t="n"/>
      <c r="CN86" s="2868" t="n"/>
      <c r="CO86" s="2868" t="n"/>
      <c r="CP86" s="1492" t="n"/>
      <c r="CQ86" s="1496" t="n"/>
      <c r="CR86" s="2906" t="n">
        <v>417.816648</v>
      </c>
      <c r="CS86" s="2868" t="n">
        <v>22</v>
      </c>
      <c r="CT86" s="2868" t="n">
        <v>412.46822</v>
      </c>
      <c r="CU86" s="2868" t="n">
        <v>395.816648</v>
      </c>
      <c r="CV86" s="2868" t="n">
        <v>5.348428000000013</v>
      </c>
      <c r="CW86" s="2868" t="n">
        <v>90.44054899999999</v>
      </c>
      <c r="CX86" s="1492">
        <f>IFERROR(CR86/CW86-1,"-")</f>
        <v/>
      </c>
      <c r="CY86" s="70" t="n"/>
      <c r="CZ86" s="2870" t="n">
        <v>66</v>
      </c>
      <c r="DA86" s="2868" t="n">
        <v>1194.387524</v>
      </c>
      <c r="DB86" s="2936" t="n"/>
      <c r="DC86" s="2868" t="n"/>
      <c r="DD86" s="2936" t="n">
        <v>2146.614849</v>
      </c>
      <c r="DE86" s="1492">
        <f>+CZ86/DD86-1</f>
        <v/>
      </c>
      <c r="DF86" s="1492">
        <f>+DA86/DD86-1</f>
        <v/>
      </c>
      <c r="DG86" s="1994">
        <f>+DB86/DD86-1</f>
        <v/>
      </c>
      <c r="DH86" s="1994">
        <f>+DC86/DD86-1</f>
        <v/>
      </c>
      <c r="DI86" s="2855" t="n"/>
      <c r="DJ86" s="2652">
        <f>SUM(D86,J86,P86,V86,AD86,AL86,AU86,BC86,BK86,BT86,CB86,CJ86)-CR86</f>
        <v/>
      </c>
      <c r="DK86" s="2652">
        <f>SUM(E86,K86,Q86,W86,AE86,AM86,AV86,BD86,BL86,BU86,CC86,CK86)-CS86</f>
        <v/>
      </c>
      <c r="DL86" s="2652">
        <f>SUM(G86,M86,S86,AA86,AI86,AR86,AZ86,BH86,BQ86,BY86,CG86,CO86)-CW86</f>
        <v/>
      </c>
      <c r="DM86" s="2652">
        <f>SUM(D86,J86,P86,V86,AD86,AL86,AU86,BC86,,BN86,BV86,CD86,CL86)-CT86</f>
        <v/>
      </c>
      <c r="DN86" s="2855" t="n"/>
      <c r="DO86" s="2855" t="n"/>
      <c r="DP86" s="2937" t="n">
        <v>300348843</v>
      </c>
      <c r="DQ86" s="2857">
        <f>-CR86+DP86/10^6</f>
        <v/>
      </c>
      <c r="DR86" s="2652">
        <f>SUM(E86,K86,Q86,W86,AE86,AM86,AV86,BD86,BL86,BU86,CC86,CK86)-CS86</f>
        <v/>
      </c>
      <c r="DS86" s="2652">
        <f>SUM(D86,J86,P86,V86,AD86,AL86,AU86,BC86,,BN86,BV86,CD86,CL86)-CT86</f>
        <v/>
      </c>
      <c r="DT86" s="2858" t="n"/>
      <c r="DU86" s="2189" t="n">
        <v>8.100141000000001</v>
      </c>
      <c r="DV86" s="2859">
        <f>DU86-CJ86</f>
        <v/>
      </c>
      <c r="DX86" s="2847">
        <f>(CS86-CZ86)*10^6</f>
        <v/>
      </c>
      <c r="DY86" s="2847">
        <f>(CT86-DC86)*10^6</f>
        <v/>
      </c>
      <c r="DZ86" s="2847">
        <f>(CW86-DD86)*10^6</f>
        <v/>
      </c>
      <c r="EB86" s="2860" t="n"/>
    </row>
    <row customFormat="1" customHeight="1" hidden="1" ht="15.75" outlineLevel="1" r="87" s="1879">
      <c r="A87" s="1116" t="n"/>
      <c r="B87" s="2202" t="inlineStr">
        <is>
          <t>LOYERS LIAISONS SIGNALISATIONS</t>
        </is>
      </c>
      <c r="C87" s="2201" t="inlineStr">
        <is>
          <t>Opex81</t>
        </is>
      </c>
      <c r="D87" s="2867" t="n">
        <v>1.639893</v>
      </c>
      <c r="E87" s="2868" t="n">
        <v>1.9839355</v>
      </c>
      <c r="F87" s="2868" t="n">
        <v>-0.3440425</v>
      </c>
      <c r="G87" s="2868" t="n">
        <v>1.311914</v>
      </c>
      <c r="H87" s="1492" t="n">
        <v>0.2500003811225431</v>
      </c>
      <c r="I87" s="482" t="n"/>
      <c r="J87" s="2867" t="n">
        <v>1.639893</v>
      </c>
      <c r="K87" s="2868" t="n">
        <v>1.9839355</v>
      </c>
      <c r="L87" s="2868" t="n">
        <v>-0.3440425</v>
      </c>
      <c r="M87" s="2868" t="n">
        <v>1.311914</v>
      </c>
      <c r="N87" s="1492" t="n">
        <v>0.2500003811225431</v>
      </c>
      <c r="O87" s="1496" t="n"/>
      <c r="P87" s="2867" t="n">
        <v>1.639893</v>
      </c>
      <c r="Q87" s="2868" t="n">
        <v>1.9839355</v>
      </c>
      <c r="R87" s="2868" t="n">
        <v>-0.3440425</v>
      </c>
      <c r="S87" s="2868" t="n">
        <v>1.967872</v>
      </c>
      <c r="T87" s="1492" t="n">
        <v>-0.1666668360543775</v>
      </c>
      <c r="U87" s="2862" t="n"/>
      <c r="V87" s="2867" t="n">
        <v>1.639893</v>
      </c>
      <c r="W87" s="2868" t="n">
        <v>1.9839355</v>
      </c>
      <c r="X87" s="2868" t="n">
        <v>1.9839355</v>
      </c>
      <c r="Y87" s="2868" t="n">
        <v>-0.3440425</v>
      </c>
      <c r="Z87" s="2868" t="n">
        <v>-0.3440425</v>
      </c>
      <c r="AA87" s="2868" t="n">
        <v>1.639893</v>
      </c>
      <c r="AB87" s="1492" t="n">
        <v>0</v>
      </c>
      <c r="AC87" s="1496" t="n"/>
      <c r="AD87" s="2867" t="n"/>
      <c r="AE87" s="2868" t="n"/>
      <c r="AF87" s="2868" t="n"/>
      <c r="AG87" s="2868" t="n"/>
      <c r="AH87" s="2868" t="n"/>
      <c r="AI87" s="2868" t="n"/>
      <c r="AJ87" s="1492" t="n"/>
      <c r="AK87" s="1496" t="n"/>
      <c r="AL87" s="2867" t="n"/>
      <c r="AM87" s="2868" t="n"/>
      <c r="AN87" s="2868" t="n"/>
      <c r="AO87" s="2868" t="n"/>
      <c r="AP87" s="2868" t="n"/>
      <c r="AQ87" s="2868" t="n"/>
      <c r="AR87" s="2868" t="n"/>
      <c r="AS87" s="1492" t="n"/>
      <c r="AT87" s="2863" t="n"/>
      <c r="AU87" s="2867" t="n"/>
      <c r="AV87" s="2868" t="n"/>
      <c r="AW87" s="2868" t="n"/>
      <c r="AX87" s="2868" t="n"/>
      <c r="AY87" s="2868" t="n"/>
      <c r="AZ87" s="2868" t="n"/>
      <c r="BA87" s="1492" t="n"/>
      <c r="BB87" s="1496" t="n"/>
      <c r="BC87" s="2779" t="n"/>
      <c r="BD87" s="2671" t="n"/>
      <c r="BE87" s="2671" t="n"/>
      <c r="BF87" s="2671" t="n"/>
      <c r="BG87" s="2671" t="n"/>
      <c r="BH87" s="2868" t="n"/>
      <c r="BI87" s="1492" t="n"/>
      <c r="BJ87" s="2869" t="n"/>
      <c r="BK87" s="2867" t="n"/>
      <c r="BL87" s="2868" t="n"/>
      <c r="BM87" s="2868" t="n"/>
      <c r="BN87" s="2868" t="n"/>
      <c r="BO87" s="2868" t="n"/>
      <c r="BP87" s="2868" t="n"/>
      <c r="BQ87" s="2868" t="n"/>
      <c r="BR87" s="1492" t="n"/>
      <c r="BS87" s="2869" t="n"/>
      <c r="BT87" s="2867" t="n"/>
      <c r="BU87" s="2868" t="n"/>
      <c r="BV87" s="2868" t="n"/>
      <c r="BW87" s="2868" t="n"/>
      <c r="BX87" s="2868" t="n"/>
      <c r="BY87" s="2868" t="n"/>
      <c r="BZ87" s="1492" t="n"/>
      <c r="CA87" s="2831" t="n"/>
      <c r="CB87" s="2872" t="n"/>
      <c r="CC87" s="2868" t="n"/>
      <c r="CD87" s="2868" t="n"/>
      <c r="CE87" s="2868" t="n"/>
      <c r="CF87" s="2868" t="n"/>
      <c r="CG87" s="2868" t="n"/>
      <c r="CH87" s="1492" t="n"/>
      <c r="CI87" s="2831" t="n"/>
      <c r="CJ87" s="2872" t="n"/>
      <c r="CK87" s="2868" t="n"/>
      <c r="CL87" s="2868" t="n"/>
      <c r="CM87" s="2868" t="n"/>
      <c r="CN87" s="2868" t="n"/>
      <c r="CO87" s="2868" t="n"/>
      <c r="CP87" s="1492" t="n"/>
      <c r="CQ87" s="1496" t="n"/>
      <c r="CR87" s="2906" t="n">
        <v>6.559572</v>
      </c>
      <c r="CS87" s="2868" t="n">
        <v>7.935742</v>
      </c>
      <c r="CT87" s="2868" t="n">
        <v>6.903614500000001</v>
      </c>
      <c r="CU87" s="2868" t="n">
        <v>-1.37617</v>
      </c>
      <c r="CV87" s="2868" t="n">
        <v>-0.3440425000000005</v>
      </c>
      <c r="CW87" s="2868" t="n">
        <v>6.231593</v>
      </c>
      <c r="CX87" s="1492">
        <f>IFERROR(CR87/CW87-1,"-")</f>
        <v/>
      </c>
      <c r="CY87" s="70" t="n"/>
      <c r="CZ87" s="2870" t="n">
        <v>23.807226</v>
      </c>
      <c r="DA87" s="2868" t="n">
        <v>22.7750985</v>
      </c>
      <c r="DB87" s="2868" t="n"/>
      <c r="DC87" s="2868" t="n"/>
      <c r="DD87" s="2868" t="n">
        <v>19.84222</v>
      </c>
      <c r="DE87" s="1492">
        <f>+CZ87/DD87-1</f>
        <v/>
      </c>
      <c r="DF87" s="1492">
        <f>+DA87/DD87-1</f>
        <v/>
      </c>
      <c r="DG87" s="1994">
        <f>+DB87/DD87-1</f>
        <v/>
      </c>
      <c r="DH87" s="1994">
        <f>+DC87/DD87-1</f>
        <v/>
      </c>
      <c r="DI87" s="2855" t="n"/>
      <c r="DJ87" s="2652">
        <f>SUM(D87,J87,P87,V87,AD87,AL87,AU87,BC87,BK87,BT87,CB87,CJ87)-CR87</f>
        <v/>
      </c>
      <c r="DK87" s="2652">
        <f>SUM(E87,K87,Q87,W87,AE87,AM87,AV87,BD87,BL87,BU87,CC87,CK87)-CS87</f>
        <v/>
      </c>
      <c r="DL87" s="2652">
        <f>SUM(G87,M87,S87,AA87,AI87,AR87,AZ87,BH87,BQ87,BY87,CG87,CO87)-CW87</f>
        <v/>
      </c>
      <c r="DM87" s="2652">
        <f>SUM(D87,J87,P87,V87,AD87,AL87,AU87,BC87,,BN87,BV87,CD87,CL87)-CT87</f>
        <v/>
      </c>
      <c r="DN87" s="2855" t="n"/>
      <c r="DO87" s="2855" t="n"/>
      <c r="DP87" s="2871" t="n">
        <v>14595529</v>
      </c>
      <c r="DQ87" s="2857">
        <f>-CR87+DP87/10^6</f>
        <v/>
      </c>
      <c r="DR87" s="2652">
        <f>SUM(E87,K87,Q87,W87,AE87,AM87,AV87,BD87,BL87,BU87,CC87,CK87)-CS87</f>
        <v/>
      </c>
      <c r="DS87" s="2652">
        <f>SUM(D87,J87,P87,V87,AD87,AL87,AU87,BC87,,BN87,BV87,CD87,CL87)-CT87</f>
        <v/>
      </c>
      <c r="DT87" s="2858" t="n"/>
      <c r="DU87" s="2189" t="n">
        <v>1.311914</v>
      </c>
      <c r="DV87" s="2859">
        <f>DU87-CJ87</f>
        <v/>
      </c>
      <c r="DX87" s="2847">
        <f>(CS87-CZ87)*10^6</f>
        <v/>
      </c>
      <c r="DY87" s="2847">
        <f>(CT87-DC87)*10^6</f>
        <v/>
      </c>
      <c r="DZ87" s="2847">
        <f>(CW87-DD87)*10^6</f>
        <v/>
      </c>
      <c r="EB87" s="2860" t="n"/>
    </row>
    <row customFormat="1" customHeight="1" hidden="1" ht="15.75" outlineLevel="1" r="88" s="1879">
      <c r="A88" s="1116" t="n"/>
      <c r="B88" s="2202" t="inlineStr">
        <is>
          <t>LOYERS LIAISONS SEGMENT SPACIA</t>
        </is>
      </c>
      <c r="C88" s="2201" t="inlineStr">
        <is>
          <t>Opex82</t>
        </is>
      </c>
      <c r="D88" s="2867" t="n">
        <v>0</v>
      </c>
      <c r="E88" s="2868" t="n">
        <v>0</v>
      </c>
      <c r="F88" s="2868" t="n">
        <v>0</v>
      </c>
      <c r="G88" s="2868" t="n">
        <v>0</v>
      </c>
      <c r="H88" s="1492" t="n"/>
      <c r="I88" s="482" t="n"/>
      <c r="J88" s="2867" t="n">
        <v>0</v>
      </c>
      <c r="K88" s="2868" t="n">
        <v>0</v>
      </c>
      <c r="L88" s="2868" t="n">
        <v>0</v>
      </c>
      <c r="M88" s="2868" t="n">
        <v>0</v>
      </c>
      <c r="N88" s="1492" t="n"/>
      <c r="O88" s="1496" t="n"/>
      <c r="P88" s="2867" t="n">
        <v>0</v>
      </c>
      <c r="Q88" s="2868" t="n">
        <v>0</v>
      </c>
      <c r="R88" s="2868" t="n">
        <v>0</v>
      </c>
      <c r="S88" s="2868" t="n">
        <v>0</v>
      </c>
      <c r="T88" s="1492" t="n"/>
      <c r="U88" s="2862" t="n"/>
      <c r="V88" s="2867" t="n">
        <v>0</v>
      </c>
      <c r="W88" s="2868" t="n">
        <v>0</v>
      </c>
      <c r="X88" s="2868" t="n">
        <v>0</v>
      </c>
      <c r="Y88" s="2868" t="n">
        <v>0</v>
      </c>
      <c r="Z88" s="2868" t="n">
        <v>0</v>
      </c>
      <c r="AA88" s="2868" t="n">
        <v>0</v>
      </c>
      <c r="AB88" s="1492" t="n"/>
      <c r="AC88" s="1496" t="n"/>
      <c r="AD88" s="2867" t="n"/>
      <c r="AE88" s="2868" t="n"/>
      <c r="AF88" s="2868" t="n"/>
      <c r="AG88" s="2868" t="n"/>
      <c r="AH88" s="2868" t="n"/>
      <c r="AI88" s="2868" t="n"/>
      <c r="AJ88" s="1492" t="n"/>
      <c r="AK88" s="1496" t="n"/>
      <c r="AL88" s="2867" t="n"/>
      <c r="AM88" s="2868" t="n"/>
      <c r="AN88" s="2868" t="n"/>
      <c r="AO88" s="2868" t="n"/>
      <c r="AP88" s="2868" t="n"/>
      <c r="AQ88" s="2868" t="n"/>
      <c r="AR88" s="2868" t="n"/>
      <c r="AS88" s="1492" t="n"/>
      <c r="AT88" s="2863" t="n"/>
      <c r="AU88" s="2867" t="n"/>
      <c r="AV88" s="2868" t="n"/>
      <c r="AW88" s="2868" t="n"/>
      <c r="AX88" s="2868" t="n"/>
      <c r="AY88" s="2868" t="n"/>
      <c r="AZ88" s="2868" t="n"/>
      <c r="BA88" s="1492" t="n"/>
      <c r="BB88" s="1496" t="n"/>
      <c r="BC88" s="2779" t="n"/>
      <c r="BD88" s="2671" t="n"/>
      <c r="BE88" s="2671" t="n"/>
      <c r="BF88" s="2671" t="n"/>
      <c r="BG88" s="2671" t="n"/>
      <c r="BH88" s="2868" t="n"/>
      <c r="BI88" s="1492" t="n"/>
      <c r="BJ88" s="2869" t="n"/>
      <c r="BK88" s="2867" t="n"/>
      <c r="BL88" s="2868" t="n"/>
      <c r="BM88" s="2868" t="n"/>
      <c r="BN88" s="2868" t="n"/>
      <c r="BO88" s="2868" t="n"/>
      <c r="BP88" s="2868" t="n"/>
      <c r="BQ88" s="2868" t="n"/>
      <c r="BR88" s="1492" t="n"/>
      <c r="BS88" s="2869" t="n"/>
      <c r="BT88" s="2867" t="n"/>
      <c r="BU88" s="2868" t="n"/>
      <c r="BV88" s="2868" t="n"/>
      <c r="BW88" s="2868" t="n"/>
      <c r="BX88" s="2868" t="n"/>
      <c r="BY88" s="2868" t="n"/>
      <c r="BZ88" s="1492" t="n"/>
      <c r="CA88" s="2831" t="n"/>
      <c r="CB88" s="2867" t="n"/>
      <c r="CC88" s="2868" t="n"/>
      <c r="CD88" s="2868" t="n"/>
      <c r="CE88" s="2868" t="n"/>
      <c r="CF88" s="2868" t="n"/>
      <c r="CG88" s="2868" t="n"/>
      <c r="CH88" s="1492" t="n"/>
      <c r="CI88" s="2831" t="n"/>
      <c r="CJ88" s="2867" t="n"/>
      <c r="CK88" s="2868" t="n"/>
      <c r="CL88" s="2868" t="n"/>
      <c r="CM88" s="2868" t="n"/>
      <c r="CN88" s="2868" t="n"/>
      <c r="CO88" s="2868" t="n"/>
      <c r="CP88" s="1492" t="n"/>
      <c r="CQ88" s="1496" t="n"/>
      <c r="CR88" s="2867" t="n">
        <v>0</v>
      </c>
      <c r="CS88" s="2868" t="n">
        <v>0</v>
      </c>
      <c r="CT88" s="2868" t="n">
        <v>0</v>
      </c>
      <c r="CU88" s="2868" t="n">
        <v>0</v>
      </c>
      <c r="CV88" s="2868" t="n">
        <v>0</v>
      </c>
      <c r="CW88" s="2868" t="n">
        <v>0</v>
      </c>
      <c r="CX88" s="1492">
        <f>IFERROR(CR88/CW88-1,"-")</f>
        <v/>
      </c>
      <c r="CY88" s="70" t="n"/>
      <c r="CZ88" s="2870" t="n">
        <v>0</v>
      </c>
      <c r="DA88" s="2868" t="n">
        <v>0</v>
      </c>
      <c r="DB88" s="2868" t="n"/>
      <c r="DC88" s="2868" t="n"/>
      <c r="DD88" s="2868" t="n">
        <v>0</v>
      </c>
      <c r="DE88" s="1492" t="n"/>
      <c r="DF88" s="1492" t="n"/>
      <c r="DG88" s="1994" t="n"/>
      <c r="DH88" s="1994" t="n"/>
      <c r="DI88" s="2855" t="n"/>
      <c r="DJ88" s="2652">
        <f>SUM(D88,J88,P88,V88,AD88,AL88,AU88,BC88,BK88,BT88,CB88,CJ88)-CR88</f>
        <v/>
      </c>
      <c r="DK88" s="2652">
        <f>SUM(E88,K88,Q88,W88,AE88,AM88,AV88,BD88,BL88,BU88,CC88,CK88)-CS88</f>
        <v/>
      </c>
      <c r="DL88" s="2652">
        <f>SUM(G88,M88,S88,AA88,AI88,AR88,AZ88,BH88,BQ88,BY88,CG88,CO88)-CW88</f>
        <v/>
      </c>
      <c r="DM88" s="2652">
        <f>SUM(D88,J88,P88,V88,AD88,AL88,AU88,BC88,,BN88,BV88,CD88,CL88)-CT88</f>
        <v/>
      </c>
      <c r="DN88" s="2855" t="n"/>
      <c r="DO88" s="2855" t="n"/>
      <c r="DP88" s="2871" t="n">
        <v>0</v>
      </c>
      <c r="DQ88" s="2857">
        <f>-CR88+DP88/10^6</f>
        <v/>
      </c>
      <c r="DR88" s="2652">
        <f>SUM(E88,K88,Q88,W88,AE88,AM88,AV88,BD88,BL88,BU88,CC88,CK88)-CS88</f>
        <v/>
      </c>
      <c r="DS88" s="2652">
        <f>SUM(D88,J88,P88,V88,AD88,AL88,AU88,BC88,,BN88,BV88,CD88,CL88)-CT88</f>
        <v/>
      </c>
      <c r="DT88" s="2858" t="n"/>
      <c r="DU88" s="2189" t="n">
        <v>0</v>
      </c>
      <c r="DV88" s="2859">
        <f>DU88-CJ88</f>
        <v/>
      </c>
      <c r="DX88" s="2847">
        <f>(CS88-CZ88)*10^6</f>
        <v/>
      </c>
      <c r="DY88" s="2847">
        <f>(CT88-DC88)*10^6</f>
        <v/>
      </c>
      <c r="DZ88" s="2847">
        <f>(CW88-DD88)*10^6</f>
        <v/>
      </c>
      <c r="EB88" s="2860" t="n"/>
    </row>
    <row customFormat="1" customHeight="1" hidden="1" ht="15.75" outlineLevel="1" r="89" s="1879">
      <c r="A89" s="1116" t="n"/>
      <c r="B89" s="2202" t="inlineStr">
        <is>
          <t>LOYERS LIAISONS MIC</t>
        </is>
      </c>
      <c r="C89" s="2201" t="inlineStr">
        <is>
          <t>Opex83</t>
        </is>
      </c>
      <c r="D89" s="2867" t="n">
        <v>0</v>
      </c>
      <c r="E89" s="2868" t="n">
        <v>0</v>
      </c>
      <c r="F89" s="2868" t="n">
        <v>0</v>
      </c>
      <c r="G89" s="2868" t="n">
        <v>0</v>
      </c>
      <c r="H89" s="1492" t="n"/>
      <c r="I89" s="482" t="n"/>
      <c r="J89" s="2867" t="n">
        <v>0</v>
      </c>
      <c r="K89" s="2868" t="n">
        <v>0</v>
      </c>
      <c r="L89" s="2868" t="n">
        <v>0</v>
      </c>
      <c r="M89" s="2868" t="n">
        <v>0</v>
      </c>
      <c r="N89" s="1492" t="n"/>
      <c r="O89" s="1496" t="n"/>
      <c r="P89" s="2867" t="n">
        <v>0</v>
      </c>
      <c r="Q89" s="2868" t="n">
        <v>0</v>
      </c>
      <c r="R89" s="2868" t="n">
        <v>0</v>
      </c>
      <c r="S89" s="2868" t="n">
        <v>0</v>
      </c>
      <c r="T89" s="1492" t="n"/>
      <c r="U89" s="2862" t="n"/>
      <c r="V89" s="2867" t="n">
        <v>0</v>
      </c>
      <c r="W89" s="2868" t="n">
        <v>0</v>
      </c>
      <c r="X89" s="2868" t="n">
        <v>0</v>
      </c>
      <c r="Y89" s="2868" t="n">
        <v>0</v>
      </c>
      <c r="Z89" s="2868" t="n">
        <v>0</v>
      </c>
      <c r="AA89" s="2868" t="n">
        <v>0</v>
      </c>
      <c r="AB89" s="1492" t="n"/>
      <c r="AC89" s="1496" t="n"/>
      <c r="AD89" s="2867" t="n"/>
      <c r="AE89" s="2868" t="n"/>
      <c r="AF89" s="2868" t="n"/>
      <c r="AG89" s="2868" t="n"/>
      <c r="AH89" s="2868" t="n"/>
      <c r="AI89" s="2868" t="n"/>
      <c r="AJ89" s="1492" t="n"/>
      <c r="AK89" s="1496" t="n"/>
      <c r="AL89" s="2867" t="n"/>
      <c r="AM89" s="2868" t="n"/>
      <c r="AN89" s="2868" t="n"/>
      <c r="AO89" s="2868" t="n"/>
      <c r="AP89" s="2868" t="n"/>
      <c r="AQ89" s="2868" t="n"/>
      <c r="AR89" s="2868" t="n"/>
      <c r="AS89" s="1492" t="n"/>
      <c r="AT89" s="2863" t="n"/>
      <c r="AU89" s="2867" t="n"/>
      <c r="AV89" s="2868" t="n"/>
      <c r="AW89" s="2868" t="n"/>
      <c r="AX89" s="2868" t="n"/>
      <c r="AY89" s="2868" t="n"/>
      <c r="AZ89" s="2868" t="n"/>
      <c r="BA89" s="1492" t="n"/>
      <c r="BB89" s="1496" t="n"/>
      <c r="BC89" s="2779" t="n"/>
      <c r="BD89" s="2671" t="n"/>
      <c r="BE89" s="2671" t="n"/>
      <c r="BF89" s="2671" t="n"/>
      <c r="BG89" s="2671" t="n"/>
      <c r="BH89" s="2868" t="n"/>
      <c r="BI89" s="1492" t="n"/>
      <c r="BJ89" s="2869" t="n"/>
      <c r="BK89" s="2867" t="n"/>
      <c r="BL89" s="2868" t="n"/>
      <c r="BM89" s="2868" t="n"/>
      <c r="BN89" s="2868" t="n"/>
      <c r="BO89" s="2868" t="n"/>
      <c r="BP89" s="2868" t="n"/>
      <c r="BQ89" s="2868" t="n"/>
      <c r="BR89" s="1492" t="n"/>
      <c r="BS89" s="2869" t="n"/>
      <c r="BT89" s="2867" t="n"/>
      <c r="BU89" s="2868" t="n"/>
      <c r="BV89" s="2868" t="n"/>
      <c r="BW89" s="2868" t="n"/>
      <c r="BX89" s="2868" t="n"/>
      <c r="BY89" s="2868" t="n"/>
      <c r="BZ89" s="1492" t="n"/>
      <c r="CA89" s="2831" t="n"/>
      <c r="CB89" s="2867" t="n"/>
      <c r="CC89" s="2868" t="n"/>
      <c r="CD89" s="2868" t="n"/>
      <c r="CE89" s="2868" t="n"/>
      <c r="CF89" s="2868" t="n"/>
      <c r="CG89" s="2868" t="n"/>
      <c r="CH89" s="1492" t="n"/>
      <c r="CI89" s="2831" t="n"/>
      <c r="CJ89" s="2867" t="n"/>
      <c r="CK89" s="2868" t="n"/>
      <c r="CL89" s="2868" t="n"/>
      <c r="CM89" s="2868" t="n"/>
      <c r="CN89" s="2868" t="n"/>
      <c r="CO89" s="2868" t="n"/>
      <c r="CP89" s="1492" t="n"/>
      <c r="CQ89" s="1496" t="n"/>
      <c r="CR89" s="2867" t="n">
        <v>0</v>
      </c>
      <c r="CS89" s="2868" t="n">
        <v>0</v>
      </c>
      <c r="CT89" s="2868" t="n">
        <v>0</v>
      </c>
      <c r="CU89" s="2868" t="n">
        <v>0</v>
      </c>
      <c r="CV89" s="2868" t="n">
        <v>0</v>
      </c>
      <c r="CW89" s="2868" t="n">
        <v>0</v>
      </c>
      <c r="CX89" s="1492">
        <f>IFERROR(CR89/CW89-1,"-")</f>
        <v/>
      </c>
      <c r="CY89" s="70" t="n"/>
      <c r="CZ89" s="2870" t="n">
        <v>0</v>
      </c>
      <c r="DA89" s="2868" t="n">
        <v>0</v>
      </c>
      <c r="DB89" s="2868" t="n"/>
      <c r="DC89" s="2868" t="n"/>
      <c r="DD89" s="2868" t="n">
        <v>0</v>
      </c>
      <c r="DE89" s="1492" t="n"/>
      <c r="DF89" s="1492" t="n"/>
      <c r="DG89" s="1994" t="n"/>
      <c r="DH89" s="1994" t="n"/>
      <c r="DI89" s="2855" t="n"/>
      <c r="DJ89" s="2652">
        <f>SUM(D89,J89,P89,V89,AD89,AL89,AU89,BC89,BK89,BT89,CB89,CJ89)-CR89</f>
        <v/>
      </c>
      <c r="DK89" s="2652">
        <f>SUM(E89,K89,Q89,W89,AE89,AM89,AV89,BD89,BL89,BU89,CC89,CK89)-CS89</f>
        <v/>
      </c>
      <c r="DL89" s="2652">
        <f>SUM(G89,M89,S89,AA89,AI89,AR89,AZ89,BH89,BQ89,BY89,CG89,CO89)-CW89</f>
        <v/>
      </c>
      <c r="DM89" s="2652">
        <f>SUM(D89,J89,P89,V89,AD89,AL89,AU89,BC89,,BN89,BV89,CD89,CL89)-CT89</f>
        <v/>
      </c>
      <c r="DN89" s="2855" t="n"/>
      <c r="DO89" s="2855" t="n"/>
      <c r="DP89" s="2871" t="n">
        <v>0</v>
      </c>
      <c r="DQ89" s="2857">
        <f>-CR89+DP89/10^6</f>
        <v/>
      </c>
      <c r="DR89" s="2652">
        <f>SUM(E89,K89,Q89,W89,AE89,AM89,AV89,BD89,BL89,BU89,CC89,CK89)-CS89</f>
        <v/>
      </c>
      <c r="DS89" s="2652">
        <f>SUM(D89,J89,P89,V89,AD89,AL89,AU89,BC89,,BN89,BV89,CD89,CL89)-CT89</f>
        <v/>
      </c>
      <c r="DT89" s="2858" t="n"/>
      <c r="DU89" s="2189" t="n">
        <v>0</v>
      </c>
      <c r="DV89" s="2859">
        <f>DU89-CJ89</f>
        <v/>
      </c>
      <c r="DX89" s="2847">
        <f>(CS89-CZ89)*10^6</f>
        <v/>
      </c>
      <c r="DY89" s="2847">
        <f>(CT89-DC89)*10^6</f>
        <v/>
      </c>
      <c r="DZ89" s="2847">
        <f>(CW89-DD89)*10^6</f>
        <v/>
      </c>
      <c r="EB89" s="2860" t="n"/>
    </row>
    <row customFormat="1" customHeight="1" hidden="1" ht="15.75" outlineLevel="1" r="90" s="1879">
      <c r="A90" s="1116" t="n"/>
      <c r="B90" s="2202" t="inlineStr">
        <is>
          <t>LOYERS LIAISONS FIBRES OPTIQUE</t>
        </is>
      </c>
      <c r="C90" s="2201" t="inlineStr">
        <is>
          <t>Opex84</t>
        </is>
      </c>
      <c r="D90" s="2885" t="n">
        <v>177.245268</v>
      </c>
      <c r="E90" s="2868" t="n">
        <v>22.50296666666667</v>
      </c>
      <c r="F90" s="2868" t="n">
        <v>154.7423013333333</v>
      </c>
      <c r="G90" s="2868" t="n">
        <v>189.243124</v>
      </c>
      <c r="H90" s="1492" t="n">
        <v>-0.06339916476965357</v>
      </c>
      <c r="I90" s="482" t="n"/>
      <c r="J90" s="2885" t="n">
        <v>182.385856</v>
      </c>
      <c r="K90" s="2868" t="n">
        <v>22.50296666666667</v>
      </c>
      <c r="L90" s="2868" t="n">
        <v>159.8828893333333</v>
      </c>
      <c r="M90" s="2868" t="n">
        <v>292.003912</v>
      </c>
      <c r="N90" s="1492" t="n">
        <v>-0.3753992720481087</v>
      </c>
      <c r="O90" s="1496" t="n"/>
      <c r="P90" s="2885" t="n">
        <v>197.991843</v>
      </c>
      <c r="Q90" s="2868" t="n">
        <v>22.50296666666667</v>
      </c>
      <c r="R90" s="2868" t="n">
        <v>175.4888763333333</v>
      </c>
      <c r="S90" s="2868" t="n">
        <v>247.81928</v>
      </c>
      <c r="T90" s="1492" t="n">
        <v>-0.2010636016697329</v>
      </c>
      <c r="U90" s="2862" t="n"/>
      <c r="V90" s="2885" t="n">
        <v>265.142329</v>
      </c>
      <c r="W90" s="2868" t="n">
        <v>22.50296666666667</v>
      </c>
      <c r="X90" s="2868" t="n">
        <v>22.50296666666667</v>
      </c>
      <c r="Y90" s="2868" t="n">
        <v>242.6393623333333</v>
      </c>
      <c r="Z90" s="2868" t="n">
        <v>242.6393623333333</v>
      </c>
      <c r="AA90" s="2868" t="n">
        <v>245.978147</v>
      </c>
      <c r="AB90" s="1492" t="n">
        <v>0.077910099875661</v>
      </c>
      <c r="AC90" s="1496" t="n"/>
      <c r="AD90" s="2885" t="n"/>
      <c r="AE90" s="2868" t="n"/>
      <c r="AF90" s="2868" t="n"/>
      <c r="AG90" s="2868" t="n"/>
      <c r="AH90" s="2868" t="n"/>
      <c r="AI90" s="2868" t="n"/>
      <c r="AJ90" s="1492" t="n"/>
      <c r="AK90" s="1496" t="n"/>
      <c r="AL90" s="2885" t="n"/>
      <c r="AM90" s="2868" t="n"/>
      <c r="AN90" s="2868" t="n"/>
      <c r="AO90" s="2868" t="n"/>
      <c r="AP90" s="2868" t="n"/>
      <c r="AQ90" s="2868" t="n"/>
      <c r="AR90" s="2868" t="n"/>
      <c r="AS90" s="1492" t="n"/>
      <c r="AT90" s="2863" t="n"/>
      <c r="AU90" s="2885" t="n"/>
      <c r="AV90" s="2868" t="n"/>
      <c r="AW90" s="2868" t="n"/>
      <c r="AX90" s="2868" t="n"/>
      <c r="AY90" s="2868" t="n"/>
      <c r="AZ90" s="2868" t="n"/>
      <c r="BA90" s="1492" t="n"/>
      <c r="BB90" s="1496" t="n"/>
      <c r="BC90" s="2909" t="n"/>
      <c r="BD90" s="2671" t="n"/>
      <c r="BE90" s="2671" t="n"/>
      <c r="BF90" s="2671" t="n"/>
      <c r="BG90" s="2671" t="n"/>
      <c r="BH90" s="2868" t="n"/>
      <c r="BI90" s="1492" t="n"/>
      <c r="BJ90" s="2869" t="n"/>
      <c r="BK90" s="2885" t="n"/>
      <c r="BL90" s="2868" t="n"/>
      <c r="BM90" s="2868" t="n"/>
      <c r="BN90" s="2868" t="n"/>
      <c r="BO90" s="2868" t="n"/>
      <c r="BP90" s="2868" t="n"/>
      <c r="BQ90" s="2868" t="n"/>
      <c r="BR90" s="1492" t="n"/>
      <c r="BS90" s="2869" t="n"/>
      <c r="BT90" s="2885" t="n"/>
      <c r="BU90" s="2868" t="n"/>
      <c r="BV90" s="2868" t="n"/>
      <c r="BW90" s="2868" t="n"/>
      <c r="BX90" s="2868" t="n"/>
      <c r="BY90" s="2868" t="n"/>
      <c r="BZ90" s="1492" t="n"/>
      <c r="CA90" s="2831" t="n"/>
      <c r="CB90" s="2885" t="n"/>
      <c r="CC90" s="2868" t="n"/>
      <c r="CD90" s="2868" t="n"/>
      <c r="CE90" s="2868" t="n"/>
      <c r="CF90" s="2868" t="n"/>
      <c r="CG90" s="2868" t="n"/>
      <c r="CH90" s="1492" t="n"/>
      <c r="CI90" s="2831" t="n"/>
      <c r="CJ90" s="2885" t="n"/>
      <c r="CK90" s="2868" t="n"/>
      <c r="CL90" s="2868" t="n"/>
      <c r="CM90" s="2868" t="n"/>
      <c r="CN90" s="2868" t="n"/>
      <c r="CO90" s="2868" t="n"/>
      <c r="CP90" s="1492" t="n"/>
      <c r="CQ90" s="1496" t="n"/>
      <c r="CR90" s="2906" t="n">
        <v>822.765296</v>
      </c>
      <c r="CS90" s="2868" t="n">
        <v>90.01186666666666</v>
      </c>
      <c r="CT90" s="2868" t="n">
        <v>580.1259336666667</v>
      </c>
      <c r="CU90" s="2868" t="n">
        <v>732.7534293333333</v>
      </c>
      <c r="CV90" s="2868" t="n">
        <v>242.6393623333333</v>
      </c>
      <c r="CW90" s="2868" t="n">
        <v>975.044463</v>
      </c>
      <c r="CX90" s="1492">
        <f>IFERROR(CR90/CW90-1,"-")</f>
        <v/>
      </c>
      <c r="CY90" s="70" t="n"/>
      <c r="CZ90" s="2870" t="n">
        <v>270.0356</v>
      </c>
      <c r="DA90" s="2868" t="n">
        <v>760.1496670000001</v>
      </c>
      <c r="DB90" s="2868" t="n"/>
      <c r="DC90" s="2868" t="n"/>
      <c r="DD90" s="2868" t="n">
        <v>2657.695823</v>
      </c>
      <c r="DE90" s="1492">
        <f>+CZ90/DD90-1</f>
        <v/>
      </c>
      <c r="DF90" s="1492">
        <f>+DA90/DD90-1</f>
        <v/>
      </c>
      <c r="DG90" s="1994">
        <f>+DB90/DD90-1</f>
        <v/>
      </c>
      <c r="DH90" s="1994">
        <f>+DC90/DD90-1</f>
        <v/>
      </c>
      <c r="DI90" s="2855" t="n"/>
      <c r="DJ90" s="2652">
        <f>SUM(D90,J90,P90,V90,AD90,AL90,AU90,BC90,BK90,BT90,CB90,CJ90)-CR90</f>
        <v/>
      </c>
      <c r="DK90" s="2652">
        <f>SUM(E90,K90,Q90,W90,AE90,AM90,AV90,BD90,BL90,BU90,CC90,CK90)-CS90</f>
        <v/>
      </c>
      <c r="DL90" s="2652">
        <f>SUM(G90,M90,S90,AA90,AI90,AR90,AZ90,BH90,BQ90,BY90,CG90,CO90)-CW90</f>
        <v/>
      </c>
      <c r="DM90" s="2652">
        <f>SUM(D90,J90,P90,V90,AD90,AL90,AU90,BC90,,BN90,BV90,CD90,CL90)-CT90</f>
        <v/>
      </c>
      <c r="DN90" s="2855" t="n"/>
      <c r="DO90" s="2855" t="n"/>
      <c r="DP90" s="2914" t="n">
        <v>2486243611</v>
      </c>
      <c r="DQ90" s="2857">
        <f>-CR90+DP90/10^6</f>
        <v/>
      </c>
      <c r="DR90" s="2652">
        <f>SUM(E90,K90,Q90,W90,AE90,AM90,AV90,BD90,BL90,BU90,CC90,CK90)-CS90</f>
        <v/>
      </c>
      <c r="DS90" s="2652">
        <f>SUM(D90,J90,P90,V90,AD90,AL90,AU90,BC90,,BN90,BV90,CD90,CL90)-CT90</f>
        <v/>
      </c>
      <c r="DT90" s="2858" t="n"/>
      <c r="DU90" s="2189" t="n">
        <v>224.265926</v>
      </c>
      <c r="DV90" s="2859">
        <f>DU90-CJ90</f>
        <v/>
      </c>
      <c r="DX90" s="2847">
        <f>(CS90-CZ90)*10^6</f>
        <v/>
      </c>
      <c r="DY90" s="2847">
        <f>(CT90-DC90)*10^6</f>
        <v/>
      </c>
      <c r="DZ90" s="2847">
        <f>(CW90-DD90)*10^6</f>
        <v/>
      </c>
      <c r="EB90" s="2860" t="n"/>
    </row>
    <row customFormat="1" customHeight="1" hidden="1" ht="15.75" outlineLevel="1" r="91" s="1879">
      <c r="A91" s="1116" t="n"/>
      <c r="B91" s="2202" t="inlineStr">
        <is>
          <t>LOYERS AUTRES LIAISONS</t>
        </is>
      </c>
      <c r="C91" s="2201" t="inlineStr">
        <is>
          <t>Opex85</t>
        </is>
      </c>
      <c r="D91" s="2867" t="n">
        <v>47.063002</v>
      </c>
      <c r="E91" s="2868" t="n">
        <v>243.54449</v>
      </c>
      <c r="F91" s="2868" t="n">
        <v>-196.481488</v>
      </c>
      <c r="G91" s="2868" t="n">
        <v>47.063002</v>
      </c>
      <c r="H91" s="1492" t="n">
        <v>0</v>
      </c>
      <c r="I91" s="482" t="n"/>
      <c r="J91" s="2867" t="n">
        <v>43.811002</v>
      </c>
      <c r="K91" s="2868" t="n">
        <v>243.80699</v>
      </c>
      <c r="L91" s="2868" t="n">
        <v>-199.995988</v>
      </c>
      <c r="M91" s="2868" t="n">
        <v>47.063002</v>
      </c>
      <c r="N91" s="1492" t="n">
        <v>-0.06909886453907033</v>
      </c>
      <c r="O91" s="1496" t="n"/>
      <c r="P91" s="2867" t="n">
        <v>44.353002</v>
      </c>
      <c r="Q91" s="2868" t="n">
        <v>244.06949</v>
      </c>
      <c r="R91" s="2868" t="n">
        <v>-199.716488</v>
      </c>
      <c r="S91" s="2868" t="n">
        <v>47.063002</v>
      </c>
      <c r="T91" s="1492" t="n">
        <v>-0.05758238711589203</v>
      </c>
      <c r="U91" s="2862" t="n"/>
      <c r="V91" s="2867" t="n">
        <v>46.521002</v>
      </c>
      <c r="W91" s="2868" t="n">
        <v>244.33199</v>
      </c>
      <c r="X91" s="2868" t="n">
        <v>207.3319899999996</v>
      </c>
      <c r="Y91" s="2868" t="n">
        <v>-197.810988</v>
      </c>
      <c r="Z91" s="2868" t="n">
        <v>-160.8109879999996</v>
      </c>
      <c r="AA91" s="2868" t="n">
        <v>47.063002</v>
      </c>
      <c r="AB91" s="1492" t="n">
        <v>-0.0115164774231783</v>
      </c>
      <c r="AC91" s="1496" t="n"/>
      <c r="AD91" s="2867" t="n"/>
      <c r="AE91" s="2868" t="n"/>
      <c r="AF91" s="2868" t="n"/>
      <c r="AG91" s="2868" t="n"/>
      <c r="AH91" s="2868" t="n"/>
      <c r="AI91" s="2868" t="n"/>
      <c r="AJ91" s="1492" t="n"/>
      <c r="AK91" s="1496" t="n"/>
      <c r="AL91" s="2867" t="n"/>
      <c r="AM91" s="2868" t="n"/>
      <c r="AN91" s="2868" t="n"/>
      <c r="AO91" s="2868" t="n"/>
      <c r="AP91" s="2868" t="n"/>
      <c r="AQ91" s="2868" t="n"/>
      <c r="AR91" s="2868" t="n"/>
      <c r="AS91" s="1492" t="n"/>
      <c r="AT91" s="2863" t="n"/>
      <c r="AU91" s="2867" t="n"/>
      <c r="AV91" s="2868" t="n"/>
      <c r="AW91" s="2868" t="n"/>
      <c r="AX91" s="2868" t="n"/>
      <c r="AY91" s="2868" t="n"/>
      <c r="AZ91" s="2868" t="n"/>
      <c r="BA91" s="1492" t="n"/>
      <c r="BB91" s="1496" t="n"/>
      <c r="BC91" s="2779" t="n"/>
      <c r="BD91" s="2671" t="n"/>
      <c r="BE91" s="2671" t="n"/>
      <c r="BF91" s="2671" t="n"/>
      <c r="BG91" s="2671" t="n"/>
      <c r="BH91" s="2868" t="n"/>
      <c r="BI91" s="1492" t="n"/>
      <c r="BJ91" s="2869" t="n"/>
      <c r="BK91" s="2867" t="n"/>
      <c r="BL91" s="2868" t="n"/>
      <c r="BM91" s="2868" t="n"/>
      <c r="BN91" s="2868" t="n"/>
      <c r="BO91" s="2868" t="n"/>
      <c r="BP91" s="2868" t="n"/>
      <c r="BQ91" s="2868" t="n"/>
      <c r="BR91" s="1492" t="n"/>
      <c r="BS91" s="2869" t="n"/>
      <c r="BT91" s="2867" t="n"/>
      <c r="BU91" s="2868" t="n"/>
      <c r="BV91" s="2868" t="n"/>
      <c r="BW91" s="2868" t="n"/>
      <c r="BX91" s="2868" t="n"/>
      <c r="BY91" s="2868" t="n"/>
      <c r="BZ91" s="1492" t="n"/>
      <c r="CA91" s="2831" t="n"/>
      <c r="CB91" s="2872" t="n"/>
      <c r="CC91" s="2868" t="n"/>
      <c r="CD91" s="2868" t="n"/>
      <c r="CE91" s="2868" t="n"/>
      <c r="CF91" s="2868" t="n"/>
      <c r="CG91" s="2868" t="n"/>
      <c r="CH91" s="1492" t="n"/>
      <c r="CI91" s="2831" t="n"/>
      <c r="CJ91" s="2872" t="n"/>
      <c r="CK91" s="2868" t="n"/>
      <c r="CL91" s="2868" t="n"/>
      <c r="CM91" s="2868" t="n"/>
      <c r="CN91" s="2868" t="n"/>
      <c r="CO91" s="2868" t="n"/>
      <c r="CP91" s="1492" t="n"/>
      <c r="CQ91" s="1496" t="n"/>
      <c r="CR91" s="2906" t="n">
        <v>181.748008</v>
      </c>
      <c r="CS91" s="2868" t="n">
        <v>975.75296</v>
      </c>
      <c r="CT91" s="2868" t="n">
        <v>342.5589959999996</v>
      </c>
      <c r="CU91" s="2868" t="n">
        <v>-794.004952</v>
      </c>
      <c r="CV91" s="2868" t="n">
        <v>-160.8109879999996</v>
      </c>
      <c r="CW91" s="2868" t="n">
        <v>188.252008</v>
      </c>
      <c r="CX91" s="1492">
        <f>IFERROR(CR91/CW91-1,"-")</f>
        <v/>
      </c>
      <c r="CY91" s="70" t="n"/>
      <c r="CZ91" s="2870" t="n">
        <v>2708.584379999999</v>
      </c>
      <c r="DA91" s="2868" t="n">
        <v>1841.453850000001</v>
      </c>
      <c r="DB91" s="2868" t="n"/>
      <c r="DC91" s="2868" t="n"/>
      <c r="DD91" s="2868" t="n">
        <v>564.7560239999999</v>
      </c>
      <c r="DE91" s="1492">
        <f>+CZ91/DD91-1</f>
        <v/>
      </c>
      <c r="DF91" s="1492">
        <f>+DA91/DD91-1</f>
        <v/>
      </c>
      <c r="DG91" s="1994">
        <f>+DB91/DD91-1</f>
        <v/>
      </c>
      <c r="DH91" s="1994">
        <f>+DC91/DD91-1</f>
        <v/>
      </c>
      <c r="DI91" s="2855" t="n"/>
      <c r="DJ91" s="2652">
        <f>SUM(D91,J91,P91,V91,AD91,AL91,AU91,BC91,BK91,BT91,CB91,CJ91)-CR91</f>
        <v/>
      </c>
      <c r="DK91" s="2652">
        <f>SUM(E91,K91,Q91,W91,AE91,AM91,AV91,BD91,BL91,BU91,CC91,CK91)-CS91</f>
        <v/>
      </c>
      <c r="DL91" s="2652">
        <f>SUM(G91,M91,S91,AA91,AI91,AR91,AZ91,BH91,BQ91,BY91,CG91,CO91)-CW91</f>
        <v/>
      </c>
      <c r="DM91" s="2652">
        <f>SUM(D91,J91,P91,V91,AD91,AL91,AU91,BC91,,BN91,BV91,CD91,CL91)-CT91</f>
        <v/>
      </c>
      <c r="DN91" s="2855" t="n"/>
      <c r="DO91" s="2855" t="n"/>
      <c r="DP91" s="2871" t="n">
        <v>519830522</v>
      </c>
      <c r="DQ91" s="2857">
        <f>-CR91+DP91/10^6</f>
        <v/>
      </c>
      <c r="DR91" s="2652">
        <f>SUM(E91,K91,Q91,W91,AE91,AM91,AV91,BD91,BL91,BU91,CC91,CK91)-CS91</f>
        <v/>
      </c>
      <c r="DS91" s="2652">
        <f>SUM(D91,J91,P91,V91,AD91,AL91,AU91,BC91,,BN91,BV91,CD91,CL91)-CT91</f>
        <v/>
      </c>
      <c r="DT91" s="2858" t="n"/>
      <c r="DU91" s="2189" t="n">
        <v>47.063002</v>
      </c>
      <c r="DV91" s="2859">
        <f>DU91-CJ91</f>
        <v/>
      </c>
      <c r="DX91" s="2847">
        <f>(CS91-CZ91)*10^6</f>
        <v/>
      </c>
      <c r="DY91" s="2847">
        <f>(CT91-DC91)*10^6</f>
        <v/>
      </c>
      <c r="DZ91" s="2847">
        <f>(CW91-DD91)*10^6</f>
        <v/>
      </c>
      <c r="EB91" s="2860" t="n"/>
    </row>
    <row customFormat="1" customHeight="1" hidden="1" ht="15.75" outlineLevel="1" r="92" s="1879">
      <c r="A92" s="1116" t="n"/>
      <c r="B92" s="2202" t="inlineStr">
        <is>
          <t>LOCATION D'INFRASTRUCTURES TEL</t>
        </is>
      </c>
      <c r="C92" s="2201" t="inlineStr">
        <is>
          <t>Opex86</t>
        </is>
      </c>
      <c r="D92" s="2867" t="n">
        <v>0</v>
      </c>
      <c r="E92" s="2868" t="n">
        <v>0</v>
      </c>
      <c r="F92" s="2868" t="n">
        <v>0</v>
      </c>
      <c r="G92" s="2868" t="n">
        <v>0</v>
      </c>
      <c r="H92" s="1492" t="n"/>
      <c r="I92" s="482" t="n"/>
      <c r="J92" s="2867" t="n">
        <v>0</v>
      </c>
      <c r="K92" s="2868" t="n">
        <v>0</v>
      </c>
      <c r="L92" s="2868" t="n">
        <v>0</v>
      </c>
      <c r="M92" s="2868" t="n">
        <v>0</v>
      </c>
      <c r="N92" s="1492" t="n"/>
      <c r="O92" s="1496" t="n"/>
      <c r="P92" s="2867" t="n">
        <v>0</v>
      </c>
      <c r="Q92" s="2868" t="n">
        <v>0</v>
      </c>
      <c r="R92" s="2868" t="n">
        <v>0</v>
      </c>
      <c r="S92" s="2868" t="n">
        <v>0</v>
      </c>
      <c r="T92" s="1492" t="n"/>
      <c r="U92" s="2862" t="n"/>
      <c r="V92" s="2867" t="n">
        <v>0</v>
      </c>
      <c r="W92" s="2868" t="n">
        <v>0</v>
      </c>
      <c r="X92" s="2868" t="n">
        <v>0</v>
      </c>
      <c r="Y92" s="2868" t="n">
        <v>0</v>
      </c>
      <c r="Z92" s="2868" t="n">
        <v>0</v>
      </c>
      <c r="AA92" s="2868" t="n">
        <v>0</v>
      </c>
      <c r="AB92" s="1492" t="n"/>
      <c r="AC92" s="1496" t="n"/>
      <c r="AD92" s="2867" t="n"/>
      <c r="AE92" s="2868" t="n"/>
      <c r="AF92" s="2868" t="n"/>
      <c r="AG92" s="2868" t="n"/>
      <c r="AH92" s="2868" t="n"/>
      <c r="AI92" s="2868" t="n"/>
      <c r="AJ92" s="1492" t="n"/>
      <c r="AK92" s="1496" t="n"/>
      <c r="AL92" s="2867" t="n"/>
      <c r="AM92" s="2868" t="n"/>
      <c r="AN92" s="2868" t="n"/>
      <c r="AO92" s="2868" t="n"/>
      <c r="AP92" s="2868" t="n"/>
      <c r="AQ92" s="2868" t="n"/>
      <c r="AR92" s="2868" t="n"/>
      <c r="AS92" s="1492" t="n"/>
      <c r="AT92" s="2863" t="n"/>
      <c r="AU92" s="2867" t="n"/>
      <c r="AV92" s="2868" t="n"/>
      <c r="AW92" s="2868" t="n"/>
      <c r="AX92" s="2868" t="n"/>
      <c r="AY92" s="2868" t="n"/>
      <c r="AZ92" s="2868" t="n"/>
      <c r="BA92" s="1492" t="n"/>
      <c r="BB92" s="1496" t="n"/>
      <c r="BC92" s="2779" t="n"/>
      <c r="BD92" s="2671" t="n"/>
      <c r="BE92" s="2671" t="n"/>
      <c r="BF92" s="2671" t="n"/>
      <c r="BG92" s="2671" t="n"/>
      <c r="BH92" s="2868" t="n"/>
      <c r="BI92" s="1492" t="n"/>
      <c r="BJ92" s="2869" t="n"/>
      <c r="BK92" s="2867" t="n"/>
      <c r="BL92" s="2868" t="n"/>
      <c r="BM92" s="2868" t="n"/>
      <c r="BN92" s="2868" t="n"/>
      <c r="BO92" s="2868" t="n"/>
      <c r="BP92" s="2868" t="n"/>
      <c r="BQ92" s="2868" t="n"/>
      <c r="BR92" s="1492" t="n"/>
      <c r="BS92" s="2869" t="n"/>
      <c r="BT92" s="2867" t="n"/>
      <c r="BU92" s="2868" t="n"/>
      <c r="BV92" s="2868" t="n"/>
      <c r="BW92" s="2868" t="n"/>
      <c r="BX92" s="2868" t="n"/>
      <c r="BY92" s="2868" t="n"/>
      <c r="BZ92" s="1492" t="n"/>
      <c r="CA92" s="2831" t="n"/>
      <c r="CB92" s="2867" t="n"/>
      <c r="CC92" s="2868" t="n"/>
      <c r="CD92" s="2868" t="n"/>
      <c r="CE92" s="2868" t="n"/>
      <c r="CF92" s="2868" t="n"/>
      <c r="CG92" s="2868" t="n"/>
      <c r="CH92" s="1492" t="n"/>
      <c r="CI92" s="2831" t="n"/>
      <c r="CJ92" s="2867" t="n"/>
      <c r="CK92" s="2868" t="n"/>
      <c r="CL92" s="2868" t="n"/>
      <c r="CM92" s="2868" t="n"/>
      <c r="CN92" s="2868" t="n"/>
      <c r="CO92" s="2868" t="n"/>
      <c r="CP92" s="1492" t="n"/>
      <c r="CQ92" s="1496" t="n"/>
      <c r="CR92" s="2867" t="n">
        <v>0</v>
      </c>
      <c r="CS92" s="2868" t="n">
        <v>0</v>
      </c>
      <c r="CT92" s="2868" t="n">
        <v>0</v>
      </c>
      <c r="CU92" s="2868" t="n">
        <v>0</v>
      </c>
      <c r="CV92" s="2868" t="n">
        <v>0</v>
      </c>
      <c r="CW92" s="2868" t="n">
        <v>0</v>
      </c>
      <c r="CX92" s="1492">
        <f>IFERROR(CR92/CW92-1,"-")</f>
        <v/>
      </c>
      <c r="CY92" s="70" t="n"/>
      <c r="CZ92" s="2870" t="n">
        <v>0</v>
      </c>
      <c r="DA92" s="2868" t="n">
        <v>0</v>
      </c>
      <c r="DB92" s="2868" t="n"/>
      <c r="DC92" s="2868" t="n"/>
      <c r="DD92" s="2868" t="n">
        <v>0</v>
      </c>
      <c r="DE92" s="1492" t="n"/>
      <c r="DF92" s="1492" t="n"/>
      <c r="DG92" s="1994" t="n"/>
      <c r="DH92" s="1994" t="n"/>
      <c r="DI92" s="2855" t="n"/>
      <c r="DJ92" s="2652">
        <f>SUM(D92,J92,P92,V92,AD92,AL92,AU92,BC92,BK92,BT92,CB92,CJ92)-CR92</f>
        <v/>
      </c>
      <c r="DK92" s="2652">
        <f>SUM(E92,K92,Q92,W92,AE92,AM92,AV92,BD92,BL92,BU92,CC92,CK92)-CS92</f>
        <v/>
      </c>
      <c r="DL92" s="2652">
        <f>SUM(G92,M92,S92,AA92,AI92,AR92,AZ92,BH92,BQ92,BY92,CG92,CO92)-CW92</f>
        <v/>
      </c>
      <c r="DM92" s="2652">
        <f>SUM(D92,J92,P92,V92,AD92,AL92,AU92,BC92,,BN92,BV92,CD92,CL92)-CT92</f>
        <v/>
      </c>
      <c r="DN92" s="2855" t="n"/>
      <c r="DO92" s="2855" t="n"/>
      <c r="DP92" s="2871" t="n">
        <v>0</v>
      </c>
      <c r="DQ92" s="2857">
        <f>-CR92+DP92/10^6</f>
        <v/>
      </c>
      <c r="DR92" s="2652">
        <f>SUM(E92,K92,Q92,W92,AE92,AM92,AV92,BD92,BL92,BU92,CC92,CK92)-CS92</f>
        <v/>
      </c>
      <c r="DS92" s="2652">
        <f>SUM(D92,J92,P92,V92,AD92,AL92,AU92,BC92,,BN92,BV92,CD92,CL92)-CT92</f>
        <v/>
      </c>
      <c r="DT92" s="2858" t="n"/>
      <c r="DU92" s="2189" t="n">
        <v>0</v>
      </c>
      <c r="DV92" s="2859">
        <f>DU92-CJ92</f>
        <v/>
      </c>
      <c r="DX92" s="2847">
        <f>(CS92-CZ92)*10^6</f>
        <v/>
      </c>
      <c r="DY92" s="2847">
        <f>(CT92-DC92)*10^6</f>
        <v/>
      </c>
      <c r="DZ92" s="2847">
        <f>(CW92-DD92)*10^6</f>
        <v/>
      </c>
      <c r="EB92" s="2860" t="n"/>
    </row>
    <row customFormat="1" customHeight="1" hidden="1" ht="15.75" outlineLevel="1" r="93" s="1879">
      <c r="A93" s="1116" t="n"/>
      <c r="B93" s="2202" t="inlineStr">
        <is>
          <t>LOCATION D'EQUIPEMENTS  TELECO</t>
        </is>
      </c>
      <c r="C93" s="2201" t="inlineStr">
        <is>
          <t>Opex87</t>
        </is>
      </c>
      <c r="D93" s="2867" t="n"/>
      <c r="E93" s="2868" t="n"/>
      <c r="F93" s="2868" t="n">
        <v>0</v>
      </c>
      <c r="G93" s="2868" t="n">
        <v>0</v>
      </c>
      <c r="H93" s="1492" t="n"/>
      <c r="I93" s="482" t="n"/>
      <c r="J93" s="2867" t="n"/>
      <c r="K93" s="2868" t="n"/>
      <c r="L93" s="2868" t="n">
        <v>0</v>
      </c>
      <c r="M93" s="2868" t="n">
        <v>0</v>
      </c>
      <c r="N93" s="1492" t="n"/>
      <c r="O93" s="1496" t="n"/>
      <c r="P93" s="2867" t="n"/>
      <c r="Q93" s="2868" t="n"/>
      <c r="R93" s="2868" t="n">
        <v>0</v>
      </c>
      <c r="S93" s="2868" t="n">
        <v>0</v>
      </c>
      <c r="T93" s="1492" t="n"/>
      <c r="U93" s="2862" t="n"/>
      <c r="V93" s="2867" t="n"/>
      <c r="W93" s="2868" t="n"/>
      <c r="X93" s="2868" t="n"/>
      <c r="Y93" s="2868" t="n">
        <v>0</v>
      </c>
      <c r="Z93" s="2868" t="n">
        <v>0</v>
      </c>
      <c r="AA93" s="2868" t="n">
        <v>0</v>
      </c>
      <c r="AB93" s="1492" t="n"/>
      <c r="AC93" s="1496" t="n"/>
      <c r="AD93" s="2867" t="n"/>
      <c r="AE93" s="2868" t="n"/>
      <c r="AF93" s="2868" t="n"/>
      <c r="AG93" s="2868" t="n"/>
      <c r="AH93" s="2868" t="n"/>
      <c r="AI93" s="2868" t="n"/>
      <c r="AJ93" s="1492" t="n"/>
      <c r="AK93" s="1496" t="n"/>
      <c r="AL93" s="2867" t="n"/>
      <c r="AM93" s="2868" t="n"/>
      <c r="AN93" s="2868" t="n"/>
      <c r="AO93" s="2868" t="n"/>
      <c r="AP93" s="2868" t="n"/>
      <c r="AQ93" s="2868" t="n"/>
      <c r="AR93" s="2868" t="n"/>
      <c r="AS93" s="1492" t="n"/>
      <c r="AT93" s="2863" t="n"/>
      <c r="AU93" s="2867" t="n"/>
      <c r="AV93" s="2868" t="n"/>
      <c r="AW93" s="2868" t="n"/>
      <c r="AX93" s="2868" t="n"/>
      <c r="AY93" s="2868" t="n"/>
      <c r="AZ93" s="2868" t="n"/>
      <c r="BA93" s="1492" t="n"/>
      <c r="BB93" s="1496" t="n"/>
      <c r="BC93" s="2779" t="n"/>
      <c r="BD93" s="2671" t="n"/>
      <c r="BE93" s="2671" t="n"/>
      <c r="BF93" s="2671" t="n"/>
      <c r="BG93" s="2671" t="n"/>
      <c r="BH93" s="2868" t="n"/>
      <c r="BI93" s="1492" t="n"/>
      <c r="BJ93" s="2869" t="n"/>
      <c r="BK93" s="2867" t="n"/>
      <c r="BL93" s="2868" t="n"/>
      <c r="BM93" s="2868" t="n"/>
      <c r="BN93" s="2868" t="n"/>
      <c r="BO93" s="2868" t="n"/>
      <c r="BP93" s="2868" t="n"/>
      <c r="BQ93" s="2868" t="n"/>
      <c r="BR93" s="1492" t="n"/>
      <c r="BS93" s="2869" t="n"/>
      <c r="BT93" s="2867" t="n"/>
      <c r="BU93" s="2868" t="n"/>
      <c r="BV93" s="2868" t="n"/>
      <c r="BW93" s="2868" t="n"/>
      <c r="BX93" s="2868" t="n"/>
      <c r="BY93" s="2868" t="n"/>
      <c r="BZ93" s="1492" t="n"/>
      <c r="CA93" s="2831" t="n"/>
      <c r="CB93" s="2867" t="n"/>
      <c r="CC93" s="2868" t="n"/>
      <c r="CD93" s="2868" t="n"/>
      <c r="CE93" s="2868" t="n"/>
      <c r="CF93" s="2868" t="n"/>
      <c r="CG93" s="2868" t="n"/>
      <c r="CH93" s="1492" t="n"/>
      <c r="CI93" s="2831" t="n"/>
      <c r="CJ93" s="2867" t="n"/>
      <c r="CK93" s="2868" t="n"/>
      <c r="CL93" s="2868" t="n"/>
      <c r="CM93" s="2868" t="n"/>
      <c r="CN93" s="2868" t="n"/>
      <c r="CO93" s="2868" t="n"/>
      <c r="CP93" s="1492" t="n"/>
      <c r="CQ93" s="1496" t="n"/>
      <c r="CR93" s="2867" t="n">
        <v>0</v>
      </c>
      <c r="CS93" s="2868" t="n">
        <v>0</v>
      </c>
      <c r="CT93" s="2868" t="n">
        <v>0</v>
      </c>
      <c r="CU93" s="2868" t="n">
        <v>0</v>
      </c>
      <c r="CV93" s="2868" t="n">
        <v>0</v>
      </c>
      <c r="CW93" s="2868" t="n">
        <v>0</v>
      </c>
      <c r="CX93" s="1492">
        <f>IFERROR(CR93/CW93-1,"-")</f>
        <v/>
      </c>
      <c r="CY93" s="70" t="n"/>
      <c r="CZ93" s="2870" t="n">
        <v>0</v>
      </c>
      <c r="DA93" s="2868" t="n">
        <v>0</v>
      </c>
      <c r="DB93" s="2868" t="n"/>
      <c r="DC93" s="2868" t="n"/>
      <c r="DD93" s="2868" t="n">
        <v>0</v>
      </c>
      <c r="DE93" s="1492" t="n"/>
      <c r="DF93" s="1492" t="n"/>
      <c r="DG93" s="1994" t="n"/>
      <c r="DH93" s="1994" t="n"/>
      <c r="DI93" s="2855" t="n"/>
      <c r="DJ93" s="2652">
        <f>SUM(D93,J93,P93,V93,AD93,AL93,AU93,BC93,BK93,BT93,CB93,CJ93)-CR93</f>
        <v/>
      </c>
      <c r="DK93" s="2652">
        <f>SUM(E93,K93,Q93,W93,AE93,AM93,AV93,BD93,BL93,BU93,CC93,CK93)-CS93</f>
        <v/>
      </c>
      <c r="DL93" s="2652">
        <f>SUM(G93,M93,S93,AA93,AI93,AR93,AZ93,BH93,BQ93,BY93,CG93,CO93)-CW93</f>
        <v/>
      </c>
      <c r="DM93" s="2652">
        <f>SUM(D93,J93,P93,V93,AD93,AL93,AU93,BC93,,BN93,BV93,CD93,CL93)-CT93</f>
        <v/>
      </c>
      <c r="DN93" s="2855" t="n"/>
      <c r="DO93" s="2855" t="n"/>
      <c r="DP93" s="2871" t="n">
        <v>0</v>
      </c>
      <c r="DQ93" s="2857">
        <f>-CR93+DP93/10^6</f>
        <v/>
      </c>
      <c r="DR93" s="2652">
        <f>SUM(E93,K93,Q93,W93,AE93,AM93,AV93,BD93,BL93,BU93,CC93,CK93)-CS93</f>
        <v/>
      </c>
      <c r="DS93" s="2652">
        <f>SUM(D93,J93,P93,V93,AD93,AL93,AU93,BC93,,BN93,BV93,CD93,CL93)-CT93</f>
        <v/>
      </c>
      <c r="DT93" s="2858" t="n"/>
      <c r="DU93" s="2189" t="n">
        <v>0</v>
      </c>
      <c r="DV93" s="2859">
        <f>DU93-CJ93</f>
        <v/>
      </c>
      <c r="DX93" s="2847">
        <f>(CS93-CZ93)*10^6</f>
        <v/>
      </c>
      <c r="DY93" s="2847">
        <f>(CT93-DC93)*10^6</f>
        <v/>
      </c>
      <c r="DZ93" s="2847">
        <f>(CW93-DD93)*10^6</f>
        <v/>
      </c>
      <c r="EB93" s="2860" t="n"/>
    </row>
    <row customFormat="1" customHeight="1" hidden="1" ht="15.75" outlineLevel="1" r="94" s="1879">
      <c r="A94" s="1116" t="n"/>
      <c r="B94" s="2202" t="inlineStr">
        <is>
          <t>AUTRES LOCATIONS ET CHARGES LO</t>
        </is>
      </c>
      <c r="C94" s="2201" t="inlineStr">
        <is>
          <t>Opex88</t>
        </is>
      </c>
      <c r="D94" s="2867" t="n"/>
      <c r="E94" s="2868" t="n">
        <v>0</v>
      </c>
      <c r="F94" s="2868" t="n">
        <v>0</v>
      </c>
      <c r="G94" s="2868" t="n">
        <v>0.89</v>
      </c>
      <c r="H94" s="1492" t="n"/>
      <c r="I94" s="482" t="n"/>
      <c r="J94" s="2867" t="n"/>
      <c r="K94" s="2868" t="n">
        <v>0</v>
      </c>
      <c r="L94" s="2868" t="n">
        <v>0</v>
      </c>
      <c r="M94" s="2868" t="n">
        <v>0.484</v>
      </c>
      <c r="N94" s="1492" t="n"/>
      <c r="O94" s="1496" t="n"/>
      <c r="P94" s="2867" t="n"/>
      <c r="Q94" s="2868" t="n">
        <v>0</v>
      </c>
      <c r="R94" s="2868" t="n">
        <v>0</v>
      </c>
      <c r="S94" s="2868" t="n">
        <v>0</v>
      </c>
      <c r="T94" s="1492" t="n"/>
      <c r="U94" s="2862" t="n"/>
      <c r="V94" s="2867" t="n"/>
      <c r="W94" s="2868" t="n">
        <v>0</v>
      </c>
      <c r="X94" s="2868" t="n">
        <v>0</v>
      </c>
      <c r="Y94" s="2868" t="n">
        <v>0</v>
      </c>
      <c r="Z94" s="2868" t="n">
        <v>0</v>
      </c>
      <c r="AA94" s="2868" t="n">
        <v>0.184684</v>
      </c>
      <c r="AB94" s="1492" t="n"/>
      <c r="AC94" s="1496" t="n"/>
      <c r="AD94" s="2867" t="n"/>
      <c r="AE94" s="2868" t="n"/>
      <c r="AF94" s="2868" t="n"/>
      <c r="AG94" s="2868" t="n"/>
      <c r="AH94" s="2868" t="n"/>
      <c r="AI94" s="2868" t="n"/>
      <c r="AJ94" s="1492" t="n"/>
      <c r="AK94" s="1496" t="n"/>
      <c r="AL94" s="2867" t="n"/>
      <c r="AM94" s="2868" t="n"/>
      <c r="AN94" s="2868" t="n"/>
      <c r="AO94" s="2868" t="n"/>
      <c r="AP94" s="2868" t="n"/>
      <c r="AQ94" s="2868" t="n"/>
      <c r="AR94" s="2868" t="n"/>
      <c r="AS94" s="1492" t="n"/>
      <c r="AT94" s="2863" t="n"/>
      <c r="AU94" s="2867" t="n"/>
      <c r="AV94" s="2868" t="n"/>
      <c r="AW94" s="2868" t="n"/>
      <c r="AX94" s="2868" t="n"/>
      <c r="AY94" s="2868" t="n"/>
      <c r="AZ94" s="2868" t="n"/>
      <c r="BA94" s="1492" t="n"/>
      <c r="BB94" s="1496" t="n"/>
      <c r="BC94" s="2779" t="n"/>
      <c r="BD94" s="2671" t="n"/>
      <c r="BE94" s="2671" t="n"/>
      <c r="BF94" s="2671" t="n"/>
      <c r="BG94" s="2671" t="n"/>
      <c r="BH94" s="2868" t="n"/>
      <c r="BI94" s="1492" t="n"/>
      <c r="BJ94" s="2869" t="n"/>
      <c r="BK94" s="2867" t="n"/>
      <c r="BL94" s="2868" t="n"/>
      <c r="BM94" s="2868" t="n"/>
      <c r="BN94" s="2868" t="n"/>
      <c r="BO94" s="2868" t="n"/>
      <c r="BP94" s="2868" t="n"/>
      <c r="BQ94" s="2868" t="n"/>
      <c r="BR94" s="1492" t="n"/>
      <c r="BS94" s="2869" t="n"/>
      <c r="BT94" s="2867" t="n"/>
      <c r="BU94" s="2868" t="n"/>
      <c r="BV94" s="2868" t="n"/>
      <c r="BW94" s="2868" t="n"/>
      <c r="BX94" s="2868" t="n"/>
      <c r="BY94" s="2868" t="n"/>
      <c r="BZ94" s="1492" t="n"/>
      <c r="CA94" s="2831" t="n"/>
      <c r="CB94" s="2867" t="n"/>
      <c r="CC94" s="2868" t="n"/>
      <c r="CD94" s="2868" t="n"/>
      <c r="CE94" s="2868" t="n"/>
      <c r="CF94" s="2868" t="n"/>
      <c r="CG94" s="2868" t="n"/>
      <c r="CH94" s="1492" t="n"/>
      <c r="CI94" s="2831" t="n"/>
      <c r="CJ94" s="2867" t="n"/>
      <c r="CK94" s="2868" t="n"/>
      <c r="CL94" s="2868" t="n"/>
      <c r="CM94" s="2868" t="n"/>
      <c r="CN94" s="2868" t="n"/>
      <c r="CO94" s="2868" t="n"/>
      <c r="CP94" s="1492" t="n"/>
      <c r="CQ94" s="1496" t="n"/>
      <c r="CR94" s="2867" t="n">
        <v>0</v>
      </c>
      <c r="CS94" s="2868" t="n">
        <v>0</v>
      </c>
      <c r="CT94" s="2868" t="n">
        <v>0</v>
      </c>
      <c r="CU94" s="2868" t="n">
        <v>0</v>
      </c>
      <c r="CV94" s="2868" t="n">
        <v>0</v>
      </c>
      <c r="CW94" s="2868" t="n">
        <v>1.558684</v>
      </c>
      <c r="CX94" s="1492">
        <f>IFERROR(CR94/CW94-1,"-")</f>
        <v/>
      </c>
      <c r="CY94" s="70" t="n"/>
      <c r="CZ94" s="2870" t="n">
        <v>0</v>
      </c>
      <c r="DA94" s="2868" t="n">
        <v>0</v>
      </c>
      <c r="DB94" s="2868" t="n"/>
      <c r="DC94" s="2868" t="n"/>
      <c r="DD94" s="2868" t="n">
        <v>0</v>
      </c>
      <c r="DE94" s="1492" t="n"/>
      <c r="DF94" s="1492" t="n"/>
      <c r="DG94" s="1994">
        <f>+DB94/DD94-1</f>
        <v/>
      </c>
      <c r="DH94" s="1994">
        <f>+DC94/DD94-1</f>
        <v/>
      </c>
      <c r="DI94" s="2855" t="n"/>
      <c r="DJ94" s="2652">
        <f>SUM(D94,J94,P94,V94,AD94,AL94,AU94,BC94,BK94,BT94,CB94,CJ94)-CR94</f>
        <v/>
      </c>
      <c r="DK94" s="2652">
        <f>SUM(E94,K94,Q94,W94,AE94,AM94,AV94,BD94,BL94,BU94,CC94,CK94)-CS94</f>
        <v/>
      </c>
      <c r="DL94" s="2652">
        <f>SUM(G94,M94,S94,AA94,AI94,AR94,AZ94,BH94,BQ94,BY94,CG94,CO94)-CW94</f>
        <v/>
      </c>
      <c r="DM94" s="2652">
        <f>SUM(D94,J94,P94,V94,AD94,AL94,AU94,BC94,,BN94,BV94,CD94,CL94)-CT94</f>
        <v/>
      </c>
      <c r="DN94" s="2855" t="n"/>
      <c r="DO94" s="2855" t="n"/>
      <c r="DP94" s="2871" t="n">
        <v>2491688</v>
      </c>
      <c r="DQ94" s="2857">
        <f>-CR94+DP94/10^6</f>
        <v/>
      </c>
      <c r="DR94" s="2652">
        <f>SUM(E94,K94,Q94,W94,AE94,AM94,AV94,BD94,BL94,BU94,CC94,CK94)-CS94</f>
        <v/>
      </c>
      <c r="DS94" s="2652">
        <f>SUM(D94,J94,P94,V94,AD94,AL94,AU94,BC94,,BN94,BV94,CD94,CL94)-CT94</f>
        <v/>
      </c>
      <c r="DT94" s="2858" t="n"/>
      <c r="DU94" s="2189" t="n">
        <v>1.28345</v>
      </c>
      <c r="DV94" s="2859">
        <f>DU94-CJ94</f>
        <v/>
      </c>
      <c r="DX94" s="2847">
        <f>(CS94-CZ94)*10^6</f>
        <v/>
      </c>
      <c r="DY94" s="2847">
        <f>(CT94-DC94)*10^6</f>
        <v/>
      </c>
      <c r="DZ94" s="2847">
        <f>(CW94-DD94)*10^6</f>
        <v/>
      </c>
      <c r="EB94" s="2860" t="n"/>
    </row>
    <row customFormat="1" customHeight="1" hidden="1" ht="15.75" outlineLevel="1" r="95" s="1879">
      <c r="A95" s="1116" t="n"/>
      <c r="B95" s="2202" t="inlineStr">
        <is>
          <t>REMUNERATIONS TRANSITAIRES</t>
        </is>
      </c>
      <c r="C95" s="2201" t="inlineStr">
        <is>
          <t>Opex89</t>
        </is>
      </c>
      <c r="D95" s="2867" t="n"/>
      <c r="E95" s="2868" t="n"/>
      <c r="F95" s="2868" t="n">
        <v>0</v>
      </c>
      <c r="G95" s="2868" t="n">
        <v>0</v>
      </c>
      <c r="H95" s="1492" t="n"/>
      <c r="I95" s="482" t="n"/>
      <c r="J95" s="2867" t="n"/>
      <c r="K95" s="2868" t="n"/>
      <c r="L95" s="2868" t="n">
        <v>0</v>
      </c>
      <c r="M95" s="2868" t="n">
        <v>0</v>
      </c>
      <c r="N95" s="1492" t="n"/>
      <c r="O95" s="1496" t="n"/>
      <c r="P95" s="2867" t="n"/>
      <c r="Q95" s="2868" t="n"/>
      <c r="R95" s="2868" t="n">
        <v>0</v>
      </c>
      <c r="S95" s="2868" t="n">
        <v>0</v>
      </c>
      <c r="T95" s="1492" t="n"/>
      <c r="U95" s="2862" t="n"/>
      <c r="V95" s="2867" t="n"/>
      <c r="W95" s="2868" t="n"/>
      <c r="X95" s="2868" t="n"/>
      <c r="Y95" s="2868" t="n">
        <v>0</v>
      </c>
      <c r="Z95" s="2868" t="n">
        <v>0</v>
      </c>
      <c r="AA95" s="2868" t="n">
        <v>0</v>
      </c>
      <c r="AB95" s="1492" t="n"/>
      <c r="AC95" s="1496" t="n"/>
      <c r="AD95" s="2867" t="n"/>
      <c r="AE95" s="2868" t="n"/>
      <c r="AF95" s="2868" t="n"/>
      <c r="AG95" s="2868" t="n"/>
      <c r="AH95" s="2868" t="n"/>
      <c r="AI95" s="2868" t="n"/>
      <c r="AJ95" s="1492" t="n"/>
      <c r="AK95" s="1496" t="n"/>
      <c r="AL95" s="2867" t="n"/>
      <c r="AM95" s="2868" t="n"/>
      <c r="AN95" s="2868" t="n"/>
      <c r="AO95" s="2868" t="n"/>
      <c r="AP95" s="2868" t="n"/>
      <c r="AQ95" s="2868" t="n"/>
      <c r="AR95" s="2868" t="n"/>
      <c r="AS95" s="1492" t="n"/>
      <c r="AT95" s="2863" t="n"/>
      <c r="AU95" s="2867" t="n"/>
      <c r="AV95" s="2868" t="n"/>
      <c r="AW95" s="2868" t="n"/>
      <c r="AX95" s="2868" t="n"/>
      <c r="AY95" s="2868" t="n"/>
      <c r="AZ95" s="2868" t="n"/>
      <c r="BA95" s="1492" t="n"/>
      <c r="BB95" s="1496" t="n"/>
      <c r="BC95" s="2779" t="n"/>
      <c r="BD95" s="2671" t="n"/>
      <c r="BE95" s="2671" t="n"/>
      <c r="BF95" s="2671" t="n"/>
      <c r="BG95" s="2671" t="n"/>
      <c r="BH95" s="2868" t="n"/>
      <c r="BI95" s="1492" t="n"/>
      <c r="BJ95" s="2869" t="n"/>
      <c r="BK95" s="2867" t="n"/>
      <c r="BL95" s="2868" t="n"/>
      <c r="BM95" s="2868" t="n"/>
      <c r="BN95" s="2868" t="n"/>
      <c r="BO95" s="2868" t="n"/>
      <c r="BP95" s="2868" t="n"/>
      <c r="BQ95" s="2868" t="n"/>
      <c r="BR95" s="1492" t="n"/>
      <c r="BS95" s="2869" t="n"/>
      <c r="BT95" s="2867" t="n"/>
      <c r="BU95" s="2868" t="n"/>
      <c r="BV95" s="2868" t="n"/>
      <c r="BW95" s="2868" t="n"/>
      <c r="BX95" s="2868" t="n"/>
      <c r="BY95" s="2868" t="n"/>
      <c r="BZ95" s="1492" t="n"/>
      <c r="CA95" s="2831" t="n"/>
      <c r="CB95" s="2867" t="n"/>
      <c r="CC95" s="2868" t="n"/>
      <c r="CD95" s="2868" t="n"/>
      <c r="CE95" s="2868" t="n"/>
      <c r="CF95" s="2868" t="n"/>
      <c r="CG95" s="2868" t="n"/>
      <c r="CH95" s="1492" t="n"/>
      <c r="CI95" s="2831" t="n"/>
      <c r="CJ95" s="2867" t="n"/>
      <c r="CK95" s="2868" t="n"/>
      <c r="CL95" s="2868" t="n"/>
      <c r="CM95" s="2868" t="n"/>
      <c r="CN95" s="2868" t="n"/>
      <c r="CO95" s="2868" t="n"/>
      <c r="CP95" s="1492" t="n"/>
      <c r="CQ95" s="1496" t="n"/>
      <c r="CR95" s="2867" t="n">
        <v>0</v>
      </c>
      <c r="CS95" s="2868" t="n">
        <v>0</v>
      </c>
      <c r="CT95" s="2868" t="n">
        <v>0</v>
      </c>
      <c r="CU95" s="2868" t="n">
        <v>0</v>
      </c>
      <c r="CV95" s="2868" t="n">
        <v>0</v>
      </c>
      <c r="CW95" s="2868" t="n">
        <v>0</v>
      </c>
      <c r="CX95" s="1492">
        <f>IFERROR(CR95/CW95-1,"-")</f>
        <v/>
      </c>
      <c r="CY95" s="70" t="n"/>
      <c r="CZ95" s="2870" t="n">
        <v>0</v>
      </c>
      <c r="DA95" s="2868" t="n">
        <v>0</v>
      </c>
      <c r="DB95" s="2868" t="n"/>
      <c r="DC95" s="2868" t="n"/>
      <c r="DD95" s="2868" t="n">
        <v>0</v>
      </c>
      <c r="DE95" s="1492" t="n"/>
      <c r="DF95" s="1492" t="n"/>
      <c r="DG95" s="1994" t="n"/>
      <c r="DH95" s="1994" t="n"/>
      <c r="DI95" s="2855" t="n"/>
      <c r="DJ95" s="2652">
        <f>SUM(D95,J95,P95,V95,AD95,AL95,AU95,BC95,BK95,BT95,CB95,CJ95)-CR95</f>
        <v/>
      </c>
      <c r="DK95" s="2652">
        <f>SUM(E95,K95,Q95,W95,AE95,AM95,AV95,BD95,BL95,BU95,CC95,CK95)-CS95</f>
        <v/>
      </c>
      <c r="DL95" s="2652">
        <f>SUM(G95,M95,S95,AA95,AI95,AR95,AZ95,BH95,BQ95,BY95,CG95,CO95)-CW95</f>
        <v/>
      </c>
      <c r="DM95" s="2652">
        <f>SUM(D95,J95,P95,V95,AD95,AL95,AU95,BC95,,BN95,BV95,CD95,CL95)-CT95</f>
        <v/>
      </c>
      <c r="DN95" s="2855" t="n"/>
      <c r="DO95" s="2855" t="n"/>
      <c r="DP95" s="2871" t="n">
        <v>0</v>
      </c>
      <c r="DQ95" s="2857">
        <f>-CR95+DP95/10^6</f>
        <v/>
      </c>
      <c r="DR95" s="2652">
        <f>SUM(E95,K95,Q95,W95,AE95,AM95,AV95,BD95,BL95,BU95,CC95,CK95)-CS95</f>
        <v/>
      </c>
      <c r="DS95" s="2652">
        <f>SUM(D95,J95,P95,V95,AD95,AL95,AU95,BC95,,BN95,BV95,CD95,CL95)-CT95</f>
        <v/>
      </c>
      <c r="DT95" s="2858" t="n"/>
      <c r="DU95" s="2189" t="n">
        <v>0</v>
      </c>
      <c r="DV95" s="2859">
        <f>DU95-CJ95</f>
        <v/>
      </c>
      <c r="DX95" s="2847">
        <f>(CS95-CZ95)*10^6</f>
        <v/>
      </c>
      <c r="DY95" s="2847">
        <f>(CT95-DC95)*10^6</f>
        <v/>
      </c>
      <c r="DZ95" s="2847">
        <f>(CW95-DD95)*10^6</f>
        <v/>
      </c>
      <c r="EB95" s="2860" t="n"/>
    </row>
    <row customFormat="1" customHeight="1" hidden="1" ht="15.75" outlineLevel="1" r="96" s="1879">
      <c r="A96" s="1116" t="n"/>
      <c r="B96" s="2202" t="inlineStr">
        <is>
          <t>FRAIS DE DEBOURS ENLEVEMENT</t>
        </is>
      </c>
      <c r="C96" s="2201" t="inlineStr">
        <is>
          <t>Opex90</t>
        </is>
      </c>
      <c r="D96" s="2867" t="n"/>
      <c r="E96" s="2868" t="n">
        <v>0.25</v>
      </c>
      <c r="F96" s="2868" t="n">
        <v>-0.25</v>
      </c>
      <c r="G96" s="2868" t="n">
        <v>0</v>
      </c>
      <c r="H96" s="1492" t="n"/>
      <c r="I96" s="482" t="n"/>
      <c r="J96" s="2867" t="n"/>
      <c r="K96" s="2868" t="n">
        <v>0.25</v>
      </c>
      <c r="L96" s="2868" t="n">
        <v>-0.25</v>
      </c>
      <c r="M96" s="2868" t="n">
        <v>0</v>
      </c>
      <c r="N96" s="1492" t="n"/>
      <c r="O96" s="1496" t="n"/>
      <c r="P96" s="2867" t="n"/>
      <c r="Q96" s="2868" t="n">
        <v>0.25</v>
      </c>
      <c r="R96" s="2868" t="n">
        <v>-0.25</v>
      </c>
      <c r="S96" s="2868" t="n">
        <v>0</v>
      </c>
      <c r="T96" s="1492" t="n"/>
      <c r="U96" s="2862" t="n"/>
      <c r="V96" s="2867" t="n"/>
      <c r="W96" s="2868" t="n">
        <v>0.25</v>
      </c>
      <c r="X96" s="2868" t="n">
        <v>0.25</v>
      </c>
      <c r="Y96" s="2868" t="n">
        <v>-0.25</v>
      </c>
      <c r="Z96" s="2868" t="n">
        <v>-0.25</v>
      </c>
      <c r="AA96" s="2868" t="n">
        <v>0</v>
      </c>
      <c r="AB96" s="1492" t="n"/>
      <c r="AC96" s="1496" t="n"/>
      <c r="AD96" s="2867" t="n"/>
      <c r="AE96" s="2868" t="n"/>
      <c r="AF96" s="2868" t="n"/>
      <c r="AG96" s="2868" t="n"/>
      <c r="AH96" s="2868" t="n"/>
      <c r="AI96" s="2868" t="n"/>
      <c r="AJ96" s="1492" t="n"/>
      <c r="AK96" s="1496" t="n"/>
      <c r="AL96" s="2867" t="n"/>
      <c r="AM96" s="2868" t="n"/>
      <c r="AN96" s="2868" t="n"/>
      <c r="AO96" s="2868" t="n"/>
      <c r="AP96" s="2868" t="n"/>
      <c r="AQ96" s="2868" t="n"/>
      <c r="AR96" s="2868" t="n"/>
      <c r="AS96" s="1492" t="n"/>
      <c r="AT96" s="2863" t="n"/>
      <c r="AU96" s="2867" t="n"/>
      <c r="AV96" s="2868" t="n"/>
      <c r="AW96" s="2868" t="n"/>
      <c r="AX96" s="2868" t="n"/>
      <c r="AY96" s="2868" t="n"/>
      <c r="AZ96" s="2868" t="n"/>
      <c r="BA96" s="1492" t="n"/>
      <c r="BB96" s="1496" t="n"/>
      <c r="BC96" s="2779" t="n"/>
      <c r="BD96" s="2671" t="n"/>
      <c r="BE96" s="2671" t="n"/>
      <c r="BF96" s="2671" t="n"/>
      <c r="BG96" s="2671" t="n"/>
      <c r="BH96" s="2868" t="n"/>
      <c r="BI96" s="1492" t="n"/>
      <c r="BJ96" s="2869" t="n"/>
      <c r="BK96" s="2867" t="n"/>
      <c r="BL96" s="2868" t="n"/>
      <c r="BM96" s="2868" t="n"/>
      <c r="BN96" s="2868" t="n"/>
      <c r="BO96" s="2868" t="n"/>
      <c r="BP96" s="2868" t="n"/>
      <c r="BQ96" s="2868" t="n"/>
      <c r="BR96" s="1492" t="n"/>
      <c r="BS96" s="2869" t="n"/>
      <c r="BT96" s="2867" t="n"/>
      <c r="BU96" s="2868" t="n"/>
      <c r="BV96" s="2868" t="n"/>
      <c r="BW96" s="2868" t="n"/>
      <c r="BX96" s="2868" t="n"/>
      <c r="BY96" s="2868" t="n"/>
      <c r="BZ96" s="1492" t="n"/>
      <c r="CA96" s="2831" t="n"/>
      <c r="CB96" s="2867" t="n"/>
      <c r="CC96" s="2868" t="n"/>
      <c r="CD96" s="2868" t="n"/>
      <c r="CE96" s="2868" t="n"/>
      <c r="CF96" s="2868" t="n"/>
      <c r="CG96" s="2868" t="n"/>
      <c r="CH96" s="1492" t="n"/>
      <c r="CI96" s="2831" t="n"/>
      <c r="CJ96" s="2867" t="n"/>
      <c r="CK96" s="2868" t="n"/>
      <c r="CL96" s="2868" t="n"/>
      <c r="CM96" s="2868" t="n"/>
      <c r="CN96" s="2868" t="n"/>
      <c r="CO96" s="2868" t="n"/>
      <c r="CP96" s="1492" t="n"/>
      <c r="CQ96" s="1496" t="n"/>
      <c r="CR96" s="2867" t="n">
        <v>0</v>
      </c>
      <c r="CS96" s="2868" t="n">
        <v>1</v>
      </c>
      <c r="CT96" s="2868" t="n">
        <v>0.25</v>
      </c>
      <c r="CU96" s="2868" t="n">
        <v>-1</v>
      </c>
      <c r="CV96" s="2868" t="n">
        <v>-0.25</v>
      </c>
      <c r="CW96" s="2868" t="n">
        <v>0</v>
      </c>
      <c r="CX96" s="1492">
        <f>IFERROR(CR96/CW96-1,"-")</f>
        <v/>
      </c>
      <c r="CY96" s="70" t="n"/>
      <c r="CZ96" s="2870" t="n">
        <v>3</v>
      </c>
      <c r="DA96" s="2868" t="n">
        <v>2.25</v>
      </c>
      <c r="DB96" s="2868" t="n"/>
      <c r="DC96" s="2868" t="n"/>
      <c r="DD96" s="2868" t="n">
        <v>0</v>
      </c>
      <c r="DE96" s="1492" t="n"/>
      <c r="DF96" s="1492" t="n"/>
      <c r="DG96" s="1994" t="n"/>
      <c r="DH96" s="1994" t="n"/>
      <c r="DI96" s="2855" t="n"/>
      <c r="DJ96" s="2652">
        <f>SUM(D96,J96,P96,V96,AD96,AL96,AU96,BC96,BK96,BT96,CB96,CJ96)-CR96</f>
        <v/>
      </c>
      <c r="DK96" s="2652">
        <f>SUM(E96,K96,Q96,W96,AE96,AM96,AV96,BD96,BL96,BU96,CC96,CK96)-CS96</f>
        <v/>
      </c>
      <c r="DL96" s="2652">
        <f>SUM(G96,M96,S96,AA96,AI96,AR96,AZ96,BH96,BQ96,BY96,CG96,CO96)-CW96</f>
        <v/>
      </c>
      <c r="DM96" s="2652">
        <f>SUM(D96,J96,P96,V96,AD96,AL96,AU96,BC96,,BN96,BV96,CD96,CL96)-CT96</f>
        <v/>
      </c>
      <c r="DN96" s="2855" t="n"/>
      <c r="DO96" s="2855" t="n"/>
      <c r="DP96" s="2871" t="n">
        <v>0</v>
      </c>
      <c r="DQ96" s="2857">
        <f>-CR96+DP96/10^6</f>
        <v/>
      </c>
      <c r="DR96" s="2652">
        <f>SUM(E96,K96,Q96,W96,AE96,AM96,AV96,BD96,BL96,BU96,CC96,CK96)-CS96</f>
        <v/>
      </c>
      <c r="DS96" s="2652">
        <f>SUM(D96,J96,P96,V96,AD96,AL96,AU96,BC96,,BN96,BV96,CD96,CL96)-CT96</f>
        <v/>
      </c>
      <c r="DT96" s="2858" t="n"/>
      <c r="DU96" s="2189" t="n">
        <v>0</v>
      </c>
      <c r="DV96" s="2859">
        <f>DU96-CJ96</f>
        <v/>
      </c>
      <c r="DX96" s="2847">
        <f>(CS96-CZ96)*10^6</f>
        <v/>
      </c>
      <c r="DY96" s="2847">
        <f>(CT96-DC96)*10^6</f>
        <v/>
      </c>
      <c r="DZ96" s="2847">
        <f>(CW96-DD96)*10^6</f>
        <v/>
      </c>
      <c r="EB96" s="2860" t="n"/>
    </row>
    <row collapsed="1" customHeight="1" ht="15.75" r="97">
      <c r="B97" s="2313" t="inlineStr">
        <is>
          <t>Fees du contrat GMNS</t>
        </is>
      </c>
      <c r="C97" s="2198" t="inlineStr">
        <is>
          <t>Opex91</t>
        </is>
      </c>
      <c r="D97" s="2779" t="n">
        <v>141.218832</v>
      </c>
      <c r="E97" s="2671" t="n">
        <v>141.1029705333333</v>
      </c>
      <c r="F97" s="2671" t="n">
        <v>0.1158614666666722</v>
      </c>
      <c r="G97" s="2671" t="n">
        <v>129.429819</v>
      </c>
      <c r="H97" s="353" t="n">
        <v>0.09108421143662415</v>
      </c>
      <c r="I97" s="482" t="n"/>
      <c r="J97" s="2779" t="n">
        <v>141.218832</v>
      </c>
      <c r="K97" s="2671" t="n">
        <v>141.1029705333333</v>
      </c>
      <c r="L97" s="2671" t="n">
        <v>0.1158614666666722</v>
      </c>
      <c r="M97" s="2671" t="n">
        <v>129.429819</v>
      </c>
      <c r="N97" s="353" t="n">
        <v>0.09108421143662415</v>
      </c>
      <c r="O97" s="482" t="n"/>
      <c r="P97" s="2779" t="n">
        <v>141.218831</v>
      </c>
      <c r="Q97" s="2671" t="n">
        <v>141.1029705333333</v>
      </c>
      <c r="R97" s="2671" t="n">
        <v>0.1158604666666747</v>
      </c>
      <c r="S97" s="2671" t="n">
        <v>129.429819</v>
      </c>
      <c r="T97" s="353" t="n">
        <v>0.09108420371042913</v>
      </c>
      <c r="U97" s="2862" t="n"/>
      <c r="V97" s="2779" t="n">
        <v>141.093713</v>
      </c>
      <c r="W97" s="2671" t="n">
        <v>141.1029705333333</v>
      </c>
      <c r="X97" s="2671" t="n">
        <v>141.1029705333333</v>
      </c>
      <c r="Y97" s="2671" t="n">
        <v>-0.009257533333311585</v>
      </c>
      <c r="Z97" s="2671" t="n">
        <v>-0.009257533333311585</v>
      </c>
      <c r="AA97" s="2671" t="n">
        <v>129.429819</v>
      </c>
      <c r="AB97" s="353" t="n">
        <v>0.09011751766414822</v>
      </c>
      <c r="AC97" s="482" t="n"/>
      <c r="AD97" s="2779" t="n"/>
      <c r="AE97" s="2671" t="n"/>
      <c r="AF97" s="2671" t="n"/>
      <c r="AG97" s="2671" t="n"/>
      <c r="AH97" s="2671" t="n"/>
      <c r="AI97" s="2671" t="n"/>
      <c r="AJ97" s="353" t="n"/>
      <c r="AK97" s="482" t="n"/>
      <c r="AL97" s="2779" t="n"/>
      <c r="AM97" s="2671" t="n"/>
      <c r="AN97" s="2671" t="n"/>
      <c r="AO97" s="2671" t="n"/>
      <c r="AP97" s="2671" t="n"/>
      <c r="AQ97" s="2671" t="n"/>
      <c r="AR97" s="2671" t="n"/>
      <c r="AS97" s="353" t="n"/>
      <c r="AT97" s="2863" t="n"/>
      <c r="AU97" s="2779" t="n"/>
      <c r="AV97" s="2671" t="n"/>
      <c r="AW97" s="2671" t="n"/>
      <c r="AX97" s="2671" t="n"/>
      <c r="AY97" s="2671" t="n"/>
      <c r="AZ97" s="2671" t="n"/>
      <c r="BA97" s="353" t="n"/>
      <c r="BB97" s="482" t="n"/>
      <c r="BC97" s="2779" t="n"/>
      <c r="BD97" s="2671" t="n"/>
      <c r="BE97" s="2671" t="n"/>
      <c r="BF97" s="2671" t="n"/>
      <c r="BG97" s="2671" t="n"/>
      <c r="BH97" s="2671" t="n"/>
      <c r="BI97" s="353" t="n"/>
      <c r="BJ97" s="2862" t="n"/>
      <c r="BK97" s="2779" t="n"/>
      <c r="BL97" s="2671" t="n"/>
      <c r="BM97" s="2671" t="n"/>
      <c r="BN97" s="2671" t="n"/>
      <c r="BO97" s="2671" t="n"/>
      <c r="BP97" s="2671" t="n"/>
      <c r="BQ97" s="2671" t="n"/>
      <c r="BR97" s="353" t="n"/>
      <c r="BS97" s="2862" t="n"/>
      <c r="BT97" s="2779" t="n"/>
      <c r="BU97" s="2671" t="n"/>
      <c r="BV97" s="2671" t="n"/>
      <c r="BW97" s="2671" t="n"/>
      <c r="BX97" s="2671" t="n"/>
      <c r="BY97" s="2671" t="n"/>
      <c r="BZ97" s="353" t="n"/>
      <c r="CA97" s="2831" t="n"/>
      <c r="CB97" s="2779" t="n"/>
      <c r="CC97" s="2671" t="n"/>
      <c r="CD97" s="2671" t="n"/>
      <c r="CE97" s="2671" t="n"/>
      <c r="CF97" s="2671" t="n"/>
      <c r="CG97" s="2671" t="n"/>
      <c r="CH97" s="353" t="n"/>
      <c r="CI97" s="2831" t="n"/>
      <c r="CJ97" s="2779" t="n"/>
      <c r="CK97" s="2671" t="n"/>
      <c r="CL97" s="2671" t="n"/>
      <c r="CM97" s="2671" t="n"/>
      <c r="CN97" s="2671" t="n"/>
      <c r="CO97" s="2671" t="n"/>
      <c r="CP97" s="353" t="n"/>
      <c r="CQ97" s="482" t="n"/>
      <c r="CR97" s="2779" t="n">
        <v>564.7502079999999</v>
      </c>
      <c r="CS97" s="2671" t="n">
        <v>564.4118821333333</v>
      </c>
      <c r="CT97" s="2671" t="n">
        <v>564.7594655333332</v>
      </c>
      <c r="CU97" s="2671" t="n">
        <v>0.3383258666666507</v>
      </c>
      <c r="CV97" s="2671" t="n">
        <v>-0.009257533333311585</v>
      </c>
      <c r="CW97" s="2671" t="n">
        <v>517.719276</v>
      </c>
      <c r="CX97" s="353">
        <f>IFERROR(CR97/CW97-1,"-")</f>
        <v/>
      </c>
      <c r="CY97" s="70" t="n"/>
      <c r="CZ97" s="2864" t="n">
        <v>1717</v>
      </c>
      <c r="DA97" s="2671" t="n">
        <v>1717.3475834</v>
      </c>
      <c r="DB97" s="2671" t="n"/>
      <c r="DC97" s="2671" t="n"/>
      <c r="DD97" s="2671" t="n">
        <v>1623.141196</v>
      </c>
      <c r="DE97" s="353">
        <f>+CZ97/DD97-1</f>
        <v/>
      </c>
      <c r="DF97" s="353">
        <f>+DA97/DD97-1</f>
        <v/>
      </c>
      <c r="DG97" s="2283">
        <f>+DB97/DD97-1</f>
        <v/>
      </c>
      <c r="DH97" s="2283">
        <f>+DC97/DD97-1</f>
        <v/>
      </c>
      <c r="DI97" s="2855" t="n"/>
      <c r="DJ97" s="2652">
        <f>SUM(D97,J97,P97,V97,AD97,AL97,AU97,BC97,BK97,BT97,CB97,CJ97)-CR97</f>
        <v/>
      </c>
      <c r="DK97" s="2652">
        <f>SUM(E97,K97,Q97,W97,AE97,AM97,AV97,BD97,BL97,BU97,CC97,CK97)-CS97</f>
        <v/>
      </c>
      <c r="DL97" s="2652">
        <f>SUM(G97,M97,S97,AA97,AI97,AR97,AZ97,BH97,BQ97,BY97,CG97,CO97)-CW97</f>
        <v/>
      </c>
      <c r="DM97" s="2652">
        <f>SUM(D97,J97,P97,V97,AD97,AL97,AU97,BC97,,BN97,BV97,CD97,CL97)-CT97</f>
        <v/>
      </c>
      <c r="DN97" s="2855" t="n"/>
      <c r="DO97" s="2855" t="n"/>
      <c r="DP97" s="2865">
        <f>+DP98</f>
        <v/>
      </c>
      <c r="DQ97" s="2857">
        <f>-CR97+DP97/10^6</f>
        <v/>
      </c>
      <c r="DR97" s="2652">
        <f>SUM(E97,K97,Q97,W97,AE97,AM97,AV97,BD97,BL97,BU97,CC97,CK97)-CS97</f>
        <v/>
      </c>
      <c r="DS97" s="2652">
        <f>SUM(D97,J97,P97,V97,AD97,AL97,AU97,BC97,,BN97,BV97,CD97,CL97)-CT97</f>
        <v/>
      </c>
      <c r="DT97" s="2858" t="n"/>
      <c r="DU97" s="2307" t="n">
        <v>157.63914</v>
      </c>
      <c r="DV97" s="2859">
        <f>DU97-CJ97</f>
        <v/>
      </c>
      <c r="DX97" s="2847">
        <f>(CS97-CZ97)*10^6</f>
        <v/>
      </c>
      <c r="DY97" s="2847">
        <f>(CT97-DC97)*10^6</f>
        <v/>
      </c>
      <c r="DZ97" s="2847">
        <f>(CW97-DD97)*10^6</f>
        <v/>
      </c>
      <c r="EB97" s="2860" t="n"/>
    </row>
    <row customFormat="1" customHeight="1" hidden="1" ht="11.25" outlineLevel="1" r="98" s="1879">
      <c r="A98" s="1116" t="n"/>
      <c r="B98" s="2202" t="inlineStr">
        <is>
          <t>HONORAIRES CONSULTANTS (ERICSSON-GNMS)</t>
        </is>
      </c>
      <c r="C98" s="2201" t="inlineStr">
        <is>
          <t>Opex92</t>
        </is>
      </c>
      <c r="D98" s="2867" t="n">
        <v>141.093714</v>
      </c>
      <c r="E98" s="2868" t="n">
        <v>141.1029705333333</v>
      </c>
      <c r="F98" s="2868" t="n">
        <v>-0.00925653333331411</v>
      </c>
      <c r="G98" s="2868" t="n">
        <v>129.429819</v>
      </c>
      <c r="H98" s="1492" t="n">
        <v>0.09011752539034301</v>
      </c>
      <c r="I98" s="482" t="n"/>
      <c r="J98" s="2867" t="n">
        <v>141.218832</v>
      </c>
      <c r="K98" s="2868" t="n">
        <v>141.1029705333333</v>
      </c>
      <c r="L98" s="2868" t="n">
        <v>0.1158614666666722</v>
      </c>
      <c r="M98" s="2868" t="n">
        <v>129.429819</v>
      </c>
      <c r="N98" s="1492" t="n">
        <v>0.09108421143662415</v>
      </c>
      <c r="O98" s="1496" t="n"/>
      <c r="P98" s="2867" t="n">
        <v>141.218831</v>
      </c>
      <c r="Q98" s="2868" t="n">
        <v>141.1029705333333</v>
      </c>
      <c r="R98" s="2868" t="n">
        <v>0.1158604666666747</v>
      </c>
      <c r="S98" s="2868" t="n">
        <v>129.429819</v>
      </c>
      <c r="T98" s="1492" t="n">
        <v>0.09108420371042913</v>
      </c>
      <c r="U98" s="2862" t="n"/>
      <c r="V98" s="2867" t="n">
        <v>141.093713</v>
      </c>
      <c r="W98" s="2868" t="n">
        <v>141.1029705333333</v>
      </c>
      <c r="X98" s="2868" t="n">
        <v>141.1029705333333</v>
      </c>
      <c r="Y98" s="2868" t="n">
        <v>-0.009257533333311585</v>
      </c>
      <c r="Z98" s="2868" t="n">
        <v>-0.009257533333311585</v>
      </c>
      <c r="AA98" s="2868" t="n">
        <v>129.429819</v>
      </c>
      <c r="AB98" s="1492" t="n">
        <v>0.09011751766414822</v>
      </c>
      <c r="AC98" s="1496" t="n"/>
      <c r="AD98" s="2867" t="n"/>
      <c r="AE98" s="2868" t="n"/>
      <c r="AF98" s="2868" t="n"/>
      <c r="AG98" s="2868" t="n"/>
      <c r="AH98" s="2868" t="n"/>
      <c r="AI98" s="2868" t="n"/>
      <c r="AJ98" s="1492" t="n"/>
      <c r="AK98" s="1496" t="n"/>
      <c r="AL98" s="2867" t="n"/>
      <c r="AM98" s="2868" t="n"/>
      <c r="AN98" s="2868" t="n"/>
      <c r="AO98" s="2868" t="n"/>
      <c r="AP98" s="2868" t="n"/>
      <c r="AQ98" s="2868" t="n"/>
      <c r="AR98" s="2868" t="n"/>
      <c r="AS98" s="1492" t="n"/>
      <c r="AT98" s="2863" t="n"/>
      <c r="AU98" s="2867" t="n"/>
      <c r="AV98" s="2868" t="n"/>
      <c r="AW98" s="2891" t="n"/>
      <c r="AX98" s="2868" t="n"/>
      <c r="AY98" s="2868" t="n"/>
      <c r="AZ98" s="2868" t="n"/>
      <c r="BA98" s="1492" t="n"/>
      <c r="BB98" s="1496" t="n"/>
      <c r="BC98" s="2779" t="n"/>
      <c r="BD98" s="2671" t="n"/>
      <c r="BE98" s="2671" t="n"/>
      <c r="BF98" s="2671" t="n"/>
      <c r="BG98" s="2671" t="n"/>
      <c r="BH98" s="2868" t="n"/>
      <c r="BI98" s="1492" t="n"/>
      <c r="BJ98" s="2869" t="n"/>
      <c r="BK98" s="2867" t="n"/>
      <c r="BL98" s="2868" t="n"/>
      <c r="BM98" s="2868" t="n"/>
      <c r="BN98" s="2868" t="n"/>
      <c r="BO98" s="2868" t="n"/>
      <c r="BP98" s="2868" t="n"/>
      <c r="BQ98" s="2868" t="n"/>
      <c r="BR98" s="1492" t="n"/>
      <c r="BS98" s="2869" t="n"/>
      <c r="BT98" s="2867" t="n"/>
      <c r="BU98" s="2868" t="n"/>
      <c r="BV98" s="2868" t="n"/>
      <c r="BW98" s="2868" t="n"/>
      <c r="BX98" s="2868" t="n"/>
      <c r="BY98" s="2868" t="n"/>
      <c r="BZ98" s="1492" t="n"/>
      <c r="CA98" s="2831" t="n"/>
      <c r="CB98" s="2872" t="n"/>
      <c r="CC98" s="2868" t="n"/>
      <c r="CD98" s="2868" t="n"/>
      <c r="CE98" s="2868" t="n"/>
      <c r="CF98" s="2868" t="n"/>
      <c r="CG98" s="2868" t="n"/>
      <c r="CH98" s="1492" t="n"/>
      <c r="CI98" s="2831" t="n"/>
      <c r="CJ98" s="2872" t="n"/>
      <c r="CK98" s="2868" t="n"/>
      <c r="CL98" s="2868" t="n"/>
      <c r="CM98" s="2868" t="n"/>
      <c r="CN98" s="2868" t="n"/>
      <c r="CO98" s="2868" t="n"/>
      <c r="CP98" s="1492" t="n"/>
      <c r="CQ98" s="1496" t="n"/>
      <c r="CR98" s="2938" t="n">
        <v>564.62509</v>
      </c>
      <c r="CS98" s="2868" t="n">
        <v>564.4118821333333</v>
      </c>
      <c r="CT98" s="2868" t="n">
        <v>564.6343475333333</v>
      </c>
      <c r="CU98" s="2868" t="n">
        <v>0.2132078666667212</v>
      </c>
      <c r="CV98" s="2868" t="n">
        <v>-0.009257533333311585</v>
      </c>
      <c r="CW98" s="2868" t="n">
        <v>517.719276</v>
      </c>
      <c r="CX98" s="1492">
        <f>IFERROR(CR98/CW98-1,"-")</f>
        <v/>
      </c>
      <c r="CY98" s="70" t="n"/>
      <c r="CZ98" s="2870" t="n">
        <v>1717</v>
      </c>
      <c r="DA98" s="2868" t="n">
        <v>1717.3475834</v>
      </c>
      <c r="DB98" s="2868" t="n"/>
      <c r="DC98" s="2868" t="n"/>
      <c r="DD98" s="2868" t="n">
        <v>1623.141196</v>
      </c>
      <c r="DE98" s="1492">
        <f>+CZ98/DD98-1</f>
        <v/>
      </c>
      <c r="DF98" s="1492">
        <f>+DA98/DD98-1</f>
        <v/>
      </c>
      <c r="DG98" s="1994">
        <f>+DB98/DD98-1</f>
        <v/>
      </c>
      <c r="DH98" s="1994">
        <f>+DC98/DD98-1</f>
        <v/>
      </c>
      <c r="DI98" s="2855" t="n"/>
      <c r="DJ98" s="2652">
        <f>SUM(D98,J98,P98,V98,AD98,AL98,AU98,BC98,BK98,BT98,CB98,CJ98)-CR98</f>
        <v/>
      </c>
      <c r="DK98" s="2652">
        <f>SUM(E98,K98,Q98,W98,AE98,AM98,AV98,BD98,BL98,BU98,CC98,CK98)-CS98</f>
        <v/>
      </c>
      <c r="DL98" s="2652">
        <f>SUM(G98,M98,S98,AA98,AI98,AR98,AZ98,BH98,BQ98,BY98,CG98,CO98)-CW98</f>
        <v/>
      </c>
      <c r="DM98" s="2652">
        <f>SUM(D98,J98,P98,V98,AD98,AL98,AU98,BC98,,BN98,BV98,CD98,CL98)-CT98</f>
        <v/>
      </c>
      <c r="DN98" s="2855" t="n"/>
      <c r="DO98" s="2855" t="n"/>
      <c r="DP98" s="2871" t="n">
        <v>2092411608</v>
      </c>
      <c r="DQ98" s="2857">
        <f>-CR98+DP98/10^6</f>
        <v/>
      </c>
      <c r="DR98" s="2652">
        <f>SUM(E98,K98,Q98,W98,AE98,AM98,AV98,BD98,BL98,BU98,CC98,CK98)-CS98</f>
        <v/>
      </c>
      <c r="DS98" s="2652">
        <f>SUM(D98,J98,P98,V98,AD98,AL98,AU98,BC98,,BN98,BV98,CD98,CL98)-CT98</f>
        <v/>
      </c>
      <c r="DT98" s="2858" t="n"/>
      <c r="DU98" s="2189" t="n">
        <v>157.63914</v>
      </c>
      <c r="DV98" s="2859">
        <f>DU98-CJ98</f>
        <v/>
      </c>
      <c r="DX98" s="2847">
        <f>(CS98-CZ98)*10^6</f>
        <v/>
      </c>
      <c r="DY98" s="2847">
        <f>(CT98-DC98)*10^6</f>
        <v/>
      </c>
      <c r="DZ98" s="2847">
        <f>(CW98-DD98)*10^6</f>
        <v/>
      </c>
      <c r="EB98" s="2860" t="n"/>
    </row>
    <row collapsed="1" customHeight="1" hidden="1" ht="11.25" r="99">
      <c r="B99" s="2313" t="inlineStr">
        <is>
          <t>Fees du contrat IHS (spécifique à CDI)</t>
        </is>
      </c>
      <c r="C99" s="2201" t="inlineStr">
        <is>
          <t>Opex93</t>
        </is>
      </c>
      <c r="D99" s="2779" t="n"/>
      <c r="E99" s="2671" t="n"/>
      <c r="F99" s="2671" t="n"/>
      <c r="G99" s="2671" t="n"/>
      <c r="H99" s="353" t="n"/>
      <c r="I99" s="482" t="n"/>
      <c r="J99" s="2779" t="n"/>
      <c r="K99" s="2671" t="n"/>
      <c r="L99" s="2671" t="n"/>
      <c r="M99" s="2671" t="n"/>
      <c r="N99" s="353" t="n"/>
      <c r="O99" s="482" t="n"/>
      <c r="P99" s="2779" t="n"/>
      <c r="Q99" s="2671" t="n"/>
      <c r="R99" s="2671" t="n"/>
      <c r="S99" s="2671" t="n"/>
      <c r="T99" s="353" t="n"/>
      <c r="U99" s="2862" t="n"/>
      <c r="V99" s="2779" t="n"/>
      <c r="W99" s="2671" t="n"/>
      <c r="X99" s="2671" t="n"/>
      <c r="Y99" s="2671" t="n"/>
      <c r="Z99" s="2671" t="n"/>
      <c r="AA99" s="2671" t="n"/>
      <c r="AB99" s="353" t="n"/>
      <c r="AC99" s="482" t="n"/>
      <c r="AD99" s="2779" t="n"/>
      <c r="AE99" s="2671" t="n"/>
      <c r="AF99" s="2671" t="n"/>
      <c r="AG99" s="2671" t="n"/>
      <c r="AH99" s="2671" t="n"/>
      <c r="AI99" s="2671" t="n"/>
      <c r="AJ99" s="353" t="n"/>
      <c r="AK99" s="482" t="n"/>
      <c r="AL99" s="2779" t="n"/>
      <c r="AM99" s="2671" t="n"/>
      <c r="AN99" s="2671" t="n"/>
      <c r="AO99" s="2671" t="n"/>
      <c r="AP99" s="2671" t="n"/>
      <c r="AQ99" s="2671" t="n"/>
      <c r="AR99" s="2671" t="n"/>
      <c r="AS99" s="353" t="n"/>
      <c r="AT99" s="2863" t="n"/>
      <c r="AU99" s="2779" t="n"/>
      <c r="AV99" s="2671" t="n"/>
      <c r="AW99" s="2671" t="n"/>
      <c r="AX99" s="2671" t="n"/>
      <c r="AY99" s="2671" t="n"/>
      <c r="AZ99" s="2671" t="n"/>
      <c r="BA99" s="353" t="n"/>
      <c r="BB99" s="482" t="n"/>
      <c r="BC99" s="2779" t="n"/>
      <c r="BD99" s="2671" t="n"/>
      <c r="BE99" s="2671" t="n"/>
      <c r="BF99" s="2671" t="n"/>
      <c r="BG99" s="2671" t="n"/>
      <c r="BH99" s="2671" t="n"/>
      <c r="BI99" s="353" t="n"/>
      <c r="BJ99" s="2862" t="n"/>
      <c r="BK99" s="2779" t="n"/>
      <c r="BL99" s="2671" t="n"/>
      <c r="BM99" s="2671" t="n"/>
      <c r="BN99" s="2671" t="n"/>
      <c r="BO99" s="2671" t="n"/>
      <c r="BP99" s="2671" t="n"/>
      <c r="BQ99" s="2671" t="n"/>
      <c r="BR99" s="353" t="n"/>
      <c r="BS99" s="2862" t="n"/>
      <c r="BT99" s="2779" t="n"/>
      <c r="BU99" s="2671" t="n"/>
      <c r="BV99" s="2671" t="n"/>
      <c r="BW99" s="2671" t="n"/>
      <c r="BX99" s="2671" t="n"/>
      <c r="BY99" s="2671" t="n"/>
      <c r="BZ99" s="353" t="n"/>
      <c r="CA99" s="2831" t="n"/>
      <c r="CB99" s="2779" t="n"/>
      <c r="CC99" s="2671" t="n"/>
      <c r="CD99" s="2671" t="n"/>
      <c r="CE99" s="2671" t="n"/>
      <c r="CF99" s="2671" t="n"/>
      <c r="CG99" s="2671" t="n"/>
      <c r="CH99" s="353" t="n"/>
      <c r="CI99" s="2831" t="n"/>
      <c r="CJ99" s="2779" t="n"/>
      <c r="CK99" s="2671" t="n"/>
      <c r="CL99" s="2671" t="n"/>
      <c r="CM99" s="2671" t="n"/>
      <c r="CN99" s="2671" t="n"/>
      <c r="CO99" s="2671" t="n"/>
      <c r="CP99" s="353" t="n"/>
      <c r="CQ99" s="482" t="n"/>
      <c r="CR99" s="2779" t="n"/>
      <c r="CS99" s="2671" t="n"/>
      <c r="CT99" s="2671" t="n"/>
      <c r="CU99" s="2671">
        <f>+CR99-CS99</f>
        <v/>
      </c>
      <c r="CV99" s="2671">
        <f>+CR99-CT99</f>
        <v/>
      </c>
      <c r="CW99" s="2671" t="n"/>
      <c r="CX99" s="353">
        <f>IFERROR(CR99/CW99-1,"-")</f>
        <v/>
      </c>
      <c r="CY99" s="70" t="n"/>
      <c r="CZ99" s="2864" t="n"/>
      <c r="DA99" s="2671" t="n"/>
      <c r="DB99" s="2671" t="n"/>
      <c r="DC99" s="2671" t="n"/>
      <c r="DD99" s="2671" t="n"/>
      <c r="DE99" s="353" t="n"/>
      <c r="DF99" s="353">
        <f>+DA99/DD99-1</f>
        <v/>
      </c>
      <c r="DG99" s="2283">
        <f>+DB99/DD99-1</f>
        <v/>
      </c>
      <c r="DH99" s="2283" t="n"/>
      <c r="DI99" s="2855" t="n"/>
      <c r="DJ99" s="2652">
        <f>SUM(D99,J99,P99,V99,AD99,AL99,AU99,BC99,BK99,BT99,CB99,CJ99)-CR99</f>
        <v/>
      </c>
      <c r="DK99" s="2652">
        <f>SUM(E99,K99,Q99,W99,AE99,AM99,AV99,BD99,BL99,BU99,CC99,CK99)-CS99</f>
        <v/>
      </c>
      <c r="DL99" s="2652">
        <f>SUM(G99,M99,S99,AA99,AI99,AR99,AZ99,BH99,BQ99,BY99,CG99,CO99)-CW99</f>
        <v/>
      </c>
      <c r="DM99" s="2652">
        <f>SUM(D99,J99,P99,V99,AD99,AL99,AU99,BC99,,BN99,BV99,CD99,CL99)-CT99</f>
        <v/>
      </c>
      <c r="DN99" s="2855" t="n"/>
      <c r="DO99" s="2855" t="n"/>
      <c r="DP99" s="2865" t="n"/>
      <c r="DQ99" s="2857">
        <f>-CR99+DP99/10^6</f>
        <v/>
      </c>
      <c r="DR99" s="2652">
        <f>SUM(E99,K99,Q99,W99,AE99,AM99,AV99,BD99,BL99,BU99,CC99,CK99)-CS99</f>
        <v/>
      </c>
      <c r="DS99" s="2652">
        <f>SUM(D99,J99,P99,V99,AD99,AL99,AU99,BC99,,BN99,BV99,CD99,CL99)-CT99</f>
        <v/>
      </c>
      <c r="DT99" s="2858" t="n"/>
      <c r="DU99" s="2307" t="n"/>
      <c r="DV99" s="2859">
        <f>DU99-CJ99</f>
        <v/>
      </c>
      <c r="DX99" s="2847">
        <f>(CS99-CZ99)*10^6</f>
        <v/>
      </c>
      <c r="DY99" s="2847">
        <f>(CT99-DC99)*10^6</f>
        <v/>
      </c>
      <c r="DZ99" s="2847">
        <f>(CW99-DD99)*10^6</f>
        <v/>
      </c>
      <c r="EB99" s="2860" t="n"/>
    </row>
    <row customHeight="1" ht="15.75" r="100">
      <c r="B100" s="2313" t="inlineStr">
        <is>
          <t>Matériel de transport (Entretien et locat°)</t>
        </is>
      </c>
      <c r="C100" s="2198" t="inlineStr">
        <is>
          <t>Opex94</t>
        </is>
      </c>
      <c r="D100" s="2779" t="n">
        <v>6.935272</v>
      </c>
      <c r="E100" s="2671" t="n">
        <v>7.873994947499998</v>
      </c>
      <c r="F100" s="2671" t="n">
        <v>-0.9387229474999979</v>
      </c>
      <c r="G100" s="2671" t="n">
        <v>5.794694</v>
      </c>
      <c r="H100" s="353" t="n">
        <v>0.1968314461471132</v>
      </c>
      <c r="I100" s="482" t="n"/>
      <c r="J100" s="2779" t="n">
        <v>9.686489</v>
      </c>
      <c r="K100" s="2671" t="n">
        <v>7.873994947499998</v>
      </c>
      <c r="L100" s="2671" t="n">
        <v>1.812494052500002</v>
      </c>
      <c r="M100" s="2671" t="n">
        <v>7.748399</v>
      </c>
      <c r="N100" s="353" t="n">
        <v>0.2501278005946777</v>
      </c>
      <c r="O100" s="482" t="n"/>
      <c r="P100" s="2779" t="n">
        <v>7.035786</v>
      </c>
      <c r="Q100" s="2671" t="n">
        <v>7.873994947499998</v>
      </c>
      <c r="R100" s="2671" t="n">
        <v>-0.8382089474999983</v>
      </c>
      <c r="S100" s="2671" t="n">
        <v>5.68556</v>
      </c>
      <c r="T100" s="353" t="n">
        <v>0.2374833789459614</v>
      </c>
      <c r="U100" s="2862" t="n"/>
      <c r="V100" s="2779" t="n">
        <v>6.169897000000001</v>
      </c>
      <c r="W100" s="2671" t="n">
        <v>7.873994947499998</v>
      </c>
      <c r="X100" s="2671" t="n">
        <v>7.773994947499999</v>
      </c>
      <c r="Y100" s="2671" t="n">
        <v>-1.704097947499998</v>
      </c>
      <c r="Z100" s="2671" t="n">
        <v>-1.604097947499998</v>
      </c>
      <c r="AA100" s="2671" t="n">
        <v>8.077003999999999</v>
      </c>
      <c r="AB100" s="353" t="n">
        <v>-0.2361156438699298</v>
      </c>
      <c r="AC100" s="482" t="n"/>
      <c r="AD100" s="2779" t="n"/>
      <c r="AE100" s="2671" t="n"/>
      <c r="AF100" s="2671" t="n"/>
      <c r="AG100" s="2671" t="n"/>
      <c r="AH100" s="2671" t="n"/>
      <c r="AI100" s="2671" t="n"/>
      <c r="AJ100" s="353" t="n"/>
      <c r="AK100" s="482" t="n"/>
      <c r="AL100" s="2779" t="n"/>
      <c r="AM100" s="2671" t="n"/>
      <c r="AN100" s="2671" t="n"/>
      <c r="AO100" s="2671" t="n"/>
      <c r="AP100" s="2671" t="n"/>
      <c r="AQ100" s="2671" t="n"/>
      <c r="AR100" s="2671" t="n"/>
      <c r="AS100" s="353" t="n"/>
      <c r="AT100" s="2863" t="n"/>
      <c r="AU100" s="2779" t="n"/>
      <c r="AV100" s="2671" t="n"/>
      <c r="AW100" s="2671" t="n"/>
      <c r="AX100" s="2671" t="n"/>
      <c r="AY100" s="2671" t="n"/>
      <c r="AZ100" s="2671" t="n"/>
      <c r="BA100" s="353" t="n"/>
      <c r="BB100" s="482" t="n"/>
      <c r="BC100" s="2779" t="n"/>
      <c r="BD100" s="2671" t="n"/>
      <c r="BE100" s="2671" t="n"/>
      <c r="BF100" s="2671" t="n"/>
      <c r="BG100" s="2671" t="n"/>
      <c r="BH100" s="2671" t="n"/>
      <c r="BI100" s="353" t="n"/>
      <c r="BJ100" s="2862" t="n"/>
      <c r="BK100" s="2779" t="n"/>
      <c r="BL100" s="2671" t="n"/>
      <c r="BM100" s="2671" t="n"/>
      <c r="BN100" s="2671" t="n"/>
      <c r="BO100" s="2671" t="n"/>
      <c r="BP100" s="2671" t="n"/>
      <c r="BQ100" s="2671" t="n"/>
      <c r="BR100" s="353" t="n"/>
      <c r="BS100" s="2862" t="n"/>
      <c r="BT100" s="2779" t="n"/>
      <c r="BU100" s="2671" t="n"/>
      <c r="BV100" s="2671" t="n"/>
      <c r="BW100" s="2671" t="n"/>
      <c r="BX100" s="2671" t="n"/>
      <c r="BY100" s="2671" t="n"/>
      <c r="BZ100" s="353" t="n"/>
      <c r="CA100" s="2831" t="n"/>
      <c r="CB100" s="2779" t="n"/>
      <c r="CC100" s="2671" t="n"/>
      <c r="CD100" s="2671" t="n"/>
      <c r="CE100" s="2671" t="n"/>
      <c r="CF100" s="2671" t="n"/>
      <c r="CG100" s="2671" t="n"/>
      <c r="CH100" s="353" t="n"/>
      <c r="CI100" s="2831" t="n"/>
      <c r="CJ100" s="2779" t="n"/>
      <c r="CK100" s="2671" t="n"/>
      <c r="CL100" s="2671" t="n"/>
      <c r="CM100" s="2671" t="n"/>
      <c r="CN100" s="2671" t="n"/>
      <c r="CO100" s="2671" t="n"/>
      <c r="CP100" s="353" t="n"/>
      <c r="CQ100" s="482" t="n"/>
      <c r="CR100" s="2779" t="n">
        <v>29.827444</v>
      </c>
      <c r="CS100" s="2671" t="n">
        <v>31.49597978999999</v>
      </c>
      <c r="CT100" s="2671" t="n">
        <v>31.4315419475</v>
      </c>
      <c r="CU100" s="2671" t="n">
        <v>-1.668535789999993</v>
      </c>
      <c r="CV100" s="2671" t="n">
        <v>-1.604097947500001</v>
      </c>
      <c r="CW100" s="2671" t="n">
        <v>27.305657</v>
      </c>
      <c r="CX100" s="353">
        <f>IFERROR(CR100/CW100-1,"-")</f>
        <v/>
      </c>
      <c r="CY100" s="70" t="n"/>
      <c r="CZ100" s="2864" t="n">
        <v>94.48793936999995</v>
      </c>
      <c r="DA100" s="2671" t="n">
        <v>93.6235015275</v>
      </c>
      <c r="DB100" s="2671" t="n"/>
      <c r="DC100" s="2671" t="n"/>
      <c r="DD100" s="2671" t="n">
        <v>82.839777</v>
      </c>
      <c r="DE100" s="353">
        <f>+CZ100/DD100-1</f>
        <v/>
      </c>
      <c r="DF100" s="353">
        <f>+DA100/DD100-1</f>
        <v/>
      </c>
      <c r="DG100" s="2283">
        <f>+DB100/DD100-1</f>
        <v/>
      </c>
      <c r="DH100" s="2283">
        <f>+DC100/DD100-1</f>
        <v/>
      </c>
      <c r="DI100" s="2855" t="n"/>
      <c r="DJ100" s="2652">
        <f>SUM(D100,J100,P100,V100,AD100,AL100,AU100,BC100,BK100,BT100,CB100,CJ100)-CR100</f>
        <v/>
      </c>
      <c r="DK100" s="2652">
        <f>SUM(E100,K100,Q100,W100,AE100,AM100,AV100,BD100,BL100,BU100,CC100,CK100)-CS100</f>
        <v/>
      </c>
      <c r="DL100" s="2652">
        <f>SUM(G100,M100,S100,AA100,AI100,AR100,AZ100,BH100,BQ100,BY100,CG100,CO100)-CW100</f>
        <v/>
      </c>
      <c r="DM100" s="2652">
        <f>SUM(D100,J100,P100,V100,AD100,AL100,AU100,BC100,,BN100,BV100,CD100,CL100)-CT100</f>
        <v/>
      </c>
      <c r="DN100" s="2855" t="n"/>
      <c r="DO100" s="2855" t="n"/>
      <c r="DP100" s="2865">
        <f>SUM(DP101:DP105)</f>
        <v/>
      </c>
      <c r="DQ100" s="2857">
        <f>-CR100+DP100/10^6</f>
        <v/>
      </c>
      <c r="DR100" s="2652">
        <f>SUM(E100,K100,Q100,W100,AE100,AM100,AV100,BD100,BL100,BU100,CC100,CK100)-CS100</f>
        <v/>
      </c>
      <c r="DS100" s="2652">
        <f>SUM(D100,J100,P100,V100,AD100,AL100,AU100,BC100,,BN100,BV100,CD100,CL100)-CT100</f>
        <v/>
      </c>
      <c r="DT100" s="2858" t="n"/>
      <c r="DU100" s="2307" t="n">
        <v>25.859749</v>
      </c>
      <c r="DV100" s="2859">
        <f>DU100-CJ100</f>
        <v/>
      </c>
      <c r="DX100" s="2847">
        <f>(CS100-CZ100)*10^6</f>
        <v/>
      </c>
      <c r="DY100" s="2847">
        <f>(CT100-DC100)*10^6</f>
        <v/>
      </c>
      <c r="DZ100" s="2847">
        <f>(CW100-DD100)*10^6</f>
        <v/>
      </c>
      <c r="EB100" s="2860" t="n"/>
    </row>
    <row customFormat="1" customHeight="1" hidden="1" ht="15.75" outlineLevel="1" r="101" s="1879">
      <c r="A101" s="1116" t="n"/>
      <c r="B101" s="2202" t="inlineStr">
        <is>
          <t>ENTRETIEN ET REPARATIONS VEH. TECHNIQUES</t>
        </is>
      </c>
      <c r="C101" s="2201" t="inlineStr">
        <is>
          <t>Opex95</t>
        </is>
      </c>
      <c r="D101" s="2867" t="n">
        <v>0</v>
      </c>
      <c r="E101" s="2868" t="n"/>
      <c r="F101" s="2868" t="n">
        <v>0</v>
      </c>
      <c r="G101" s="2868" t="n">
        <v>0.9735</v>
      </c>
      <c r="H101" s="1492" t="n">
        <v>-1</v>
      </c>
      <c r="I101" s="482" t="n"/>
      <c r="J101" s="2867" t="n">
        <v>3.166182</v>
      </c>
      <c r="K101" s="2868" t="n"/>
      <c r="L101" s="2868" t="n">
        <v>3.166182</v>
      </c>
      <c r="M101" s="2868" t="n">
        <v>1.950353</v>
      </c>
      <c r="N101" s="1492" t="n">
        <v>0.6233892018521776</v>
      </c>
      <c r="O101" s="1496" t="n"/>
      <c r="P101" s="2867" t="n">
        <v>0.515478</v>
      </c>
      <c r="Q101" s="2868" t="n"/>
      <c r="R101" s="2868" t="n">
        <v>0.515478</v>
      </c>
      <c r="S101" s="2868" t="n">
        <v>0.918933</v>
      </c>
      <c r="T101" s="1492" t="n">
        <v>-0.4390472428348966</v>
      </c>
      <c r="U101" s="2862" t="n"/>
      <c r="V101" s="2867" t="n">
        <v>0.67201</v>
      </c>
      <c r="W101" s="2868" t="n"/>
      <c r="X101" s="2868" t="n"/>
      <c r="Y101" s="2868" t="n">
        <v>0.67201</v>
      </c>
      <c r="Z101" s="2868" t="n">
        <v>0.67201</v>
      </c>
      <c r="AA101" s="2868" t="n">
        <v>2.03149</v>
      </c>
      <c r="AB101" s="1492" t="n">
        <v>-0.6692033925837686</v>
      </c>
      <c r="AC101" s="1496" t="n"/>
      <c r="AD101" s="2867" t="n"/>
      <c r="AE101" s="2868" t="n"/>
      <c r="AF101" s="2868" t="n"/>
      <c r="AG101" s="2868" t="n"/>
      <c r="AH101" s="2868" t="n"/>
      <c r="AI101" s="2868" t="n"/>
      <c r="AJ101" s="1492" t="n"/>
      <c r="AK101" s="1496" t="n"/>
      <c r="AL101" s="2867" t="n"/>
      <c r="AM101" s="2868" t="n"/>
      <c r="AN101" s="2868" t="n"/>
      <c r="AO101" s="2868" t="n"/>
      <c r="AP101" s="2868" t="n"/>
      <c r="AQ101" s="2868" t="n"/>
      <c r="AR101" s="2868" t="n"/>
      <c r="AS101" s="1492" t="n"/>
      <c r="AT101" s="2863" t="n"/>
      <c r="AU101" s="2867" t="n"/>
      <c r="AV101" s="2868" t="n"/>
      <c r="AW101" s="2868" t="n"/>
      <c r="AX101" s="2868" t="n"/>
      <c r="AY101" s="2868" t="n"/>
      <c r="AZ101" s="2868" t="n"/>
      <c r="BA101" s="1492" t="n"/>
      <c r="BB101" s="1496" t="n"/>
      <c r="BC101" s="2779" t="n"/>
      <c r="BD101" s="2671" t="n"/>
      <c r="BE101" s="2671" t="n"/>
      <c r="BF101" s="2671" t="n"/>
      <c r="BG101" s="2671" t="n"/>
      <c r="BH101" s="2868" t="n"/>
      <c r="BI101" s="1492" t="n"/>
      <c r="BJ101" s="2869" t="n"/>
      <c r="BK101" s="2867" t="n"/>
      <c r="BL101" s="2868" t="n"/>
      <c r="BM101" s="2868" t="n"/>
      <c r="BN101" s="2868" t="n"/>
      <c r="BO101" s="2868" t="n"/>
      <c r="BP101" s="2868" t="n"/>
      <c r="BQ101" s="2868" t="n"/>
      <c r="BR101" s="1492" t="n"/>
      <c r="BS101" s="2869" t="n"/>
      <c r="BT101" s="2867" t="n"/>
      <c r="BU101" s="2868" t="n"/>
      <c r="BV101" s="2868" t="n"/>
      <c r="BW101" s="2868" t="n"/>
      <c r="BX101" s="2868" t="n"/>
      <c r="BY101" s="2868" t="n"/>
      <c r="BZ101" s="1492" t="n"/>
      <c r="CA101" s="2831" t="n"/>
      <c r="CB101" s="2867" t="n"/>
      <c r="CC101" s="2868" t="n"/>
      <c r="CD101" s="2868" t="n"/>
      <c r="CE101" s="2868" t="n"/>
      <c r="CF101" s="2868" t="n"/>
      <c r="CG101" s="2868" t="n"/>
      <c r="CH101" s="1492" t="n"/>
      <c r="CI101" s="2831" t="n"/>
      <c r="CJ101" s="2939" t="n"/>
      <c r="CK101" s="2868" t="n"/>
      <c r="CL101" s="2868" t="n"/>
      <c r="CM101" s="2868" t="n"/>
      <c r="CN101" s="2868" t="n"/>
      <c r="CO101" s="2868" t="n"/>
      <c r="CP101" s="1492" t="n"/>
      <c r="CQ101" s="1496" t="n"/>
      <c r="CR101" s="2867" t="n">
        <v>4.35367</v>
      </c>
      <c r="CS101" s="2868" t="n">
        <v>0</v>
      </c>
      <c r="CT101" s="2868" t="n">
        <v>3.68166</v>
      </c>
      <c r="CU101" s="2868" t="n">
        <v>4.35367</v>
      </c>
      <c r="CV101" s="2868" t="n">
        <v>0.6720100000000002</v>
      </c>
      <c r="CW101" s="2868" t="n">
        <v>5.874276</v>
      </c>
      <c r="CX101" s="1492">
        <f>IFERROR(CR101/CW101-1,"-")</f>
        <v/>
      </c>
      <c r="CY101" s="70" t="n"/>
      <c r="CZ101" s="2870" t="n">
        <v>0</v>
      </c>
      <c r="DA101" s="2868" t="n">
        <v>3.68166</v>
      </c>
      <c r="DB101" s="2868" t="n"/>
      <c r="DC101" s="2868" t="n"/>
      <c r="DD101" s="2868" t="n">
        <v>11.75945</v>
      </c>
      <c r="DE101" s="1492" t="n"/>
      <c r="DF101" s="1492" t="n"/>
      <c r="DG101" s="1994" t="n"/>
      <c r="DH101" s="1994" t="n"/>
      <c r="DI101" s="2855" t="n"/>
      <c r="DJ101" s="2652">
        <f>SUM(D101,J101,P101,V101,AD101,AL101,AU101,BC101,BK101,BT101,CB101,CJ101)-CR101</f>
        <v/>
      </c>
      <c r="DK101" s="2652">
        <f>SUM(E101,K101,Q101,W101,AE101,AM101,AV101,BD101,BL101,BU101,CC101,CK101)-CS101</f>
        <v/>
      </c>
      <c r="DL101" s="2652">
        <f>SUM(G101,M101,S101,AA101,AI101,AR101,AZ101,BH101,BQ101,BY101,CG101,CO101)-CW101</f>
        <v/>
      </c>
      <c r="DM101" s="2652">
        <f>SUM(D101,J101,P101,V101,AD101,AL101,AU101,BC101,,BN101,BV101,CD101,CL101)-CT101</f>
        <v/>
      </c>
      <c r="DN101" s="2855" t="n"/>
      <c r="DO101" s="2855" t="n"/>
      <c r="DP101" s="2871" t="n">
        <v>10423634</v>
      </c>
      <c r="DQ101" s="2857">
        <f>-CR101+DP101/10^6</f>
        <v/>
      </c>
      <c r="DR101" s="2652">
        <f>SUM(E101,K101,Q101,W101,AE101,AM101,AV101,BD101,BL101,BU101,CC101,CK101)-CS101</f>
        <v/>
      </c>
      <c r="DS101" s="2652">
        <f>SUM(D101,J101,P101,V101,AD101,AL101,AU101,BC101,,BN101,BV101,CD101,CL101)-CT101</f>
        <v/>
      </c>
      <c r="DT101" s="2858" t="n"/>
      <c r="DU101" s="2189" t="n">
        <v>4.467291</v>
      </c>
      <c r="DV101" s="2859">
        <f>DU101-CJ101</f>
        <v/>
      </c>
      <c r="DX101" s="2847">
        <f>(CS101-CZ101)*10^6</f>
        <v/>
      </c>
      <c r="DY101" s="2847">
        <f>(CT101-DC101)*10^6</f>
        <v/>
      </c>
      <c r="DZ101" s="2847">
        <f>(CW101-DD101)*10^6</f>
        <v/>
      </c>
      <c r="EB101" s="2860" t="n"/>
    </row>
    <row customFormat="1" customHeight="1" hidden="1" ht="15.75" outlineLevel="1" r="102" s="1879">
      <c r="A102" s="1116" t="n"/>
      <c r="B102" s="2202" t="inlineStr">
        <is>
          <t>ENTRETIEN ET REPARATIONS VEH. ADMINISTRATIFS</t>
        </is>
      </c>
      <c r="C102" s="2201" t="inlineStr">
        <is>
          <t>Opex96</t>
        </is>
      </c>
      <c r="D102" s="2867" t="n"/>
      <c r="E102" s="2868" t="n">
        <v>0.4823282808333307</v>
      </c>
      <c r="F102" s="2868" t="n">
        <v>-0.4823282808333307</v>
      </c>
      <c r="G102" s="2868" t="n">
        <v>0.9735</v>
      </c>
      <c r="H102" s="1492" t="n"/>
      <c r="I102" s="482" t="n"/>
      <c r="J102" s="2867" t="n"/>
      <c r="K102" s="2868" t="n">
        <v>0.4823282808333307</v>
      </c>
      <c r="L102" s="2868" t="n">
        <v>-0.4823282808333307</v>
      </c>
      <c r="M102" s="2868" t="n">
        <v>1.950353</v>
      </c>
      <c r="N102" s="1492" t="n"/>
      <c r="O102" s="1496" t="n"/>
      <c r="P102" s="2867" t="n"/>
      <c r="Q102" s="2868" t="n">
        <v>0.4823282808333307</v>
      </c>
      <c r="R102" s="2868" t="n">
        <v>-0.4823282808333307</v>
      </c>
      <c r="S102" s="2868" t="n">
        <v>0.918933</v>
      </c>
      <c r="T102" s="1492" t="n"/>
      <c r="U102" s="2862" t="n"/>
      <c r="V102" s="2867" t="n"/>
      <c r="W102" s="2868" t="n">
        <v>0.4823282808333307</v>
      </c>
      <c r="X102" s="2868" t="n">
        <v>0.382328280833331</v>
      </c>
      <c r="Y102" s="2868" t="n">
        <v>-0.4823282808333307</v>
      </c>
      <c r="Z102" s="2868" t="n">
        <v>-0.382328280833331</v>
      </c>
      <c r="AA102" s="2868" t="n">
        <v>2.03149</v>
      </c>
      <c r="AB102" s="1492" t="n"/>
      <c r="AC102" s="1496" t="n"/>
      <c r="AD102" s="2867" t="n"/>
      <c r="AE102" s="2868" t="n"/>
      <c r="AF102" s="2868" t="n"/>
      <c r="AG102" s="2868" t="n"/>
      <c r="AH102" s="2868" t="n"/>
      <c r="AI102" s="2868" t="n"/>
      <c r="AJ102" s="1492" t="n"/>
      <c r="AK102" s="1496" t="n"/>
      <c r="AL102" s="2867" t="n"/>
      <c r="AM102" s="2868" t="n"/>
      <c r="AN102" s="2868" t="n"/>
      <c r="AO102" s="2868" t="n"/>
      <c r="AP102" s="2868" t="n"/>
      <c r="AQ102" s="2868" t="n"/>
      <c r="AR102" s="2868" t="n"/>
      <c r="AS102" s="1492" t="n"/>
      <c r="AT102" s="2863" t="n"/>
      <c r="AU102" s="2867" t="n"/>
      <c r="AV102" s="2868" t="n"/>
      <c r="AW102" s="2868" t="n"/>
      <c r="AX102" s="2868" t="n"/>
      <c r="AY102" s="2868" t="n"/>
      <c r="AZ102" s="2868" t="n"/>
      <c r="BA102" s="1492" t="n"/>
      <c r="BB102" s="1496" t="n"/>
      <c r="BC102" s="2779" t="n"/>
      <c r="BD102" s="2671" t="n"/>
      <c r="BE102" s="2671" t="n"/>
      <c r="BF102" s="2671" t="n"/>
      <c r="BG102" s="2671" t="n"/>
      <c r="BH102" s="2868" t="n"/>
      <c r="BI102" s="1492" t="n"/>
      <c r="BJ102" s="2869" t="n"/>
      <c r="BK102" s="2867" t="n"/>
      <c r="BL102" s="2868" t="n"/>
      <c r="BM102" s="2868" t="n"/>
      <c r="BN102" s="2868" t="n"/>
      <c r="BO102" s="2868" t="n"/>
      <c r="BP102" s="2868" t="n"/>
      <c r="BQ102" s="2868" t="n"/>
      <c r="BR102" s="1492" t="n"/>
      <c r="BS102" s="2869" t="n"/>
      <c r="BT102" s="2867" t="n"/>
      <c r="BU102" s="2868" t="n"/>
      <c r="BV102" s="2868" t="n"/>
      <c r="BW102" s="2868" t="n"/>
      <c r="BX102" s="2868" t="n"/>
      <c r="BY102" s="2868" t="n"/>
      <c r="BZ102" s="1492" t="n"/>
      <c r="CA102" s="2831" t="n"/>
      <c r="CB102" s="2867" t="n"/>
      <c r="CC102" s="2868" t="n"/>
      <c r="CD102" s="2868" t="n"/>
      <c r="CE102" s="2868" t="n"/>
      <c r="CF102" s="2868" t="n"/>
      <c r="CG102" s="2868" t="n"/>
      <c r="CH102" s="1492" t="n"/>
      <c r="CI102" s="2831" t="n"/>
      <c r="CJ102" s="2939" t="n"/>
      <c r="CK102" s="2868" t="n"/>
      <c r="CL102" s="2868" t="n"/>
      <c r="CM102" s="2868" t="n"/>
      <c r="CN102" s="2868" t="n"/>
      <c r="CO102" s="2868" t="n"/>
      <c r="CP102" s="1492" t="n"/>
      <c r="CQ102" s="1496" t="n"/>
      <c r="CR102" s="2867" t="n">
        <v>0</v>
      </c>
      <c r="CS102" s="2868" t="n">
        <v>1.929313123333323</v>
      </c>
      <c r="CT102" s="2868" t="n">
        <v>0.382328280833331</v>
      </c>
      <c r="CU102" s="2868" t="n">
        <v>-1.929313123333323</v>
      </c>
      <c r="CV102" s="2868" t="n">
        <v>-0.382328280833331</v>
      </c>
      <c r="CW102" s="2868" t="n">
        <v>5.874276</v>
      </c>
      <c r="CX102" s="1492">
        <f>IFERROR(CR102/CW102-1,"-")</f>
        <v/>
      </c>
      <c r="CY102" s="70" t="n"/>
      <c r="CZ102" s="2870" t="n">
        <v>5.850695369999968</v>
      </c>
      <c r="DA102" s="2868" t="n">
        <v>3.50371052749998</v>
      </c>
      <c r="DB102" s="2868" t="n"/>
      <c r="DC102" s="2868" t="n"/>
      <c r="DD102" s="2868" t="n">
        <v>-2.220446049250313e-16</v>
      </c>
      <c r="DE102" s="1492" t="n"/>
      <c r="DF102" s="1492">
        <f>+DA102/DD102-1</f>
        <v/>
      </c>
      <c r="DG102" s="1994">
        <f>+DB102/DD102-1</f>
        <v/>
      </c>
      <c r="DH102" s="1994">
        <f>+DC102/DD102-1</f>
        <v/>
      </c>
      <c r="DI102" s="2855" t="n"/>
      <c r="DJ102" s="2652">
        <f>SUM(D102,J102,P102,V102,AD102,AL102,AU102,BC102,BK102,BT102,CB102,CJ102)-CR102</f>
        <v/>
      </c>
      <c r="DK102" s="2652">
        <f>SUM(E102,K102,Q102,W102,AE102,AM102,AV102,BD102,BL102,BU102,CC102,CK102)-CS102</f>
        <v/>
      </c>
      <c r="DL102" s="2652">
        <f>SUM(G102,M102,S102,AA102,AI102,AR102,AZ102,BH102,BQ102,BY102,CG102,CO102)-CW102</f>
        <v/>
      </c>
      <c r="DM102" s="2652">
        <f>SUM(D102,J102,P102,V102,AD102,AL102,AU102,BC102,,BN102,BV102,CD102,CL102)-CT102</f>
        <v/>
      </c>
      <c r="DN102" s="2855" t="n"/>
      <c r="DO102" s="2855" t="n"/>
      <c r="DP102" s="2871" t="n">
        <v>10423634</v>
      </c>
      <c r="DQ102" s="2857">
        <f>-CR102+DP102/10^6</f>
        <v/>
      </c>
      <c r="DR102" s="2652">
        <f>SUM(E102,K102,Q102,W102,AE102,AM102,AV102,BD102,BL102,BU102,CC102,CK102)-CS102</f>
        <v/>
      </c>
      <c r="DS102" s="2652">
        <f>SUM(D102,J102,P102,V102,AD102,AL102,AU102,BC102,,BN102,BV102,CD102,CL102)-CT102</f>
        <v/>
      </c>
      <c r="DT102" s="2858" t="n"/>
      <c r="DU102" s="2189" t="n">
        <v>-10.423634</v>
      </c>
      <c r="DV102" s="2859">
        <f>DU102-CJ102</f>
        <v/>
      </c>
      <c r="DX102" s="2847">
        <f>(CS102-CZ102)*10^6</f>
        <v/>
      </c>
      <c r="DY102" s="2847">
        <f>(CT102-DC102)*10^6</f>
        <v/>
      </c>
      <c r="DZ102" s="2847">
        <f>(CW102-DD102)*10^6</f>
        <v/>
      </c>
      <c r="EB102" s="2860" t="n"/>
    </row>
    <row customFormat="1" customHeight="1" hidden="1" ht="15.75" outlineLevel="1" r="103" s="1879">
      <c r="A103" s="1116" t="n"/>
      <c r="B103" s="2202" t="inlineStr">
        <is>
          <t>ASSURANCE MATERIEL DE TRANSPOR</t>
        </is>
      </c>
      <c r="C103" s="2201" t="inlineStr">
        <is>
          <t>Opex97</t>
        </is>
      </c>
      <c r="D103" s="2940" t="n">
        <v>2.056978</v>
      </c>
      <c r="E103" s="2868" t="n">
        <v>1.808333333333333</v>
      </c>
      <c r="F103" s="2868" t="n">
        <v>0.2486446666666666</v>
      </c>
      <c r="G103" s="2868" t="n">
        <v>1.200792</v>
      </c>
      <c r="H103" s="1492" t="n">
        <v>0.7130177416238614</v>
      </c>
      <c r="I103" s="482" t="n"/>
      <c r="J103" s="2940" t="n">
        <v>1.642013</v>
      </c>
      <c r="K103" s="2868" t="n">
        <v>1.808333333333333</v>
      </c>
      <c r="L103" s="2868" t="n">
        <v>-0.1663203333333334</v>
      </c>
      <c r="M103" s="2868" t="n">
        <v>1.200791</v>
      </c>
      <c r="N103" s="1492" t="n">
        <v>0.3674427939583158</v>
      </c>
      <c r="O103" s="1496" t="n"/>
      <c r="P103" s="2940" t="n">
        <v>1.642014</v>
      </c>
      <c r="Q103" s="2868" t="n">
        <v>1.808333333333333</v>
      </c>
      <c r="R103" s="2868" t="n">
        <v>-0.1663193333333333</v>
      </c>
      <c r="S103" s="2868" t="n">
        <v>1.200792</v>
      </c>
      <c r="T103" s="1492" t="n">
        <v>0.3674424879579476</v>
      </c>
      <c r="U103" s="2862" t="n"/>
      <c r="V103" s="2940" t="n">
        <v>0.6195929999999999</v>
      </c>
      <c r="W103" s="2868" t="n">
        <v>1.808333333333333</v>
      </c>
      <c r="X103" s="2868" t="n">
        <v>1.808333333333333</v>
      </c>
      <c r="Y103" s="2868" t="n">
        <v>-1.188740333333334</v>
      </c>
      <c r="Z103" s="2868" t="n">
        <v>-1.188740333333334</v>
      </c>
      <c r="AA103" s="2868" t="n">
        <v>1.200792</v>
      </c>
      <c r="AB103" s="1492" t="n">
        <v>-0.4840130513860853</v>
      </c>
      <c r="AC103" s="1496" t="n"/>
      <c r="AD103" s="2940" t="n"/>
      <c r="AE103" s="2868" t="n"/>
      <c r="AF103" s="2868" t="n"/>
      <c r="AG103" s="2868" t="n"/>
      <c r="AH103" s="2868" t="n"/>
      <c r="AI103" s="2868" t="n"/>
      <c r="AJ103" s="1492" t="n"/>
      <c r="AK103" s="1496" t="n"/>
      <c r="AL103" s="2940" t="n"/>
      <c r="AM103" s="2868" t="n"/>
      <c r="AN103" s="2868" t="n"/>
      <c r="AO103" s="2868" t="n"/>
      <c r="AP103" s="2868" t="n"/>
      <c r="AQ103" s="2868" t="n"/>
      <c r="AR103" s="2868" t="n"/>
      <c r="AS103" s="1492" t="n"/>
      <c r="AT103" s="2863" t="n"/>
      <c r="AU103" s="2940" t="n"/>
      <c r="AV103" s="2868" t="n"/>
      <c r="AW103" s="2868" t="n"/>
      <c r="AX103" s="2868" t="n"/>
      <c r="AY103" s="2868" t="n"/>
      <c r="AZ103" s="2868" t="n"/>
      <c r="BA103" s="1492" t="n"/>
      <c r="BB103" s="1496" t="n"/>
      <c r="BC103" s="2779" t="n"/>
      <c r="BD103" s="2671" t="n"/>
      <c r="BE103" s="2671" t="n"/>
      <c r="BF103" s="2671" t="n"/>
      <c r="BG103" s="2671" t="n"/>
      <c r="BH103" s="2868" t="n"/>
      <c r="BI103" s="1492" t="n"/>
      <c r="BJ103" s="2869" t="n"/>
      <c r="BK103" s="2867" t="n"/>
      <c r="BL103" s="2868" t="n"/>
      <c r="BM103" s="2868" t="n"/>
      <c r="BN103" s="2868" t="n"/>
      <c r="BO103" s="2868" t="n"/>
      <c r="BP103" s="2868" t="n"/>
      <c r="BQ103" s="2868" t="n"/>
      <c r="BR103" s="1492" t="n"/>
      <c r="BS103" s="2869" t="n"/>
      <c r="BT103" s="2867" t="n"/>
      <c r="BU103" s="2868" t="n"/>
      <c r="BV103" s="2868" t="n"/>
      <c r="BW103" s="2868" t="n"/>
      <c r="BX103" s="2868" t="n"/>
      <c r="BY103" s="2868" t="n"/>
      <c r="BZ103" s="1492" t="n"/>
      <c r="CA103" s="2831" t="n"/>
      <c r="CB103" s="2867" t="n"/>
      <c r="CC103" s="2868" t="n"/>
      <c r="CD103" s="2868" t="n"/>
      <c r="CE103" s="2868" t="n"/>
      <c r="CF103" s="2868" t="n"/>
      <c r="CG103" s="2868" t="n"/>
      <c r="CH103" s="1492" t="n"/>
      <c r="CI103" s="2831" t="n"/>
      <c r="CJ103" s="2867" t="n"/>
      <c r="CK103" s="2868" t="n"/>
      <c r="CL103" s="2868" t="n"/>
      <c r="CM103" s="2868" t="n"/>
      <c r="CN103" s="2868" t="n"/>
      <c r="CO103" s="2868" t="n"/>
      <c r="CP103" s="1492" t="n"/>
      <c r="CQ103" s="1496" t="n"/>
      <c r="CR103" s="2867" t="n">
        <v>5.960598</v>
      </c>
      <c r="CS103" s="2868" t="n">
        <v>7.233333333333333</v>
      </c>
      <c r="CT103" s="2868" t="n">
        <v>7.149338333333334</v>
      </c>
      <c r="CU103" s="2868" t="n">
        <v>-1.272735333333333</v>
      </c>
      <c r="CV103" s="2868" t="n">
        <v>-1.188740333333334</v>
      </c>
      <c r="CW103" s="2868" t="n">
        <v>4.803167</v>
      </c>
      <c r="CX103" s="1492">
        <f>IFERROR(CR103/CW103-1,"-")</f>
        <v/>
      </c>
      <c r="CY103" s="70" t="n"/>
      <c r="CZ103" s="2870" t="n">
        <v>21.7</v>
      </c>
      <c r="DA103" s="2868" t="n">
        <v>21.616005</v>
      </c>
      <c r="DB103" s="2868" t="n"/>
      <c r="DC103" s="2868" t="n"/>
      <c r="DD103" s="2868" t="n">
        <v>14.409501</v>
      </c>
      <c r="DE103" s="1492">
        <f>+CZ103/DD103-1</f>
        <v/>
      </c>
      <c r="DF103" s="1492">
        <f>+DA103/DD103-1</f>
        <v/>
      </c>
      <c r="DG103" s="1994">
        <f>+DB103/DD103-1</f>
        <v/>
      </c>
      <c r="DH103" s="1994">
        <f>+DC103/DD103-1</f>
        <v/>
      </c>
      <c r="DI103" s="2855" t="n"/>
      <c r="DJ103" s="2652">
        <f>SUM(D103,J103,P103,V103,AD103,AL103,AU103,BC103,BK103,BT103,CB103,CJ103)-CR103</f>
        <v/>
      </c>
      <c r="DK103" s="2652">
        <f>SUM(E103,K103,Q103,W103,AE103,AM103,AV103,BD103,BL103,BU103,CC103,CK103)-CS103</f>
        <v/>
      </c>
      <c r="DL103" s="2652">
        <f>SUM(G103,M103,S103,AA103,AI103,AR103,AZ103,BH103,BQ103,BY103,CG103,CO103)-CW103</f>
        <v/>
      </c>
      <c r="DM103" s="2652">
        <f>SUM(D103,J103,P103,V103,AD103,AL103,AU103,BC103,,BN103,BV103,CD103,CL103)-CT103</f>
        <v/>
      </c>
      <c r="DN103" s="2855" t="n"/>
      <c r="DO103" s="2855" t="n"/>
      <c r="DP103" s="2941" t="n">
        <v>14139350</v>
      </c>
      <c r="DQ103" s="2857">
        <f>-CR103+DP103/10^6</f>
        <v/>
      </c>
      <c r="DR103" s="2652">
        <f>SUM(E103,K103,Q103,W103,AE103,AM103,AV103,BD103,BL103,BU103,CC103,CK103)-CS103</f>
        <v/>
      </c>
      <c r="DS103" s="2652">
        <f>SUM(D103,J103,P103,V103,AD103,AL103,AU103,BC103,,BN103,BV103,CD103,CL103)-CT103</f>
        <v/>
      </c>
      <c r="DT103" s="2858" t="n"/>
      <c r="DU103" s="2189" t="n">
        <v>1.289912</v>
      </c>
      <c r="DV103" s="2859">
        <f>DU103-CJ103</f>
        <v/>
      </c>
      <c r="DX103" s="2847">
        <f>(CS103-CZ103)*10^6</f>
        <v/>
      </c>
      <c r="DY103" s="2847">
        <f>(CT103-DC103)*10^6</f>
        <v/>
      </c>
      <c r="DZ103" s="2847">
        <f>(CW103-DD103)*10^6</f>
        <v/>
      </c>
      <c r="EB103" s="2860" t="n"/>
    </row>
    <row customFormat="1" customHeight="1" hidden="1" ht="15.75" outlineLevel="1" r="104" s="1879">
      <c r="A104" s="1116" t="n"/>
      <c r="B104" s="2202" t="inlineStr">
        <is>
          <t>ACHATS CARBURANT VEH. ADMIN.</t>
        </is>
      </c>
      <c r="C104" s="2201" t="inlineStr">
        <is>
          <t>Opex98</t>
        </is>
      </c>
      <c r="D104" s="2867" t="n">
        <v>4.878294</v>
      </c>
      <c r="E104" s="2868" t="n">
        <v>5.583333333333334</v>
      </c>
      <c r="F104" s="2868" t="n">
        <v>-0.7050393333333336</v>
      </c>
      <c r="G104" s="2868" t="n">
        <v>2.646902</v>
      </c>
      <c r="H104" s="1492" t="n">
        <v>0.8430202553777966</v>
      </c>
      <c r="I104" s="482" t="n"/>
      <c r="J104" s="2867" t="n">
        <v>4.878294</v>
      </c>
      <c r="K104" s="2868" t="n">
        <v>5.583333333333334</v>
      </c>
      <c r="L104" s="2868" t="n">
        <v>-0.7050393333333336</v>
      </c>
      <c r="M104" s="2868" t="n">
        <v>2.646902</v>
      </c>
      <c r="N104" s="1492" t="n">
        <v>0.8430202553777966</v>
      </c>
      <c r="O104" s="1496" t="n"/>
      <c r="P104" s="2867" t="n">
        <v>4.878294</v>
      </c>
      <c r="Q104" s="2868" t="n">
        <v>5.583333333333334</v>
      </c>
      <c r="R104" s="2868" t="n">
        <v>-0.7050393333333336</v>
      </c>
      <c r="S104" s="2868" t="n">
        <v>2.646902</v>
      </c>
      <c r="T104" s="1492" t="n">
        <v>0.8430202553777966</v>
      </c>
      <c r="U104" s="2862" t="n"/>
      <c r="V104" s="2867" t="n">
        <v>4.878294</v>
      </c>
      <c r="W104" s="2868" t="n">
        <v>5.583333333333334</v>
      </c>
      <c r="X104" s="2868" t="n">
        <v>5.583333333333334</v>
      </c>
      <c r="Y104" s="2868" t="n">
        <v>-0.7050393333333336</v>
      </c>
      <c r="Z104" s="2868" t="n">
        <v>-0.7050393333333336</v>
      </c>
      <c r="AA104" s="2868" t="n">
        <v>2.813232</v>
      </c>
      <c r="AB104" s="1492" t="n">
        <v>0.7340532170827005</v>
      </c>
      <c r="AC104" s="1496" t="n"/>
      <c r="AD104" s="2867" t="n"/>
      <c r="AE104" s="2868" t="n"/>
      <c r="AF104" s="2868" t="n"/>
      <c r="AG104" s="2868" t="n"/>
      <c r="AH104" s="2868" t="n"/>
      <c r="AI104" s="2868" t="n"/>
      <c r="AJ104" s="1492" t="n"/>
      <c r="AK104" s="1496" t="n"/>
      <c r="AL104" s="2867" t="n"/>
      <c r="AM104" s="2868" t="n"/>
      <c r="AN104" s="2868" t="n"/>
      <c r="AO104" s="2868" t="n"/>
      <c r="AP104" s="2868" t="n"/>
      <c r="AQ104" s="2868" t="n"/>
      <c r="AR104" s="2868" t="n"/>
      <c r="AS104" s="1492" t="n"/>
      <c r="AT104" s="2863" t="n"/>
      <c r="AU104" s="2867" t="n"/>
      <c r="AV104" s="2868" t="n"/>
      <c r="AW104" s="2868" t="n"/>
      <c r="AX104" s="2868" t="n"/>
      <c r="AY104" s="2868" t="n"/>
      <c r="AZ104" s="2868" t="n"/>
      <c r="BA104" s="1492" t="n"/>
      <c r="BB104" s="1496" t="n"/>
      <c r="BC104" s="2779" t="n"/>
      <c r="BD104" s="2671" t="n"/>
      <c r="BE104" s="2671" t="n"/>
      <c r="BF104" s="2671" t="n"/>
      <c r="BG104" s="2671" t="n"/>
      <c r="BH104" s="2868" t="n"/>
      <c r="BI104" s="1492" t="n"/>
      <c r="BJ104" s="2869" t="n"/>
      <c r="BK104" s="2867" t="n"/>
      <c r="BL104" s="2868" t="n"/>
      <c r="BM104" s="2868" t="n"/>
      <c r="BN104" s="2868" t="n"/>
      <c r="BO104" s="2868" t="n"/>
      <c r="BP104" s="2868" t="n"/>
      <c r="BQ104" s="2868" t="n"/>
      <c r="BR104" s="1492" t="n"/>
      <c r="BS104" s="2869" t="n"/>
      <c r="BT104" s="2867" t="n"/>
      <c r="BU104" s="2868" t="n"/>
      <c r="BV104" s="2868" t="n"/>
      <c r="BW104" s="2868" t="n"/>
      <c r="BX104" s="2868" t="n"/>
      <c r="BY104" s="2868" t="n"/>
      <c r="BZ104" s="1492" t="n"/>
      <c r="CA104" s="2831" t="n"/>
      <c r="CB104" s="2867" t="n"/>
      <c r="CC104" s="2868" t="n"/>
      <c r="CD104" s="2868" t="n"/>
      <c r="CE104" s="2868" t="n"/>
      <c r="CF104" s="2868" t="n"/>
      <c r="CG104" s="2868" t="n"/>
      <c r="CH104" s="1492" t="n"/>
      <c r="CI104" s="2831" t="n"/>
      <c r="CJ104" s="2939" t="n"/>
      <c r="CK104" s="2868" t="n"/>
      <c r="CL104" s="2868" t="n"/>
      <c r="CM104" s="2868" t="n"/>
      <c r="CN104" s="2868" t="n"/>
      <c r="CO104" s="2868" t="n"/>
      <c r="CP104" s="1492" t="n"/>
      <c r="CQ104" s="1496" t="n"/>
      <c r="CR104" s="2867" t="n">
        <v>19.513176</v>
      </c>
      <c r="CS104" s="2868" t="n">
        <v>22.33333333333334</v>
      </c>
      <c r="CT104" s="2868" t="n">
        <v>20.21821533333333</v>
      </c>
      <c r="CU104" s="2868" t="n">
        <v>-2.820157333333334</v>
      </c>
      <c r="CV104" s="2868" t="n">
        <v>-0.7050393333333318</v>
      </c>
      <c r="CW104" s="2868" t="n">
        <v>10.753938</v>
      </c>
      <c r="CX104" s="1492">
        <f>IFERROR(CR104/CW104-1,"-")</f>
        <v/>
      </c>
      <c r="CY104" s="70" t="n"/>
      <c r="CZ104" s="2870" t="n">
        <v>66.93724400000002</v>
      </c>
      <c r="DA104" s="2868" t="n">
        <v>64.82212600000001</v>
      </c>
      <c r="DB104" s="2868" t="n"/>
      <c r="DC104" s="2868" t="n"/>
      <c r="DD104" s="2868" t="n">
        <v>56.67082599999999</v>
      </c>
      <c r="DE104" s="1492">
        <f>+CZ104/DD104-1</f>
        <v/>
      </c>
      <c r="DF104" s="1492">
        <f>+DA104/DD104-1</f>
        <v/>
      </c>
      <c r="DG104" s="1994">
        <f>+DB104/DD104-1</f>
        <v/>
      </c>
      <c r="DH104" s="1994">
        <f>+DC104/DD104-1</f>
        <v/>
      </c>
      <c r="DI104" s="2855" t="n"/>
      <c r="DJ104" s="2652">
        <f>SUM(D104,J104,P104,V104,AD104,AL104,AU104,BC104,BK104,BT104,CB104,CJ104)-CR104</f>
        <v/>
      </c>
      <c r="DK104" s="2652">
        <f>SUM(E104,K104,Q104,W104,AE104,AM104,AV104,BD104,BL104,BU104,CC104,CK104)-CS104</f>
        <v/>
      </c>
      <c r="DL104" s="2652">
        <f>SUM(G104,M104,S104,AA104,AI104,AR104,AZ104,BH104,BQ104,BY104,CG104,CO104)-CW104</f>
        <v/>
      </c>
      <c r="DM104" s="2652">
        <f>SUM(D104,J104,P104,V104,AD104,AL104,AU104,BC104,,BN104,BV104,CD104,CL104)-CT104</f>
        <v/>
      </c>
      <c r="DN104" s="2855" t="n"/>
      <c r="DO104" s="2855" t="n"/>
      <c r="DP104" s="2871" t="n">
        <v>33740200</v>
      </c>
      <c r="DQ104" s="2857">
        <f>-CR104+DP104/10^6</f>
        <v/>
      </c>
      <c r="DR104" s="2652">
        <f>SUM(E104,K104,Q104,W104,AE104,AM104,AV104,BD104,BL104,BU104,CC104,CK104)-CS104</f>
        <v/>
      </c>
      <c r="DS104" s="2652">
        <f>SUM(D104,J104,P104,V104,AD104,AL104,AU104,BC104,,BN104,BV104,CD104,CL104)-CT104</f>
        <v/>
      </c>
      <c r="DT104" s="2858" t="n"/>
      <c r="DU104" s="2189" t="n">
        <v>30.52618</v>
      </c>
      <c r="DV104" s="2859">
        <f>DU104-CJ104</f>
        <v/>
      </c>
      <c r="DX104" s="2847">
        <f>(CS104-CZ104)*10^6</f>
        <v/>
      </c>
      <c r="DY104" s="2847">
        <f>(CT104-DC104)*10^6</f>
        <v/>
      </c>
      <c r="DZ104" s="2847">
        <f>(CW104-DD104)*10^6</f>
        <v/>
      </c>
      <c r="EB104" s="2860" t="n"/>
    </row>
    <row customFormat="1" customHeight="1" hidden="1" ht="15.75" outlineLevel="1" r="105" s="1879">
      <c r="A105" s="1116" t="n"/>
      <c r="B105" s="2202" t="inlineStr">
        <is>
          <t>ACHATS CARBURANT VEH. TECH.</t>
        </is>
      </c>
      <c r="C105" s="2201" t="inlineStr">
        <is>
          <t>Opex99</t>
        </is>
      </c>
      <c r="D105" s="2867" t="n"/>
      <c r="E105" s="2868" t="n"/>
      <c r="F105" s="2868" t="n">
        <v>0</v>
      </c>
      <c r="G105" s="2868" t="n">
        <v>0</v>
      </c>
      <c r="H105" s="1492" t="n"/>
      <c r="I105" s="482" t="n"/>
      <c r="J105" s="2867" t="n"/>
      <c r="K105" s="2868" t="n"/>
      <c r="L105" s="2868" t="n">
        <v>0</v>
      </c>
      <c r="M105" s="2868" t="n">
        <v>0</v>
      </c>
      <c r="N105" s="1492" t="n"/>
      <c r="O105" s="1496" t="n"/>
      <c r="P105" s="2867" t="n"/>
      <c r="Q105" s="2868" t="n"/>
      <c r="R105" s="2868" t="n">
        <v>0</v>
      </c>
      <c r="S105" s="2868" t="n">
        <v>0</v>
      </c>
      <c r="T105" s="1492" t="n"/>
      <c r="U105" s="2862" t="n"/>
      <c r="V105" s="2867" t="n"/>
      <c r="W105" s="2868" t="n"/>
      <c r="X105" s="2868" t="n"/>
      <c r="Y105" s="2868" t="n">
        <v>0</v>
      </c>
      <c r="Z105" s="2868" t="n">
        <v>0</v>
      </c>
      <c r="AA105" s="2868" t="n">
        <v>0</v>
      </c>
      <c r="AB105" s="1492" t="n"/>
      <c r="AC105" s="1496" t="n"/>
      <c r="AD105" s="2867" t="n"/>
      <c r="AE105" s="2868" t="n"/>
      <c r="AF105" s="2868" t="n"/>
      <c r="AG105" s="2868" t="n"/>
      <c r="AH105" s="2868" t="n"/>
      <c r="AI105" s="2868" t="n"/>
      <c r="AJ105" s="1492" t="n"/>
      <c r="AK105" s="1496" t="n"/>
      <c r="AL105" s="2867" t="n"/>
      <c r="AM105" s="2868" t="n"/>
      <c r="AN105" s="2868" t="n"/>
      <c r="AO105" s="2868" t="n"/>
      <c r="AP105" s="2868" t="n"/>
      <c r="AQ105" s="2868" t="n"/>
      <c r="AR105" s="2868" t="n"/>
      <c r="AS105" s="1492" t="n"/>
      <c r="AT105" s="2863" t="n"/>
      <c r="AU105" s="2867" t="n"/>
      <c r="AV105" s="2868" t="n"/>
      <c r="AW105" s="2868" t="n"/>
      <c r="AX105" s="2868" t="n"/>
      <c r="AY105" s="2868" t="n"/>
      <c r="AZ105" s="2868" t="n"/>
      <c r="BA105" s="1492" t="n"/>
      <c r="BB105" s="1496" t="n"/>
      <c r="BC105" s="2779" t="n"/>
      <c r="BD105" s="2671" t="n"/>
      <c r="BE105" s="2671" t="n"/>
      <c r="BF105" s="2671" t="n"/>
      <c r="BG105" s="2671" t="n"/>
      <c r="BH105" s="2868" t="n"/>
      <c r="BI105" s="1492" t="n"/>
      <c r="BJ105" s="2869" t="n"/>
      <c r="BK105" s="2867" t="n"/>
      <c r="BL105" s="2868" t="n"/>
      <c r="BM105" s="2868" t="n"/>
      <c r="BN105" s="2868" t="n"/>
      <c r="BO105" s="2868" t="n"/>
      <c r="BP105" s="2868" t="n"/>
      <c r="BQ105" s="2868" t="n"/>
      <c r="BR105" s="1492" t="n"/>
      <c r="BS105" s="2869" t="n"/>
      <c r="BT105" s="2867" t="n"/>
      <c r="BU105" s="2868" t="n"/>
      <c r="BV105" s="2868" t="n"/>
      <c r="BW105" s="2868" t="n"/>
      <c r="BX105" s="2868" t="n"/>
      <c r="BY105" s="2868" t="n"/>
      <c r="BZ105" s="1492" t="n"/>
      <c r="CA105" s="2831" t="n"/>
      <c r="CB105" s="2867" t="n"/>
      <c r="CC105" s="2868" t="n"/>
      <c r="CD105" s="2868" t="n"/>
      <c r="CE105" s="2868" t="n"/>
      <c r="CF105" s="2868" t="n"/>
      <c r="CG105" s="2868" t="n"/>
      <c r="CH105" s="1492" t="n"/>
      <c r="CI105" s="2831" t="n"/>
      <c r="CJ105" s="2867" t="n"/>
      <c r="CK105" s="2868" t="n"/>
      <c r="CL105" s="2868" t="n"/>
      <c r="CM105" s="2868" t="n"/>
      <c r="CN105" s="2868" t="n"/>
      <c r="CO105" s="2868" t="n"/>
      <c r="CP105" s="1492" t="n"/>
      <c r="CQ105" s="1496" t="n"/>
      <c r="CR105" s="2867" t="n">
        <v>0</v>
      </c>
      <c r="CS105" s="2868" t="n">
        <v>0</v>
      </c>
      <c r="CT105" s="2868" t="n">
        <v>0</v>
      </c>
      <c r="CU105" s="2868" t="n">
        <v>0</v>
      </c>
      <c r="CV105" s="2868" t="n">
        <v>0</v>
      </c>
      <c r="CW105" s="2868" t="n">
        <v>0</v>
      </c>
      <c r="CX105" s="1492">
        <f>IFERROR(CR105/CW105-1,"-")</f>
        <v/>
      </c>
      <c r="CY105" s="70" t="n"/>
      <c r="CZ105" s="2870" t="n">
        <v>0</v>
      </c>
      <c r="DA105" s="2868" t="n">
        <v>0</v>
      </c>
      <c r="DB105" s="2868" t="n"/>
      <c r="DC105" s="2868" t="n"/>
      <c r="DD105" s="2868" t="n">
        <v>0</v>
      </c>
      <c r="DE105" s="1492" t="n"/>
      <c r="DF105" s="1492" t="n"/>
      <c r="DG105" s="1994" t="n"/>
      <c r="DH105" s="1994" t="n"/>
      <c r="DI105" s="2855" t="n"/>
      <c r="DJ105" s="2652">
        <f>SUM(D105,J105,P105,V105,AD105,AL105,AU105,BC105,BK105,BT105,CB105,CJ105)-CR105</f>
        <v/>
      </c>
      <c r="DK105" s="2652">
        <f>SUM(E105,K105,Q105,W105,AE105,AM105,AV105,BD105,BL105,BU105,CC105,CK105)-CS105</f>
        <v/>
      </c>
      <c r="DL105" s="2652">
        <f>SUM(G105,M105,S105,AA105,AI105,AR105,AZ105,BH105,BQ105,BY105,CG105,CO105)-CW105</f>
        <v/>
      </c>
      <c r="DM105" s="2652">
        <f>SUM(D105,J105,P105,V105,AD105,AL105,AU105,BC105,,BN105,BV105,CD105,CL105)-CT105</f>
        <v/>
      </c>
      <c r="DN105" s="2855" t="n"/>
      <c r="DO105" s="2855" t="n"/>
      <c r="DP105" s="2871" t="n">
        <v>0</v>
      </c>
      <c r="DQ105" s="2857">
        <f>-CR105+DP105/10^6</f>
        <v/>
      </c>
      <c r="DR105" s="2652">
        <f>SUM(E105,K105,Q105,W105,AE105,AM105,AV105,BD105,BL105,BU105,CC105,CK105)-CS105</f>
        <v/>
      </c>
      <c r="DS105" s="2652">
        <f>SUM(D105,J105,P105,V105,AD105,AL105,AU105,BC105,,BN105,BV105,CD105,CL105)-CT105</f>
        <v/>
      </c>
      <c r="DT105" s="2858" t="n"/>
      <c r="DU105" s="2189" t="n">
        <v>0</v>
      </c>
      <c r="DV105" s="2859">
        <f>DU105-CJ105</f>
        <v/>
      </c>
      <c r="DX105" s="2847">
        <f>(CS105-CZ105)*10^6</f>
        <v/>
      </c>
      <c r="DY105" s="2847">
        <f>(CT105-DC105)*10^6</f>
        <v/>
      </c>
      <c r="DZ105" s="2847">
        <f>(CW105-DD105)*10^6</f>
        <v/>
      </c>
      <c r="EB105" s="2860" t="n"/>
    </row>
    <row collapsed="1" customHeight="1" ht="15.75" r="106">
      <c r="B106" s="2313" t="inlineStr">
        <is>
          <t>Maintenance  informatique</t>
        </is>
      </c>
      <c r="C106" s="2198" t="inlineStr">
        <is>
          <t>Opex100</t>
        </is>
      </c>
      <c r="D106" s="2779" t="n">
        <v>94.92437100000001</v>
      </c>
      <c r="E106" s="2671" t="n">
        <v>156.0241188514265</v>
      </c>
      <c r="F106" s="2671" t="n">
        <v>-61.09974785142646</v>
      </c>
      <c r="G106" s="2671" t="n">
        <v>173.555321</v>
      </c>
      <c r="H106" s="353" t="n">
        <v>-0.4530598632582402</v>
      </c>
      <c r="I106" s="482" t="n"/>
      <c r="J106" s="2779" t="n">
        <v>151.027856</v>
      </c>
      <c r="K106" s="2671" t="n">
        <v>156.0241188514265</v>
      </c>
      <c r="L106" s="2671" t="n">
        <v>-4.996262851426451</v>
      </c>
      <c r="M106" s="2671" t="n">
        <v>89.114968</v>
      </c>
      <c r="N106" s="353" t="n">
        <v>0.6947529622633093</v>
      </c>
      <c r="O106" s="482" t="n"/>
      <c r="P106" s="2779" t="n">
        <v>134.28782</v>
      </c>
      <c r="Q106" s="2671" t="n">
        <v>156.0241188514265</v>
      </c>
      <c r="R106" s="2671" t="n">
        <v>-21.73629885142645</v>
      </c>
      <c r="S106" s="2671" t="n">
        <v>142.2237249999953</v>
      </c>
      <c r="T106" s="353" t="n">
        <v>-0.05579874243903793</v>
      </c>
      <c r="U106" s="2862" t="n"/>
      <c r="V106" s="2779" t="n">
        <v>156.673085</v>
      </c>
      <c r="W106" s="2671" t="n">
        <v>156.0241188514265</v>
      </c>
      <c r="X106" s="2671" t="n">
        <v>157</v>
      </c>
      <c r="Y106" s="2671" t="n">
        <v>0.6489661485735496</v>
      </c>
      <c r="Z106" s="2671" t="n">
        <v>-0.3269150000000138</v>
      </c>
      <c r="AA106" s="2671" t="n">
        <v>169.968302</v>
      </c>
      <c r="AB106" s="353" t="n">
        <v>-0.07822174395788206</v>
      </c>
      <c r="AC106" s="482" t="n"/>
      <c r="AD106" s="2779" t="n"/>
      <c r="AE106" s="2671" t="n"/>
      <c r="AF106" s="2671" t="n"/>
      <c r="AG106" s="2671" t="n"/>
      <c r="AH106" s="2671" t="n"/>
      <c r="AI106" s="2671" t="n"/>
      <c r="AJ106" s="353" t="n"/>
      <c r="AK106" s="482" t="n"/>
      <c r="AL106" s="2779" t="n"/>
      <c r="AM106" s="2671" t="n"/>
      <c r="AN106" s="2671" t="n"/>
      <c r="AO106" s="2671" t="n"/>
      <c r="AP106" s="2671" t="n"/>
      <c r="AQ106" s="2671" t="n"/>
      <c r="AR106" s="2671" t="n"/>
      <c r="AS106" s="353" t="n"/>
      <c r="AT106" s="2863" t="n"/>
      <c r="AU106" s="2779" t="n"/>
      <c r="AV106" s="2671" t="n"/>
      <c r="AW106" s="2671" t="n"/>
      <c r="AX106" s="2671" t="n"/>
      <c r="AY106" s="2671" t="n"/>
      <c r="AZ106" s="2671" t="n"/>
      <c r="BA106" s="353" t="n"/>
      <c r="BB106" s="482" t="n"/>
      <c r="BC106" s="2779" t="n"/>
      <c r="BD106" s="2671" t="n"/>
      <c r="BE106" s="2671" t="n"/>
      <c r="BF106" s="2671" t="n"/>
      <c r="BG106" s="2671" t="n"/>
      <c r="BH106" s="2671" t="n"/>
      <c r="BI106" s="353" t="n"/>
      <c r="BJ106" s="2862" t="n"/>
      <c r="BK106" s="2779" t="n"/>
      <c r="BL106" s="2671" t="n"/>
      <c r="BM106" s="2671" t="n"/>
      <c r="BN106" s="2671" t="n"/>
      <c r="BO106" s="2671" t="n"/>
      <c r="BP106" s="2671" t="n"/>
      <c r="BQ106" s="2671" t="n"/>
      <c r="BR106" s="353" t="n"/>
      <c r="BS106" s="2862" t="n"/>
      <c r="BT106" s="2779" t="n"/>
      <c r="BU106" s="2671" t="n"/>
      <c r="BV106" s="2671" t="n"/>
      <c r="BW106" s="2671" t="n"/>
      <c r="BX106" s="2671" t="n"/>
      <c r="BY106" s="2671" t="n"/>
      <c r="BZ106" s="353" t="n"/>
      <c r="CA106" s="2831" t="n"/>
      <c r="CB106" s="2779" t="n"/>
      <c r="CC106" s="2671" t="n"/>
      <c r="CD106" s="2671" t="n"/>
      <c r="CE106" s="2671" t="n"/>
      <c r="CF106" s="2671" t="n"/>
      <c r="CG106" s="2671" t="n"/>
      <c r="CH106" s="353" t="n"/>
      <c r="CI106" s="2831" t="n"/>
      <c r="CJ106" s="2779" t="n"/>
      <c r="CK106" s="2671" t="n"/>
      <c r="CL106" s="2671" t="n"/>
      <c r="CM106" s="2671" t="n"/>
      <c r="CN106" s="2671" t="n"/>
      <c r="CO106" s="2671" t="n"/>
      <c r="CP106" s="353" t="n"/>
      <c r="CQ106" s="482" t="n"/>
      <c r="CR106" s="2779" t="n">
        <v>536.913132</v>
      </c>
      <c r="CS106" s="2671" t="n">
        <v>624.0964754057059</v>
      </c>
      <c r="CT106" s="2671" t="n">
        <v>537.240047</v>
      </c>
      <c r="CU106" s="2671" t="n">
        <v>-87.18334340570584</v>
      </c>
      <c r="CV106" s="2671" t="n">
        <v>-0.3269149999999854</v>
      </c>
      <c r="CW106" s="2671" t="n">
        <v>574.8623159999953</v>
      </c>
      <c r="CX106" s="353">
        <f>IFERROR(CR106/CW106-1,"-")</f>
        <v/>
      </c>
      <c r="CY106" s="70" t="n"/>
      <c r="CZ106" s="2864" t="n">
        <v>1896.144713108559</v>
      </c>
      <c r="DA106" s="2671" t="n">
        <v>1686.240047</v>
      </c>
      <c r="DB106" s="2671" t="n"/>
      <c r="DC106" s="2671" t="n"/>
      <c r="DD106" s="2671" t="n">
        <v>1668.975358</v>
      </c>
      <c r="DE106" s="353">
        <f>+CZ106/DD106-1</f>
        <v/>
      </c>
      <c r="DF106" s="353">
        <f>+DA106/DD106-1</f>
        <v/>
      </c>
      <c r="DG106" s="2283">
        <f>+DB106/DD106-1</f>
        <v/>
      </c>
      <c r="DH106" s="2283">
        <f>+DC106/DD106-1</f>
        <v/>
      </c>
      <c r="DI106" s="2855" t="n"/>
      <c r="DJ106" s="2652">
        <f>SUM(D106,J106,P106,V106,AD106,AL106,AU106,BC106,BK106,BT106,CB106,CJ106)-CR106</f>
        <v/>
      </c>
      <c r="DK106" s="2652">
        <f>SUM(E106,K106,Q106,W106,AE106,AM106,AV106,BD106,BL106,BU106,CC106,CK106)-CS106</f>
        <v/>
      </c>
      <c r="DL106" s="2652">
        <f>SUM(G106,M106,S106,AA106,AI106,AR106,AZ106,BH106,BQ106,BY106,CG106,CO106)-CW106</f>
        <v/>
      </c>
      <c r="DM106" s="2652">
        <f>SUM(D106,J106,P106,V106,AD106,AL106,AU106,BC106,,BN106,BV106,CD106,CL106)-CT106</f>
        <v/>
      </c>
      <c r="DN106" s="2855" t="n"/>
      <c r="DO106" s="2855" t="n"/>
      <c r="DP106" s="2865">
        <f>SUM(DP107:DP110)</f>
        <v/>
      </c>
      <c r="DQ106" s="2857">
        <f>-CR106+DP106/10^6</f>
        <v/>
      </c>
      <c r="DR106" s="2652">
        <f>SUM(E106,K106,Q106,W106,AE106,AM106,AV106,BD106,BL106,BU106,CC106,CK106)-CS106</f>
        <v/>
      </c>
      <c r="DS106" s="2652">
        <f>SUM(D106,J106,P106,V106,AD106,AL106,AU106,BC106,,BN106,BV106,CD106,CL106)-CT106</f>
        <v/>
      </c>
      <c r="DT106" s="2858" t="n"/>
      <c r="DU106" s="2307" t="n">
        <v>172.377982</v>
      </c>
      <c r="DV106" s="2859">
        <f>DU106-CJ106</f>
        <v/>
      </c>
      <c r="DX106" s="2847">
        <f>(CS106-CZ106)*10^6</f>
        <v/>
      </c>
      <c r="DY106" s="2847">
        <f>(CT106-DC106)*10^6</f>
        <v/>
      </c>
      <c r="DZ106" s="2847">
        <f>(CW106-DD106)*10^6</f>
        <v/>
      </c>
      <c r="EB106" s="2860" t="n"/>
    </row>
    <row customFormat="1" customHeight="1" hidden="1" ht="15.75" outlineLevel="1" r="107" s="1879">
      <c r="A107" s="1116" t="n"/>
      <c r="B107" s="2202" t="inlineStr">
        <is>
          <t>FOURNITURES INFORMATIQUES STOCK</t>
        </is>
      </c>
      <c r="C107" s="2201" t="inlineStr">
        <is>
          <t>Opex101</t>
        </is>
      </c>
      <c r="D107" s="2867" t="n">
        <v>1.37456</v>
      </c>
      <c r="E107" s="2868" t="n">
        <v>6.25</v>
      </c>
      <c r="F107" s="2868" t="n">
        <v>-4.87544</v>
      </c>
      <c r="G107" s="2868" t="n">
        <v>1.138396</v>
      </c>
      <c r="H107" s="1492" t="n">
        <v>0.207453293932867</v>
      </c>
      <c r="I107" s="482" t="n"/>
      <c r="J107" s="2867" t="n">
        <v>0.807924</v>
      </c>
      <c r="K107" s="2868" t="n">
        <v>6.25</v>
      </c>
      <c r="L107" s="2868" t="n">
        <v>-5.442076</v>
      </c>
      <c r="M107" s="2868" t="n">
        <v>-0.00324</v>
      </c>
      <c r="N107" s="1492" t="n">
        <v>-250.3592592592593</v>
      </c>
      <c r="O107" s="1496" t="n"/>
      <c r="P107" s="2867" t="n">
        <v>0.603432</v>
      </c>
      <c r="Q107" s="2868" t="n">
        <v>6.25</v>
      </c>
      <c r="R107" s="2868" t="n">
        <v>-5.646568</v>
      </c>
      <c r="S107" s="2868" t="n">
        <v>-49.9087</v>
      </c>
      <c r="T107" s="1492" t="n">
        <v>-1.01209071765043</v>
      </c>
      <c r="U107" s="2862" t="n"/>
      <c r="V107" s="2867" t="n">
        <v>0.8373969999999999</v>
      </c>
      <c r="W107" s="2868" t="n">
        <v>6.25</v>
      </c>
      <c r="X107" s="2868" t="n">
        <v>4.22588114857354</v>
      </c>
      <c r="Y107" s="2868" t="n">
        <v>-5.412603</v>
      </c>
      <c r="Z107" s="2868" t="n">
        <v>-3.38848414857354</v>
      </c>
      <c r="AA107" s="2868" t="n">
        <v>0</v>
      </c>
      <c r="AB107" s="1492" t="n"/>
      <c r="AC107" s="1496" t="n"/>
      <c r="AD107" s="2867" t="n"/>
      <c r="AE107" s="2868" t="n"/>
      <c r="AF107" s="2868" t="n"/>
      <c r="AG107" s="2868" t="n"/>
      <c r="AH107" s="2868" t="n"/>
      <c r="AI107" s="2868" t="n"/>
      <c r="AJ107" s="1492" t="n"/>
      <c r="AK107" s="1496" t="n"/>
      <c r="AL107" s="2867" t="n"/>
      <c r="AM107" s="2868" t="n"/>
      <c r="AN107" s="2868" t="n"/>
      <c r="AO107" s="2868" t="n"/>
      <c r="AP107" s="2868" t="n"/>
      <c r="AQ107" s="2868" t="n"/>
      <c r="AR107" s="2868" t="n"/>
      <c r="AS107" s="1492" t="n"/>
      <c r="AT107" s="2863" t="n"/>
      <c r="AU107" s="2867" t="n"/>
      <c r="AV107" s="2868" t="n"/>
      <c r="AW107" s="2671" t="n"/>
      <c r="AX107" s="2868" t="n"/>
      <c r="AY107" s="2868" t="n"/>
      <c r="AZ107" s="2868" t="n"/>
      <c r="BA107" s="1492" t="n"/>
      <c r="BB107" s="1496" t="n"/>
      <c r="BC107" s="2867" t="n"/>
      <c r="BD107" s="2868" t="n"/>
      <c r="BE107" s="2671" t="n"/>
      <c r="BF107" s="2868" t="n"/>
      <c r="BG107" s="2868" t="n"/>
      <c r="BH107" s="2868" t="n"/>
      <c r="BI107" s="1492" t="n"/>
      <c r="BJ107" s="2869" t="n"/>
      <c r="BK107" s="2867" t="n"/>
      <c r="BL107" s="2868" t="n"/>
      <c r="BM107" s="2671" t="n"/>
      <c r="BN107" s="2671" t="n"/>
      <c r="BO107" s="2868" t="n"/>
      <c r="BP107" s="2868" t="n"/>
      <c r="BQ107" s="2868" t="n"/>
      <c r="BR107" s="1492" t="n"/>
      <c r="BS107" s="2869" t="n"/>
      <c r="BT107" s="2867" t="n"/>
      <c r="BU107" s="2868" t="n"/>
      <c r="BV107" s="2671" t="n"/>
      <c r="BW107" s="2868" t="n"/>
      <c r="BX107" s="2868" t="n"/>
      <c r="BY107" s="2868" t="n"/>
      <c r="BZ107" s="1492" t="n"/>
      <c r="CA107" s="2831" t="n"/>
      <c r="CB107" s="2867" t="n"/>
      <c r="CC107" s="2868" t="n"/>
      <c r="CD107" s="2671" t="n"/>
      <c r="CE107" s="2868" t="n"/>
      <c r="CF107" s="2868" t="n"/>
      <c r="CG107" s="2868" t="n"/>
      <c r="CH107" s="1492" t="n"/>
      <c r="CI107" s="2831" t="n"/>
      <c r="CJ107" s="2867" t="n"/>
      <c r="CK107" s="2868" t="n"/>
      <c r="CL107" s="2868" t="n"/>
      <c r="CM107" s="2868" t="n"/>
      <c r="CN107" s="2868" t="n"/>
      <c r="CO107" s="2868" t="n"/>
      <c r="CP107" s="1492" t="n"/>
      <c r="CQ107" s="1496" t="n"/>
      <c r="CR107" s="2867" t="n">
        <v>3.623313</v>
      </c>
      <c r="CS107" s="2868" t="n">
        <v>25</v>
      </c>
      <c r="CT107" s="2868" t="n">
        <v>7.011797148573541</v>
      </c>
      <c r="CU107" s="2868" t="n">
        <v>-21.376687</v>
      </c>
      <c r="CV107" s="2868" t="n">
        <v>-3.38848414857354</v>
      </c>
      <c r="CW107" s="2868" t="n">
        <v>-48.773544</v>
      </c>
      <c r="CX107" s="1492">
        <f>IFERROR(CR107/CW107-1,"-")</f>
        <v/>
      </c>
      <c r="CY107" s="70" t="n"/>
      <c r="CZ107" s="2870" t="n">
        <v>75</v>
      </c>
      <c r="DA107" s="2868" t="n">
        <v>41.96355955427919</v>
      </c>
      <c r="DB107" s="2868" t="n"/>
      <c r="DC107" s="2671" t="n"/>
      <c r="DD107" s="2868" t="n">
        <v>-39.505516</v>
      </c>
      <c r="DE107" s="1492">
        <f>+CZ107/DD107-1</f>
        <v/>
      </c>
      <c r="DF107" s="1492">
        <f>+DA107/DD107-1</f>
        <v/>
      </c>
      <c r="DG107" s="1994">
        <f>+DB107/DD107-1</f>
        <v/>
      </c>
      <c r="DH107" s="1994">
        <f>+DC107/DD107-1</f>
        <v/>
      </c>
      <c r="DI107" s="2855" t="n"/>
      <c r="DJ107" s="2652">
        <f>SUM(D107,J107,P107,V107,AD107,AL107,AU107,BC107,BK107,BT107,CB107,CJ107)-CR107</f>
        <v/>
      </c>
      <c r="DK107" s="2652">
        <f>SUM(E107,K107,Q107,W107,AE107,AM107,AV107,BD107,BL107,BU107,CC107,CK107)-CS107</f>
        <v/>
      </c>
      <c r="DL107" s="2652">
        <f>SUM(G107,M107,S107,AA107,AI107,AR107,AZ107,BH107,BQ107,BY107,CG107,CO107)-CW107</f>
        <v/>
      </c>
      <c r="DM107" s="2652">
        <f>SUM(D107,J107,P107,V107,AD107,AL107,AU107,BC107,,BN107,BV107,CD107,CL107)-CT107</f>
        <v/>
      </c>
      <c r="DN107" s="2855" t="n"/>
      <c r="DO107" s="2855" t="n"/>
      <c r="DP107" s="2871" t="n">
        <v>72772406</v>
      </c>
      <c r="DQ107" s="2857">
        <f>-CR107+DP107/10^6</f>
        <v/>
      </c>
      <c r="DR107" s="2652">
        <f>SUM(E107,K107,Q107,W107,AE107,AM107,AV107,BD107,BL107,BU107,CC107,CK107)-CS107</f>
        <v/>
      </c>
      <c r="DS107" s="2652">
        <f>SUM(D107,J107,P107,V107,AD107,AL107,AU107,BC107,,BN107,BV107,CD107,CL107)-CT107</f>
        <v/>
      </c>
      <c r="DT107" s="2858" t="n"/>
      <c r="DU107" s="2189" t="n">
        <v>3.008344</v>
      </c>
      <c r="DV107" s="2859">
        <f>DU107-CJ107</f>
        <v/>
      </c>
      <c r="DX107" s="2847">
        <f>(CS107-CZ107)*10^6</f>
        <v/>
      </c>
      <c r="DY107" s="2847">
        <f>(CT107-DC107)*10^6</f>
        <v/>
      </c>
      <c r="DZ107" s="2847">
        <f>(CW107-DD107)*10^6</f>
        <v/>
      </c>
      <c r="EB107" s="2860" t="n"/>
    </row>
    <row customFormat="1" customHeight="1" hidden="1" ht="15.75" outlineLevel="1" r="108" s="1879">
      <c r="A108" s="1116" t="n"/>
      <c r="B108" s="2202" t="inlineStr">
        <is>
          <t>VARIATION DE STOCKS AUTRES APPRO  DSI</t>
        </is>
      </c>
      <c r="C108" s="2201" t="inlineStr">
        <is>
          <t>Opex102</t>
        </is>
      </c>
      <c r="D108" s="2867" t="n">
        <v>-1.448763</v>
      </c>
      <c r="E108" s="2868" t="n">
        <v>0</v>
      </c>
      <c r="F108" s="2868" t="n">
        <v>-1.448763</v>
      </c>
      <c r="G108" s="2868" t="n">
        <v>2.345006</v>
      </c>
      <c r="H108" s="1492" t="n">
        <v>-1.617807800918206</v>
      </c>
      <c r="I108" s="482" t="n"/>
      <c r="J108" s="2867" t="n">
        <v>0.569251</v>
      </c>
      <c r="K108" s="2868" t="n">
        <v>0</v>
      </c>
      <c r="L108" s="2868" t="n">
        <v>0.569251</v>
      </c>
      <c r="M108" s="2868" t="n">
        <v>-4.836081</v>
      </c>
      <c r="N108" s="1492" t="n">
        <v>-1.117709153341311</v>
      </c>
      <c r="O108" s="1496" t="n"/>
      <c r="P108" s="2867" t="n">
        <v>1.287784</v>
      </c>
      <c r="Q108" s="2868" t="n">
        <v>0</v>
      </c>
      <c r="R108" s="2868" t="n">
        <v>1.287784</v>
      </c>
      <c r="S108" s="2868" t="n">
        <v>0.546087</v>
      </c>
      <c r="T108" s="1492" t="n">
        <v>1.35820299695836</v>
      </c>
      <c r="U108" s="2862" t="n"/>
      <c r="V108" s="2867" t="n">
        <v>0.936299</v>
      </c>
      <c r="W108" s="2868" t="n">
        <v>0</v>
      </c>
      <c r="X108" s="2868" t="n">
        <v>0</v>
      </c>
      <c r="Y108" s="2868" t="n">
        <v>0.936299</v>
      </c>
      <c r="Z108" s="2868" t="n">
        <v>0.936299</v>
      </c>
      <c r="AA108" s="2868" t="n">
        <v>0.988271</v>
      </c>
      <c r="AB108" s="1492" t="n">
        <v>-0.05258881420177264</v>
      </c>
      <c r="AC108" s="1496" t="n"/>
      <c r="AD108" s="2867" t="n"/>
      <c r="AE108" s="2868" t="n"/>
      <c r="AF108" s="2868" t="n"/>
      <c r="AG108" s="2868" t="n"/>
      <c r="AH108" s="2868" t="n"/>
      <c r="AI108" s="2868" t="n"/>
      <c r="AJ108" s="1492" t="n"/>
      <c r="AK108" s="1496" t="n"/>
      <c r="AL108" s="2867" t="n"/>
      <c r="AM108" s="2868" t="n"/>
      <c r="AN108" s="2868" t="n"/>
      <c r="AO108" s="2868" t="n"/>
      <c r="AP108" s="2868" t="n"/>
      <c r="AQ108" s="2868" t="n"/>
      <c r="AR108" s="2868" t="n"/>
      <c r="AS108" s="1492" t="n"/>
      <c r="AT108" s="2863" t="n"/>
      <c r="AU108" s="2867" t="n"/>
      <c r="AV108" s="2868" t="n"/>
      <c r="AW108" s="2671" t="n"/>
      <c r="AX108" s="2868" t="n"/>
      <c r="AY108" s="2868" t="n"/>
      <c r="AZ108" s="2868" t="n"/>
      <c r="BA108" s="1492" t="n"/>
      <c r="BB108" s="1496" t="n"/>
      <c r="BC108" s="2867" t="n"/>
      <c r="BD108" s="2868" t="n"/>
      <c r="BE108" s="2671" t="n"/>
      <c r="BF108" s="2868" t="n"/>
      <c r="BG108" s="2868" t="n"/>
      <c r="BH108" s="2868" t="n"/>
      <c r="BI108" s="1492" t="n"/>
      <c r="BJ108" s="2869" t="n"/>
      <c r="BK108" s="2867" t="n"/>
      <c r="BL108" s="2868" t="n"/>
      <c r="BM108" s="2671" t="n"/>
      <c r="BN108" s="2671" t="n"/>
      <c r="BO108" s="2868" t="n"/>
      <c r="BP108" s="2868" t="n"/>
      <c r="BQ108" s="2868" t="n"/>
      <c r="BR108" s="1492" t="n"/>
      <c r="BS108" s="2869" t="n"/>
      <c r="BT108" s="2867" t="n"/>
      <c r="BU108" s="2868" t="n"/>
      <c r="BV108" s="2671" t="n"/>
      <c r="BW108" s="2868" t="n"/>
      <c r="BX108" s="2868" t="n"/>
      <c r="BY108" s="2868" t="n"/>
      <c r="BZ108" s="1492" t="n"/>
      <c r="CA108" s="2831" t="n"/>
      <c r="CB108" s="2867" t="n"/>
      <c r="CC108" s="2868" t="n"/>
      <c r="CD108" s="2671" t="n"/>
      <c r="CE108" s="2868" t="n"/>
      <c r="CF108" s="2868" t="n"/>
      <c r="CG108" s="2868" t="n"/>
      <c r="CH108" s="1492" t="n"/>
      <c r="CI108" s="2831" t="n"/>
      <c r="CJ108" s="2867" t="n"/>
      <c r="CK108" s="2868" t="n"/>
      <c r="CL108" s="2868" t="n"/>
      <c r="CM108" s="2868" t="n"/>
      <c r="CN108" s="2868" t="n"/>
      <c r="CO108" s="2868" t="n"/>
      <c r="CP108" s="1492" t="n"/>
      <c r="CQ108" s="1496" t="n"/>
      <c r="CR108" s="2867" t="n">
        <v>1.344571</v>
      </c>
      <c r="CS108" s="2868" t="n">
        <v>0</v>
      </c>
      <c r="CT108" s="2868" t="n">
        <v>0.408272</v>
      </c>
      <c r="CU108" s="2868" t="n">
        <v>1.344571</v>
      </c>
      <c r="CV108" s="2868" t="n">
        <v>0.936299</v>
      </c>
      <c r="CW108" s="2868" t="n">
        <v>-0.9567169999999999</v>
      </c>
      <c r="CX108" s="1492">
        <f>IFERROR(CR108/CW108-1,"-")</f>
        <v/>
      </c>
      <c r="CY108" s="70" t="n"/>
      <c r="CZ108" s="2870" t="n">
        <v>0</v>
      </c>
      <c r="DA108" s="2868" t="n">
        <v>0.408272</v>
      </c>
      <c r="DB108" s="2868" t="n"/>
      <c r="DC108" s="2671" t="n"/>
      <c r="DD108" s="2868" t="n">
        <v>33.52476</v>
      </c>
      <c r="DE108" s="1492">
        <f>+CZ108/DD108-1</f>
        <v/>
      </c>
      <c r="DF108" s="1492">
        <f>+DA108/DD108-1</f>
        <v/>
      </c>
      <c r="DG108" s="1994">
        <f>+DB108/DD108-1</f>
        <v/>
      </c>
      <c r="DH108" s="1994">
        <f>+DC108/DD108-1</f>
        <v/>
      </c>
      <c r="DI108" s="2855" t="n"/>
      <c r="DJ108" s="2652">
        <f>SUM(D108,J108,P108,V108,AD108,AL108,AU108,BC108,BK108,BT108,CB108,CJ108)-CR108</f>
        <v/>
      </c>
      <c r="DK108" s="2652">
        <f>SUM(E108,K108,Q108,W108,AE108,AM108,AV108,BD108,BL108,BU108,CC108,CK108)-CS108</f>
        <v/>
      </c>
      <c r="DL108" s="2652">
        <f>SUM(G108,M108,S108,AA108,AI108,AR108,AZ108,BH108,BQ108,BY108,CG108,CO108)-CW108</f>
        <v/>
      </c>
      <c r="DM108" s="2652">
        <f>SUM(D108,J108,P108,V108,AD108,AL108,AU108,BC108,,BN108,BV108,CD108,CL108)-CT108</f>
        <v/>
      </c>
      <c r="DN108" s="2855" t="n"/>
      <c r="DO108" s="2855" t="n"/>
      <c r="DP108" s="2871" t="n">
        <v>-20542144</v>
      </c>
      <c r="DQ108" s="2857">
        <f>-CR108+DP108/10^6</f>
        <v/>
      </c>
      <c r="DR108" s="2652">
        <f>SUM(E108,K108,Q108,W108,AE108,AM108,AV108,BD108,BL108,BU108,CC108,CK108)-CS108</f>
        <v/>
      </c>
      <c r="DS108" s="2652">
        <f>SUM(D108,J108,P108,V108,AD108,AL108,AU108,BC108,,BN108,BV108,CD108,CL108)-CT108</f>
        <v/>
      </c>
      <c r="DT108" s="2858" t="n"/>
      <c r="DU108" s="2189" t="n">
        <v>-0.498401</v>
      </c>
      <c r="DV108" s="2859">
        <f>DU108-CJ108</f>
        <v/>
      </c>
      <c r="DX108" s="2847">
        <f>(CS108-CZ108)*10^6</f>
        <v/>
      </c>
      <c r="DY108" s="2847">
        <f>(CT108-DC108)*10^6</f>
        <v/>
      </c>
      <c r="DZ108" s="2847">
        <f>(CW108-DD108)*10^6</f>
        <v/>
      </c>
      <c r="EB108" s="2860" t="n"/>
    </row>
    <row customFormat="1" customHeight="1" hidden="1" ht="15.75" outlineLevel="1" r="109" s="1879">
      <c r="A109" s="1116" t="n"/>
      <c r="B109" s="2202" t="inlineStr">
        <is>
          <t>ENTRETIEN MATERIEL INFORMATIQUE</t>
        </is>
      </c>
      <c r="C109" s="2201" t="inlineStr">
        <is>
          <t>Opex103</t>
        </is>
      </c>
      <c r="D109" s="2867" t="n">
        <v>-19.838869</v>
      </c>
      <c r="E109" s="2868" t="n">
        <v>37.03169485142645</v>
      </c>
      <c r="F109" s="2868" t="n">
        <v>-56.87056385142645</v>
      </c>
      <c r="G109" s="2868" t="n">
        <v>43.982871</v>
      </c>
      <c r="H109" s="1492" t="n">
        <v>-1.451058981574895</v>
      </c>
      <c r="I109" s="482" t="n"/>
      <c r="J109" s="2867" t="n">
        <v>35.572749</v>
      </c>
      <c r="K109" s="2868" t="n">
        <v>37.03169485142645</v>
      </c>
      <c r="L109" s="2868" t="n">
        <v>-1.458945851426449</v>
      </c>
      <c r="M109" s="2868" t="n">
        <v>37.518147</v>
      </c>
      <c r="N109" s="1492" t="n">
        <v>-0.05185218768933331</v>
      </c>
      <c r="O109" s="1496" t="n"/>
      <c r="P109" s="2867" t="n">
        <v>36.232056</v>
      </c>
      <c r="Q109" s="2868" t="n">
        <v>37.03169485142645</v>
      </c>
      <c r="R109" s="2868" t="n">
        <v>-0.799638851426451</v>
      </c>
      <c r="S109" s="2868" t="n">
        <v>37.139956</v>
      </c>
      <c r="T109" s="1492" t="n">
        <v>-0.0244453709099709</v>
      </c>
      <c r="U109" s="2862" t="n"/>
      <c r="V109" s="2867" t="n">
        <v>38.110868</v>
      </c>
      <c r="W109" s="2868" t="n">
        <v>37.03169485142645</v>
      </c>
      <c r="X109" s="2868" t="n">
        <v>37.03169485142645</v>
      </c>
      <c r="Y109" s="2868" t="n">
        <v>1.079173148573553</v>
      </c>
      <c r="Z109" s="2868" t="n">
        <v>1.079173148573553</v>
      </c>
      <c r="AA109" s="2868" t="n">
        <v>40.396892</v>
      </c>
      <c r="AB109" s="1492" t="n">
        <v>-0.0565891059143856</v>
      </c>
      <c r="AC109" s="1496" t="n"/>
      <c r="AD109" s="2867" t="n"/>
      <c r="AE109" s="2868" t="n"/>
      <c r="AF109" s="2868" t="n"/>
      <c r="AG109" s="2868" t="n"/>
      <c r="AH109" s="2868" t="n"/>
      <c r="AI109" s="2868" t="n"/>
      <c r="AJ109" s="1492" t="n"/>
      <c r="AK109" s="1496" t="n"/>
      <c r="AL109" s="2867" t="n"/>
      <c r="AM109" s="2868" t="n"/>
      <c r="AN109" s="2868" t="n"/>
      <c r="AO109" s="2868" t="n"/>
      <c r="AP109" s="2868" t="n"/>
      <c r="AQ109" s="2868" t="n"/>
      <c r="AR109" s="2868" t="n"/>
      <c r="AS109" s="1492" t="n"/>
      <c r="AT109" s="2863" t="n"/>
      <c r="AU109" s="2867" t="n"/>
      <c r="AV109" s="2868" t="n"/>
      <c r="AW109" s="2671" t="n"/>
      <c r="AX109" s="2868" t="n"/>
      <c r="AY109" s="2868" t="n"/>
      <c r="AZ109" s="2868" t="n"/>
      <c r="BA109" s="1492" t="n"/>
      <c r="BB109" s="1496" t="n"/>
      <c r="BC109" s="2867" t="n"/>
      <c r="BD109" s="2868" t="n"/>
      <c r="BE109" s="2671" t="n"/>
      <c r="BF109" s="2868" t="n"/>
      <c r="BG109" s="2868" t="n"/>
      <c r="BH109" s="2868" t="n"/>
      <c r="BI109" s="1492" t="n"/>
      <c r="BJ109" s="2869" t="n"/>
      <c r="BK109" s="2867" t="n"/>
      <c r="BL109" s="2868" t="n"/>
      <c r="BM109" s="2671" t="n"/>
      <c r="BN109" s="2671" t="n"/>
      <c r="BO109" s="2868" t="n"/>
      <c r="BP109" s="2868" t="n"/>
      <c r="BQ109" s="2868" t="n"/>
      <c r="BR109" s="1492" t="n"/>
      <c r="BS109" s="2869" t="n"/>
      <c r="BT109" s="2867" t="n"/>
      <c r="BU109" s="2868" t="n"/>
      <c r="BV109" s="2671" t="n"/>
      <c r="BW109" s="2868" t="n"/>
      <c r="BX109" s="2868" t="n"/>
      <c r="BY109" s="2868" t="n"/>
      <c r="BZ109" s="1492" t="n"/>
      <c r="CA109" s="2831" t="n"/>
      <c r="CB109" s="2867" t="n"/>
      <c r="CC109" s="2868" t="n"/>
      <c r="CD109" s="2671" t="n"/>
      <c r="CE109" s="2868" t="n"/>
      <c r="CF109" s="2868" t="n"/>
      <c r="CG109" s="2868" t="n"/>
      <c r="CH109" s="1492" t="n"/>
      <c r="CI109" s="2831" t="n"/>
      <c r="CJ109" s="2867" t="n"/>
      <c r="CK109" s="2868" t="n"/>
      <c r="CL109" s="2868" t="n"/>
      <c r="CM109" s="2868" t="n"/>
      <c r="CN109" s="2868" t="n"/>
      <c r="CO109" s="2868" t="n"/>
      <c r="CP109" s="1492" t="n"/>
      <c r="CQ109" s="1496" t="n"/>
      <c r="CR109" s="2867" t="n">
        <v>90.07680400000001</v>
      </c>
      <c r="CS109" s="2868" t="n">
        <v>148.1267794057058</v>
      </c>
      <c r="CT109" s="2868" t="n">
        <v>88.99763085142645</v>
      </c>
      <c r="CU109" s="2868" t="n">
        <v>-58.04997540570579</v>
      </c>
      <c r="CV109" s="2868" t="n">
        <v>1.07917314857356</v>
      </c>
      <c r="CW109" s="2868" t="n">
        <v>159.037866</v>
      </c>
      <c r="CX109" s="1492">
        <f>IFERROR(CR109/CW109-1,"-")</f>
        <v/>
      </c>
      <c r="CY109" s="70" t="n"/>
      <c r="CZ109" s="2870" t="n">
        <v>468.2356250000001</v>
      </c>
      <c r="DA109" s="2868" t="n">
        <v>409.1064764457207</v>
      </c>
      <c r="DB109" s="2868" t="n"/>
      <c r="DC109" s="2671" t="n"/>
      <c r="DD109" s="2868" t="n">
        <v>450.422569</v>
      </c>
      <c r="DE109" s="1492">
        <f>+CZ109/DD109-1</f>
        <v/>
      </c>
      <c r="DF109" s="1492">
        <f>+DA109/DD109-1</f>
        <v/>
      </c>
      <c r="DG109" s="1994">
        <f>+DB109/DD109-1</f>
        <v/>
      </c>
      <c r="DH109" s="1994">
        <f>+DC109/DD109-1</f>
        <v/>
      </c>
      <c r="DI109" s="2855" t="n"/>
      <c r="DJ109" s="2652">
        <f>SUM(D109,J109,P109,V109,AD109,AL109,AU109,BC109,BK109,BT109,CB109,CJ109)-CR109</f>
        <v/>
      </c>
      <c r="DK109" s="2652">
        <f>SUM(E109,K109,Q109,W109,AE109,AM109,AV109,BD109,BL109,BU109,CC109,CK109)-CS109</f>
        <v/>
      </c>
      <c r="DL109" s="2652">
        <f>SUM(G109,M109,S109,AA109,AI109,AR109,AZ109,BH109,BQ109,BY109,CG109,CO109)-CW109</f>
        <v/>
      </c>
      <c r="DM109" s="2652">
        <f>SUM(D109,J109,P109,V109,AD109,AL109,AU109,BC109,,BN109,BV109,CD109,CL109)-CT109</f>
        <v/>
      </c>
      <c r="DN109" s="2855" t="n"/>
      <c r="DO109" s="2855" t="n"/>
      <c r="DP109" s="2871" t="n">
        <v>132091199</v>
      </c>
      <c r="DQ109" s="2857">
        <f>-CR109+DP109/10^6</f>
        <v/>
      </c>
      <c r="DR109" s="2652">
        <f>SUM(E109,K109,Q109,W109,AE109,AM109,AV109,BD109,BL109,BU109,CC109,CK109)-CS109</f>
        <v/>
      </c>
      <c r="DS109" s="2652">
        <f>SUM(D109,J109,P109,V109,AD109,AL109,AU109,BC109,,BN109,BV109,CD109,CL109)-CT109</f>
        <v/>
      </c>
      <c r="DT109" s="2858" t="n"/>
      <c r="DU109" s="2189" t="n">
        <v>32.728114</v>
      </c>
      <c r="DV109" s="2859">
        <f>DU109-CJ109</f>
        <v/>
      </c>
      <c r="DX109" s="2847">
        <f>(CS109-CZ109)*10^6</f>
        <v/>
      </c>
      <c r="DY109" s="2847">
        <f>(CT109-DC109)*10^6</f>
        <v/>
      </c>
      <c r="DZ109" s="2847">
        <f>(CW109-DD109)*10^6</f>
        <v/>
      </c>
      <c r="EB109" s="2860" t="n"/>
    </row>
    <row customFormat="1" customHeight="1" hidden="1" ht="15.75" outlineLevel="1" r="110" s="2190">
      <c r="A110" s="2314" t="n"/>
      <c r="B110" s="2315" t="inlineStr">
        <is>
          <t>MAINTENANCE INFORMATIQUE</t>
        </is>
      </c>
      <c r="C110" s="2201" t="inlineStr">
        <is>
          <t>Opex104</t>
        </is>
      </c>
      <c r="D110" s="2867" t="n">
        <v>114.837443</v>
      </c>
      <c r="E110" s="2931" t="n">
        <v>112.742424</v>
      </c>
      <c r="F110" s="2927" t="n">
        <v>2.095018999999979</v>
      </c>
      <c r="G110" s="2927" t="n">
        <v>126.089048</v>
      </c>
      <c r="H110" s="2327" t="n">
        <v>-0.08923538704170408</v>
      </c>
      <c r="I110" s="635" t="n"/>
      <c r="J110" s="2867" t="n">
        <v>114.077932</v>
      </c>
      <c r="K110" s="2931" t="n">
        <v>112.742424</v>
      </c>
      <c r="L110" s="2927" t="n">
        <v>1.335507999999976</v>
      </c>
      <c r="M110" s="2927" t="n">
        <v>56.436142</v>
      </c>
      <c r="N110" s="2327" t="n">
        <v>1.021363047814289</v>
      </c>
      <c r="O110" s="2333" t="n"/>
      <c r="P110" s="2867" t="n">
        <v>96.164548</v>
      </c>
      <c r="Q110" s="2931" t="n">
        <v>112.742424</v>
      </c>
      <c r="R110" s="2927" t="n">
        <v>-16.57787600000003</v>
      </c>
      <c r="S110" s="2927" t="n">
        <v>154.446381999995</v>
      </c>
      <c r="T110" s="2327" t="n">
        <v>-0.37735965870665</v>
      </c>
      <c r="U110" s="2928" t="n"/>
      <c r="V110" s="2872" t="n">
        <v>116.788521</v>
      </c>
      <c r="W110" s="2931" t="n">
        <v>112.742424</v>
      </c>
      <c r="X110" s="2931" t="n">
        <v>115.742424</v>
      </c>
      <c r="Y110" s="2927" t="n">
        <v>4.046096999999975</v>
      </c>
      <c r="Z110" s="2927" t="n">
        <v>1.046096999999975</v>
      </c>
      <c r="AA110" s="2927" t="n">
        <v>128.583139</v>
      </c>
      <c r="AB110" s="2327" t="n">
        <v>-0.09172756312940833</v>
      </c>
      <c r="AC110" s="2333" t="n"/>
      <c r="AD110" s="2872" t="n"/>
      <c r="AE110" s="2931" t="n"/>
      <c r="AF110" s="2931" t="n"/>
      <c r="AG110" s="2927" t="n"/>
      <c r="AH110" s="2927" t="n"/>
      <c r="AI110" s="2927" t="n"/>
      <c r="AJ110" s="2327" t="n"/>
      <c r="AK110" s="2333" t="n"/>
      <c r="AL110" s="2872" t="n"/>
      <c r="AM110" s="2931" t="n"/>
      <c r="AN110" s="2931" t="n"/>
      <c r="AO110" s="2931" t="n"/>
      <c r="AP110" s="2927" t="n"/>
      <c r="AQ110" s="2927" t="n"/>
      <c r="AR110" s="2927" t="n"/>
      <c r="AS110" s="2327" t="n"/>
      <c r="AT110" s="2930" t="n"/>
      <c r="AU110" s="2872" t="n"/>
      <c r="AV110" s="2931" t="n"/>
      <c r="AW110" s="2665" t="n"/>
      <c r="AX110" s="2927" t="n"/>
      <c r="AY110" s="2927" t="n"/>
      <c r="AZ110" s="2927" t="n"/>
      <c r="BA110" s="2327" t="n"/>
      <c r="BB110" s="2333" t="n"/>
      <c r="BC110" s="2872" t="n"/>
      <c r="BD110" s="2931" t="n"/>
      <c r="BE110" s="2665" t="n"/>
      <c r="BF110" s="2927" t="n"/>
      <c r="BG110" s="2927" t="n"/>
      <c r="BH110" s="2927" t="n"/>
      <c r="BI110" s="2327" t="n"/>
      <c r="BJ110" s="2932" t="n"/>
      <c r="BK110" s="2872" t="n"/>
      <c r="BL110" s="2931" t="n"/>
      <c r="BM110" s="2665" t="n"/>
      <c r="BN110" s="2665" t="n"/>
      <c r="BO110" s="2927" t="n"/>
      <c r="BP110" s="2927" t="n"/>
      <c r="BQ110" s="2927" t="n"/>
      <c r="BR110" s="2327" t="n"/>
      <c r="BS110" s="2932" t="n"/>
      <c r="BT110" s="2872" t="n"/>
      <c r="BU110" s="2931" t="n"/>
      <c r="BV110" s="2665" t="n"/>
      <c r="BW110" s="2927" t="n"/>
      <c r="BX110" s="2927" t="n"/>
      <c r="BY110" s="2927" t="n"/>
      <c r="BZ110" s="2327" t="n"/>
      <c r="CA110" s="2831" t="n"/>
      <c r="CB110" s="2867" t="n"/>
      <c r="CC110" s="2931" t="n"/>
      <c r="CD110" s="2665" t="n"/>
      <c r="CE110" s="2927" t="n"/>
      <c r="CF110" s="2927" t="n"/>
      <c r="CG110" s="2927" t="n"/>
      <c r="CH110" s="2327" t="n"/>
      <c r="CI110" s="2831" t="n"/>
      <c r="CJ110" s="2867" t="n"/>
      <c r="CK110" s="2931" t="n"/>
      <c r="CL110" s="2931" t="n"/>
      <c r="CM110" s="2927" t="n"/>
      <c r="CN110" s="2927" t="n"/>
      <c r="CO110" s="2927" t="n"/>
      <c r="CP110" s="2327" t="n"/>
      <c r="CQ110" s="2333" t="n"/>
      <c r="CR110" s="2926" t="n">
        <v>441.868444</v>
      </c>
      <c r="CS110" s="2927" t="n">
        <v>450.9696960000001</v>
      </c>
      <c r="CT110" s="2927" t="n">
        <v>440.822347</v>
      </c>
      <c r="CU110" s="2927" t="n">
        <v>-9.101252000000102</v>
      </c>
      <c r="CV110" s="2927" t="n">
        <v>1.046096999999975</v>
      </c>
      <c r="CW110" s="2927" t="n">
        <v>465.554710999995</v>
      </c>
      <c r="CX110" s="2327">
        <f>IFERROR(CR110/CW110-1,"-")</f>
        <v/>
      </c>
      <c r="CY110" s="2350" t="n"/>
      <c r="CZ110" s="2942" t="n">
        <v>1352.909088108559</v>
      </c>
      <c r="DA110" s="2931" t="n">
        <v>1234.761739</v>
      </c>
      <c r="DB110" s="2931" t="n"/>
      <c r="DC110" s="2665" t="n"/>
      <c r="DD110" s="2931" t="n">
        <v>1224.533545</v>
      </c>
      <c r="DE110" s="2327">
        <f>+CZ110/DD110-1</f>
        <v/>
      </c>
      <c r="DF110" s="2327">
        <f>+DA110/DD110-1</f>
        <v/>
      </c>
      <c r="DG110" s="2354">
        <f>+DB110/DD110-1</f>
        <v/>
      </c>
      <c r="DH110" s="2354">
        <f>+DC110/DD110-1</f>
        <v/>
      </c>
      <c r="DI110" s="2855" t="n"/>
      <c r="DJ110" s="2652">
        <f>SUM(D110,J110,P110,V110,AD110,AL110,AU110,BC110,BK110,BT110,CB110,CJ110)-CR110</f>
        <v/>
      </c>
      <c r="DK110" s="2652">
        <f>SUM(E110,K110,Q110,W110,AE110,AM110,AV110,BD110,BL110,BU110,CC110,CK110)-CS110</f>
        <v/>
      </c>
      <c r="DL110" s="2652">
        <f>SUM(G110,M110,S110,AA110,AI110,AR110,AZ110,BH110,BQ110,BY110,CG110,CO110)-CW110</f>
        <v/>
      </c>
      <c r="DM110" s="2652">
        <f>SUM(D110,J110,P110,V110,AD110,AL110,AU110,BC110,,BN110,BV110,CD110,CL110)-CT110</f>
        <v/>
      </c>
      <c r="DN110" s="2855" t="n"/>
      <c r="DO110" s="2855" t="n"/>
      <c r="DP110" s="2871" t="n">
        <v>1434518969</v>
      </c>
      <c r="DQ110" s="2857">
        <f>-CR110+DP110/10^6</f>
        <v/>
      </c>
      <c r="DR110" s="2652">
        <f>SUM(E110,K110,Q110,W110,AE110,AM110,AV110,BD110,BL110,BU110,CC110,CK110)-CS110</f>
        <v/>
      </c>
      <c r="DS110" s="2652">
        <f>SUM(D110,J110,P110,V110,AD110,AL110,AU110,BC110,,BN110,BV110,CD110,CL110)-CT110</f>
        <v/>
      </c>
      <c r="DT110" s="2858" t="n"/>
      <c r="DU110" s="2189" t="n">
        <v>137.139925</v>
      </c>
      <c r="DV110" s="2859">
        <f>DU110-CJ110</f>
        <v/>
      </c>
      <c r="DX110" s="2847">
        <f>(CS110-CZ110)*10^6</f>
        <v/>
      </c>
      <c r="DY110" s="2847">
        <f>(CT110-DC110)*10^6</f>
        <v/>
      </c>
      <c r="DZ110" s="2847">
        <f>(CW110-DD110)*10^6</f>
        <v/>
      </c>
      <c r="EB110" s="2860" t="n"/>
    </row>
    <row collapsed="1" customHeight="1" ht="7.5" r="111">
      <c r="B111" s="2318" t="n"/>
      <c r="C111" s="2198" t="inlineStr">
        <is>
          <t>Opex105</t>
        </is>
      </c>
      <c r="D111" s="2943" t="n"/>
      <c r="E111" s="2944" t="n"/>
      <c r="F111" s="2944" t="n"/>
      <c r="G111" s="2944" t="n"/>
      <c r="H111" s="451" t="n"/>
      <c r="I111" s="486" t="n"/>
      <c r="J111" s="2943" t="n"/>
      <c r="K111" s="2944" t="n"/>
      <c r="L111" s="2944" t="n"/>
      <c r="M111" s="2944" t="n"/>
      <c r="N111" s="451" t="n"/>
      <c r="O111" s="486" t="n"/>
      <c r="P111" s="2943" t="n"/>
      <c r="Q111" s="2944" t="n"/>
      <c r="R111" s="2944" t="n"/>
      <c r="S111" s="2944" t="n"/>
      <c r="T111" s="451" t="n"/>
      <c r="U111" s="2945" t="n"/>
      <c r="V111" s="2943" t="n"/>
      <c r="W111" s="2944" t="n"/>
      <c r="X111" s="2944" t="n"/>
      <c r="Y111" s="2944" t="n"/>
      <c r="Z111" s="2944" t="n"/>
      <c r="AA111" s="2944" t="n"/>
      <c r="AB111" s="451" t="n"/>
      <c r="AC111" s="486" t="n"/>
      <c r="AD111" s="2943" t="n"/>
      <c r="AE111" s="2944" t="n"/>
      <c r="AF111" s="2944" t="n"/>
      <c r="AG111" s="2944" t="n"/>
      <c r="AH111" s="2944" t="n"/>
      <c r="AI111" s="2944" t="n"/>
      <c r="AJ111" s="451" t="n"/>
      <c r="AK111" s="486" t="n"/>
      <c r="AL111" s="2943" t="n"/>
      <c r="AM111" s="2944" t="n"/>
      <c r="AN111" s="2944" t="n"/>
      <c r="AO111" s="2944" t="n"/>
      <c r="AP111" s="2944" t="n"/>
      <c r="AQ111" s="2944" t="n"/>
      <c r="AR111" s="2944" t="n"/>
      <c r="AS111" s="451" t="n"/>
      <c r="AT111" s="2946" t="n"/>
      <c r="AU111" s="2943" t="n"/>
      <c r="AV111" s="2944" t="n"/>
      <c r="AW111" s="2944" t="n"/>
      <c r="AX111" s="2944" t="n"/>
      <c r="AY111" s="2944" t="n"/>
      <c r="AZ111" s="2944" t="n"/>
      <c r="BA111" s="451" t="n"/>
      <c r="BB111" s="486" t="n"/>
      <c r="BC111" s="2943" t="n"/>
      <c r="BD111" s="2944" t="n"/>
      <c r="BE111" s="2944" t="n"/>
      <c r="BF111" s="2944" t="n"/>
      <c r="BG111" s="2944" t="n"/>
      <c r="BH111" s="2944" t="n"/>
      <c r="BI111" s="451" t="n"/>
      <c r="BJ111" s="2945" t="n"/>
      <c r="BK111" s="2943" t="n"/>
      <c r="BL111" s="2944" t="n"/>
      <c r="BM111" s="2944" t="n"/>
      <c r="BN111" s="2944" t="n"/>
      <c r="BO111" s="2944" t="n"/>
      <c r="BP111" s="2944" t="n"/>
      <c r="BQ111" s="2944" t="n"/>
      <c r="BR111" s="451" t="n"/>
      <c r="BS111" s="2945" t="n"/>
      <c r="BT111" s="2943" t="n"/>
      <c r="BU111" s="2944" t="n"/>
      <c r="BV111" s="2944" t="n"/>
      <c r="BW111" s="2944" t="n"/>
      <c r="BX111" s="2944" t="n"/>
      <c r="BY111" s="2944" t="n"/>
      <c r="BZ111" s="451" t="n"/>
      <c r="CA111" s="2831" t="n"/>
      <c r="CB111" s="2943" t="n"/>
      <c r="CC111" s="2944" t="n"/>
      <c r="CD111" s="2944" t="n"/>
      <c r="CE111" s="2944" t="n"/>
      <c r="CF111" s="2944" t="n"/>
      <c r="CG111" s="2944" t="n"/>
      <c r="CH111" s="451" t="n"/>
      <c r="CI111" s="2831" t="n"/>
      <c r="CJ111" s="2943" t="n"/>
      <c r="CK111" s="2944" t="n"/>
      <c r="CL111" s="2944" t="n"/>
      <c r="CM111" s="2944" t="n"/>
      <c r="CN111" s="2944" t="n"/>
      <c r="CO111" s="2944" t="n"/>
      <c r="CP111" s="451" t="n"/>
      <c r="CQ111" s="486" t="n"/>
      <c r="CR111" s="2943" t="n"/>
      <c r="CS111" s="2944" t="n"/>
      <c r="CT111" s="2944" t="n"/>
      <c r="CU111" s="2944">
        <f>+CR111-CS111</f>
        <v/>
      </c>
      <c r="CV111" s="2944">
        <f>+CR111-CT111</f>
        <v/>
      </c>
      <c r="CW111" s="2944" t="n"/>
      <c r="CX111" s="451">
        <f>IFERROR(CR111/CW111-1,"-")</f>
        <v/>
      </c>
      <c r="CY111" s="70" t="n"/>
      <c r="CZ111" s="2947" t="n"/>
      <c r="DA111" s="2944" t="n"/>
      <c r="DB111" s="2944" t="n"/>
      <c r="DC111" s="2944" t="n"/>
      <c r="DD111" s="2944" t="n"/>
      <c r="DE111" s="451" t="n"/>
      <c r="DF111" s="451" t="n"/>
      <c r="DG111" s="2355" t="n"/>
      <c r="DH111" s="2355" t="n"/>
      <c r="DI111" s="2855" t="n"/>
      <c r="DJ111" s="2652">
        <f>SUM(D111,J111,P111,V111,AD111,AL111,AU111,BC111,BK111,BT111,CB111,CJ111)-CR111</f>
        <v/>
      </c>
      <c r="DK111" s="2652">
        <f>SUM(E111,K111,Q111,W111,AE111,AM111,AV111,BD111,BL111,BU111,CC111,CK111)-CS111</f>
        <v/>
      </c>
      <c r="DL111" s="2652">
        <f>SUM(G111,M111,S111,AA111,AI111,AR111,AZ111,BH111,BQ111,BY111,CG111,CO111)-CW111</f>
        <v/>
      </c>
      <c r="DM111" s="2652">
        <f>SUM(D111,J111,P111,V111,AD111,AL111,AU111,BC111,,BN111,BV111,CD111,CL111)-CT111</f>
        <v/>
      </c>
      <c r="DN111" s="2855" t="n"/>
      <c r="DO111" s="2855" t="n"/>
      <c r="DP111" s="2948" t="n"/>
      <c r="DQ111" s="2857">
        <f>-CR111+DP111/10^6</f>
        <v/>
      </c>
      <c r="DR111" s="2652">
        <f>SUM(E111,K111,Q111,W111,AE111,AM111,AV111,BD111,BL111,BU111,CC111,CK111)-CS111</f>
        <v/>
      </c>
      <c r="DS111" s="2652">
        <f>SUM(D111,J111,P111,V111,AD111,AL111,AU111,BC111,,BN111,BV111,CD111,CL111)-CT111</f>
        <v/>
      </c>
      <c r="DT111" s="2858" t="n"/>
      <c r="DU111" s="2307" t="n"/>
      <c r="DV111" s="2859">
        <f>DU111-CJ111</f>
        <v/>
      </c>
      <c r="DX111" s="2847">
        <f>(CS111-CZ111)*10^6</f>
        <v/>
      </c>
      <c r="DY111" s="2847">
        <f>(CT111-DC111)*10^6</f>
        <v/>
      </c>
      <c r="DZ111" s="2847">
        <f>(CW111-DD111)*10^6</f>
        <v/>
      </c>
      <c r="EB111" s="2860" t="n"/>
    </row>
    <row customHeight="1" ht="3" r="112">
      <c r="B112" s="710" t="n"/>
      <c r="C112" s="2198" t="inlineStr">
        <is>
          <t>Opex106</t>
        </is>
      </c>
      <c r="D112" s="2779" t="n"/>
      <c r="E112" s="2671" t="n"/>
      <c r="F112" s="2671" t="n"/>
      <c r="G112" s="2671" t="n"/>
      <c r="H112" s="353" t="n"/>
      <c r="I112" s="482" t="n"/>
      <c r="J112" s="2779" t="n"/>
      <c r="K112" s="2671" t="n"/>
      <c r="L112" s="2671" t="n"/>
      <c r="M112" s="2671" t="n"/>
      <c r="N112" s="353" t="n"/>
      <c r="O112" s="482" t="n"/>
      <c r="P112" s="2779" t="n"/>
      <c r="Q112" s="2671" t="n"/>
      <c r="R112" s="2671" t="n"/>
      <c r="S112" s="2671" t="n"/>
      <c r="T112" s="353" t="n"/>
      <c r="U112" s="2862" t="n"/>
      <c r="V112" s="2779" t="n"/>
      <c r="W112" s="2671" t="n"/>
      <c r="X112" s="2671" t="n"/>
      <c r="Y112" s="2671" t="n"/>
      <c r="Z112" s="2671" t="n"/>
      <c r="AA112" s="2671" t="n"/>
      <c r="AB112" s="353" t="n"/>
      <c r="AC112" s="482" t="n"/>
      <c r="AD112" s="2779" t="n"/>
      <c r="AE112" s="2671" t="n"/>
      <c r="AF112" s="2671" t="n"/>
      <c r="AG112" s="2671" t="n"/>
      <c r="AH112" s="2671" t="n"/>
      <c r="AI112" s="2671" t="n"/>
      <c r="AJ112" s="353" t="n"/>
      <c r="AK112" s="482" t="n"/>
      <c r="AL112" s="2779" t="n"/>
      <c r="AM112" s="2671" t="n"/>
      <c r="AN112" s="2671" t="n"/>
      <c r="AO112" s="2671" t="n"/>
      <c r="AP112" s="2671" t="n"/>
      <c r="AQ112" s="2671" t="n"/>
      <c r="AR112" s="2671" t="n"/>
      <c r="AS112" s="353" t="n"/>
      <c r="AT112" s="2863" t="n"/>
      <c r="AU112" s="2779" t="n"/>
      <c r="AV112" s="2671" t="n"/>
      <c r="AW112" s="2671" t="n"/>
      <c r="AX112" s="2671" t="n"/>
      <c r="AY112" s="2671" t="n"/>
      <c r="AZ112" s="2671" t="n"/>
      <c r="BA112" s="353" t="n"/>
      <c r="BB112" s="482" t="n"/>
      <c r="BC112" s="2779" t="n"/>
      <c r="BD112" s="2671" t="n"/>
      <c r="BE112" s="2671" t="n"/>
      <c r="BF112" s="2671" t="n"/>
      <c r="BG112" s="2671" t="n"/>
      <c r="BH112" s="2671" t="n"/>
      <c r="BI112" s="353" t="n"/>
      <c r="BJ112" s="2862" t="n"/>
      <c r="BK112" s="2779" t="n"/>
      <c r="BL112" s="2671" t="n"/>
      <c r="BM112" s="2671" t="n"/>
      <c r="BN112" s="2671" t="n"/>
      <c r="BO112" s="2671" t="n"/>
      <c r="BP112" s="2671" t="n"/>
      <c r="BQ112" s="2671" t="n"/>
      <c r="BR112" s="353" t="n"/>
      <c r="BS112" s="2862" t="n"/>
      <c r="BT112" s="2779" t="n"/>
      <c r="BU112" s="2671" t="n"/>
      <c r="BV112" s="2671" t="n"/>
      <c r="BW112" s="2671" t="n"/>
      <c r="BX112" s="2671" t="n"/>
      <c r="BY112" s="2671" t="n"/>
      <c r="BZ112" s="353" t="n"/>
      <c r="CA112" s="2831" t="n"/>
      <c r="CB112" s="2779" t="n"/>
      <c r="CC112" s="2671" t="n"/>
      <c r="CD112" s="2671" t="n"/>
      <c r="CE112" s="2671" t="n"/>
      <c r="CF112" s="2671" t="n"/>
      <c r="CG112" s="2671" t="n"/>
      <c r="CH112" s="353" t="n"/>
      <c r="CI112" s="2831" t="n"/>
      <c r="CJ112" s="2779" t="n"/>
      <c r="CK112" s="2671" t="n"/>
      <c r="CL112" s="2671" t="n"/>
      <c r="CM112" s="2671" t="n"/>
      <c r="CN112" s="2671" t="n"/>
      <c r="CO112" s="2671" t="n"/>
      <c r="CP112" s="353" t="n"/>
      <c r="CQ112" s="482" t="n"/>
      <c r="CR112" s="2779" t="n"/>
      <c r="CS112" s="2671" t="n"/>
      <c r="CT112" s="2671" t="n"/>
      <c r="CU112" s="2671">
        <f>+CR112-CS112</f>
        <v/>
      </c>
      <c r="CV112" s="2671">
        <f>+CR112-CT112</f>
        <v/>
      </c>
      <c r="CW112" s="2671" t="n"/>
      <c r="CX112" s="353">
        <f>IFERROR(CR112/CW112-1,"-")</f>
        <v/>
      </c>
      <c r="CY112" s="70" t="n"/>
      <c r="CZ112" s="2864" t="n"/>
      <c r="DA112" s="2671" t="n"/>
      <c r="DB112" s="2671" t="n"/>
      <c r="DC112" s="2671" t="n"/>
      <c r="DD112" s="2671" t="n"/>
      <c r="DE112" s="353" t="n"/>
      <c r="DF112" s="353" t="n"/>
      <c r="DG112" s="2283" t="n"/>
      <c r="DH112" s="2283" t="n"/>
      <c r="DI112" s="2855" t="n"/>
      <c r="DJ112" s="2652">
        <f>SUM(D112,J112,P112,V112,AD112,AL112,AU112,BC112,BK112,BT112,CB112,CJ112)-CR112</f>
        <v/>
      </c>
      <c r="DK112" s="2652">
        <f>SUM(E112,K112,Q112,W112,AE112,AM112,AV112,BD112,BL112,BU112,CC112,CK112)-CS112</f>
        <v/>
      </c>
      <c r="DL112" s="2652">
        <f>SUM(G112,M112,S112,AA112,AI112,AR112,AZ112,BH112,BQ112,BY112,CG112,CO112)-CW112</f>
        <v/>
      </c>
      <c r="DM112" s="2652">
        <f>SUM(D112,J112,P112,V112,AD112,AL112,AU112,BC112,,BN112,BV112,CD112,CL112)-CT112</f>
        <v/>
      </c>
      <c r="DN112" s="2855" t="n"/>
      <c r="DO112" s="2855" t="n"/>
      <c r="DP112" s="2865" t="n"/>
      <c r="DQ112" s="2857">
        <f>-CR112+DP112/10^6</f>
        <v/>
      </c>
      <c r="DR112" s="2652">
        <f>SUM(E112,K112,Q112,W112,AE112,AM112,AV112,BD112,BL112,BU112,CC112,CK112)-CS112</f>
        <v/>
      </c>
      <c r="DS112" s="2652">
        <f>SUM(D112,J112,P112,V112,AD112,AL112,AU112,BC112,,BN112,BV112,CD112,CL112)-CT112</f>
        <v/>
      </c>
      <c r="DT112" s="2858" t="n"/>
      <c r="DU112" s="2307" t="n"/>
      <c r="DV112" s="2859">
        <f>DU112-CJ112</f>
        <v/>
      </c>
      <c r="DX112" s="2847">
        <f>(CS112-CZ112)*10^6</f>
        <v/>
      </c>
      <c r="DY112" s="2847">
        <f>(CT112-DC112)*10^6</f>
        <v/>
      </c>
      <c r="DZ112" s="2847">
        <f>(CW112-DD112)*10^6</f>
        <v/>
      </c>
      <c r="EB112" s="2860" t="n"/>
    </row>
    <row customHeight="1" ht="18.75" r="113">
      <c r="B113" s="2866" t="inlineStr">
        <is>
          <t>Frais généraux</t>
        </is>
      </c>
      <c r="C113" s="2198" t="inlineStr">
        <is>
          <t>Opex107</t>
        </is>
      </c>
      <c r="D113" s="2846" t="n">
        <v>372.436499</v>
      </c>
      <c r="E113" s="2847" t="n">
        <v>351.3760137509808</v>
      </c>
      <c r="F113" s="2847" t="n">
        <v>21.06048524901922</v>
      </c>
      <c r="G113" s="2847" t="n">
        <v>347.708445</v>
      </c>
      <c r="H113" s="475" t="n">
        <v>0.07111720855672621</v>
      </c>
      <c r="I113" s="1495" t="n"/>
      <c r="J113" s="2846" t="n">
        <v>389.5749380000001</v>
      </c>
      <c r="K113" s="2847" t="n">
        <v>347.9710517967482</v>
      </c>
      <c r="L113" s="2847" t="n">
        <v>41.60388620325193</v>
      </c>
      <c r="M113" s="2847" t="n">
        <v>386.409736</v>
      </c>
      <c r="N113" s="475" t="n">
        <v>0.008191310169265886</v>
      </c>
      <c r="O113" s="481" t="n"/>
      <c r="P113" s="2846" t="n">
        <v>336.817979</v>
      </c>
      <c r="Q113" s="2847" t="n">
        <v>355.8950919102129</v>
      </c>
      <c r="R113" s="2847" t="n">
        <v>-19.07711291021292</v>
      </c>
      <c r="S113" s="2847" t="n">
        <v>502.106995</v>
      </c>
      <c r="T113" s="475" t="n">
        <v>-0.3291908251547063</v>
      </c>
      <c r="U113" s="2848" t="n"/>
      <c r="V113" s="2846" t="n">
        <v>441.413012</v>
      </c>
      <c r="W113" s="2847" t="n">
        <v>353.6670524738053</v>
      </c>
      <c r="X113" s="2847" t="n">
        <v>344.8214475504373</v>
      </c>
      <c r="Y113" s="2847" t="n">
        <v>87.74595952619467</v>
      </c>
      <c r="Z113" s="2847" t="n">
        <v>96.59156444956272</v>
      </c>
      <c r="AA113" s="2847" t="n">
        <v>476.309547</v>
      </c>
      <c r="AB113" s="475" t="n">
        <v>-0.07326440383106569</v>
      </c>
      <c r="AC113" s="481" t="n"/>
      <c r="AD113" s="2846" t="n"/>
      <c r="AE113" s="2847" t="n"/>
      <c r="AF113" s="2847" t="n"/>
      <c r="AG113" s="2847" t="n"/>
      <c r="AH113" s="2847" t="n"/>
      <c r="AI113" s="2847" t="n"/>
      <c r="AJ113" s="475" t="n"/>
      <c r="AK113" s="481" t="n"/>
      <c r="AL113" s="2846" t="n"/>
      <c r="AM113" s="2847" t="n"/>
      <c r="AN113" s="2847" t="n"/>
      <c r="AO113" s="2847" t="n"/>
      <c r="AP113" s="2847" t="n"/>
      <c r="AQ113" s="2847" t="n"/>
      <c r="AR113" s="2847" t="n"/>
      <c r="AS113" s="475" t="n"/>
      <c r="AT113" s="2849" t="n"/>
      <c r="AU113" s="2846" t="n"/>
      <c r="AV113" s="2847" t="n"/>
      <c r="AW113" s="2847" t="n"/>
      <c r="AX113" s="2847" t="n"/>
      <c r="AY113" s="2847" t="n"/>
      <c r="AZ113" s="2847" t="n"/>
      <c r="BA113" s="475" t="n"/>
      <c r="BB113" s="481" t="n"/>
      <c r="BC113" s="2846" t="n"/>
      <c r="BD113" s="2847" t="n"/>
      <c r="BE113" s="2847" t="n"/>
      <c r="BF113" s="2847" t="n"/>
      <c r="BG113" s="2847" t="n"/>
      <c r="BH113" s="2847" t="n"/>
      <c r="BI113" s="475" t="n"/>
      <c r="BJ113" s="2851" t="n"/>
      <c r="BK113" s="2846" t="n"/>
      <c r="BL113" s="2847" t="n"/>
      <c r="BM113" s="2847" t="n"/>
      <c r="BN113" s="2847" t="n"/>
      <c r="BO113" s="2847" t="n"/>
      <c r="BP113" s="2847" t="n"/>
      <c r="BQ113" s="2847" t="n"/>
      <c r="BR113" s="475" t="n"/>
      <c r="BS113" s="2851" t="n"/>
      <c r="BT113" s="2846" t="n"/>
      <c r="BU113" s="2847" t="n"/>
      <c r="BV113" s="2847" t="n"/>
      <c r="BW113" s="2847" t="n"/>
      <c r="BX113" s="2847" t="n"/>
      <c r="BY113" s="2847" t="n"/>
      <c r="BZ113" s="475" t="n"/>
      <c r="CA113" s="2831" t="n"/>
      <c r="CB113" s="2846" t="n"/>
      <c r="CC113" s="2847" t="n"/>
      <c r="CD113" s="2846" t="n"/>
      <c r="CE113" s="2847" t="n"/>
      <c r="CF113" s="2847" t="n"/>
      <c r="CG113" s="2847" t="n"/>
      <c r="CH113" s="475" t="n"/>
      <c r="CI113" s="2831" t="n"/>
      <c r="CJ113" s="2846" t="n"/>
      <c r="CK113" s="2847" t="n"/>
      <c r="CL113" s="2846" t="n"/>
      <c r="CM113" s="2847" t="n"/>
      <c r="CN113" s="2847" t="n"/>
      <c r="CO113" s="2847" t="n"/>
      <c r="CP113" s="475" t="n"/>
      <c r="CQ113" s="481" t="n"/>
      <c r="CR113" s="2846" t="n">
        <v>1540.242428</v>
      </c>
      <c r="CS113" s="2846" t="n">
        <v>1408.909209931747</v>
      </c>
      <c r="CT113" s="2847" t="n">
        <v>1443.650863550437</v>
      </c>
      <c r="CU113" s="2847" t="n">
        <v>131.3332180682528</v>
      </c>
      <c r="CV113" s="2847" t="n">
        <v>96.59156444956261</v>
      </c>
      <c r="CW113" s="2847" t="n">
        <v>1712.534723</v>
      </c>
      <c r="CX113" s="475">
        <f>IFERROR(CR113/CW113-1,"-")</f>
        <v/>
      </c>
      <c r="CY113" s="248" t="n"/>
      <c r="CZ113" s="2854" t="n">
        <v>4197.404020848974</v>
      </c>
      <c r="DA113" s="2847" t="n">
        <v>3991.261038914484</v>
      </c>
      <c r="DB113" s="2847" t="n"/>
      <c r="DC113" s="2847" t="n"/>
      <c r="DD113" s="2847" t="n">
        <v>4968.874179466071</v>
      </c>
      <c r="DE113" s="475">
        <f>+CZ113/DD113-1</f>
        <v/>
      </c>
      <c r="DF113" s="475">
        <f>+DA113/DD113-1</f>
        <v/>
      </c>
      <c r="DG113" s="2282">
        <f>+DB113/DD113-1</f>
        <v/>
      </c>
      <c r="DH113" s="2282">
        <f>+DC113/DD113-1</f>
        <v/>
      </c>
      <c r="DI113" s="2855" t="n"/>
      <c r="DJ113" s="2652">
        <f>SUM(D113,J113,P113,V113,AD113,AL113,AU113,BC113,BK113,BT113,CB113,CJ113)-CR113</f>
        <v/>
      </c>
      <c r="DK113" s="2652" t="n"/>
      <c r="DL113" s="2652">
        <f>SUM(G113,M113,S113,AA113,AI113,AR113,AZ113,BH113,BQ113,BY113,CG113,CO113)-CW113</f>
        <v/>
      </c>
      <c r="DM113" s="2652">
        <f>SUM(D113,J113,P113,V113,AD113,AL113,AU113,BC113,,BN113,BV113,CD113,CL113)-CT113</f>
        <v/>
      </c>
      <c r="DN113" s="2855" t="n"/>
      <c r="DO113" s="2855" t="n"/>
      <c r="DP113" s="2856">
        <f>+DP114+DP137+DP140+DP151+DP161</f>
        <v/>
      </c>
      <c r="DQ113" s="2857">
        <f>-CR113+DP113/10^6</f>
        <v/>
      </c>
      <c r="DR113" s="2652">
        <f>SUM(E113,K113,Q113,W113,AE113,AM113,AV113,BD113,BL113,BU113,CC113,CK113)-CS113</f>
        <v/>
      </c>
      <c r="DS113" s="2652">
        <f>SUM(D113,J113,P113,V113,AD113,AL113,AU113,BC113,,BN113,BV113,CD113,CL113)-CT113</f>
        <v/>
      </c>
      <c r="DT113" s="2858" t="n"/>
      <c r="DU113" s="2307" t="n">
        <v>418.826715</v>
      </c>
      <c r="DV113" s="2859">
        <f>DU113-CJ113</f>
        <v/>
      </c>
      <c r="DX113" s="2847">
        <f>(CS113-CZ113)*10^6</f>
        <v/>
      </c>
      <c r="DY113" s="2847">
        <f>(CT113-DC113)*10^6</f>
        <v/>
      </c>
      <c r="DZ113" s="2847">
        <f>(CW113-DD113)*10^6</f>
        <v/>
      </c>
      <c r="EB113" s="2860" t="n"/>
    </row>
    <row customHeight="1" ht="15.75" r="114">
      <c r="B114" s="2319" t="inlineStr">
        <is>
          <t>Frais d'achats d'études, honoraires</t>
        </is>
      </c>
      <c r="C114" s="2198" t="inlineStr">
        <is>
          <t>Opex108</t>
        </is>
      </c>
      <c r="D114" s="2949" t="n">
        <v>203.135911</v>
      </c>
      <c r="E114" s="2950" t="n">
        <v>203.4371198333333</v>
      </c>
      <c r="F114" s="2671" t="n">
        <v>-0.3012088333333054</v>
      </c>
      <c r="G114" s="2671" t="n">
        <v>203.201308</v>
      </c>
      <c r="H114" s="449" t="n">
        <v>-0.0003218335582761966</v>
      </c>
      <c r="I114" s="483" t="n"/>
      <c r="J114" s="2949" t="n">
        <v>201.564617</v>
      </c>
      <c r="K114" s="2950" t="n">
        <v>203.4371198333333</v>
      </c>
      <c r="L114" s="2671" t="n">
        <v>-1.8725028333333</v>
      </c>
      <c r="M114" s="2671" t="n">
        <v>242.037405</v>
      </c>
      <c r="N114" s="449" t="n">
        <v>-0.1672170795253731</v>
      </c>
      <c r="O114" s="483" t="n"/>
      <c r="P114" s="2949" t="n">
        <v>176.344219</v>
      </c>
      <c r="Q114" s="2950" t="n">
        <v>203.4371198333333</v>
      </c>
      <c r="R114" s="2671" t="n">
        <v>-27.09290083333335</v>
      </c>
      <c r="S114" s="2671" t="n">
        <v>389.661393</v>
      </c>
      <c r="T114" s="449" t="n">
        <v>-0.5474424149584662</v>
      </c>
      <c r="U114" s="2951" t="n"/>
      <c r="V114" s="2949" t="n">
        <v>195.332932</v>
      </c>
      <c r="W114" s="2950" t="n">
        <v>203.4371198333335</v>
      </c>
      <c r="X114" s="2950" t="n">
        <v>201.6871198333335</v>
      </c>
      <c r="Y114" s="2671" t="n">
        <v>-8.104187833333498</v>
      </c>
      <c r="Z114" s="2671" t="n">
        <v>-6.354187833333498</v>
      </c>
      <c r="AA114" s="2671" t="n">
        <v>277.942842</v>
      </c>
      <c r="AB114" s="449" t="n">
        <v>-0.2972190591618115</v>
      </c>
      <c r="AC114" s="483" t="n"/>
      <c r="AD114" s="2949" t="n"/>
      <c r="AE114" s="2950" t="n"/>
      <c r="AF114" s="2950" t="n"/>
      <c r="AG114" s="2671" t="n"/>
      <c r="AH114" s="2671" t="n"/>
      <c r="AI114" s="2671" t="n"/>
      <c r="AJ114" s="449" t="n"/>
      <c r="AK114" s="483" t="n"/>
      <c r="AL114" s="2949" t="n"/>
      <c r="AM114" s="2950" t="n"/>
      <c r="AN114" s="2950" t="n"/>
      <c r="AO114" s="2950" t="n"/>
      <c r="AP114" s="2671" t="n"/>
      <c r="AQ114" s="2671" t="n"/>
      <c r="AR114" s="2671" t="n"/>
      <c r="AS114" s="449" t="n"/>
      <c r="AT114" s="2952" t="n"/>
      <c r="AU114" s="2949" t="n"/>
      <c r="AV114" s="2950" t="n"/>
      <c r="AW114" s="2950" t="n"/>
      <c r="AX114" s="2671" t="n"/>
      <c r="AY114" s="2671" t="n"/>
      <c r="AZ114" s="2671" t="n"/>
      <c r="BA114" s="449" t="n"/>
      <c r="BB114" s="483" t="n"/>
      <c r="BC114" s="2949" t="n"/>
      <c r="BD114" s="2950" t="n"/>
      <c r="BE114" s="2950" t="n"/>
      <c r="BF114" s="2671" t="n"/>
      <c r="BG114" s="2671" t="n"/>
      <c r="BH114" s="2671" t="n"/>
      <c r="BI114" s="449" t="n"/>
      <c r="BJ114" s="2951" t="n"/>
      <c r="BK114" s="2949" t="n"/>
      <c r="BL114" s="2950" t="n"/>
      <c r="BM114" s="2950" t="n"/>
      <c r="BN114" s="2950" t="n"/>
      <c r="BO114" s="2671" t="n"/>
      <c r="BP114" s="2671" t="n"/>
      <c r="BQ114" s="2671" t="n"/>
      <c r="BR114" s="449" t="n"/>
      <c r="BS114" s="2951" t="n"/>
      <c r="BT114" s="2949" t="n"/>
      <c r="BU114" s="2950" t="n"/>
      <c r="BV114" s="2950" t="n"/>
      <c r="BW114" s="2671" t="n"/>
      <c r="BX114" s="2671" t="n"/>
      <c r="BY114" s="2671" t="n"/>
      <c r="BZ114" s="449" t="n"/>
      <c r="CA114" s="2831" t="n"/>
      <c r="CB114" s="2949" t="n"/>
      <c r="CC114" s="2950" t="n"/>
      <c r="CD114" s="2950" t="n"/>
      <c r="CE114" s="2671" t="n"/>
      <c r="CF114" s="2671" t="n"/>
      <c r="CG114" s="2671" t="n"/>
      <c r="CH114" s="449" t="n"/>
      <c r="CI114" s="2831" t="n"/>
      <c r="CJ114" s="2949" t="n"/>
      <c r="CK114" s="2950" t="n"/>
      <c r="CL114" s="2950" t="n"/>
      <c r="CM114" s="2671" t="n"/>
      <c r="CN114" s="2671" t="n"/>
      <c r="CO114" s="2671" t="n"/>
      <c r="CP114" s="449" t="n"/>
      <c r="CQ114" s="483" t="n"/>
      <c r="CR114" s="2949" t="n">
        <v>776.3776789999999</v>
      </c>
      <c r="CS114" s="2950" t="n">
        <v>813.7484793333334</v>
      </c>
      <c r="CT114" s="2950" t="n">
        <v>782.7318668333335</v>
      </c>
      <c r="CU114" s="2950" t="n">
        <v>-37.37080033333348</v>
      </c>
      <c r="CV114" s="2950" t="n">
        <v>-6.354187833333526</v>
      </c>
      <c r="CW114" s="2950" t="n">
        <v>1112.842948</v>
      </c>
      <c r="CX114" s="449">
        <f>IFERROR(CR114/CW114-1,"-")</f>
        <v/>
      </c>
      <c r="CY114" s="70" t="n"/>
      <c r="CZ114" s="2953" t="n">
        <v>2369.245438</v>
      </c>
      <c r="DA114" s="2950" t="n">
        <v>2249.793216333333</v>
      </c>
      <c r="DB114" s="2950" t="n"/>
      <c r="DC114" s="2950" t="n"/>
      <c r="DD114" s="2950" t="n">
        <v>3046.519647466071</v>
      </c>
      <c r="DE114" s="449">
        <f>+CZ114/DD114-1</f>
        <v/>
      </c>
      <c r="DF114" s="449">
        <f>+DA114/DD114-1</f>
        <v/>
      </c>
      <c r="DG114" s="2356">
        <f>+DB114/DD114-1</f>
        <v/>
      </c>
      <c r="DH114" s="2356">
        <f>+DC114/DD114-1</f>
        <v/>
      </c>
      <c r="DI114" s="2855" t="n"/>
      <c r="DJ114" s="2652">
        <f>SUM(D114,J114,P114,V114,AD114,AL114,AU114,BC114,BK114,BT114,CB114,CJ114)-CR114</f>
        <v/>
      </c>
      <c r="DK114" s="2652">
        <f>SUM(E114,K114,Q114,W114,AE114,AM114,AV114,BD114,BL114,BU114,CC114,CK114)-CS114</f>
        <v/>
      </c>
      <c r="DL114" s="2652">
        <f>SUM(G114,M114,S114,AA114,AI114,AR114,AZ114,BH114,BQ114,BY114,CG114,CO114)-CW114</f>
        <v/>
      </c>
      <c r="DM114" s="2652">
        <f>SUM(D114,J114,P114,V114,AD114,AL114,AU114,BC114,,BN114,BV114,CD114,CL114)-CT114</f>
        <v/>
      </c>
      <c r="DN114" s="2855" t="n"/>
      <c r="DO114" s="2855" t="n"/>
      <c r="DP114" s="2954">
        <f>SUM(DP115:DP136)</f>
        <v/>
      </c>
      <c r="DQ114" s="2857">
        <f>-CR114+DP114/10^6</f>
        <v/>
      </c>
      <c r="DR114" s="2652">
        <f>SUM(E114,K114,Q114,W114,AE114,AM114,AV114,BD114,BL114,BU114,CC114,CK114)-CS114</f>
        <v/>
      </c>
      <c r="DS114" s="2652">
        <f>SUM(D114,J114,P114,V114,AD114,AL114,AU114,BC114,,BN114,BV114,CD114,CL114)-CT114</f>
        <v/>
      </c>
      <c r="DT114" s="2858" t="n"/>
      <c r="DU114" s="2307" t="n">
        <v>237.360317</v>
      </c>
      <c r="DV114" s="2859">
        <f>DU114-CJ114</f>
        <v/>
      </c>
      <c r="DX114" s="2847">
        <f>(CS114-CZ114)*10^6</f>
        <v/>
      </c>
      <c r="DY114" s="2847">
        <f>(CT114-DC114)*10^6</f>
        <v/>
      </c>
      <c r="DZ114" s="2847">
        <f>(CW114-DD114)*10^6</f>
        <v/>
      </c>
      <c r="EB114" s="2860" t="n"/>
    </row>
    <row customFormat="1" customHeight="1" hidden="1" ht="15.75" outlineLevel="1" r="115" s="1879">
      <c r="A115" s="1116" t="n"/>
      <c r="B115" s="2202" t="inlineStr">
        <is>
          <t>FRAIS DE RECRUTEMENT DU PERSON &amp; FORMATION</t>
        </is>
      </c>
      <c r="C115" s="2201" t="inlineStr">
        <is>
          <t>Opex109</t>
        </is>
      </c>
      <c r="D115" s="2955" t="n">
        <v>2.47</v>
      </c>
      <c r="E115" s="2868" t="n">
        <v>0.2</v>
      </c>
      <c r="F115" s="2868" t="n">
        <v>2.27</v>
      </c>
      <c r="G115" s="2868" t="n">
        <v>0</v>
      </c>
      <c r="H115" s="1492" t="n"/>
      <c r="I115" s="482" t="n"/>
      <c r="J115" s="2955" t="n">
        <v>0</v>
      </c>
      <c r="K115" s="2868" t="n">
        <v>0.2</v>
      </c>
      <c r="L115" s="2868" t="n">
        <v>-0.2</v>
      </c>
      <c r="M115" s="2868" t="n">
        <v>0</v>
      </c>
      <c r="N115" s="1492" t="n"/>
      <c r="O115" s="1496" t="n"/>
      <c r="P115" s="2955" t="n">
        <v>0</v>
      </c>
      <c r="Q115" s="2868" t="n">
        <v>0.2</v>
      </c>
      <c r="R115" s="2868" t="n">
        <v>-0.2</v>
      </c>
      <c r="S115" s="2868" t="n">
        <v>0</v>
      </c>
      <c r="T115" s="1492" t="n"/>
      <c r="U115" s="2862" t="n"/>
      <c r="V115" s="2955" t="n">
        <v>0</v>
      </c>
      <c r="W115" s="2868" t="n">
        <v>0.2</v>
      </c>
      <c r="X115" s="2868" t="n">
        <v>0.2</v>
      </c>
      <c r="Y115" s="2868" t="n">
        <v>-0.2</v>
      </c>
      <c r="Z115" s="2868" t="n">
        <v>-0.2</v>
      </c>
      <c r="AA115" s="2868" t="n">
        <v>0</v>
      </c>
      <c r="AB115" s="1492" t="n"/>
      <c r="AC115" s="1496" t="n"/>
      <c r="AD115" s="2955" t="n"/>
      <c r="AE115" s="2868" t="n"/>
      <c r="AF115" s="2868" t="n"/>
      <c r="AG115" s="2868" t="n"/>
      <c r="AH115" s="2868" t="n"/>
      <c r="AI115" s="2868" t="n"/>
      <c r="AJ115" s="1492" t="n"/>
      <c r="AK115" s="1496" t="n"/>
      <c r="AL115" s="2955" t="n"/>
      <c r="AM115" s="2868" t="n"/>
      <c r="AN115" s="2868" t="n"/>
      <c r="AO115" s="2868" t="n"/>
      <c r="AP115" s="2868" t="n"/>
      <c r="AQ115" s="2868" t="n"/>
      <c r="AR115" s="2868" t="n"/>
      <c r="AS115" s="1492" t="n"/>
      <c r="AT115" s="2863" t="n"/>
      <c r="AU115" s="2955" t="n"/>
      <c r="AV115" s="2868" t="n"/>
      <c r="AW115" s="2868" t="n"/>
      <c r="AX115" s="2868" t="n"/>
      <c r="AY115" s="2868" t="n"/>
      <c r="AZ115" s="2868" t="n"/>
      <c r="BA115" s="1492" t="n"/>
      <c r="BB115" s="1496" t="n"/>
      <c r="BC115" s="2955" t="n"/>
      <c r="BD115" s="2868" t="n"/>
      <c r="BE115" s="2868" t="n"/>
      <c r="BF115" s="2868" t="n"/>
      <c r="BG115" s="2868" t="n"/>
      <c r="BH115" s="2868" t="n"/>
      <c r="BI115" s="1492" t="n"/>
      <c r="BJ115" s="2869" t="n"/>
      <c r="BK115" s="2955" t="n"/>
      <c r="BL115" s="2868" t="n"/>
      <c r="BM115" s="2868" t="n"/>
      <c r="BN115" s="2868" t="n"/>
      <c r="BO115" s="2868" t="n"/>
      <c r="BP115" s="2868" t="n"/>
      <c r="BQ115" s="2868" t="n"/>
      <c r="BR115" s="1492" t="n"/>
      <c r="BS115" s="2869" t="n"/>
      <c r="BT115" s="2955" t="n"/>
      <c r="BU115" s="2868" t="n"/>
      <c r="BV115" s="2868" t="n"/>
      <c r="BW115" s="2868" t="n"/>
      <c r="BX115" s="2868" t="n"/>
      <c r="BY115" s="2868" t="n"/>
      <c r="BZ115" s="1492" t="n"/>
      <c r="CA115" s="2831" t="n"/>
      <c r="CB115" s="2955" t="n"/>
      <c r="CC115" s="2868" t="n"/>
      <c r="CD115" s="2868" t="n"/>
      <c r="CE115" s="2868" t="n"/>
      <c r="CF115" s="2868" t="n"/>
      <c r="CG115" s="2868" t="n"/>
      <c r="CH115" s="1492" t="n"/>
      <c r="CI115" s="2831" t="n"/>
      <c r="CJ115" s="2955" t="n"/>
      <c r="CK115" s="2868" t="n"/>
      <c r="CL115" s="2868" t="n"/>
      <c r="CM115" s="2868" t="n"/>
      <c r="CN115" s="2868" t="n"/>
      <c r="CO115" s="2868" t="n"/>
      <c r="CP115" s="1492" t="n"/>
      <c r="CQ115" s="1496" t="n"/>
      <c r="CR115" s="2867" t="n">
        <v>2.47</v>
      </c>
      <c r="CS115" s="2868" t="n">
        <v>0.8</v>
      </c>
      <c r="CT115" s="2868" t="n">
        <v>2.67</v>
      </c>
      <c r="CU115" s="2868" t="n">
        <v>1.67</v>
      </c>
      <c r="CV115" s="2868" t="n">
        <v>-0.2000000000000002</v>
      </c>
      <c r="CW115" s="2868" t="n">
        <v>0</v>
      </c>
      <c r="CX115" s="1492">
        <f>IFERROR(CR115/CW115-1,"-")</f>
        <v/>
      </c>
      <c r="CY115" s="70" t="n"/>
      <c r="CZ115" s="2870" t="n">
        <v>2.4</v>
      </c>
      <c r="DA115" s="2868" t="n">
        <v>4.270000000000001</v>
      </c>
      <c r="DB115" s="2868" t="n"/>
      <c r="DC115" s="2868" t="n"/>
      <c r="DD115" s="2868" t="n">
        <v>0.85</v>
      </c>
      <c r="DE115" s="1492" t="n"/>
      <c r="DF115" s="1492">
        <f>+DA115/DD115-1</f>
        <v/>
      </c>
      <c r="DG115" s="1994">
        <f>+DB115/DD115-1</f>
        <v/>
      </c>
      <c r="DH115" s="1994">
        <f>+DC115/DD115-1</f>
        <v/>
      </c>
      <c r="DI115" s="2855" t="n"/>
      <c r="DJ115" s="2652">
        <f>SUM(D115,J115,P115,V115,AD115,AL115,AU115,BC115,BK115,BT115,CB115,CJ115)-CR115</f>
        <v/>
      </c>
      <c r="DK115" s="2652">
        <f>SUM(E115,K115,Q115,W115,AE115,AM115,AV115,BD115,BL115,BU115,CC115,CK115)-CS115</f>
        <v/>
      </c>
      <c r="DL115" s="2652">
        <f>SUM(G115,M115,S115,AA115,AI115,AR115,AZ115,BH115,BQ115,BY115,CG115,CO115)-CW115</f>
        <v/>
      </c>
      <c r="DM115" s="2652">
        <f>SUM(D115,J115,P115,V115,AD115,AL115,AU115,BC115,,BN115,BV115,CD115,CL115)-CT115</f>
        <v/>
      </c>
      <c r="DN115" s="2855" t="n"/>
      <c r="DO115" s="2855" t="n"/>
      <c r="DP115" s="2956" t="n">
        <v>12293253</v>
      </c>
      <c r="DQ115" s="2857">
        <f>-CR115+DP115/10^6</f>
        <v/>
      </c>
      <c r="DR115" s="2652">
        <f>SUM(E115,K115,Q115,W115,AE115,AM115,AV115,BD115,BL115,BU115,CC115,CK115)-CS115</f>
        <v/>
      </c>
      <c r="DS115" s="2652">
        <f>SUM(D115,J115,P115,V115,AD115,AL115,AU115,BC115,,BN115,BV115,CD115,CL115)-CT115</f>
        <v/>
      </c>
      <c r="DT115" s="2858" t="n"/>
      <c r="DU115" s="2189" t="n">
        <v>-0.125</v>
      </c>
      <c r="DV115" s="2859">
        <f>DU115-CJ115</f>
        <v/>
      </c>
      <c r="DX115" s="2847">
        <f>(CS115-CZ115)*10^6</f>
        <v/>
      </c>
      <c r="DY115" s="2847">
        <f>(CT115-DC115)*10^6</f>
        <v/>
      </c>
      <c r="DZ115" s="2847">
        <f>(CW115-DD115)*10^6</f>
        <v/>
      </c>
      <c r="EB115" s="2860" t="n"/>
    </row>
    <row customFormat="1" customHeight="1" hidden="1" ht="15.75" outlineLevel="1" r="116" s="1879">
      <c r="A116" s="1116" t="n"/>
      <c r="B116" s="2202" t="inlineStr">
        <is>
          <t>REMUNERATIONS TRANSITAIRES</t>
        </is>
      </c>
      <c r="C116" s="2201" t="inlineStr">
        <is>
          <t>Opex110</t>
        </is>
      </c>
      <c r="D116" s="2867" t="n"/>
      <c r="E116" s="2868" t="n">
        <v>0</v>
      </c>
      <c r="F116" s="2868" t="n">
        <v>0</v>
      </c>
      <c r="G116" s="2868" t="n"/>
      <c r="H116" s="1492" t="n"/>
      <c r="I116" s="482" t="n"/>
      <c r="J116" s="2867" t="n"/>
      <c r="K116" s="2868" t="n">
        <v>0</v>
      </c>
      <c r="L116" s="2868" t="n">
        <v>0</v>
      </c>
      <c r="M116" s="2868" t="n"/>
      <c r="N116" s="1492" t="n"/>
      <c r="O116" s="1496" t="n"/>
      <c r="P116" s="2867" t="n"/>
      <c r="Q116" s="2868" t="n">
        <v>0</v>
      </c>
      <c r="R116" s="2868" t="n">
        <v>0</v>
      </c>
      <c r="S116" s="2868" t="n"/>
      <c r="T116" s="1492" t="n"/>
      <c r="U116" s="2862" t="n"/>
      <c r="V116" s="2867" t="n"/>
      <c r="W116" s="2868" t="n">
        <v>0</v>
      </c>
      <c r="X116" s="2868" t="n">
        <v>0</v>
      </c>
      <c r="Y116" s="2868" t="n">
        <v>0</v>
      </c>
      <c r="Z116" s="2868" t="n">
        <v>0</v>
      </c>
      <c r="AA116" s="2868" t="n"/>
      <c r="AB116" s="1492" t="n"/>
      <c r="AC116" s="1496" t="n"/>
      <c r="AD116" s="2867" t="n"/>
      <c r="AE116" s="2868" t="n"/>
      <c r="AF116" s="2868" t="n"/>
      <c r="AG116" s="2868" t="n"/>
      <c r="AH116" s="2868" t="n"/>
      <c r="AI116" s="2868" t="n"/>
      <c r="AJ116" s="1492" t="n"/>
      <c r="AK116" s="1496" t="n"/>
      <c r="AL116" s="2867" t="n"/>
      <c r="AM116" s="2868" t="n"/>
      <c r="AN116" s="2868" t="n"/>
      <c r="AO116" s="2868" t="n"/>
      <c r="AP116" s="2868" t="n"/>
      <c r="AQ116" s="2868" t="n"/>
      <c r="AR116" s="2868" t="n"/>
      <c r="AS116" s="1492" t="n"/>
      <c r="AT116" s="2863" t="n"/>
      <c r="AU116" s="2867" t="n"/>
      <c r="AV116" s="2868" t="n"/>
      <c r="AW116" s="2868" t="n"/>
      <c r="AX116" s="2868" t="n"/>
      <c r="AY116" s="2868" t="n"/>
      <c r="AZ116" s="2868" t="n"/>
      <c r="BA116" s="1492" t="n"/>
      <c r="BB116" s="1496" t="n"/>
      <c r="BC116" s="2867" t="n"/>
      <c r="BD116" s="2868" t="n"/>
      <c r="BE116" s="2868" t="n"/>
      <c r="BF116" s="2868" t="n"/>
      <c r="BG116" s="2868" t="n"/>
      <c r="BH116" s="2868" t="n"/>
      <c r="BI116" s="1492" t="n"/>
      <c r="BJ116" s="2869" t="n"/>
      <c r="BK116" s="2867" t="n"/>
      <c r="BL116" s="2868" t="n"/>
      <c r="BM116" s="2868" t="n"/>
      <c r="BN116" s="2868" t="n"/>
      <c r="BO116" s="2868" t="n"/>
      <c r="BP116" s="2868" t="n"/>
      <c r="BQ116" s="2868" t="n"/>
      <c r="BR116" s="1492" t="n"/>
      <c r="BS116" s="2869" t="n"/>
      <c r="BT116" s="2867" t="n"/>
      <c r="BU116" s="2868" t="n"/>
      <c r="BV116" s="2868" t="n"/>
      <c r="BW116" s="2868" t="n"/>
      <c r="BX116" s="2868" t="n"/>
      <c r="BY116" s="2868" t="n"/>
      <c r="BZ116" s="1492" t="n"/>
      <c r="CA116" s="2831" t="n"/>
      <c r="CB116" s="2867" t="n"/>
      <c r="CC116" s="2868" t="n"/>
      <c r="CD116" s="2868" t="n"/>
      <c r="CE116" s="2868" t="n"/>
      <c r="CF116" s="2868" t="n"/>
      <c r="CG116" s="2868" t="n"/>
      <c r="CH116" s="1492" t="n"/>
      <c r="CI116" s="2831" t="n"/>
      <c r="CJ116" s="2867" t="n"/>
      <c r="CK116" s="2868" t="n"/>
      <c r="CL116" s="2868" t="n"/>
      <c r="CM116" s="2868" t="n"/>
      <c r="CN116" s="2868" t="n"/>
      <c r="CO116" s="2868" t="n"/>
      <c r="CP116" s="1492" t="n"/>
      <c r="CQ116" s="1496" t="n"/>
      <c r="CR116" s="2867" t="n">
        <v>0</v>
      </c>
      <c r="CS116" s="2868" t="n">
        <v>0</v>
      </c>
      <c r="CT116" s="2868" t="n">
        <v>0</v>
      </c>
      <c r="CU116" s="2868" t="n">
        <v>0</v>
      </c>
      <c r="CV116" s="2868" t="n">
        <v>0</v>
      </c>
      <c r="CW116" s="2868" t="n">
        <v>0</v>
      </c>
      <c r="CX116" s="1492">
        <f>IFERROR(CR116/CW116-1,"-")</f>
        <v/>
      </c>
      <c r="CY116" s="70" t="n"/>
      <c r="CZ116" s="2870" t="n">
        <v>0</v>
      </c>
      <c r="DA116" s="2868" t="n">
        <v>0</v>
      </c>
      <c r="DB116" s="2868" t="n"/>
      <c r="DC116" s="2868" t="n"/>
      <c r="DD116" s="2868" t="n">
        <v>0</v>
      </c>
      <c r="DE116" s="1492" t="n"/>
      <c r="DF116" s="1492" t="n"/>
      <c r="DG116" s="1994" t="n"/>
      <c r="DH116" s="1994" t="n"/>
      <c r="DI116" s="2855" t="n"/>
      <c r="DJ116" s="2652">
        <f>SUM(D116,J116,P116,V116,AD116,AL116,AU116,BC116,BK116,BT116,CB116,CJ116)-CR116</f>
        <v/>
      </c>
      <c r="DK116" s="2652">
        <f>SUM(E116,K116,Q116,W116,AE116,AM116,AV116,BD116,BL116,BU116,CC116,CK116)-CS116</f>
        <v/>
      </c>
      <c r="DL116" s="2652">
        <f>SUM(G116,M116,S116,AA116,AI116,AR116,AZ116,BH116,BQ116,BY116,CG116,CO116)-CW116</f>
        <v/>
      </c>
      <c r="DM116" s="2652">
        <f>SUM(D116,J116,P116,V116,AD116,AL116,AU116,BC116,,BN116,BV116,CD116,CL116)-CT116</f>
        <v/>
      </c>
      <c r="DN116" s="2855" t="n"/>
      <c r="DO116" s="2855" t="n"/>
      <c r="DP116" s="2871" t="n"/>
      <c r="DQ116" s="2857">
        <f>-CR116+DP116/10^6</f>
        <v/>
      </c>
      <c r="DR116" s="2652">
        <f>SUM(E116,K116,Q116,W116,AE116,AM116,AV116,BD116,BL116,BU116,CC116,CK116)-CS116</f>
        <v/>
      </c>
      <c r="DS116" s="2652">
        <f>SUM(D116,J116,P116,V116,AD116,AL116,AU116,BC116,,BN116,BV116,CD116,CL116)-CT116</f>
        <v/>
      </c>
      <c r="DT116" s="2858" t="n"/>
      <c r="DU116" s="2189" t="n"/>
      <c r="DV116" s="2859">
        <f>DU116-CJ116</f>
        <v/>
      </c>
      <c r="DX116" s="2847">
        <f>(CS116-CZ116)*10^6</f>
        <v/>
      </c>
      <c r="DY116" s="2847">
        <f>(CT116-DC116)*10^6</f>
        <v/>
      </c>
      <c r="DZ116" s="2847">
        <f>(CW116-DD116)*10^6</f>
        <v/>
      </c>
      <c r="EB116" s="2860" t="n"/>
    </row>
    <row customFormat="1" customHeight="1" hidden="1" ht="15.75" outlineLevel="1" r="117" s="1879">
      <c r="A117" s="1116" t="n"/>
      <c r="B117" s="2202" t="inlineStr">
        <is>
          <t>FRAIS DE DEBOURS ENLEVEMENT</t>
        </is>
      </c>
      <c r="C117" s="2201" t="inlineStr">
        <is>
          <t>Opex111</t>
        </is>
      </c>
      <c r="D117" s="2867" t="n"/>
      <c r="E117" s="2868" t="n">
        <v>0</v>
      </c>
      <c r="F117" s="2868" t="n">
        <v>0</v>
      </c>
      <c r="G117" s="2868" t="n"/>
      <c r="H117" s="1492" t="n"/>
      <c r="I117" s="482" t="n"/>
      <c r="J117" s="2867" t="n"/>
      <c r="K117" s="2868" t="n">
        <v>0</v>
      </c>
      <c r="L117" s="2868" t="n">
        <v>0</v>
      </c>
      <c r="M117" s="2868" t="n"/>
      <c r="N117" s="1492" t="n"/>
      <c r="O117" s="1496" t="n"/>
      <c r="P117" s="2867" t="n"/>
      <c r="Q117" s="2868" t="n">
        <v>0</v>
      </c>
      <c r="R117" s="2868" t="n">
        <v>0</v>
      </c>
      <c r="S117" s="2868" t="n"/>
      <c r="T117" s="1492" t="n"/>
      <c r="U117" s="2862" t="n"/>
      <c r="V117" s="2867" t="n"/>
      <c r="W117" s="2868" t="n">
        <v>0</v>
      </c>
      <c r="X117" s="2868" t="n">
        <v>0</v>
      </c>
      <c r="Y117" s="2868" t="n">
        <v>0</v>
      </c>
      <c r="Z117" s="2868" t="n">
        <v>0</v>
      </c>
      <c r="AA117" s="2868" t="n"/>
      <c r="AB117" s="1492" t="n"/>
      <c r="AC117" s="1496" t="n"/>
      <c r="AD117" s="2867" t="n"/>
      <c r="AE117" s="2868" t="n"/>
      <c r="AF117" s="2868" t="n"/>
      <c r="AG117" s="2868" t="n"/>
      <c r="AH117" s="2868" t="n"/>
      <c r="AI117" s="2868" t="n"/>
      <c r="AJ117" s="1492" t="n"/>
      <c r="AK117" s="1496" t="n"/>
      <c r="AL117" s="2867" t="n"/>
      <c r="AM117" s="2868" t="n"/>
      <c r="AN117" s="2868" t="n"/>
      <c r="AO117" s="2868" t="n"/>
      <c r="AP117" s="2868" t="n"/>
      <c r="AQ117" s="2868" t="n"/>
      <c r="AR117" s="2868" t="n"/>
      <c r="AS117" s="1492" t="n"/>
      <c r="AT117" s="2863" t="n"/>
      <c r="AU117" s="2867" t="n"/>
      <c r="AV117" s="2868" t="n"/>
      <c r="AW117" s="2868" t="n"/>
      <c r="AX117" s="2868" t="n"/>
      <c r="AY117" s="2868" t="n"/>
      <c r="AZ117" s="2868" t="n"/>
      <c r="BA117" s="1492" t="n"/>
      <c r="BB117" s="1496" t="n"/>
      <c r="BC117" s="2867" t="n"/>
      <c r="BD117" s="2868" t="n"/>
      <c r="BE117" s="2868" t="n"/>
      <c r="BF117" s="2868" t="n"/>
      <c r="BG117" s="2868" t="n"/>
      <c r="BH117" s="2868" t="n"/>
      <c r="BI117" s="1492" t="n"/>
      <c r="BJ117" s="2869" t="n"/>
      <c r="BK117" s="2867" t="n"/>
      <c r="BL117" s="2868" t="n"/>
      <c r="BM117" s="2868" t="n"/>
      <c r="BN117" s="2868" t="n"/>
      <c r="BO117" s="2868" t="n"/>
      <c r="BP117" s="2868" t="n"/>
      <c r="BQ117" s="2868" t="n"/>
      <c r="BR117" s="1492" t="n"/>
      <c r="BS117" s="2869" t="n"/>
      <c r="BT117" s="2867" t="n"/>
      <c r="BU117" s="2868" t="n"/>
      <c r="BV117" s="2868" t="n"/>
      <c r="BW117" s="2868" t="n"/>
      <c r="BX117" s="2868" t="n"/>
      <c r="BY117" s="2868" t="n"/>
      <c r="BZ117" s="1492" t="n"/>
      <c r="CA117" s="2831" t="n"/>
      <c r="CB117" s="2867" t="n"/>
      <c r="CC117" s="2868" t="n"/>
      <c r="CD117" s="2868" t="n"/>
      <c r="CE117" s="2868" t="n"/>
      <c r="CF117" s="2868" t="n"/>
      <c r="CG117" s="2868" t="n"/>
      <c r="CH117" s="1492" t="n"/>
      <c r="CI117" s="2831" t="n"/>
      <c r="CJ117" s="2867" t="n"/>
      <c r="CK117" s="2868" t="n"/>
      <c r="CL117" s="2868" t="n"/>
      <c r="CM117" s="2868" t="n"/>
      <c r="CN117" s="2868" t="n"/>
      <c r="CO117" s="2868" t="n"/>
      <c r="CP117" s="1492" t="n"/>
      <c r="CQ117" s="1496" t="n"/>
      <c r="CR117" s="2867" t="n">
        <v>0</v>
      </c>
      <c r="CS117" s="2868" t="n">
        <v>0</v>
      </c>
      <c r="CT117" s="2868" t="n">
        <v>0</v>
      </c>
      <c r="CU117" s="2868" t="n">
        <v>0</v>
      </c>
      <c r="CV117" s="2868" t="n">
        <v>0</v>
      </c>
      <c r="CW117" s="2868" t="n">
        <v>0</v>
      </c>
      <c r="CX117" s="1492">
        <f>IFERROR(CR117/CW117-1,"-")</f>
        <v/>
      </c>
      <c r="CY117" s="70" t="n"/>
      <c r="CZ117" s="2870" t="n">
        <v>0</v>
      </c>
      <c r="DA117" s="2868" t="n">
        <v>0</v>
      </c>
      <c r="DB117" s="2868" t="n"/>
      <c r="DC117" s="2868" t="n"/>
      <c r="DD117" s="2868" t="n">
        <v>0</v>
      </c>
      <c r="DE117" s="1492" t="n"/>
      <c r="DF117" s="1492" t="n"/>
      <c r="DG117" s="1994" t="n"/>
      <c r="DH117" s="1994" t="n"/>
      <c r="DI117" s="2855" t="n"/>
      <c r="DJ117" s="2652">
        <f>SUM(D117,J117,P117,V117,AD117,AL117,AU117,BC117,BK117,BT117,CB117,CJ117)-CR117</f>
        <v/>
      </c>
      <c r="DK117" s="2652">
        <f>SUM(E117,K117,Q117,W117,AE117,AM117,AV117,BD117,BL117,BU117,CC117,CK117)-CS117</f>
        <v/>
      </c>
      <c r="DL117" s="2652">
        <f>SUM(G117,M117,S117,AA117,AI117,AR117,AZ117,BH117,BQ117,BY117,CG117,CO117)-CW117</f>
        <v/>
      </c>
      <c r="DM117" s="2652">
        <f>SUM(D117,J117,P117,V117,AD117,AL117,AU117,BC117,,BN117,BV117,CD117,CL117)-CT117</f>
        <v/>
      </c>
      <c r="DN117" s="2855" t="n"/>
      <c r="DO117" s="2855" t="n"/>
      <c r="DP117" s="2871" t="n"/>
      <c r="DQ117" s="2857">
        <f>-CR117+DP117/10^6</f>
        <v/>
      </c>
      <c r="DR117" s="2652">
        <f>SUM(E117,K117,Q117,W117,AE117,AM117,AV117,BD117,BL117,BU117,CC117,CK117)-CS117</f>
        <v/>
      </c>
      <c r="DS117" s="2652">
        <f>SUM(D117,J117,P117,V117,AD117,AL117,AU117,BC117,,BN117,BV117,CD117,CL117)-CT117</f>
        <v/>
      </c>
      <c r="DT117" s="2858" t="n"/>
      <c r="DU117" s="2189" t="n"/>
      <c r="DV117" s="2859">
        <f>DU117-CJ117</f>
        <v/>
      </c>
      <c r="DX117" s="2847">
        <f>(CS117-CZ117)*10^6</f>
        <v/>
      </c>
      <c r="DY117" s="2847">
        <f>(CT117-DC117)*10^6</f>
        <v/>
      </c>
      <c r="DZ117" s="2847">
        <f>(CW117-DD117)*10^6</f>
        <v/>
      </c>
      <c r="EB117" s="2860" t="n"/>
    </row>
    <row customFormat="1" customHeight="1" hidden="1" ht="15.75" outlineLevel="1" r="118" s="1879">
      <c r="A118" s="1116" t="n"/>
      <c r="B118" s="2202" t="inlineStr">
        <is>
          <t>HONORAIRES AVOCATS, HUISSIERS</t>
        </is>
      </c>
      <c r="C118" s="2201" t="inlineStr">
        <is>
          <t>Opex112</t>
        </is>
      </c>
      <c r="D118" s="2957" t="n">
        <v>1</v>
      </c>
      <c r="E118" s="2868" t="n">
        <v>1.76</v>
      </c>
      <c r="F118" s="2868" t="n">
        <v>-0.76</v>
      </c>
      <c r="G118" s="2868" t="n">
        <v>0.6894</v>
      </c>
      <c r="H118" s="1492" t="n">
        <v>0.450536698578474</v>
      </c>
      <c r="I118" s="482" t="n"/>
      <c r="J118" s="2957" t="n">
        <v>4.098186</v>
      </c>
      <c r="K118" s="2868" t="n">
        <v>1.76</v>
      </c>
      <c r="L118" s="2868" t="n">
        <v>2.338186</v>
      </c>
      <c r="M118" s="2868" t="n">
        <v>0.5</v>
      </c>
      <c r="N118" s="1492" t="n">
        <v>7.196372</v>
      </c>
      <c r="O118" s="1496" t="n"/>
      <c r="P118" s="2958" t="n">
        <v>1</v>
      </c>
      <c r="Q118" s="2868" t="n">
        <v>1.76</v>
      </c>
      <c r="R118" s="2959" t="n">
        <v>-0.76</v>
      </c>
      <c r="S118" s="2868" t="n">
        <v>0.5</v>
      </c>
      <c r="T118" s="1492" t="n">
        <v>1</v>
      </c>
      <c r="U118" s="2862" t="n"/>
      <c r="V118" s="2958" t="n">
        <v>5.51128</v>
      </c>
      <c r="W118" s="2868" t="n">
        <v>1.76</v>
      </c>
      <c r="X118" s="2868" t="n">
        <v>1.76</v>
      </c>
      <c r="Y118" s="2868" t="n">
        <v>3.75128</v>
      </c>
      <c r="Z118" s="2868" t="n">
        <v>3.75128</v>
      </c>
      <c r="AA118" s="2868" t="n">
        <v>3.88935</v>
      </c>
      <c r="AB118" s="1492" t="n">
        <v>0.4170182678339569</v>
      </c>
      <c r="AC118" s="1496" t="n"/>
      <c r="AD118" s="2958" t="n"/>
      <c r="AE118" s="2868" t="n"/>
      <c r="AF118" s="2868" t="n"/>
      <c r="AG118" s="2868" t="n"/>
      <c r="AH118" s="2868" t="n"/>
      <c r="AI118" s="2868" t="n"/>
      <c r="AJ118" s="1492" t="n"/>
      <c r="AK118" s="1496" t="n"/>
      <c r="AL118" s="2958" t="n"/>
      <c r="AM118" s="2868" t="n"/>
      <c r="AN118" s="2868" t="n"/>
      <c r="AO118" s="2868" t="n"/>
      <c r="AP118" s="2868" t="n"/>
      <c r="AQ118" s="2868" t="n"/>
      <c r="AR118" s="2868" t="n"/>
      <c r="AS118" s="1492" t="n"/>
      <c r="AT118" s="2863" t="n"/>
      <c r="AU118" s="2958" t="n"/>
      <c r="AV118" s="2868" t="n"/>
      <c r="AW118" s="2868" t="n"/>
      <c r="AX118" s="2868" t="n"/>
      <c r="AY118" s="2868" t="n"/>
      <c r="AZ118" s="2868" t="n"/>
      <c r="BA118" s="1492" t="n"/>
      <c r="BB118" s="1496" t="n"/>
      <c r="BC118" s="2958" t="n"/>
      <c r="BD118" s="2868" t="n"/>
      <c r="BE118" s="2868" t="n"/>
      <c r="BF118" s="2868" t="n"/>
      <c r="BG118" s="2868" t="n"/>
      <c r="BH118" s="2868" t="n"/>
      <c r="BI118" s="1492" t="n"/>
      <c r="BJ118" s="2869" t="n"/>
      <c r="BK118" s="2958" t="n"/>
      <c r="BL118" s="2868" t="n"/>
      <c r="BM118" s="2868" t="n"/>
      <c r="BN118" s="2868" t="n"/>
      <c r="BO118" s="2868" t="n"/>
      <c r="BP118" s="2868" t="n"/>
      <c r="BQ118" s="2868" t="n"/>
      <c r="BR118" s="1492" t="n"/>
      <c r="BS118" s="2869" t="n"/>
      <c r="BT118" s="2958" t="n"/>
      <c r="BU118" s="2868" t="n"/>
      <c r="BV118" s="2868" t="n"/>
      <c r="BW118" s="2868" t="n"/>
      <c r="BX118" s="2868" t="n"/>
      <c r="BY118" s="2868" t="n"/>
      <c r="BZ118" s="1492" t="n"/>
      <c r="CA118" s="2831" t="n"/>
      <c r="CB118" s="2958" t="n"/>
      <c r="CC118" s="2868" t="n"/>
      <c r="CD118" s="2868" t="n"/>
      <c r="CE118" s="2868" t="n"/>
      <c r="CF118" s="2868" t="n"/>
      <c r="CG118" s="2868" t="n"/>
      <c r="CH118" s="1492" t="n"/>
      <c r="CI118" s="2831" t="n"/>
      <c r="CJ118" s="2960" t="n"/>
      <c r="CK118" s="2868" t="n"/>
      <c r="CL118" s="2868" t="n"/>
      <c r="CM118" s="2868" t="n"/>
      <c r="CN118" s="2868" t="n"/>
      <c r="CO118" s="2868" t="n"/>
      <c r="CP118" s="1492" t="n"/>
      <c r="CQ118" s="1496" t="n"/>
      <c r="CR118" s="2867" t="n">
        <v>11.609466</v>
      </c>
      <c r="CS118" s="2868" t="n">
        <v>7.04</v>
      </c>
      <c r="CT118" s="2868" t="n">
        <v>7.858186</v>
      </c>
      <c r="CU118" s="2868" t="n">
        <v>4.569466000000001</v>
      </c>
      <c r="CV118" s="2868" t="n">
        <v>3.751280000000001</v>
      </c>
      <c r="CW118" s="2868" t="n">
        <v>5.578749999999999</v>
      </c>
      <c r="CX118" s="1492">
        <f>IFERROR(CR118/CW118-1,"-")</f>
        <v/>
      </c>
      <c r="CY118" s="70" t="n"/>
      <c r="CZ118" s="2870" t="n">
        <v>21.12</v>
      </c>
      <c r="DA118" s="2868" t="n">
        <v>21.93818600000001</v>
      </c>
      <c r="DB118" s="2868" t="n"/>
      <c r="DC118" s="2868" t="n"/>
      <c r="DD118" s="2868" t="n">
        <v>88.58319399999999</v>
      </c>
      <c r="DE118" s="1492">
        <f>+CZ118/DD118-1</f>
        <v/>
      </c>
      <c r="DF118" s="1492">
        <f>+DA118/DD118-1</f>
        <v/>
      </c>
      <c r="DG118" s="1994">
        <f>+DB118/DD118-1</f>
        <v/>
      </c>
      <c r="DH118" s="1994">
        <f>+DC118/DD118-1</f>
        <v/>
      </c>
      <c r="DI118" s="2855" t="n"/>
      <c r="DJ118" s="2652">
        <f>SUM(D118,J118,P118,V118,AD118,AL118,AU118,BC118,BK118,BT118,CB118,CJ118)-CR118</f>
        <v/>
      </c>
      <c r="DK118" s="2652">
        <f>SUM(E118,K118,Q118,W118,AE118,AM118,AV118,BD118,BL118,BU118,CC118,CK118)-CS118</f>
        <v/>
      </c>
      <c r="DL118" s="2652">
        <f>SUM(G118,M118,S118,AA118,AI118,AR118,AZ118,BH118,BQ118,BY118,CG118,CO118)-CW118</f>
        <v/>
      </c>
      <c r="DM118" s="2652">
        <f>SUM(D118,J118,P118,V118,AD118,AL118,AU118,BC118,,BN118,BV118,CD118,CL118)-CT118</f>
        <v/>
      </c>
      <c r="DN118" s="2855" t="n"/>
      <c r="DO118" s="2855" t="n"/>
      <c r="DP118" s="2961" t="n">
        <v>114755696</v>
      </c>
      <c r="DQ118" s="2857">
        <f>-CR118+DP118/10^6</f>
        <v/>
      </c>
      <c r="DR118" s="2652">
        <f>SUM(E118,K118,Q118,W118,AE118,AM118,AV118,BD118,BL118,BU118,CC118,CK118)-CS118</f>
        <v/>
      </c>
      <c r="DS118" s="2652">
        <f>SUM(D118,J118,P118,V118,AD118,AL118,AU118,BC118,,BN118,BV118,CD118,CL118)-CT118</f>
        <v/>
      </c>
      <c r="DT118" s="2858" t="n"/>
      <c r="DU118" s="2189" t="n">
        <v>18.375907</v>
      </c>
      <c r="DV118" s="2859">
        <f>DU118-CJ118</f>
        <v/>
      </c>
      <c r="DX118" s="2847">
        <f>(CS118-CZ118)*10^6</f>
        <v/>
      </c>
      <c r="DY118" s="2847">
        <f>(CT118-DC118)*10^6</f>
        <v/>
      </c>
      <c r="DZ118" s="2847">
        <f>(CW118-DD118)*10^6</f>
        <v/>
      </c>
      <c r="EB118" s="2860" t="n"/>
    </row>
    <row customFormat="1" customHeight="1" hidden="1" ht="15.75" outlineLevel="1" r="119" s="1879">
      <c r="A119" s="1116" t="n"/>
      <c r="B119" s="2202" t="inlineStr">
        <is>
          <t>HONORAIRES CONSULTANTS</t>
        </is>
      </c>
      <c r="C119" s="2201" t="inlineStr">
        <is>
          <t>Opex113</t>
        </is>
      </c>
      <c r="D119" s="2962" t="n">
        <v>2.567349</v>
      </c>
      <c r="E119" s="2868" t="n">
        <v>44.75</v>
      </c>
      <c r="F119" s="2868" t="n">
        <v>-42.182651</v>
      </c>
      <c r="G119" s="2868" t="n">
        <v>0.1</v>
      </c>
      <c r="H119" s="1492" t="n">
        <v>24.67349</v>
      </c>
      <c r="I119" s="482" t="n"/>
      <c r="J119" s="2962" t="n">
        <v>12.042111</v>
      </c>
      <c r="K119" s="2868" t="n">
        <v>12.25</v>
      </c>
      <c r="L119" s="2868" t="n">
        <v>-0.2078889999999998</v>
      </c>
      <c r="M119" s="2868" t="n">
        <v>0.2</v>
      </c>
      <c r="N119" s="1492" t="n">
        <v>59.210555</v>
      </c>
      <c r="O119" s="1496" t="n"/>
      <c r="P119" s="2962" t="n">
        <v>3.737232</v>
      </c>
      <c r="Q119" s="2868" t="n">
        <v>12.25</v>
      </c>
      <c r="R119" s="2868" t="n">
        <v>-8.512767999999999</v>
      </c>
      <c r="S119" s="2868" t="n">
        <v>10.7</v>
      </c>
      <c r="T119" s="1492" t="n">
        <v>-0.6507259813084112</v>
      </c>
      <c r="U119" s="2862" t="n"/>
      <c r="V119" s="2962" t="n">
        <v>0.125118</v>
      </c>
      <c r="W119" s="2868" t="n">
        <v>53.5</v>
      </c>
      <c r="X119" s="2868" t="n">
        <v>54.75</v>
      </c>
      <c r="Y119" s="2868" t="n">
        <v>-53.374882</v>
      </c>
      <c r="Z119" s="2868" t="n">
        <v>-54.624882</v>
      </c>
      <c r="AA119" s="2868" t="n">
        <v>0.068</v>
      </c>
      <c r="AB119" s="1492" t="n">
        <v>0.8399705882352941</v>
      </c>
      <c r="AC119" s="1496" t="n"/>
      <c r="AD119" s="2962" t="n"/>
      <c r="AE119" s="2868" t="n"/>
      <c r="AF119" s="2868" t="n"/>
      <c r="AG119" s="2868" t="n"/>
      <c r="AH119" s="2868" t="n"/>
      <c r="AI119" s="2868" t="n"/>
      <c r="AJ119" s="1492" t="n"/>
      <c r="AK119" s="1496" t="n"/>
      <c r="AL119" s="2962" t="n"/>
      <c r="AM119" s="2868" t="n"/>
      <c r="AN119" s="2868" t="n"/>
      <c r="AO119" s="2868" t="n"/>
      <c r="AP119" s="2868" t="n"/>
      <c r="AQ119" s="2868" t="n"/>
      <c r="AR119" s="2868" t="n"/>
      <c r="AS119" s="1492" t="n"/>
      <c r="AT119" s="2863" t="n"/>
      <c r="AU119" s="2962" t="n"/>
      <c r="AV119" s="2868" t="n"/>
      <c r="AW119" s="2868" t="n"/>
      <c r="AX119" s="2868" t="n"/>
      <c r="AY119" s="2868" t="n"/>
      <c r="AZ119" s="2868" t="n"/>
      <c r="BA119" s="1492" t="n"/>
      <c r="BB119" s="1496" t="n"/>
      <c r="BC119" s="2962" t="n"/>
      <c r="BD119" s="2868" t="n"/>
      <c r="BE119" s="2868" t="n"/>
      <c r="BF119" s="2868" t="n"/>
      <c r="BG119" s="2868" t="n"/>
      <c r="BH119" s="2868" t="n"/>
      <c r="BI119" s="1492" t="n"/>
      <c r="BJ119" s="2869" t="n"/>
      <c r="BK119" s="2962" t="n"/>
      <c r="BL119" s="2868" t="n"/>
      <c r="BM119" s="2868" t="n"/>
      <c r="BN119" s="2868" t="n"/>
      <c r="BO119" s="2868" t="n"/>
      <c r="BP119" s="2868" t="n"/>
      <c r="BQ119" s="2868" t="n"/>
      <c r="BR119" s="1492" t="n"/>
      <c r="BS119" s="2869" t="n"/>
      <c r="BT119" s="2962" t="n"/>
      <c r="BU119" s="2868" t="n"/>
      <c r="BV119" s="2868" t="n"/>
      <c r="BW119" s="2868" t="n"/>
      <c r="BX119" s="2868" t="n"/>
      <c r="BY119" s="2868" t="n"/>
      <c r="BZ119" s="1492" t="n"/>
      <c r="CA119" s="2831" t="n"/>
      <c r="CB119" s="2962" t="n"/>
      <c r="CC119" s="2868" t="n"/>
      <c r="CD119" s="2868" t="n"/>
      <c r="CE119" s="2868" t="n"/>
      <c r="CF119" s="2868" t="n"/>
      <c r="CG119" s="2868" t="n"/>
      <c r="CH119" s="1492" t="n"/>
      <c r="CI119" s="2831" t="n"/>
      <c r="CJ119" s="2962" t="n"/>
      <c r="CK119" s="2868" t="n"/>
      <c r="CL119" s="2868" t="n"/>
      <c r="CM119" s="2868" t="n"/>
      <c r="CN119" s="2868" t="n"/>
      <c r="CO119" s="2868" t="n"/>
      <c r="CP119" s="1492" t="n"/>
      <c r="CQ119" s="1496" t="n"/>
      <c r="CR119" s="2867" t="n">
        <v>18.47181</v>
      </c>
      <c r="CS119" s="2868" t="n">
        <v>122.75</v>
      </c>
      <c r="CT119" s="2868" t="n">
        <v>73.096692</v>
      </c>
      <c r="CU119" s="2868" t="n">
        <v>-104.27819</v>
      </c>
      <c r="CV119" s="2868" t="n">
        <v>-54.624882</v>
      </c>
      <c r="CW119" s="2868" t="n">
        <v>11.068</v>
      </c>
      <c r="CX119" s="1492">
        <f>IFERROR(CR119/CW119-1,"-")</f>
        <v/>
      </c>
      <c r="CY119" s="70" t="n"/>
      <c r="CZ119" s="2870" t="n">
        <v>303.5</v>
      </c>
      <c r="DA119" s="2868" t="n">
        <v>246.182333</v>
      </c>
      <c r="DB119" s="2868" t="n"/>
      <c r="DC119" s="2868" t="n"/>
      <c r="DD119" s="2868" t="n">
        <v>5.613023999999993</v>
      </c>
      <c r="DE119" s="1492">
        <f>+CZ119/DD119-1</f>
        <v/>
      </c>
      <c r="DF119" s="1492">
        <f>+DA119/DD119-1</f>
        <v/>
      </c>
      <c r="DG119" s="1994">
        <f>+DB119/DD119-1</f>
        <v/>
      </c>
      <c r="DH119" s="1994">
        <f>+DC119/DD119-1</f>
        <v/>
      </c>
      <c r="DI119" s="2855" t="n"/>
      <c r="DJ119" s="2652">
        <f>SUM(D119,J119,P119,V119,AD119,AL119,AU119,BC119,BK119,BT119,CB119,CJ119)-CR119</f>
        <v/>
      </c>
      <c r="DK119" s="2652">
        <f>SUM(E119,K119,Q119,W119,AE119,AM119,AV119,BD119,BL119,BU119,CC119,CK119)-CS119</f>
        <v/>
      </c>
      <c r="DL119" s="2652">
        <f>SUM(G119,M119,S119,AA119,AI119,AR119,AZ119,BH119,BQ119,BY119,CG119,CO119)-CW119</f>
        <v/>
      </c>
      <c r="DM119" s="2652">
        <f>SUM(D119,J119,P119,V119,AD119,AL119,AU119,BC119,,BN119,BV119,CD119,CL119)-CT119</f>
        <v/>
      </c>
      <c r="DN119" s="2855" t="n"/>
      <c r="DO119" s="2855" t="n"/>
      <c r="DP119" s="2963" t="n">
        <v>28625379</v>
      </c>
      <c r="DQ119" s="2857">
        <f>-CR119+DP119/10^6</f>
        <v/>
      </c>
      <c r="DR119" s="2652">
        <f>SUM(E119,K119,Q119,W119,AE119,AM119,AV119,BD119,BL119,BU119,CC119,CK119)-CS119</f>
        <v/>
      </c>
      <c r="DS119" s="2652">
        <f>SUM(D119,J119,P119,V119,AD119,AL119,AU119,BC119,,BN119,BV119,CD119,CL119)-CT119</f>
        <v/>
      </c>
      <c r="DT119" s="2858" t="n"/>
      <c r="DU119" s="2189" t="n">
        <v>0.782</v>
      </c>
      <c r="DV119" s="2859">
        <f>DU119-CJ119</f>
        <v/>
      </c>
      <c r="DX119" s="2847">
        <f>(CS119-CZ119)*10^6</f>
        <v/>
      </c>
      <c r="DY119" s="2847">
        <f>(CT119-DC119)*10^6</f>
        <v/>
      </c>
      <c r="DZ119" s="2847">
        <f>(CW119-DD119)*10^6</f>
        <v/>
      </c>
      <c r="EB119" s="2860" t="n"/>
    </row>
    <row customFormat="1" customHeight="1" hidden="1" ht="15.75" outlineLevel="1" r="120" s="1879">
      <c r="A120" s="1116" t="n"/>
      <c r="B120" s="2202" t="inlineStr">
        <is>
          <t>HONORAIRES CAC</t>
        </is>
      </c>
      <c r="C120" s="2201" t="inlineStr">
        <is>
          <t>Opex114</t>
        </is>
      </c>
      <c r="D120" s="2964" t="n">
        <v>1.7</v>
      </c>
      <c r="E120" s="2868" t="n">
        <v>2.083334</v>
      </c>
      <c r="F120" s="2868" t="n">
        <v>-0.3833339999999998</v>
      </c>
      <c r="G120" s="2868" t="n">
        <v>1.25</v>
      </c>
      <c r="H120" s="1492" t="n">
        <v>0.3599999999999999</v>
      </c>
      <c r="I120" s="482" t="n"/>
      <c r="J120" s="2964" t="n">
        <v>1</v>
      </c>
      <c r="K120" s="2868" t="n">
        <v>2.083334</v>
      </c>
      <c r="L120" s="2868" t="n">
        <v>-1.083334</v>
      </c>
      <c r="M120" s="2868" t="n">
        <v>1.25</v>
      </c>
      <c r="N120" s="1492" t="n">
        <v>-0.2</v>
      </c>
      <c r="O120" s="1496" t="n"/>
      <c r="P120" s="2964" t="n">
        <v>1</v>
      </c>
      <c r="Q120" s="2868" t="n">
        <v>2.083334</v>
      </c>
      <c r="R120" s="2868" t="n">
        <v>-1.083334</v>
      </c>
      <c r="S120" s="2868" t="n">
        <v>1</v>
      </c>
      <c r="T120" s="1492" t="n">
        <v>0</v>
      </c>
      <c r="U120" s="2862" t="n"/>
      <c r="V120" s="2964" t="n">
        <v>1</v>
      </c>
      <c r="W120" s="2868" t="n">
        <v>2.083334</v>
      </c>
      <c r="X120" s="2868" t="n">
        <v>2.083334</v>
      </c>
      <c r="Y120" s="2868" t="n">
        <v>-1.083334</v>
      </c>
      <c r="Z120" s="2868" t="n">
        <v>-1.083334</v>
      </c>
      <c r="AA120" s="2868" t="n">
        <v>1</v>
      </c>
      <c r="AB120" s="1492" t="n">
        <v>0</v>
      </c>
      <c r="AC120" s="1496" t="n"/>
      <c r="AD120" s="2964" t="n"/>
      <c r="AE120" s="2868" t="n"/>
      <c r="AF120" s="2868" t="n"/>
      <c r="AG120" s="2868" t="n"/>
      <c r="AH120" s="2868" t="n"/>
      <c r="AI120" s="2868" t="n"/>
      <c r="AJ120" s="1492" t="n"/>
      <c r="AK120" s="1496" t="n"/>
      <c r="AL120" s="2964" t="n"/>
      <c r="AM120" s="2868" t="n"/>
      <c r="AN120" s="2868" t="n"/>
      <c r="AO120" s="2868" t="n"/>
      <c r="AP120" s="2868" t="n"/>
      <c r="AQ120" s="2868" t="n"/>
      <c r="AR120" s="2868" t="n"/>
      <c r="AS120" s="1492" t="n"/>
      <c r="AT120" s="2863" t="n"/>
      <c r="AU120" s="2964" t="n"/>
      <c r="AV120" s="2868" t="n"/>
      <c r="AW120" s="2868" t="n"/>
      <c r="AX120" s="2868" t="n"/>
      <c r="AY120" s="2868" t="n"/>
      <c r="AZ120" s="2868" t="n"/>
      <c r="BA120" s="1492" t="n"/>
      <c r="BB120" s="1496" t="n"/>
      <c r="BC120" s="2964" t="n"/>
      <c r="BD120" s="2868" t="n"/>
      <c r="BE120" s="2868" t="n"/>
      <c r="BF120" s="2868" t="n"/>
      <c r="BG120" s="2868" t="n"/>
      <c r="BH120" s="2868" t="n"/>
      <c r="BI120" s="1492" t="n"/>
      <c r="BJ120" s="2869" t="n"/>
      <c r="BK120" s="2964" t="n"/>
      <c r="BL120" s="2868" t="n"/>
      <c r="BM120" s="2868" t="n"/>
      <c r="BN120" s="2868" t="n"/>
      <c r="BO120" s="2868" t="n"/>
      <c r="BP120" s="2868" t="n"/>
      <c r="BQ120" s="2868" t="n"/>
      <c r="BR120" s="1492" t="n"/>
      <c r="BS120" s="2869" t="n"/>
      <c r="BT120" s="2964" t="n"/>
      <c r="BU120" s="2868" t="n"/>
      <c r="BV120" s="2868" t="n"/>
      <c r="BW120" s="2868" t="n"/>
      <c r="BX120" s="2868" t="n"/>
      <c r="BY120" s="2868" t="n"/>
      <c r="BZ120" s="1492" t="n"/>
      <c r="CA120" s="2831" t="n"/>
      <c r="CB120" s="2964" t="n"/>
      <c r="CC120" s="2868" t="n"/>
      <c r="CD120" s="2868" t="n"/>
      <c r="CE120" s="2868" t="n"/>
      <c r="CF120" s="2868" t="n"/>
      <c r="CG120" s="2868" t="n"/>
      <c r="CH120" s="1492" t="n"/>
      <c r="CI120" s="2831" t="n"/>
      <c r="CJ120" s="2964" t="n"/>
      <c r="CK120" s="2868" t="n"/>
      <c r="CL120" s="2868" t="n"/>
      <c r="CM120" s="2868" t="n"/>
      <c r="CN120" s="2868" t="n"/>
      <c r="CO120" s="2868" t="n"/>
      <c r="CP120" s="1492" t="n"/>
      <c r="CQ120" s="1496" t="n"/>
      <c r="CR120" s="2867" t="n">
        <v>4.7</v>
      </c>
      <c r="CS120" s="2868" t="n">
        <v>8.333335999999999</v>
      </c>
      <c r="CT120" s="2868" t="n">
        <v>5.783334</v>
      </c>
      <c r="CU120" s="2868" t="n">
        <v>-3.633335999999999</v>
      </c>
      <c r="CV120" s="2868" t="n">
        <v>-1.083334</v>
      </c>
      <c r="CW120" s="2868" t="n">
        <v>4.5</v>
      </c>
      <c r="CX120" s="1492">
        <f>IFERROR(CR120/CW120-1,"-")</f>
        <v/>
      </c>
      <c r="CY120" s="70" t="n"/>
      <c r="CZ120" s="2870" t="n">
        <v>25.000008</v>
      </c>
      <c r="DA120" s="2868" t="n">
        <v>22.450006</v>
      </c>
      <c r="DB120" s="2868" t="n"/>
      <c r="DC120" s="2868" t="n"/>
      <c r="DD120" s="2868" t="n">
        <v>12.5</v>
      </c>
      <c r="DE120" s="1492">
        <f>+CZ120/DD120-1</f>
        <v/>
      </c>
      <c r="DF120" s="1492">
        <f>+DA120/DD120-1</f>
        <v/>
      </c>
      <c r="DG120" s="1994">
        <f>+DB120/DD120-1</f>
        <v/>
      </c>
      <c r="DH120" s="1994">
        <f>+DC120/DD120-1</f>
        <v/>
      </c>
      <c r="DI120" s="2855" t="n"/>
      <c r="DJ120" s="2652">
        <f>SUM(D120,J120,P120,V120,AD120,AL120,AU120,BC120,BK120,BT120,CB120,CJ120)-CR120</f>
        <v/>
      </c>
      <c r="DK120" s="2652">
        <f>SUM(E120,K120,Q120,W120,AE120,AM120,AV120,BD120,BL120,BU120,CC120,CK120)-CS120</f>
        <v/>
      </c>
      <c r="DL120" s="2652">
        <f>SUM(G120,M120,S120,AA120,AI120,AR120,AZ120,BH120,BQ120,BY120,CG120,CO120)-CW120</f>
        <v/>
      </c>
      <c r="DM120" s="2652">
        <f>SUM(D120,J120,P120,V120,AD120,AL120,AU120,BC120,,BN120,BV120,CD120,CL120)-CT120</f>
        <v/>
      </c>
      <c r="DN120" s="2855" t="n"/>
      <c r="DO120" s="2855" t="n"/>
      <c r="DP120" s="2965" t="n">
        <v>7700000</v>
      </c>
      <c r="DQ120" s="2857">
        <f>-CR120+DP120/10^6</f>
        <v/>
      </c>
      <c r="DR120" s="2652">
        <f>SUM(E120,K120,Q120,W120,AE120,AM120,AV120,BD120,BL120,BU120,CC120,CK120)-CS120</f>
        <v/>
      </c>
      <c r="DS120" s="2652">
        <f>SUM(D120,J120,P120,V120,AD120,AL120,AU120,BC120,,BN120,BV120,CD120,CL120)-CT120</f>
        <v/>
      </c>
      <c r="DT120" s="2858" t="n"/>
      <c r="DU120" s="2189" t="n">
        <v>-10.25</v>
      </c>
      <c r="DV120" s="2859">
        <f>DU120-CJ120</f>
        <v/>
      </c>
      <c r="DX120" s="2847">
        <f>(CS120-CZ120)*10^6</f>
        <v/>
      </c>
      <c r="DY120" s="2847">
        <f>(CT120-DC120)*10^6</f>
        <v/>
      </c>
      <c r="DZ120" s="2847">
        <f>(CW120-DD120)*10^6</f>
        <v/>
      </c>
      <c r="EB120" s="2860" t="n"/>
    </row>
    <row customFormat="1" customHeight="1" hidden="1" ht="15.75" outlineLevel="1" r="121" s="1879">
      <c r="A121" s="1116" t="n"/>
      <c r="B121" s="2202" t="inlineStr">
        <is>
          <t>HONORAIRES AUDITEURS</t>
        </is>
      </c>
      <c r="C121" s="2201" t="inlineStr">
        <is>
          <t>Opex115</t>
        </is>
      </c>
      <c r="D121" s="2867" t="n">
        <v>6.009523</v>
      </c>
      <c r="E121" s="2868" t="n">
        <v>5.833333333333333</v>
      </c>
      <c r="F121" s="2868" t="n">
        <v>0.1761896666666667</v>
      </c>
      <c r="G121" s="2868" t="n">
        <v>5.582604</v>
      </c>
      <c r="H121" s="1492" t="n">
        <v>0.07647309391817858</v>
      </c>
      <c r="I121" s="482" t="n"/>
      <c r="J121" s="2867" t="n">
        <v>6.009525</v>
      </c>
      <c r="K121" s="2868" t="n">
        <v>5.833333333333333</v>
      </c>
      <c r="L121" s="2868" t="n">
        <v>0.176191666666667</v>
      </c>
      <c r="M121" s="2868" t="n">
        <v>5.582606</v>
      </c>
      <c r="N121" s="1492" t="n">
        <v>0.07647306652126251</v>
      </c>
      <c r="O121" s="1496" t="n"/>
      <c r="P121" s="2867" t="n">
        <v>6.009523</v>
      </c>
      <c r="Q121" s="2868" t="n">
        <v>5.833333333333333</v>
      </c>
      <c r="R121" s="2868" t="n">
        <v>0.1761896666666667</v>
      </c>
      <c r="S121" s="2868" t="n">
        <v>5.582606</v>
      </c>
      <c r="T121" s="1492" t="n">
        <v>0.07647270826563779</v>
      </c>
      <c r="U121" s="2862" t="n"/>
      <c r="V121" s="2867" t="n">
        <v>6.009524</v>
      </c>
      <c r="W121" s="2868" t="n">
        <v>5.833333333333333</v>
      </c>
      <c r="X121" s="2868" t="n">
        <v>5.833333333333333</v>
      </c>
      <c r="Y121" s="2868" t="n">
        <v>0.1761906666666668</v>
      </c>
      <c r="Z121" s="2868" t="n">
        <v>0.1761906666666668</v>
      </c>
      <c r="AA121" s="2868" t="n">
        <v>5.582604</v>
      </c>
      <c r="AB121" s="1492" t="n">
        <v>0.07647327304605511</v>
      </c>
      <c r="AC121" s="1496" t="n"/>
      <c r="AD121" s="2867" t="n"/>
      <c r="AE121" s="2868" t="n"/>
      <c r="AF121" s="2868" t="n"/>
      <c r="AG121" s="2868" t="n"/>
      <c r="AH121" s="2868" t="n"/>
      <c r="AI121" s="2868" t="n"/>
      <c r="AJ121" s="1492" t="n"/>
      <c r="AK121" s="1496" t="n"/>
      <c r="AL121" s="2867" t="n"/>
      <c r="AM121" s="2868" t="n"/>
      <c r="AN121" s="2868" t="n"/>
      <c r="AO121" s="2868" t="n"/>
      <c r="AP121" s="2868" t="n"/>
      <c r="AQ121" s="2868" t="n"/>
      <c r="AR121" s="2868" t="n"/>
      <c r="AS121" s="1492" t="n"/>
      <c r="AT121" s="2863" t="n"/>
      <c r="AU121" s="2867" t="n"/>
      <c r="AV121" s="2868" t="n"/>
      <c r="AW121" s="2868" t="n"/>
      <c r="AX121" s="2868" t="n"/>
      <c r="AY121" s="2868" t="n"/>
      <c r="AZ121" s="2868" t="n"/>
      <c r="BA121" s="1492" t="n"/>
      <c r="BB121" s="1496" t="n"/>
      <c r="BC121" s="2867" t="n"/>
      <c r="BD121" s="2868" t="n"/>
      <c r="BE121" s="2868" t="n"/>
      <c r="BF121" s="2868" t="n"/>
      <c r="BG121" s="2868" t="n"/>
      <c r="BH121" s="2868" t="n"/>
      <c r="BI121" s="1492" t="n"/>
      <c r="BJ121" s="2869" t="n"/>
      <c r="BK121" s="2867" t="n"/>
      <c r="BL121" s="2868" t="n"/>
      <c r="BM121" s="2868" t="n"/>
      <c r="BN121" s="2868" t="n"/>
      <c r="BO121" s="2868" t="n"/>
      <c r="BP121" s="2868" t="n"/>
      <c r="BQ121" s="2868" t="n"/>
      <c r="BR121" s="1492" t="n"/>
      <c r="BS121" s="2869" t="n"/>
      <c r="BT121" s="2867" t="n"/>
      <c r="BU121" s="2868" t="n"/>
      <c r="BV121" s="2868" t="n"/>
      <c r="BW121" s="2868" t="n"/>
      <c r="BX121" s="2868" t="n"/>
      <c r="BY121" s="2868" t="n"/>
      <c r="BZ121" s="1492" t="n"/>
      <c r="CA121" s="2831" t="n"/>
      <c r="CB121" s="2867" t="n"/>
      <c r="CC121" s="2868" t="n"/>
      <c r="CD121" s="2868" t="n"/>
      <c r="CE121" s="2868" t="n"/>
      <c r="CF121" s="2868" t="n"/>
      <c r="CG121" s="2868" t="n"/>
      <c r="CH121" s="1492" t="n"/>
      <c r="CI121" s="2831" t="n"/>
      <c r="CJ121" s="2867" t="n"/>
      <c r="CK121" s="2868" t="n"/>
      <c r="CL121" s="2868" t="n"/>
      <c r="CM121" s="2868" t="n"/>
      <c r="CN121" s="2868" t="n"/>
      <c r="CO121" s="2868" t="n"/>
      <c r="CP121" s="1492" t="n"/>
      <c r="CQ121" s="1496" t="n"/>
      <c r="CR121" s="2867" t="n">
        <v>24.038095</v>
      </c>
      <c r="CS121" s="2868" t="n">
        <v>23.33333333333333</v>
      </c>
      <c r="CT121" s="2868" t="n">
        <v>23.86190433333333</v>
      </c>
      <c r="CU121" s="2868" t="n">
        <v>0.7047616666666663</v>
      </c>
      <c r="CV121" s="2868" t="n">
        <v>0.1761906666666668</v>
      </c>
      <c r="CW121" s="2868" t="n">
        <v>22.33042</v>
      </c>
      <c r="CX121" s="1492">
        <f>IFERROR(CR121/CW121-1,"-")</f>
        <v/>
      </c>
      <c r="CY121" s="70" t="n"/>
      <c r="CZ121" s="2870" t="n">
        <v>70</v>
      </c>
      <c r="DA121" s="2868" t="n">
        <v>70.528571</v>
      </c>
      <c r="DB121" s="2868" t="n"/>
      <c r="DC121" s="2868" t="n"/>
      <c r="DD121" s="2868" t="n">
        <v>53.393773</v>
      </c>
      <c r="DE121" s="1492">
        <f>+CZ121/DD121-1</f>
        <v/>
      </c>
      <c r="DF121" s="1492">
        <f>+DA121/DD121-1</f>
        <v/>
      </c>
      <c r="DG121" s="1994">
        <f>+DB121/DD121-1</f>
        <v/>
      </c>
      <c r="DH121" s="1994">
        <f>+DC121/DD121-1</f>
        <v/>
      </c>
      <c r="DI121" s="2855" t="n"/>
      <c r="DJ121" s="2652">
        <f>SUM(D121,J121,P121,V121,AD121,AL121,AU121,BC121,BK121,BT121,CB121,CJ121)-CR121</f>
        <v/>
      </c>
      <c r="DK121" s="2652">
        <f>SUM(E121,K121,Q121,W121,AE121,AM121,AV121,BD121,BL121,BU121,CC121,CK121)-CS121</f>
        <v/>
      </c>
      <c r="DL121" s="2652">
        <f>SUM(G121,M121,S121,AA121,AI121,AR121,AZ121,BH121,BQ121,BY121,CG121,CO121)-CW121</f>
        <v/>
      </c>
      <c r="DM121" s="2652">
        <f>SUM(D121,J121,P121,V121,AD121,AL121,AU121,BC121,,BN121,BV121,CD121,CL121)-CT121</f>
        <v/>
      </c>
      <c r="DN121" s="2855" t="n"/>
      <c r="DO121" s="2855" t="n"/>
      <c r="DP121" s="2871" t="n">
        <v>58008657</v>
      </c>
      <c r="DQ121" s="2857">
        <f>-CR121+DP121/10^6</f>
        <v/>
      </c>
      <c r="DR121" s="2652">
        <f>SUM(E121,K121,Q121,W121,AE121,AM121,AV121,BD121,BL121,BU121,CC121,CK121)-CS121</f>
        <v/>
      </c>
      <c r="DS121" s="2652">
        <f>SUM(D121,J121,P121,V121,AD121,AL121,AU121,BC121,,BN121,BV121,CD121,CL121)-CT121</f>
        <v/>
      </c>
      <c r="DT121" s="2858" t="n"/>
      <c r="DU121" s="2189" t="n">
        <v>5.582605</v>
      </c>
      <c r="DV121" s="2859">
        <f>DU121-CJ121</f>
        <v/>
      </c>
      <c r="DX121" s="2847">
        <f>(CS121-CZ121)*10^6</f>
        <v/>
      </c>
      <c r="DY121" s="2847">
        <f>(CT121-DC121)*10^6</f>
        <v/>
      </c>
      <c r="DZ121" s="2847">
        <f>(CW121-DD121)*10^6</f>
        <v/>
      </c>
      <c r="EB121" s="2860" t="n"/>
    </row>
    <row customFormat="1" customHeight="1" hidden="1" ht="15.75" outlineLevel="1" r="122" s="1879">
      <c r="A122" s="1116" t="n"/>
      <c r="B122" s="2202" t="inlineStr">
        <is>
          <t>HONORAIRES DIVERS</t>
        </is>
      </c>
      <c r="C122" s="2201" t="inlineStr">
        <is>
          <t>Opex116</t>
        </is>
      </c>
      <c r="D122" s="2955" t="n">
        <v>151.621016</v>
      </c>
      <c r="E122" s="2868" t="n">
        <v>133.1304525</v>
      </c>
      <c r="F122" s="2868" t="n">
        <v>18.49056350000004</v>
      </c>
      <c r="G122" s="2868" t="n">
        <v>137.058797</v>
      </c>
      <c r="H122" s="1492" t="n">
        <v>0.106247970351002</v>
      </c>
      <c r="I122" s="482" t="n"/>
      <c r="J122" s="2955" t="n">
        <v>139.47319</v>
      </c>
      <c r="K122" s="2924" t="n">
        <v>134.6304525</v>
      </c>
      <c r="L122" s="2868" t="n">
        <v>4.842737499999998</v>
      </c>
      <c r="M122" s="2868" t="n">
        <v>198.918116</v>
      </c>
      <c r="N122" s="1492" t="n">
        <v>-0.2988411874964672</v>
      </c>
      <c r="O122" s="1496" t="n"/>
      <c r="P122" s="2955" t="n">
        <v>122.720783</v>
      </c>
      <c r="Q122" s="2924" t="n">
        <v>137.6304525</v>
      </c>
      <c r="R122" s="2868" t="n">
        <v>-14.90966949999999</v>
      </c>
      <c r="S122" s="2868" t="n">
        <v>339.3658</v>
      </c>
      <c r="T122" s="1492" t="n">
        <v>-0.6383819966537583</v>
      </c>
      <c r="U122" s="2862" t="n"/>
      <c r="V122" s="2955" t="n">
        <v>134.11433</v>
      </c>
      <c r="W122" s="2924" t="n">
        <v>109.3804525000001</v>
      </c>
      <c r="X122" s="2924" t="n">
        <v>121.3804525000001</v>
      </c>
      <c r="Y122" s="2868" t="n">
        <v>24.73387749999986</v>
      </c>
      <c r="Z122" s="2875" t="n">
        <v>12.73387749999986</v>
      </c>
      <c r="AA122" s="2868" t="n">
        <v>228.626114</v>
      </c>
      <c r="AB122" s="1492" t="n">
        <v>-0.4133901519228902</v>
      </c>
      <c r="AC122" s="1496" t="n"/>
      <c r="AD122" s="2955" t="n"/>
      <c r="AE122" s="2924" t="n"/>
      <c r="AF122" s="2924" t="n"/>
      <c r="AG122" s="2868" t="n"/>
      <c r="AH122" s="2875" t="n"/>
      <c r="AI122" s="2868" t="n"/>
      <c r="AJ122" s="1492" t="n"/>
      <c r="AK122" s="1496" t="n"/>
      <c r="AL122" s="2955" t="n"/>
      <c r="AM122" s="2924" t="n"/>
      <c r="AN122" s="2924" t="n"/>
      <c r="AO122" s="2924" t="n"/>
      <c r="AP122" s="2868" t="n"/>
      <c r="AQ122" s="2868" t="n"/>
      <c r="AR122" s="2868" t="n"/>
      <c r="AS122" s="1492" t="n"/>
      <c r="AT122" s="2863" t="n"/>
      <c r="AU122" s="2955" t="n"/>
      <c r="AV122" s="2924" t="n"/>
      <c r="AW122" s="2891" t="n"/>
      <c r="AX122" s="2868" t="n"/>
      <c r="AY122" s="2868" t="n"/>
      <c r="AZ122" s="2868" t="n"/>
      <c r="BA122" s="1492" t="n"/>
      <c r="BB122" s="1496" t="n"/>
      <c r="BC122" s="2955" t="n"/>
      <c r="BD122" s="2924" t="n"/>
      <c r="BE122" s="2891" t="n"/>
      <c r="BF122" s="2868" t="n"/>
      <c r="BG122" s="2868" t="n"/>
      <c r="BH122" s="2868" t="n"/>
      <c r="BI122" s="1492" t="n"/>
      <c r="BJ122" s="2869" t="n"/>
      <c r="BK122" s="2955" t="n"/>
      <c r="BL122" s="2924" t="n"/>
      <c r="BM122" s="2891" t="n"/>
      <c r="BN122" s="2891" t="n"/>
      <c r="BO122" s="2868" t="n"/>
      <c r="BP122" s="2868" t="n"/>
      <c r="BQ122" s="2868" t="n"/>
      <c r="BR122" s="1492" t="n"/>
      <c r="BS122" s="2869" t="n"/>
      <c r="BT122" s="2955" t="n"/>
      <c r="BU122" s="2924" t="n"/>
      <c r="BV122" s="2891" t="n"/>
      <c r="BW122" s="2868" t="n"/>
      <c r="BX122" s="2868" t="n"/>
      <c r="BY122" s="2868" t="n"/>
      <c r="BZ122" s="1492" t="n"/>
      <c r="CA122" s="2831" t="n"/>
      <c r="CB122" s="2872" t="n"/>
      <c r="CC122" s="2924" t="n"/>
      <c r="CD122" s="2891" t="n"/>
      <c r="CE122" s="2868" t="n"/>
      <c r="CF122" s="2868" t="n"/>
      <c r="CG122" s="2868" t="n"/>
      <c r="CH122" s="1492" t="n"/>
      <c r="CI122" s="2831" t="n"/>
      <c r="CJ122" s="2888" t="n"/>
      <c r="CK122" s="2924" t="n"/>
      <c r="CL122" s="2924" t="n"/>
      <c r="CM122" s="2868" t="n"/>
      <c r="CN122" s="2868" t="n"/>
      <c r="CO122" s="2868" t="n"/>
      <c r="CP122" s="1492" t="n"/>
      <c r="CQ122" s="1496" t="n"/>
      <c r="CR122" s="2867" t="n">
        <v>547.929319</v>
      </c>
      <c r="CS122" s="2868" t="n">
        <v>514.7718100000001</v>
      </c>
      <c r="CT122" s="2868" t="n">
        <v>535.1954415000001</v>
      </c>
      <c r="CU122" s="2868" t="n">
        <v>33.15750899999989</v>
      </c>
      <c r="CV122" s="2868" t="n">
        <v>12.73387749999983</v>
      </c>
      <c r="CW122" s="2868" t="n">
        <v>903.968827</v>
      </c>
      <c r="CX122" s="1492">
        <f>IFERROR(CR122/CW122-1,"-")</f>
        <v/>
      </c>
      <c r="CY122" s="70" t="n"/>
      <c r="CZ122" s="2870" t="n">
        <v>1596.56543</v>
      </c>
      <c r="DA122" s="2924" t="n">
        <v>1576.217821333333</v>
      </c>
      <c r="DB122" s="2924" t="n"/>
      <c r="DC122" s="2891" t="n"/>
      <c r="DD122" s="2924" t="n">
        <v>2281.356962</v>
      </c>
      <c r="DE122" s="1492">
        <f>+CZ122/DD122-1</f>
        <v/>
      </c>
      <c r="DF122" s="1492">
        <f>+DA122/DD122-1</f>
        <v/>
      </c>
      <c r="DG122" s="1994">
        <f>+DB122/DD122-1</f>
        <v/>
      </c>
      <c r="DH122" s="1994">
        <f>+DC122/DD122-1</f>
        <v/>
      </c>
      <c r="DI122" s="2855" t="n"/>
      <c r="DJ122" s="2652">
        <f>SUM(D122,J122,P122,V122,AD122,AL122,AU122,BC122,BK122,BT122,CB122,CJ122)-CR122</f>
        <v/>
      </c>
      <c r="DK122" s="2652">
        <f>SUM(E122,K122,Q122,W122,AE122,AM122,AV122,BD122,BL122,BU122,CC122,CK122)-CS122</f>
        <v/>
      </c>
      <c r="DL122" s="2652">
        <f>SUM(G122,M122,S122,AA122,AI122,AR122,AZ122,BH122,BQ122,BY122,CG122,CO122)-CW122</f>
        <v/>
      </c>
      <c r="DM122" s="2652">
        <f>SUM(D122,J122,P122,V122,AD122,AL122,AU122,BC122,,BN122,BV122,CD122,CL122)-CT122</f>
        <v/>
      </c>
      <c r="DN122" s="2855" t="n"/>
      <c r="DO122" s="2855" t="n"/>
      <c r="DP122" s="2956" t="n">
        <v>1604084131</v>
      </c>
      <c r="DQ122" s="2857">
        <f>-CR122+DP122/10^6</f>
        <v/>
      </c>
      <c r="DR122" s="2652">
        <f>SUM(E122,K122,Q122,W122,AE122,AM122,AV122,BD122,BL122,BU122,CC122,CK122)-CS122</f>
        <v/>
      </c>
      <c r="DS122" s="2652">
        <f>SUM(D122,J122,P122,V122,AD122,AL122,AU122,BC122,,BN122,BV122,CD122,CL122)-CT122</f>
        <v/>
      </c>
      <c r="DT122" s="2858" t="n"/>
      <c r="DU122" s="2189" t="n">
        <v>188.151436</v>
      </c>
      <c r="DV122" s="2859">
        <f>DU122-CJ122</f>
        <v/>
      </c>
      <c r="DX122" s="2847">
        <f>(CS122-CZ122)*10^6</f>
        <v/>
      </c>
      <c r="DY122" s="2847">
        <f>(CT122-DC122)*10^6</f>
        <v/>
      </c>
      <c r="DZ122" s="2847">
        <f>(CW122-DD122)*10^6</f>
        <v/>
      </c>
      <c r="EB122" s="2860" t="n"/>
    </row>
    <row customFormat="1" customHeight="1" hidden="1" ht="15.75" outlineLevel="1" r="123" s="1879">
      <c r="A123" s="1116" t="n"/>
      <c r="B123" s="2202" t="inlineStr">
        <is>
          <t>FRAIS D'ACTES ET DE CONTENTIEU</t>
        </is>
      </c>
      <c r="C123" s="2201" t="inlineStr">
        <is>
          <t>Opex117</t>
        </is>
      </c>
      <c r="D123" s="2867" t="n">
        <v>0</v>
      </c>
      <c r="E123" s="2868" t="n">
        <v>0</v>
      </c>
      <c r="F123" s="2868" t="n">
        <v>0</v>
      </c>
      <c r="G123" s="2868" t="n">
        <v>0</v>
      </c>
      <c r="H123" s="1492" t="n"/>
      <c r="I123" s="482" t="n"/>
      <c r="J123" s="2867" t="n">
        <v>0</v>
      </c>
      <c r="K123" s="2868" t="n">
        <v>0</v>
      </c>
      <c r="L123" s="2868" t="n">
        <v>0</v>
      </c>
      <c r="M123" s="2868" t="n">
        <v>0</v>
      </c>
      <c r="N123" s="1492" t="n"/>
      <c r="O123" s="1496" t="n"/>
      <c r="P123" s="2867" t="n">
        <v>0</v>
      </c>
      <c r="Q123" s="2868" t="n">
        <v>0</v>
      </c>
      <c r="R123" s="2868" t="n">
        <v>0</v>
      </c>
      <c r="S123" s="2868" t="n">
        <v>0</v>
      </c>
      <c r="T123" s="1492" t="n"/>
      <c r="U123" s="2862" t="n"/>
      <c r="V123" s="2867" t="n">
        <v>0</v>
      </c>
      <c r="W123" s="2868" t="n">
        <v>0</v>
      </c>
      <c r="X123" s="2868" t="n">
        <v>0</v>
      </c>
      <c r="Y123" s="2868" t="n">
        <v>0</v>
      </c>
      <c r="Z123" s="2868" t="n">
        <v>0</v>
      </c>
      <c r="AA123" s="2868" t="n">
        <v>0</v>
      </c>
      <c r="AB123" s="1492" t="n"/>
      <c r="AC123" s="1496" t="n"/>
      <c r="AD123" s="2867" t="n"/>
      <c r="AE123" s="2868" t="n"/>
      <c r="AF123" s="2868" t="n"/>
      <c r="AG123" s="2868" t="n"/>
      <c r="AH123" s="2868" t="n"/>
      <c r="AI123" s="2868" t="n"/>
      <c r="AJ123" s="1492" t="n"/>
      <c r="AK123" s="1496" t="n"/>
      <c r="AL123" s="2867" t="n"/>
      <c r="AM123" s="2868" t="n"/>
      <c r="AN123" s="2868" t="n"/>
      <c r="AO123" s="2868" t="n"/>
      <c r="AP123" s="2868" t="n"/>
      <c r="AQ123" s="2868" t="n"/>
      <c r="AR123" s="2868" t="n"/>
      <c r="AS123" s="1492" t="n"/>
      <c r="AT123" s="2863" t="n"/>
      <c r="AU123" s="2867" t="n"/>
      <c r="AV123" s="2868" t="n"/>
      <c r="AW123" s="2868" t="n"/>
      <c r="AX123" s="2868" t="n"/>
      <c r="AY123" s="2868" t="n"/>
      <c r="AZ123" s="2868" t="n"/>
      <c r="BA123" s="1492" t="n"/>
      <c r="BB123" s="1496" t="n"/>
      <c r="BC123" s="2867" t="n"/>
      <c r="BD123" s="2868" t="n"/>
      <c r="BE123" s="2868" t="n"/>
      <c r="BF123" s="2868" t="n"/>
      <c r="BG123" s="2868" t="n"/>
      <c r="BH123" s="2868" t="n"/>
      <c r="BI123" s="1492" t="n"/>
      <c r="BJ123" s="2869" t="n"/>
      <c r="BK123" s="2867" t="n"/>
      <c r="BL123" s="2868" t="n"/>
      <c r="BM123" s="2868" t="n"/>
      <c r="BN123" s="2868" t="n"/>
      <c r="BO123" s="2868" t="n"/>
      <c r="BP123" s="2868" t="n"/>
      <c r="BQ123" s="2868" t="n"/>
      <c r="BR123" s="1492" t="n"/>
      <c r="BS123" s="2869" t="n"/>
      <c r="BT123" s="2867" t="n"/>
      <c r="BU123" s="2868" t="n"/>
      <c r="BV123" s="2868" t="n"/>
      <c r="BW123" s="2868" t="n"/>
      <c r="BX123" s="2868" t="n"/>
      <c r="BY123" s="2868" t="n"/>
      <c r="BZ123" s="1492" t="n"/>
      <c r="CA123" s="2831" t="n"/>
      <c r="CB123" s="2867" t="n"/>
      <c r="CC123" s="2868" t="n"/>
      <c r="CD123" s="2868" t="n"/>
      <c r="CE123" s="2868" t="n"/>
      <c r="CF123" s="2868" t="n"/>
      <c r="CG123" s="2868" t="n"/>
      <c r="CH123" s="1492" t="n"/>
      <c r="CI123" s="2831" t="n"/>
      <c r="CJ123" s="2867" t="n"/>
      <c r="CK123" s="2868" t="n"/>
      <c r="CL123" s="2868" t="n"/>
      <c r="CM123" s="2868" t="n"/>
      <c r="CN123" s="2868" t="n"/>
      <c r="CO123" s="2868" t="n"/>
      <c r="CP123" s="1492" t="n"/>
      <c r="CQ123" s="1496" t="n"/>
      <c r="CR123" s="2867" t="n">
        <v>0</v>
      </c>
      <c r="CS123" s="2868" t="n">
        <v>0</v>
      </c>
      <c r="CT123" s="2868" t="n">
        <v>0</v>
      </c>
      <c r="CU123" s="2868" t="n">
        <v>0</v>
      </c>
      <c r="CV123" s="2868" t="n">
        <v>0</v>
      </c>
      <c r="CW123" s="2868" t="n">
        <v>0</v>
      </c>
      <c r="CX123" s="1492">
        <f>IFERROR(CR123/CW123-1,"-")</f>
        <v/>
      </c>
      <c r="CY123" s="70" t="n"/>
      <c r="CZ123" s="2870" t="n">
        <v>0</v>
      </c>
      <c r="DA123" s="2868" t="n">
        <v>0</v>
      </c>
      <c r="DB123" s="2868" t="n"/>
      <c r="DC123" s="2868" t="n"/>
      <c r="DD123" s="2868" t="n">
        <v>0</v>
      </c>
      <c r="DE123" s="1492" t="n"/>
      <c r="DF123" s="1492" t="n"/>
      <c r="DG123" s="1994" t="n"/>
      <c r="DH123" s="1994" t="n"/>
      <c r="DI123" s="2855" t="n"/>
      <c r="DJ123" s="2652">
        <f>SUM(D123,J123,P123,V123,AD123,AL123,AU123,BC123,BK123,BT123,CB123,CJ123)-CR123</f>
        <v/>
      </c>
      <c r="DK123" s="2652">
        <f>SUM(E123,K123,Q123,W123,AE123,AM123,AV123,BD123,BL123,BU123,CC123,CK123)-CS123</f>
        <v/>
      </c>
      <c r="DL123" s="2652">
        <f>SUM(G123,M123,S123,AA123,AI123,AR123,AZ123,BH123,BQ123,BY123,CG123,CO123)-CW123</f>
        <v/>
      </c>
      <c r="DM123" s="2652">
        <f>SUM(D123,J123,P123,V123,AD123,AL123,AU123,BC123,,BN123,BV123,CD123,CL123)-CT123</f>
        <v/>
      </c>
      <c r="DN123" s="2855" t="n"/>
      <c r="DO123" s="2855" t="n"/>
      <c r="DP123" s="2871" t="n">
        <v>0</v>
      </c>
      <c r="DQ123" s="2857">
        <f>-CR123+DP123/10^6</f>
        <v/>
      </c>
      <c r="DR123" s="2652">
        <f>SUM(E123,K123,Q123,W123,AE123,AM123,AV123,BD123,BL123,BU123,CC123,CK123)-CS123</f>
        <v/>
      </c>
      <c r="DS123" s="2652">
        <f>SUM(D123,J123,P123,V123,AD123,AL123,AU123,BC123,,BN123,BV123,CD123,CL123)-CT123</f>
        <v/>
      </c>
      <c r="DT123" s="2858" t="n"/>
      <c r="DU123" s="2189" t="n">
        <v>0</v>
      </c>
      <c r="DV123" s="2859">
        <f>DU123-CJ123</f>
        <v/>
      </c>
      <c r="DX123" s="2847">
        <f>(CS123-CZ123)*10^6</f>
        <v/>
      </c>
      <c r="DY123" s="2847">
        <f>(CT123-DC123)*10^6</f>
        <v/>
      </c>
      <c r="DZ123" s="2847">
        <f>(CW123-DD123)*10^6</f>
        <v/>
      </c>
      <c r="EB123" s="2860" t="n"/>
    </row>
    <row customFormat="1" customHeight="1" hidden="1" ht="15.75" outlineLevel="1" r="124" s="1879">
      <c r="A124" s="1116" t="n"/>
      <c r="B124" s="2202" t="inlineStr">
        <is>
          <t>TRAVAUX, ACHATS MATERIELS ET EQUIPEMENTS</t>
        </is>
      </c>
      <c r="C124" s="2201" t="inlineStr">
        <is>
          <t>Opex118</t>
        </is>
      </c>
      <c r="D124" s="2867" t="n">
        <v>0</v>
      </c>
      <c r="E124" s="2868" t="n">
        <v>0</v>
      </c>
      <c r="F124" s="2868" t="n">
        <v>0</v>
      </c>
      <c r="G124" s="2868" t="n">
        <v>0</v>
      </c>
      <c r="H124" s="1492" t="n"/>
      <c r="I124" s="482" t="n"/>
      <c r="J124" s="2867" t="n">
        <v>0</v>
      </c>
      <c r="K124" s="2868" t="n">
        <v>0</v>
      </c>
      <c r="L124" s="2868" t="n">
        <v>0</v>
      </c>
      <c r="M124" s="2868" t="n">
        <v>0</v>
      </c>
      <c r="N124" s="1492" t="n"/>
      <c r="O124" s="1496" t="n"/>
      <c r="P124" s="2867" t="n">
        <v>0</v>
      </c>
      <c r="Q124" s="2868" t="n">
        <v>0</v>
      </c>
      <c r="R124" s="2868" t="n">
        <v>0</v>
      </c>
      <c r="S124" s="2868" t="n">
        <v>0</v>
      </c>
      <c r="T124" s="1492" t="n"/>
      <c r="U124" s="2862" t="n"/>
      <c r="V124" s="2867" t="n">
        <v>0</v>
      </c>
      <c r="W124" s="2868" t="n">
        <v>0</v>
      </c>
      <c r="X124" s="2868" t="n">
        <v>0</v>
      </c>
      <c r="Y124" s="2868" t="n">
        <v>0</v>
      </c>
      <c r="Z124" s="2868" t="n">
        <v>0</v>
      </c>
      <c r="AA124" s="2868" t="n">
        <v>0</v>
      </c>
      <c r="AB124" s="1492" t="n"/>
      <c r="AC124" s="1496" t="n"/>
      <c r="AD124" s="2867" t="n"/>
      <c r="AE124" s="2868" t="n"/>
      <c r="AF124" s="2868" t="n"/>
      <c r="AG124" s="2868" t="n"/>
      <c r="AH124" s="2868" t="n"/>
      <c r="AI124" s="2868" t="n"/>
      <c r="AJ124" s="1492" t="n"/>
      <c r="AK124" s="1496" t="n"/>
      <c r="AL124" s="2867" t="n"/>
      <c r="AM124" s="2868" t="n"/>
      <c r="AN124" s="2868" t="n"/>
      <c r="AO124" s="2868" t="n"/>
      <c r="AP124" s="2868" t="n"/>
      <c r="AQ124" s="2868" t="n"/>
      <c r="AR124" s="2868" t="n"/>
      <c r="AS124" s="1492" t="n"/>
      <c r="AT124" s="2863" t="n"/>
      <c r="AU124" s="2867" t="n"/>
      <c r="AV124" s="2868" t="n"/>
      <c r="AW124" s="2868" t="n"/>
      <c r="AX124" s="2868" t="n"/>
      <c r="AY124" s="2868" t="n"/>
      <c r="AZ124" s="2868" t="n"/>
      <c r="BA124" s="1492" t="n"/>
      <c r="BB124" s="1496" t="n"/>
      <c r="BC124" s="2867" t="n"/>
      <c r="BD124" s="2868" t="n"/>
      <c r="BE124" s="2868" t="n"/>
      <c r="BF124" s="2868" t="n"/>
      <c r="BG124" s="2868" t="n"/>
      <c r="BH124" s="2868" t="n"/>
      <c r="BI124" s="1492" t="n"/>
      <c r="BJ124" s="2869" t="n"/>
      <c r="BK124" s="2867" t="n"/>
      <c r="BL124" s="2868" t="n"/>
      <c r="BM124" s="2868" t="n"/>
      <c r="BN124" s="2868" t="n"/>
      <c r="BO124" s="2868" t="n"/>
      <c r="BP124" s="2868" t="n"/>
      <c r="BQ124" s="2868" t="n"/>
      <c r="BR124" s="1492" t="n"/>
      <c r="BS124" s="2869" t="n"/>
      <c r="BT124" s="2867" t="n"/>
      <c r="BU124" s="2868" t="n"/>
      <c r="BV124" s="2868" t="n"/>
      <c r="BW124" s="2868" t="n"/>
      <c r="BX124" s="2868" t="n"/>
      <c r="BY124" s="2868" t="n"/>
      <c r="BZ124" s="1492" t="n"/>
      <c r="CA124" s="2831" t="n"/>
      <c r="CB124" s="2867" t="n"/>
      <c r="CC124" s="2868" t="n"/>
      <c r="CD124" s="2868" t="n"/>
      <c r="CE124" s="2868" t="n"/>
      <c r="CF124" s="2868" t="n"/>
      <c r="CG124" s="2868" t="n"/>
      <c r="CH124" s="1492" t="n"/>
      <c r="CI124" s="2831" t="n"/>
      <c r="CJ124" s="2867" t="n"/>
      <c r="CK124" s="2868" t="n"/>
      <c r="CL124" s="2868" t="n"/>
      <c r="CM124" s="2868" t="n"/>
      <c r="CN124" s="2868" t="n"/>
      <c r="CO124" s="2868" t="n"/>
      <c r="CP124" s="1492" t="n"/>
      <c r="CQ124" s="1496" t="n"/>
      <c r="CR124" s="2867" t="n">
        <v>0</v>
      </c>
      <c r="CS124" s="2868" t="n">
        <v>0</v>
      </c>
      <c r="CT124" s="2868" t="n">
        <v>0</v>
      </c>
      <c r="CU124" s="2868" t="n">
        <v>0</v>
      </c>
      <c r="CV124" s="2868" t="n">
        <v>0</v>
      </c>
      <c r="CW124" s="2868" t="n">
        <v>0</v>
      </c>
      <c r="CX124" s="1492">
        <f>IFERROR(CR124/CW124-1,"-")</f>
        <v/>
      </c>
      <c r="CY124" s="70" t="n"/>
      <c r="CZ124" s="2870" t="n">
        <v>0</v>
      </c>
      <c r="DA124" s="2868" t="n">
        <v>0</v>
      </c>
      <c r="DB124" s="2868" t="n"/>
      <c r="DC124" s="2868" t="n"/>
      <c r="DD124" s="2868" t="n">
        <v>0</v>
      </c>
      <c r="DE124" s="1492">
        <f>+CZ124/DD124-1</f>
        <v/>
      </c>
      <c r="DF124" s="1492">
        <f>+DA124/DD124-1</f>
        <v/>
      </c>
      <c r="DG124" s="1994">
        <f>+DB124/DD124-1</f>
        <v/>
      </c>
      <c r="DH124" s="1994">
        <f>+DC124/DD124-1</f>
        <v/>
      </c>
      <c r="DI124" s="2855" t="n"/>
      <c r="DJ124" s="2652">
        <f>SUM(D124,J124,P124,V124,AD124,AL124,AU124,BC124,BK124,BT124,CB124,CJ124)-CR124</f>
        <v/>
      </c>
      <c r="DK124" s="2652">
        <f>SUM(E124,K124,Q124,W124,AE124,AM124,AV124,BD124,BL124,BU124,CC124,CK124)-CS124</f>
        <v/>
      </c>
      <c r="DL124" s="2652">
        <f>SUM(G124,M124,S124,AA124,AI124,AR124,AZ124,BH124,BQ124,BY124,CG124,CO124)-CW124</f>
        <v/>
      </c>
      <c r="DM124" s="2652">
        <f>SUM(D124,J124,P124,V124,AD124,AL124,AU124,BC124,,BN124,BV124,CD124,CL124)-CT124</f>
        <v/>
      </c>
      <c r="DN124" s="2855" t="n"/>
      <c r="DO124" s="2855" t="n"/>
      <c r="DP124" s="2871" t="n">
        <v>0</v>
      </c>
      <c r="DQ124" s="2857">
        <f>-CR124+DP124/10^6</f>
        <v/>
      </c>
      <c r="DR124" s="2652">
        <f>SUM(E124,K124,Q124,W124,AE124,AM124,AV124,BD124,BL124,BU124,CC124,CK124)-CS124</f>
        <v/>
      </c>
      <c r="DS124" s="2652">
        <f>SUM(D124,J124,P124,V124,AD124,AL124,AU124,BC124,,BN124,BV124,CD124,CL124)-CT124</f>
        <v/>
      </c>
      <c r="DT124" s="2858" t="n"/>
      <c r="DU124" s="2189" t="n">
        <v>0</v>
      </c>
      <c r="DV124" s="2859">
        <f>DU124-CJ124</f>
        <v/>
      </c>
      <c r="DX124" s="2847">
        <f>(CS124-CZ124)*10^6</f>
        <v/>
      </c>
      <c r="DY124" s="2847">
        <f>(CT124-DC124)*10^6</f>
        <v/>
      </c>
      <c r="DZ124" s="2847">
        <f>(CW124-DD124)*10^6</f>
        <v/>
      </c>
      <c r="EB124" s="2860" t="n"/>
    </row>
    <row customFormat="1" customHeight="1" hidden="1" ht="15.75" outlineLevel="1" r="125" s="1879">
      <c r="A125" s="1116" t="n"/>
      <c r="B125" s="2202" t="inlineStr">
        <is>
          <t>FRAIS DE GESTION ROAMING CHAMB</t>
        </is>
      </c>
      <c r="C125" s="2201" t="inlineStr">
        <is>
          <t>Opex119</t>
        </is>
      </c>
      <c r="D125" s="2867" t="n">
        <v>8.961122</v>
      </c>
      <c r="E125" s="2868" t="n">
        <v>3.5</v>
      </c>
      <c r="F125" s="2868" t="n">
        <v>5.461122</v>
      </c>
      <c r="G125" s="2868" t="n">
        <v>9.118099000000001</v>
      </c>
      <c r="H125" s="1492" t="n">
        <v>-0.01721597890086535</v>
      </c>
      <c r="I125" s="482" t="n"/>
      <c r="J125" s="2867" t="n">
        <v>7.900447</v>
      </c>
      <c r="K125" s="2868" t="n">
        <v>3.5</v>
      </c>
      <c r="L125" s="2868" t="n">
        <v>4.400447</v>
      </c>
      <c r="M125" s="2868" t="n">
        <v>9.118099000000001</v>
      </c>
      <c r="N125" s="1492" t="n">
        <v>-0.1335423096415164</v>
      </c>
      <c r="O125" s="1496" t="n"/>
      <c r="P125" s="2867" t="n">
        <v>8.961122</v>
      </c>
      <c r="Q125" s="2868" t="n">
        <v>3.5</v>
      </c>
      <c r="R125" s="2868" t="n">
        <v>5.461122</v>
      </c>
      <c r="S125" s="2868" t="n">
        <v>5.199308</v>
      </c>
      <c r="T125" s="1492" t="n">
        <v>0.7235220533194031</v>
      </c>
      <c r="U125" s="2862" t="n"/>
      <c r="V125" s="2867" t="n">
        <v>16.266961</v>
      </c>
      <c r="W125" s="2868" t="n">
        <v>3.5</v>
      </c>
      <c r="X125" s="2868" t="n">
        <v>3.5</v>
      </c>
      <c r="Y125" s="2868" t="n">
        <v>12.766961</v>
      </c>
      <c r="Z125" s="2868" t="n">
        <v>12.766961</v>
      </c>
      <c r="AA125" s="2868" t="n">
        <v>9.293886000000001</v>
      </c>
      <c r="AB125" s="1492" t="n">
        <v>0.7502862634639587</v>
      </c>
      <c r="AC125" s="1496" t="n"/>
      <c r="AD125" s="2867" t="n"/>
      <c r="AE125" s="2868" t="n"/>
      <c r="AF125" s="2868" t="n"/>
      <c r="AG125" s="2868" t="n"/>
      <c r="AH125" s="2868" t="n"/>
      <c r="AI125" s="2868" t="n"/>
      <c r="AJ125" s="1492" t="n"/>
      <c r="AK125" s="1496" t="n"/>
      <c r="AL125" s="2867" t="n"/>
      <c r="AM125" s="2868" t="n"/>
      <c r="AN125" s="2868" t="n"/>
      <c r="AO125" s="2868" t="n"/>
      <c r="AP125" s="2868" t="n"/>
      <c r="AQ125" s="2868" t="n"/>
      <c r="AR125" s="2868" t="n"/>
      <c r="AS125" s="1492" t="n"/>
      <c r="AT125" s="2863" t="n"/>
      <c r="AU125" s="2867" t="n"/>
      <c r="AV125" s="2868" t="n"/>
      <c r="AW125" s="2868" t="n"/>
      <c r="AX125" s="2868" t="n"/>
      <c r="AY125" s="2868" t="n"/>
      <c r="AZ125" s="2868" t="n"/>
      <c r="BA125" s="1492" t="n"/>
      <c r="BB125" s="1496" t="n"/>
      <c r="BC125" s="2867" t="n"/>
      <c r="BD125" s="2868" t="n"/>
      <c r="BE125" s="2868" t="n"/>
      <c r="BF125" s="2868" t="n"/>
      <c r="BG125" s="2868" t="n"/>
      <c r="BH125" s="2868" t="n"/>
      <c r="BI125" s="1492" t="n"/>
      <c r="BJ125" s="2869" t="n"/>
      <c r="BK125" s="2867" t="n"/>
      <c r="BL125" s="2868" t="n"/>
      <c r="BM125" s="2868" t="n"/>
      <c r="BN125" s="2868" t="n"/>
      <c r="BO125" s="2868" t="n"/>
      <c r="BP125" s="2868" t="n"/>
      <c r="BQ125" s="2868" t="n"/>
      <c r="BR125" s="1492" t="n"/>
      <c r="BS125" s="2869" t="n"/>
      <c r="BT125" s="2867" t="n"/>
      <c r="BU125" s="2868" t="n"/>
      <c r="BV125" s="2868" t="n"/>
      <c r="BW125" s="2868" t="n"/>
      <c r="BX125" s="2868" t="n"/>
      <c r="BY125" s="2868" t="n"/>
      <c r="BZ125" s="1492" t="n"/>
      <c r="CA125" s="2831" t="n"/>
      <c r="CB125" s="2867" t="n"/>
      <c r="CC125" s="2868" t="n"/>
      <c r="CD125" s="2868" t="n"/>
      <c r="CE125" s="2868" t="n"/>
      <c r="CF125" s="2868" t="n"/>
      <c r="CG125" s="2868" t="n"/>
      <c r="CH125" s="1492" t="n"/>
      <c r="CI125" s="2831" t="n"/>
      <c r="CJ125" s="2867" t="n"/>
      <c r="CK125" s="2868" t="n"/>
      <c r="CL125" s="2868" t="n"/>
      <c r="CM125" s="2868" t="n"/>
      <c r="CN125" s="2868" t="n"/>
      <c r="CO125" s="2868" t="n"/>
      <c r="CP125" s="1492" t="n"/>
      <c r="CQ125" s="1496" t="n"/>
      <c r="CR125" s="2867" t="n">
        <v>42.089652</v>
      </c>
      <c r="CS125" s="2868" t="n">
        <v>14</v>
      </c>
      <c r="CT125" s="2868" t="n">
        <v>29.322691</v>
      </c>
      <c r="CU125" s="2868" t="n">
        <v>28.089652</v>
      </c>
      <c r="CV125" s="2868" t="n">
        <v>12.766961</v>
      </c>
      <c r="CW125" s="2868" t="n">
        <v>32.729392</v>
      </c>
      <c r="CX125" s="1492">
        <f>IFERROR(CR125/CW125-1,"-")</f>
        <v/>
      </c>
      <c r="CY125" s="70" t="n"/>
      <c r="CZ125" s="2870" t="n">
        <v>42</v>
      </c>
      <c r="DA125" s="2868" t="n">
        <v>57.322691</v>
      </c>
      <c r="DB125" s="2868" t="n"/>
      <c r="DC125" s="2868" t="n"/>
      <c r="DD125" s="2868" t="n">
        <v>95.16326700000003</v>
      </c>
      <c r="DE125" s="1492">
        <f>+CZ125/DD125-1</f>
        <v/>
      </c>
      <c r="DF125" s="1492">
        <f>+DA125/DD125-1</f>
        <v/>
      </c>
      <c r="DG125" s="1994">
        <f>+DB125/DD125-1</f>
        <v/>
      </c>
      <c r="DH125" s="1994">
        <f>+DC125/DD125-1</f>
        <v/>
      </c>
      <c r="DI125" s="2855" t="n"/>
      <c r="DJ125" s="2652">
        <f>SUM(D125,J125,P125,V125,AD125,AL125,AU125,BC125,BK125,BT125,CB125,CJ125)-CR125</f>
        <v/>
      </c>
      <c r="DK125" s="2652">
        <f>SUM(E125,K125,Q125,W125,AE125,AM125,AV125,BD125,BL125,BU125,CC125,CK125)-CS125</f>
        <v/>
      </c>
      <c r="DL125" s="2652">
        <f>SUM(G125,M125,S125,AA125,AI125,AR125,AZ125,BH125,BQ125,BY125,CG125,CO125)-CW125</f>
        <v/>
      </c>
      <c r="DM125" s="2652">
        <f>SUM(D125,J125,P125,V125,AD125,AL125,AU125,BC125,,BN125,BV125,CD125,CL125)-CT125</f>
        <v/>
      </c>
      <c r="DN125" s="2855" t="n"/>
      <c r="DO125" s="2855" t="n"/>
      <c r="DP125" s="2871" t="n">
        <v>101516115</v>
      </c>
      <c r="DQ125" s="2857">
        <f>-CR125+DP125/10^6</f>
        <v/>
      </c>
      <c r="DR125" s="2652">
        <f>SUM(E125,K125,Q125,W125,AE125,AM125,AV125,BD125,BL125,BU125,CC125,CK125)-CS125</f>
        <v/>
      </c>
      <c r="DS125" s="2652">
        <f>SUM(D125,J125,P125,V125,AD125,AL125,AU125,BC125,,BN125,BV125,CD125,CL125)-CT125</f>
        <v/>
      </c>
      <c r="DT125" s="2858" t="n"/>
      <c r="DU125" s="2189" t="n">
        <v>8.630277</v>
      </c>
      <c r="DV125" s="2859">
        <f>DU125-CJ125</f>
        <v/>
      </c>
      <c r="DX125" s="2847">
        <f>(CS125-CZ125)*10^6</f>
        <v/>
      </c>
      <c r="DY125" s="2847">
        <f>(CT125-DC125)*10^6</f>
        <v/>
      </c>
      <c r="DZ125" s="2847">
        <f>(CW125-DD125)*10^6</f>
        <v/>
      </c>
      <c r="EB125" s="2860" t="n"/>
    </row>
    <row customFormat="1" customHeight="1" hidden="1" ht="15.75" outlineLevel="1" r="126" s="1879">
      <c r="A126" s="1116" t="n"/>
      <c r="B126" s="2202" t="inlineStr">
        <is>
          <t>AUTRES FRAIS DE TRANSPORTS</t>
        </is>
      </c>
      <c r="C126" s="2201" t="inlineStr">
        <is>
          <t>Opex120</t>
        </is>
      </c>
      <c r="D126" s="2867" t="n"/>
      <c r="E126" s="2868" t="n">
        <v>0</v>
      </c>
      <c r="F126" s="2868" t="n">
        <v>0</v>
      </c>
      <c r="G126" s="2868" t="n">
        <v>0</v>
      </c>
      <c r="H126" s="1492" t="n"/>
      <c r="I126" s="482" t="n"/>
      <c r="J126" s="2867" t="n"/>
      <c r="K126" s="2868" t="n">
        <v>0</v>
      </c>
      <c r="L126" s="2868" t="n">
        <v>0</v>
      </c>
      <c r="M126" s="2868" t="n">
        <v>0</v>
      </c>
      <c r="N126" s="1492" t="n"/>
      <c r="O126" s="1496" t="n"/>
      <c r="P126" s="2867" t="n"/>
      <c r="Q126" s="2868" t="n">
        <v>0</v>
      </c>
      <c r="R126" s="2868" t="n">
        <v>0</v>
      </c>
      <c r="S126" s="2868" t="n">
        <v>0</v>
      </c>
      <c r="T126" s="1492" t="n"/>
      <c r="U126" s="2862" t="n"/>
      <c r="V126" s="2867" t="n"/>
      <c r="W126" s="2868" t="n">
        <v>0</v>
      </c>
      <c r="X126" s="2868" t="n">
        <v>0</v>
      </c>
      <c r="Y126" s="2868" t="n">
        <v>0</v>
      </c>
      <c r="Z126" s="2868" t="n">
        <v>0</v>
      </c>
      <c r="AA126" s="2868" t="n">
        <v>0</v>
      </c>
      <c r="AB126" s="1492" t="n"/>
      <c r="AC126" s="1496" t="n"/>
      <c r="AD126" s="2867" t="n"/>
      <c r="AE126" s="2868" t="n"/>
      <c r="AF126" s="2868" t="n"/>
      <c r="AG126" s="2868" t="n"/>
      <c r="AH126" s="2868" t="n"/>
      <c r="AI126" s="2868" t="n"/>
      <c r="AJ126" s="1492" t="n"/>
      <c r="AK126" s="1496" t="n"/>
      <c r="AL126" s="2867" t="n"/>
      <c r="AM126" s="2868" t="n"/>
      <c r="AN126" s="2868" t="n"/>
      <c r="AO126" s="2868" t="n"/>
      <c r="AP126" s="2868" t="n"/>
      <c r="AQ126" s="2868" t="n"/>
      <c r="AR126" s="2868" t="n"/>
      <c r="AS126" s="1492" t="n"/>
      <c r="AT126" s="2863" t="n"/>
      <c r="AU126" s="2867" t="n"/>
      <c r="AV126" s="2868" t="n"/>
      <c r="AW126" s="2868" t="n"/>
      <c r="AX126" s="2868" t="n"/>
      <c r="AY126" s="2868" t="n"/>
      <c r="AZ126" s="2868" t="n"/>
      <c r="BA126" s="1492" t="n"/>
      <c r="BB126" s="1496" t="n"/>
      <c r="BC126" s="2867" t="n"/>
      <c r="BD126" s="2868" t="n"/>
      <c r="BE126" s="2868" t="n"/>
      <c r="BF126" s="2868" t="n"/>
      <c r="BG126" s="2868" t="n"/>
      <c r="BH126" s="2868" t="n"/>
      <c r="BI126" s="1492" t="n"/>
      <c r="BJ126" s="2869" t="n"/>
      <c r="BK126" s="2867" t="n"/>
      <c r="BL126" s="2868" t="n"/>
      <c r="BM126" s="2868" t="n"/>
      <c r="BN126" s="2868" t="n"/>
      <c r="BO126" s="2868" t="n"/>
      <c r="BP126" s="2868" t="n"/>
      <c r="BQ126" s="2868" t="n"/>
      <c r="BR126" s="1492" t="n"/>
      <c r="BS126" s="2869" t="n"/>
      <c r="BT126" s="2867" t="n"/>
      <c r="BU126" s="2868" t="n"/>
      <c r="BV126" s="2868" t="n"/>
      <c r="BW126" s="2868" t="n"/>
      <c r="BX126" s="2868" t="n"/>
      <c r="BY126" s="2868" t="n"/>
      <c r="BZ126" s="1492" t="n"/>
      <c r="CA126" s="2831" t="n"/>
      <c r="CB126" s="2867" t="n"/>
      <c r="CC126" s="2868" t="n"/>
      <c r="CD126" s="2868" t="n"/>
      <c r="CE126" s="2868" t="n"/>
      <c r="CF126" s="2868" t="n"/>
      <c r="CG126" s="2868" t="n"/>
      <c r="CH126" s="1492" t="n"/>
      <c r="CI126" s="2831" t="n"/>
      <c r="CJ126" s="2867" t="n"/>
      <c r="CK126" s="2868" t="n"/>
      <c r="CL126" s="2868" t="n"/>
      <c r="CM126" s="2868" t="n"/>
      <c r="CN126" s="2868" t="n"/>
      <c r="CO126" s="2868" t="n"/>
      <c r="CP126" s="1492" t="n"/>
      <c r="CQ126" s="1496" t="n"/>
      <c r="CR126" s="2867" t="n">
        <v>0</v>
      </c>
      <c r="CS126" s="2868" t="n">
        <v>0</v>
      </c>
      <c r="CT126" s="2868" t="n">
        <v>0</v>
      </c>
      <c r="CU126" s="2868" t="n">
        <v>0</v>
      </c>
      <c r="CV126" s="2868" t="n">
        <v>0</v>
      </c>
      <c r="CW126" s="2868" t="n">
        <v>0</v>
      </c>
      <c r="CX126" s="1492">
        <f>IFERROR(CR126/CW126-1,"-")</f>
        <v/>
      </c>
      <c r="CY126" s="70" t="n"/>
      <c r="CZ126" s="2870" t="n">
        <v>0</v>
      </c>
      <c r="DA126" s="2868" t="n">
        <v>0</v>
      </c>
      <c r="DB126" s="2868" t="n"/>
      <c r="DC126" s="2868" t="n"/>
      <c r="DD126" s="2868" t="n">
        <v>0</v>
      </c>
      <c r="DE126" s="1492" t="n"/>
      <c r="DF126" s="1492" t="n"/>
      <c r="DG126" s="1994" t="n"/>
      <c r="DH126" s="1994" t="n"/>
      <c r="DI126" s="2855" t="n"/>
      <c r="DJ126" s="2652">
        <f>SUM(D126,J126,P126,V126,AD126,AL126,AU126,BC126,BK126,BT126,CB126,CJ126)-CR126</f>
        <v/>
      </c>
      <c r="DK126" s="2652">
        <f>SUM(E126,K126,Q126,W126,AE126,AM126,AV126,BD126,BL126,BU126,CC126,CK126)-CS126</f>
        <v/>
      </c>
      <c r="DL126" s="2652">
        <f>SUM(G126,M126,S126,AA126,AI126,AR126,AZ126,BH126,BQ126,BY126,CG126,CO126)-CW126</f>
        <v/>
      </c>
      <c r="DM126" s="2652">
        <f>SUM(D126,J126,P126,V126,AD126,AL126,AU126,BC126,,BN126,BV126,CD126,CL126)-CT126</f>
        <v/>
      </c>
      <c r="DN126" s="2855" t="n"/>
      <c r="DO126" s="2855" t="n"/>
      <c r="DP126" s="2871" t="n">
        <v>0</v>
      </c>
      <c r="DQ126" s="2857">
        <f>-CR126+DP126/10^6</f>
        <v/>
      </c>
      <c r="DR126" s="2652">
        <f>SUM(E126,K126,Q126,W126,AE126,AM126,AV126,BD126,BL126,BU126,CC126,CK126)-CS126</f>
        <v/>
      </c>
      <c r="DS126" s="2652">
        <f>SUM(D126,J126,P126,V126,AD126,AL126,AU126,BC126,,BN126,BV126,CD126,CL126)-CT126</f>
        <v/>
      </c>
      <c r="DT126" s="2858" t="n"/>
      <c r="DU126" s="2189" t="n">
        <v>0</v>
      </c>
      <c r="DV126" s="2859">
        <f>DU126-CJ126</f>
        <v/>
      </c>
      <c r="DX126" s="2847">
        <f>(CS126-CZ126)*10^6</f>
        <v/>
      </c>
      <c r="DY126" s="2847">
        <f>(CT126-DC126)*10^6</f>
        <v/>
      </c>
      <c r="DZ126" s="2847">
        <f>(CW126-DD126)*10^6</f>
        <v/>
      </c>
      <c r="EB126" s="2860" t="n"/>
    </row>
    <row customFormat="1" customHeight="1" hidden="1" ht="15.75" outlineLevel="1" r="127" s="1879">
      <c r="A127" s="1116" t="n"/>
      <c r="B127" s="2202" t="inlineStr">
        <is>
          <t>ETUDES ET RECHERCHES</t>
        </is>
      </c>
      <c r="C127" s="2201" t="inlineStr">
        <is>
          <t>Opex121</t>
        </is>
      </c>
      <c r="D127" s="2867" t="n">
        <v>0</v>
      </c>
      <c r="E127" s="2868" t="n">
        <v>0</v>
      </c>
      <c r="F127" s="2868" t="n">
        <v>0</v>
      </c>
      <c r="G127" s="2868" t="n">
        <v>0</v>
      </c>
      <c r="H127" s="1492" t="n"/>
      <c r="I127" s="482" t="n"/>
      <c r="J127" s="2867" t="n">
        <v>0</v>
      </c>
      <c r="K127" s="2868" t="n">
        <v>0</v>
      </c>
      <c r="L127" s="2868" t="n">
        <v>0</v>
      </c>
      <c r="M127" s="2868" t="n">
        <v>0</v>
      </c>
      <c r="N127" s="1492" t="n"/>
      <c r="O127" s="1496" t="n"/>
      <c r="P127" s="2867" t="n">
        <v>0</v>
      </c>
      <c r="Q127" s="2868" t="n">
        <v>0</v>
      </c>
      <c r="R127" s="2868" t="n">
        <v>0</v>
      </c>
      <c r="S127" s="2868" t="n">
        <v>0</v>
      </c>
      <c r="T127" s="1492" t="n"/>
      <c r="U127" s="2862" t="n"/>
      <c r="V127" s="2867" t="n">
        <v>0</v>
      </c>
      <c r="W127" s="2868" t="n">
        <v>0</v>
      </c>
      <c r="X127" s="2868" t="n">
        <v>0</v>
      </c>
      <c r="Y127" s="2868" t="n">
        <v>0</v>
      </c>
      <c r="Z127" s="2868" t="n">
        <v>0</v>
      </c>
      <c r="AA127" s="2868" t="n">
        <v>0</v>
      </c>
      <c r="AB127" s="1492" t="n"/>
      <c r="AC127" s="1496" t="n"/>
      <c r="AD127" s="2867" t="n"/>
      <c r="AE127" s="2868" t="n"/>
      <c r="AF127" s="2868" t="n"/>
      <c r="AG127" s="2868" t="n"/>
      <c r="AH127" s="2868" t="n"/>
      <c r="AI127" s="2868" t="n"/>
      <c r="AJ127" s="1492" t="n"/>
      <c r="AK127" s="1496" t="n"/>
      <c r="AL127" s="2867" t="n"/>
      <c r="AM127" s="2868" t="n"/>
      <c r="AN127" s="2868" t="n"/>
      <c r="AO127" s="2868" t="n"/>
      <c r="AP127" s="2868" t="n"/>
      <c r="AQ127" s="2868" t="n"/>
      <c r="AR127" s="2868" t="n"/>
      <c r="AS127" s="1492" t="n"/>
      <c r="AT127" s="2863" t="n"/>
      <c r="AU127" s="2867" t="n"/>
      <c r="AV127" s="2868" t="n"/>
      <c r="AW127" s="2868" t="n"/>
      <c r="AX127" s="2868" t="n"/>
      <c r="AY127" s="2868" t="n"/>
      <c r="AZ127" s="2868" t="n"/>
      <c r="BA127" s="1492" t="n"/>
      <c r="BB127" s="1496" t="n"/>
      <c r="BC127" s="2867" t="n"/>
      <c r="BD127" s="2868" t="n"/>
      <c r="BE127" s="2868" t="n"/>
      <c r="BF127" s="2868" t="n"/>
      <c r="BG127" s="2868" t="n"/>
      <c r="BH127" s="2868" t="n"/>
      <c r="BI127" s="1492" t="n"/>
      <c r="BJ127" s="2869" t="n"/>
      <c r="BK127" s="2867" t="n"/>
      <c r="BL127" s="2868" t="n"/>
      <c r="BM127" s="2868" t="n"/>
      <c r="BN127" s="2868" t="n"/>
      <c r="BO127" s="2868" t="n"/>
      <c r="BP127" s="2868" t="n"/>
      <c r="BQ127" s="2868" t="n"/>
      <c r="BR127" s="1492" t="n"/>
      <c r="BS127" s="2869" t="n"/>
      <c r="BT127" s="2867" t="n"/>
      <c r="BU127" s="2868" t="n"/>
      <c r="BV127" s="2868" t="n"/>
      <c r="BW127" s="2868" t="n"/>
      <c r="BX127" s="2868" t="n"/>
      <c r="BY127" s="2868" t="n"/>
      <c r="BZ127" s="1492" t="n"/>
      <c r="CA127" s="2831" t="n"/>
      <c r="CB127" s="2867" t="n"/>
      <c r="CC127" s="2868" t="n"/>
      <c r="CD127" s="2868" t="n"/>
      <c r="CE127" s="2868" t="n"/>
      <c r="CF127" s="2868" t="n"/>
      <c r="CG127" s="2868" t="n"/>
      <c r="CH127" s="1492" t="n"/>
      <c r="CI127" s="2831" t="n"/>
      <c r="CJ127" s="2867" t="n"/>
      <c r="CK127" s="2868" t="n"/>
      <c r="CL127" s="2868" t="n"/>
      <c r="CM127" s="2868" t="n"/>
      <c r="CN127" s="2868" t="n"/>
      <c r="CO127" s="2868" t="n"/>
      <c r="CP127" s="1492" t="n"/>
      <c r="CQ127" s="1496" t="n"/>
      <c r="CR127" s="2867" t="n">
        <v>0</v>
      </c>
      <c r="CS127" s="2868" t="n">
        <v>0</v>
      </c>
      <c r="CT127" s="2868" t="n">
        <v>0</v>
      </c>
      <c r="CU127" s="2868" t="n">
        <v>0</v>
      </c>
      <c r="CV127" s="2868" t="n">
        <v>0</v>
      </c>
      <c r="CW127" s="2868" t="n">
        <v>0</v>
      </c>
      <c r="CX127" s="1492">
        <f>IFERROR(CR127/CW127-1,"-")</f>
        <v/>
      </c>
      <c r="CY127" s="70" t="n"/>
      <c r="CZ127" s="2870" t="n">
        <v>0</v>
      </c>
      <c r="DA127" s="2868" t="n">
        <v>0</v>
      </c>
      <c r="DB127" s="2868" t="n"/>
      <c r="DC127" s="2868" t="n"/>
      <c r="DD127" s="2868" t="n">
        <v>0</v>
      </c>
      <c r="DE127" s="1492" t="n"/>
      <c r="DF127" s="1492" t="n"/>
      <c r="DG127" s="1994" t="n"/>
      <c r="DH127" s="1994" t="n"/>
      <c r="DI127" s="2855" t="n"/>
      <c r="DJ127" s="2652">
        <f>SUM(D127,J127,P127,V127,AD127,AL127,AU127,BC127,BK127,BT127,CB127,CJ127)-CR127</f>
        <v/>
      </c>
      <c r="DK127" s="2652">
        <f>SUM(E127,K127,Q127,W127,AE127,AM127,AV127,BD127,BL127,BU127,CC127,CK127)-CS127</f>
        <v/>
      </c>
      <c r="DL127" s="2652">
        <f>SUM(G127,M127,S127,AA127,AI127,AR127,AZ127,BH127,BQ127,BY127,CG127,CO127)-CW127</f>
        <v/>
      </c>
      <c r="DM127" s="2652">
        <f>SUM(D127,J127,P127,V127,AD127,AL127,AU127,BC127,,BN127,BV127,CD127,CL127)-CT127</f>
        <v/>
      </c>
      <c r="DN127" s="2855" t="n"/>
      <c r="DO127" s="2855" t="n"/>
      <c r="DP127" s="2871" t="n">
        <v>0</v>
      </c>
      <c r="DQ127" s="2857">
        <f>-CR127+DP127/10^6</f>
        <v/>
      </c>
      <c r="DR127" s="2652">
        <f>SUM(E127,K127,Q127,W127,AE127,AM127,AV127,BD127,BL127,BU127,CC127,CK127)-CS127</f>
        <v/>
      </c>
      <c r="DS127" s="2652">
        <f>SUM(D127,J127,P127,V127,AD127,AL127,AU127,BC127,,BN127,BV127,CD127,CL127)-CT127</f>
        <v/>
      </c>
      <c r="DT127" s="2858" t="n"/>
      <c r="DU127" s="2189" t="n">
        <v>0</v>
      </c>
      <c r="DV127" s="2859">
        <f>DU127-CJ127</f>
        <v/>
      </c>
      <c r="DX127" s="2847">
        <f>(CS127-CZ127)*10^6</f>
        <v/>
      </c>
      <c r="DY127" s="2847">
        <f>(CT127-DC127)*10^6</f>
        <v/>
      </c>
      <c r="DZ127" s="2847">
        <f>(CW127-DD127)*10^6</f>
        <v/>
      </c>
      <c r="EB127" s="2860" t="n"/>
    </row>
    <row customFormat="1" customHeight="1" hidden="1" ht="15.75" outlineLevel="1" r="128" s="1879">
      <c r="A128" s="1116" t="n"/>
      <c r="B128" s="2202" t="inlineStr">
        <is>
          <t>DOCUMENTATION GENERALE</t>
        </is>
      </c>
      <c r="C128" s="2201" t="inlineStr">
        <is>
          <t>Opex122</t>
        </is>
      </c>
      <c r="D128" s="2867" t="n">
        <v>0</v>
      </c>
      <c r="E128" s="2868" t="n">
        <v>0.1</v>
      </c>
      <c r="F128" s="2868" t="n">
        <v>-0.1</v>
      </c>
      <c r="G128" s="2868" t="n">
        <v>0.07658</v>
      </c>
      <c r="H128" s="1492" t="n">
        <v>-1</v>
      </c>
      <c r="I128" s="482" t="n"/>
      <c r="J128" s="2867" t="n">
        <v>0.25</v>
      </c>
      <c r="K128" s="2868" t="n">
        <v>0.1</v>
      </c>
      <c r="L128" s="2868" t="n">
        <v>0.15</v>
      </c>
      <c r="M128" s="2868" t="n">
        <v>0</v>
      </c>
      <c r="N128" s="1492" t="n"/>
      <c r="O128" s="1496" t="n"/>
      <c r="P128" s="2867" t="n">
        <v>0</v>
      </c>
      <c r="Q128" s="2868" t="n">
        <v>0.1</v>
      </c>
      <c r="R128" s="2868" t="n">
        <v>-0.1</v>
      </c>
      <c r="S128" s="2868" t="n">
        <v>0</v>
      </c>
      <c r="T128" s="1492" t="n"/>
      <c r="U128" s="2862" t="n"/>
      <c r="V128" s="2867" t="n">
        <v>0</v>
      </c>
      <c r="W128" s="2868" t="n">
        <v>0.1</v>
      </c>
      <c r="X128" s="2868" t="n">
        <v>0.1</v>
      </c>
      <c r="Y128" s="2868" t="n">
        <v>-0.1</v>
      </c>
      <c r="Z128" s="2868" t="n">
        <v>-0.1</v>
      </c>
      <c r="AA128" s="2868" t="n">
        <v>0.21</v>
      </c>
      <c r="AB128" s="1492" t="n">
        <v>-1</v>
      </c>
      <c r="AC128" s="1496" t="n"/>
      <c r="AD128" s="2867" t="n"/>
      <c r="AE128" s="2868" t="n"/>
      <c r="AF128" s="2868" t="n"/>
      <c r="AG128" s="2868" t="n"/>
      <c r="AH128" s="2868" t="n"/>
      <c r="AI128" s="2868" t="n"/>
      <c r="AJ128" s="1492" t="n"/>
      <c r="AK128" s="1496" t="n"/>
      <c r="AL128" s="2867" t="n"/>
      <c r="AM128" s="2868" t="n"/>
      <c r="AN128" s="2868" t="n"/>
      <c r="AO128" s="2868" t="n"/>
      <c r="AP128" s="2868" t="n"/>
      <c r="AQ128" s="2868" t="n"/>
      <c r="AR128" s="2868" t="n"/>
      <c r="AS128" s="1492" t="n"/>
      <c r="AT128" s="2863" t="n"/>
      <c r="AU128" s="2867" t="n"/>
      <c r="AV128" s="2868" t="n"/>
      <c r="AW128" s="2868" t="n"/>
      <c r="AX128" s="2868" t="n"/>
      <c r="AY128" s="2868" t="n"/>
      <c r="AZ128" s="2868" t="n"/>
      <c r="BA128" s="1492" t="n"/>
      <c r="BB128" s="1496" t="n"/>
      <c r="BC128" s="2867" t="n"/>
      <c r="BD128" s="2868" t="n"/>
      <c r="BE128" s="2868" t="n"/>
      <c r="BF128" s="2868" t="n"/>
      <c r="BG128" s="2868" t="n"/>
      <c r="BH128" s="2868" t="n"/>
      <c r="BI128" s="1492" t="n"/>
      <c r="BJ128" s="2869" t="n"/>
      <c r="BK128" s="2867" t="n"/>
      <c r="BL128" s="2868" t="n"/>
      <c r="BM128" s="2868" t="n"/>
      <c r="BN128" s="2868" t="n"/>
      <c r="BO128" s="2868" t="n"/>
      <c r="BP128" s="2868" t="n"/>
      <c r="BQ128" s="2868" t="n"/>
      <c r="BR128" s="1492" t="n"/>
      <c r="BS128" s="2869" t="n"/>
      <c r="BT128" s="2867" t="n"/>
      <c r="BU128" s="2868" t="n"/>
      <c r="BV128" s="2868" t="n"/>
      <c r="BW128" s="2868" t="n"/>
      <c r="BX128" s="2868" t="n"/>
      <c r="BY128" s="2868" t="n"/>
      <c r="BZ128" s="1492" t="n"/>
      <c r="CA128" s="2831" t="n"/>
      <c r="CB128" s="2867" t="n"/>
      <c r="CC128" s="2868" t="n"/>
      <c r="CD128" s="2868" t="n"/>
      <c r="CE128" s="2868" t="n"/>
      <c r="CF128" s="2868" t="n"/>
      <c r="CG128" s="2868" t="n"/>
      <c r="CH128" s="1492" t="n"/>
      <c r="CI128" s="2831" t="n"/>
      <c r="CJ128" s="2867" t="n"/>
      <c r="CK128" s="2868" t="n"/>
      <c r="CL128" s="2868" t="n"/>
      <c r="CM128" s="2868" t="n"/>
      <c r="CN128" s="2868" t="n"/>
      <c r="CO128" s="2868" t="n"/>
      <c r="CP128" s="1492" t="n"/>
      <c r="CQ128" s="1496" t="n"/>
      <c r="CR128" s="2867" t="n">
        <v>0.25</v>
      </c>
      <c r="CS128" s="2868" t="n">
        <v>0.4</v>
      </c>
      <c r="CT128" s="2868" t="n">
        <v>0.35</v>
      </c>
      <c r="CU128" s="2868" t="n">
        <v>-0.15</v>
      </c>
      <c r="CV128" s="2868" t="n">
        <v>-0.09999999999999998</v>
      </c>
      <c r="CW128" s="2868" t="n">
        <v>0.28658</v>
      </c>
      <c r="CX128" s="1492">
        <f>IFERROR(CR128/CW128-1,"-")</f>
        <v/>
      </c>
      <c r="CY128" s="70" t="n"/>
      <c r="CZ128" s="2870" t="n">
        <v>1.2</v>
      </c>
      <c r="DA128" s="2868" t="n">
        <v>1.15</v>
      </c>
      <c r="DB128" s="2868" t="n"/>
      <c r="DC128" s="2868" t="n"/>
      <c r="DD128" s="2868" t="n">
        <v>0.30242</v>
      </c>
      <c r="DE128" s="1492">
        <f>+CZ128/DD128-1</f>
        <v/>
      </c>
      <c r="DF128" s="1492">
        <f>+DA128/DD128-1</f>
        <v/>
      </c>
      <c r="DG128" s="1994">
        <f>+DB128/DD128-1</f>
        <v/>
      </c>
      <c r="DH128" s="1994">
        <f>+DC128/DD128-1</f>
        <v/>
      </c>
      <c r="DI128" s="2855" t="n"/>
      <c r="DJ128" s="2652">
        <f>SUM(D128,J128,P128,V128,AD128,AL128,AU128,BC128,BK128,BT128,CB128,CJ128)-CR128</f>
        <v/>
      </c>
      <c r="DK128" s="2652">
        <f>SUM(E128,K128,Q128,W128,AE128,AM128,AV128,BD128,BL128,BU128,CC128,CK128)-CS128</f>
        <v/>
      </c>
      <c r="DL128" s="2652">
        <f>SUM(G128,M128,S128,AA128,AI128,AR128,AZ128,BH128,BQ128,BY128,CG128,CO128)-CW128</f>
        <v/>
      </c>
      <c r="DM128" s="2652">
        <f>SUM(D128,J128,P128,V128,AD128,AL128,AU128,BC128,,BN128,BV128,CD128,CL128)-CT128</f>
        <v/>
      </c>
      <c r="DN128" s="2855" t="n"/>
      <c r="DO128" s="2855" t="n"/>
      <c r="DP128" s="2871" t="n">
        <v>0</v>
      </c>
      <c r="DQ128" s="2857">
        <f>-CR128+DP128/10^6</f>
        <v/>
      </c>
      <c r="DR128" s="2652">
        <f>SUM(E128,K128,Q128,W128,AE128,AM128,AV128,BD128,BL128,BU128,CC128,CK128)-CS128</f>
        <v/>
      </c>
      <c r="DS128" s="2652">
        <f>SUM(D128,J128,P128,V128,AD128,AL128,AU128,BC128,,BN128,BV128,CD128,CL128)-CT128</f>
        <v/>
      </c>
      <c r="DT128" s="2858" t="n"/>
      <c r="DU128" s="2189" t="n">
        <v>0</v>
      </c>
      <c r="DV128" s="2859">
        <f>DU128-CJ128</f>
        <v/>
      </c>
      <c r="DX128" s="2847">
        <f>(CS128-CZ128)*10^6</f>
        <v/>
      </c>
      <c r="DY128" s="2847">
        <f>(CT128-DC128)*10^6</f>
        <v/>
      </c>
      <c r="DZ128" s="2847">
        <f>(CW128-DD128)*10^6</f>
        <v/>
      </c>
      <c r="EB128" s="2860" t="n"/>
    </row>
    <row customFormat="1" customHeight="1" hidden="1" ht="15.75" outlineLevel="1" r="129" s="1879">
      <c r="A129" s="1116" t="n"/>
      <c r="B129" s="2202" t="inlineStr">
        <is>
          <t>DOCUMENTATION TECHNIQUE</t>
        </is>
      </c>
      <c r="C129" s="2201" t="inlineStr">
        <is>
          <t>Opex123</t>
        </is>
      </c>
      <c r="D129" s="2867" t="n">
        <v>0</v>
      </c>
      <c r="E129" s="2868" t="n">
        <v>0.08333333333333333</v>
      </c>
      <c r="F129" s="2868" t="n">
        <v>-0.08333333333333333</v>
      </c>
      <c r="G129" s="2868" t="n">
        <v>0</v>
      </c>
      <c r="H129" s="1492" t="n"/>
      <c r="I129" s="482" t="n"/>
      <c r="J129" s="2867" t="n">
        <v>0</v>
      </c>
      <c r="K129" s="2868" t="n">
        <v>0.08333333333333333</v>
      </c>
      <c r="L129" s="2868" t="n">
        <v>-0.08333333333333333</v>
      </c>
      <c r="M129" s="2868" t="n">
        <v>0</v>
      </c>
      <c r="N129" s="1492" t="n"/>
      <c r="O129" s="1496" t="n"/>
      <c r="P129" s="2867" t="n">
        <v>0</v>
      </c>
      <c r="Q129" s="2868" t="n">
        <v>0.08333333333333333</v>
      </c>
      <c r="R129" s="2868" t="n">
        <v>-0.08333333333333333</v>
      </c>
      <c r="S129" s="2868" t="n">
        <v>0</v>
      </c>
      <c r="T129" s="1492" t="n"/>
      <c r="U129" s="2862" t="n"/>
      <c r="V129" s="2867" t="n">
        <v>0</v>
      </c>
      <c r="W129" s="2868" t="n">
        <v>0.08333333333333333</v>
      </c>
      <c r="X129" s="2868" t="n">
        <v>0.08333333333333333</v>
      </c>
      <c r="Y129" s="2868" t="n">
        <v>-0.08333333333333333</v>
      </c>
      <c r="Z129" s="2868" t="n">
        <v>-0.08333333333333333</v>
      </c>
      <c r="AA129" s="2868" t="n">
        <v>0</v>
      </c>
      <c r="AB129" s="1492" t="n"/>
      <c r="AC129" s="1496" t="n"/>
      <c r="AD129" s="2867" t="n"/>
      <c r="AE129" s="2868" t="n"/>
      <c r="AF129" s="2868" t="n"/>
      <c r="AG129" s="2868" t="n"/>
      <c r="AH129" s="2868" t="n"/>
      <c r="AI129" s="2868" t="n"/>
      <c r="AJ129" s="1492" t="n"/>
      <c r="AK129" s="1496" t="n"/>
      <c r="AL129" s="2867" t="n"/>
      <c r="AM129" s="2868" t="n"/>
      <c r="AN129" s="2868" t="n"/>
      <c r="AO129" s="2868" t="n"/>
      <c r="AP129" s="2868" t="n"/>
      <c r="AQ129" s="2868" t="n"/>
      <c r="AR129" s="2868" t="n"/>
      <c r="AS129" s="1492" t="n"/>
      <c r="AT129" s="2863" t="n"/>
      <c r="AU129" s="2867" t="n"/>
      <c r="AV129" s="2868" t="n"/>
      <c r="AW129" s="2868" t="n"/>
      <c r="AX129" s="2868" t="n"/>
      <c r="AY129" s="2868" t="n"/>
      <c r="AZ129" s="2868" t="n"/>
      <c r="BA129" s="1492" t="n"/>
      <c r="BB129" s="1496" t="n"/>
      <c r="BC129" s="2867" t="n"/>
      <c r="BD129" s="2868" t="n"/>
      <c r="BE129" s="2868" t="n"/>
      <c r="BF129" s="2868" t="n"/>
      <c r="BG129" s="2868" t="n"/>
      <c r="BH129" s="2868" t="n"/>
      <c r="BI129" s="1492" t="n"/>
      <c r="BJ129" s="2869" t="n"/>
      <c r="BK129" s="2867" t="n"/>
      <c r="BL129" s="2868" t="n"/>
      <c r="BM129" s="2868" t="n"/>
      <c r="BN129" s="2868" t="n"/>
      <c r="BO129" s="2868" t="n"/>
      <c r="BP129" s="2868" t="n"/>
      <c r="BQ129" s="2868" t="n"/>
      <c r="BR129" s="1492" t="n"/>
      <c r="BS129" s="2869" t="n"/>
      <c r="BT129" s="2867" t="n"/>
      <c r="BU129" s="2868" t="n"/>
      <c r="BV129" s="2868" t="n"/>
      <c r="BW129" s="2868" t="n"/>
      <c r="BX129" s="2868" t="n"/>
      <c r="BY129" s="2868" t="n"/>
      <c r="BZ129" s="1492" t="n"/>
      <c r="CA129" s="2831" t="n"/>
      <c r="CB129" s="2867" t="n"/>
      <c r="CC129" s="2868" t="n"/>
      <c r="CD129" s="2868" t="n"/>
      <c r="CE129" s="2868" t="n"/>
      <c r="CF129" s="2868" t="n"/>
      <c r="CG129" s="2868" t="n"/>
      <c r="CH129" s="1492" t="n"/>
      <c r="CI129" s="2831" t="n"/>
      <c r="CJ129" s="2867" t="n"/>
      <c r="CK129" s="2868" t="n"/>
      <c r="CL129" s="2868" t="n"/>
      <c r="CM129" s="2868" t="n"/>
      <c r="CN129" s="2868" t="n"/>
      <c r="CO129" s="2868" t="n"/>
      <c r="CP129" s="1492" t="n"/>
      <c r="CQ129" s="1496" t="n"/>
      <c r="CR129" s="2867" t="n">
        <v>0</v>
      </c>
      <c r="CS129" s="2868" t="n">
        <v>0.3333333333333333</v>
      </c>
      <c r="CT129" s="2868" t="n">
        <v>0.08333333333333333</v>
      </c>
      <c r="CU129" s="2868" t="n">
        <v>-0.3333333333333333</v>
      </c>
      <c r="CV129" s="2868" t="n">
        <v>-0.08333333333333333</v>
      </c>
      <c r="CW129" s="2868" t="n">
        <v>0</v>
      </c>
      <c r="CX129" s="1492">
        <f>IFERROR(CR129/CW129-1,"-")</f>
        <v/>
      </c>
      <c r="CY129" s="70" t="n"/>
      <c r="CZ129" s="2870" t="n">
        <v>1</v>
      </c>
      <c r="DA129" s="2868" t="n">
        <v>0.75</v>
      </c>
      <c r="DB129" s="2868" t="n"/>
      <c r="DC129" s="2868" t="n"/>
      <c r="DD129" s="2868" t="n">
        <v>0</v>
      </c>
      <c r="DE129" s="1492" t="n"/>
      <c r="DF129" s="1492" t="n"/>
      <c r="DG129" s="1994" t="n"/>
      <c r="DH129" s="1994" t="n"/>
      <c r="DI129" s="2855" t="n"/>
      <c r="DJ129" s="2652">
        <f>SUM(D129,J129,P129,V129,AD129,AL129,AU129,BC129,BK129,BT129,CB129,CJ129)-CR129</f>
        <v/>
      </c>
      <c r="DK129" s="2652">
        <f>SUM(E129,K129,Q129,W129,AE129,AM129,AV129,BD129,BL129,BU129,CC129,CK129)-CS129</f>
        <v/>
      </c>
      <c r="DL129" s="2652">
        <f>SUM(G129,M129,S129,AA129,AI129,AR129,AZ129,BH129,BQ129,BY129,CG129,CO129)-CW129</f>
        <v/>
      </c>
      <c r="DM129" s="2652">
        <f>SUM(D129,J129,P129,V129,AD129,AL129,AU129,BC129,,BN129,BV129,CD129,CL129)-CT129</f>
        <v/>
      </c>
      <c r="DN129" s="2855" t="n"/>
      <c r="DO129" s="2855" t="n"/>
      <c r="DP129" s="2871" t="n">
        <v>225000</v>
      </c>
      <c r="DQ129" s="2857">
        <f>-CR129+DP129/10^6</f>
        <v/>
      </c>
      <c r="DR129" s="2652">
        <f>SUM(E129,K129,Q129,W129,AE129,AM129,AV129,BD129,BL129,BU129,CC129,CK129)-CS129</f>
        <v/>
      </c>
      <c r="DS129" s="2652">
        <f>SUM(D129,J129,P129,V129,AD129,AL129,AU129,BC129,,BN129,BV129,CD129,CL129)-CT129</f>
        <v/>
      </c>
      <c r="DT129" s="2858" t="n"/>
      <c r="DU129" s="2189" t="n">
        <v>0</v>
      </c>
      <c r="DV129" s="2859">
        <f>DU129-CJ129</f>
        <v/>
      </c>
      <c r="DX129" s="2847">
        <f>(CS129-CZ129)*10^6</f>
        <v/>
      </c>
      <c r="DY129" s="2847">
        <f>(CT129-DC129)*10^6</f>
        <v/>
      </c>
      <c r="DZ129" s="2847">
        <f>(CW129-DD129)*10^6</f>
        <v/>
      </c>
      <c r="EB129" s="2860" t="n"/>
    </row>
    <row customFormat="1" customHeight="1" hidden="1" ht="15.75" outlineLevel="1" r="130" s="1879">
      <c r="A130" s="1116" t="n"/>
      <c r="B130" s="2202" t="inlineStr">
        <is>
          <t>DIVERS FRAIS</t>
        </is>
      </c>
      <c r="C130" s="2201" t="inlineStr">
        <is>
          <t>Opex124</t>
        </is>
      </c>
      <c r="D130" s="2880" t="n">
        <v>0.2178</v>
      </c>
      <c r="E130" s="2868" t="n">
        <v>0.1666666666666667</v>
      </c>
      <c r="F130" s="2868" t="n">
        <v>0.05113333333333334</v>
      </c>
      <c r="G130" s="2868" t="n">
        <v>3.440312</v>
      </c>
      <c r="H130" s="1492" t="n">
        <v>-0.9366917884191899</v>
      </c>
      <c r="I130" s="482" t="n"/>
      <c r="J130" s="2880" t="n">
        <v>0.051847</v>
      </c>
      <c r="K130" s="2868" t="n">
        <v>0.1666666666666667</v>
      </c>
      <c r="L130" s="2868" t="n">
        <v>-0.1148196666666667</v>
      </c>
      <c r="M130" s="2868" t="n">
        <v>0.424225</v>
      </c>
      <c r="N130" s="1492" t="n">
        <v>-0.877784194707997</v>
      </c>
      <c r="O130" s="1496" t="n"/>
      <c r="P130" s="2880" t="n">
        <v>3.197175</v>
      </c>
      <c r="Q130" s="2868" t="n">
        <v>18.16666666666667</v>
      </c>
      <c r="R130" s="2868" t="n">
        <v>-14.96949166666667</v>
      </c>
      <c r="S130" s="2868" t="n">
        <v>0.4165</v>
      </c>
      <c r="T130" s="1492" t="n">
        <v>6.676290516206484</v>
      </c>
      <c r="U130" s="2862" t="n"/>
      <c r="V130" s="2880" t="n">
        <v>0.374516</v>
      </c>
      <c r="W130" s="2868" t="n">
        <v>0.1666666666666667</v>
      </c>
      <c r="X130" s="2868" t="n">
        <v>0.1666666666666667</v>
      </c>
      <c r="Y130" s="2868" t="n">
        <v>0.2078493333333334</v>
      </c>
      <c r="Z130" s="2868" t="n">
        <v>0.2078493333333334</v>
      </c>
      <c r="AA130" s="2868" t="n">
        <v>0.218245</v>
      </c>
      <c r="AB130" s="1492" t="n">
        <v>0.7160347316089717</v>
      </c>
      <c r="AC130" s="1496" t="n"/>
      <c r="AD130" s="2880" t="n"/>
      <c r="AE130" s="2868" t="n"/>
      <c r="AF130" s="2868" t="n"/>
      <c r="AG130" s="2868" t="n"/>
      <c r="AH130" s="2868" t="n"/>
      <c r="AI130" s="2868" t="n"/>
      <c r="AJ130" s="1492" t="n"/>
      <c r="AK130" s="1496" t="n"/>
      <c r="AL130" s="2880" t="n"/>
      <c r="AM130" s="2868" t="n"/>
      <c r="AN130" s="2868" t="n"/>
      <c r="AO130" s="2868" t="n"/>
      <c r="AP130" s="2868" t="n"/>
      <c r="AQ130" s="2868" t="n"/>
      <c r="AR130" s="2868" t="n"/>
      <c r="AS130" s="1492" t="n"/>
      <c r="AT130" s="2863" t="n"/>
      <c r="AU130" s="2880" t="n"/>
      <c r="AV130" s="2868" t="n"/>
      <c r="AW130" s="2868" t="n"/>
      <c r="AX130" s="2868" t="n"/>
      <c r="AY130" s="2868" t="n"/>
      <c r="AZ130" s="2868" t="n"/>
      <c r="BA130" s="1492" t="n"/>
      <c r="BB130" s="1496" t="n"/>
      <c r="BC130" s="2880" t="n"/>
      <c r="BD130" s="2868" t="n"/>
      <c r="BE130" s="2868" t="n"/>
      <c r="BF130" s="2868" t="n"/>
      <c r="BG130" s="2868" t="n"/>
      <c r="BH130" s="2868" t="n"/>
      <c r="BI130" s="1492" t="n"/>
      <c r="BJ130" s="2869" t="n"/>
      <c r="BK130" s="2880" t="n"/>
      <c r="BL130" s="2868" t="n"/>
      <c r="BM130" s="2868" t="n"/>
      <c r="BN130" s="2868" t="n"/>
      <c r="BO130" s="2868" t="n"/>
      <c r="BP130" s="2868" t="n"/>
      <c r="BQ130" s="2868" t="n"/>
      <c r="BR130" s="1492" t="n"/>
      <c r="BS130" s="2869" t="n"/>
      <c r="BT130" s="2880" t="n"/>
      <c r="BU130" s="2868" t="n"/>
      <c r="BV130" s="2868" t="n"/>
      <c r="BW130" s="2868" t="n"/>
      <c r="BX130" s="2868" t="n"/>
      <c r="BY130" s="2868" t="n"/>
      <c r="BZ130" s="1492" t="n"/>
      <c r="CA130" s="2831" t="n"/>
      <c r="CB130" s="2880" t="n"/>
      <c r="CC130" s="2868" t="n"/>
      <c r="CD130" s="2868" t="n"/>
      <c r="CE130" s="2868" t="n"/>
      <c r="CF130" s="2868" t="n"/>
      <c r="CG130" s="2868" t="n"/>
      <c r="CH130" s="1492" t="n"/>
      <c r="CI130" s="2831" t="n"/>
      <c r="CJ130" s="2880" t="n"/>
      <c r="CK130" s="2868" t="n"/>
      <c r="CL130" s="2868" t="n"/>
      <c r="CM130" s="2868" t="n"/>
      <c r="CN130" s="2868" t="n"/>
      <c r="CO130" s="2868" t="n"/>
      <c r="CP130" s="1492" t="n"/>
      <c r="CQ130" s="1496" t="n"/>
      <c r="CR130" s="2867" t="n">
        <v>3.841338</v>
      </c>
      <c r="CS130" s="2868" t="n">
        <v>18.66666666666667</v>
      </c>
      <c r="CT130" s="2868" t="n">
        <v>3.633488666666667</v>
      </c>
      <c r="CU130" s="2868" t="n">
        <v>-14.82532866666667</v>
      </c>
      <c r="CV130" s="2868" t="n">
        <v>0.2078493333333333</v>
      </c>
      <c r="CW130" s="2868" t="n">
        <v>4.499281999999999</v>
      </c>
      <c r="CX130" s="1492">
        <f>IFERROR(CR130/CW130-1,"-")</f>
        <v/>
      </c>
      <c r="CY130" s="70" t="n"/>
      <c r="CZ130" s="2870" t="n">
        <v>24.50000000000001</v>
      </c>
      <c r="DA130" s="2868" t="n">
        <v>24.466812</v>
      </c>
      <c r="DB130" s="2868" t="n"/>
      <c r="DC130" s="2868" t="n"/>
      <c r="DD130" s="2868" t="n">
        <v>16.191174</v>
      </c>
      <c r="DE130" s="1492">
        <f>+CZ130/DD130-1</f>
        <v/>
      </c>
      <c r="DF130" s="1492">
        <f>+DA130/DD130-1</f>
        <v/>
      </c>
      <c r="DG130" s="1994">
        <f>+DB130/DD130-1</f>
        <v/>
      </c>
      <c r="DH130" s="1994">
        <f>+DC130/DD130-1</f>
        <v/>
      </c>
      <c r="DI130" s="2855" t="n"/>
      <c r="DJ130" s="2652">
        <f>SUM(D130,J130,P130,V130,AD130,AL130,AU130,BC130,BK130,BT130,CB130,CJ130)-CR130</f>
        <v/>
      </c>
      <c r="DK130" s="2652">
        <f>SUM(E130,K130,Q130,W130,AE130,AM130,AV130,BD130,BL130,BU130,CC130,CK130)-CS130</f>
        <v/>
      </c>
      <c r="DL130" s="2652">
        <f>SUM(G130,M130,S130,AA130,AI130,AR130,AZ130,BH130,BQ130,BY130,CG130,CO130)-CW130</f>
        <v/>
      </c>
      <c r="DM130" s="2652">
        <f>SUM(D130,J130,P130,V130,AD130,AL130,AU130,BC130,,BN130,BV130,CD130,CL130)-CT130</f>
        <v/>
      </c>
      <c r="DN130" s="2855" t="n"/>
      <c r="DO130" s="2855" t="n"/>
      <c r="DP130" s="2889" t="n">
        <v>3808283</v>
      </c>
      <c r="DQ130" s="2857">
        <f>-CR130+DP130/10^6</f>
        <v/>
      </c>
      <c r="DR130" s="2652">
        <f>SUM(E130,K130,Q130,W130,AE130,AM130,AV130,BD130,BL130,BU130,CC130,CK130)-CS130</f>
        <v/>
      </c>
      <c r="DS130" s="2652">
        <f>SUM(D130,J130,P130,V130,AD130,AL130,AU130,BC130,,BN130,BV130,CD130,CL130)-CT130</f>
        <v/>
      </c>
      <c r="DT130" s="2858" t="n"/>
      <c r="DU130" s="2189" t="n">
        <v>0.060905</v>
      </c>
      <c r="DV130" s="2859">
        <f>DU130-CJ130</f>
        <v/>
      </c>
      <c r="DX130" s="2847">
        <f>(CS130-CZ130)*10^6</f>
        <v/>
      </c>
      <c r="DY130" s="2847">
        <f>(CT130-DC130)*10^6</f>
        <v/>
      </c>
      <c r="DZ130" s="2847">
        <f>(CW130-DD130)*10^6</f>
        <v/>
      </c>
      <c r="EB130" s="2860" t="n"/>
    </row>
    <row customFormat="1" customHeight="1" hidden="1" ht="15.75" outlineLevel="1" r="131" s="1879">
      <c r="A131" s="1116" t="n"/>
      <c r="B131" s="2202" t="inlineStr">
        <is>
          <t>REDEVANCES POUR LOGICIELS</t>
        </is>
      </c>
      <c r="C131" s="2201" t="inlineStr">
        <is>
          <t>Opex125</t>
        </is>
      </c>
      <c r="D131" s="2867" t="n">
        <v>0</v>
      </c>
      <c r="E131" s="2868" t="n">
        <v>0</v>
      </c>
      <c r="F131" s="2868" t="n">
        <v>0</v>
      </c>
      <c r="G131" s="2868" t="n">
        <v>0</v>
      </c>
      <c r="H131" s="1492" t="n"/>
      <c r="I131" s="482" t="n"/>
      <c r="J131" s="2867" t="n">
        <v>0</v>
      </c>
      <c r="K131" s="2868" t="n">
        <v>0</v>
      </c>
      <c r="L131" s="2868" t="n">
        <v>0</v>
      </c>
      <c r="M131" s="2868" t="n">
        <v>0</v>
      </c>
      <c r="N131" s="1492" t="n"/>
      <c r="O131" s="1496" t="n"/>
      <c r="P131" s="2867" t="n">
        <v>0</v>
      </c>
      <c r="Q131" s="2868" t="n">
        <v>0</v>
      </c>
      <c r="R131" s="2868" t="n">
        <v>0</v>
      </c>
      <c r="S131" s="2868" t="n">
        <v>0</v>
      </c>
      <c r="T131" s="1492" t="n"/>
      <c r="U131" s="2862" t="n"/>
      <c r="V131" s="2867" t="n">
        <v>0</v>
      </c>
      <c r="W131" s="2868" t="n">
        <v>0</v>
      </c>
      <c r="X131" s="2868" t="n">
        <v>0</v>
      </c>
      <c r="Y131" s="2868" t="n">
        <v>0</v>
      </c>
      <c r="Z131" s="2868" t="n">
        <v>0</v>
      </c>
      <c r="AA131" s="2868" t="n">
        <v>0</v>
      </c>
      <c r="AB131" s="1492" t="n"/>
      <c r="AC131" s="1496" t="n"/>
      <c r="AD131" s="2867" t="n"/>
      <c r="AE131" s="2868" t="n"/>
      <c r="AF131" s="2868" t="n"/>
      <c r="AG131" s="2868" t="n"/>
      <c r="AH131" s="2868" t="n"/>
      <c r="AI131" s="2868" t="n"/>
      <c r="AJ131" s="1492" t="n"/>
      <c r="AK131" s="1496" t="n"/>
      <c r="AL131" s="2867" t="n"/>
      <c r="AM131" s="2868" t="n"/>
      <c r="AN131" s="2868" t="n"/>
      <c r="AO131" s="2868" t="n"/>
      <c r="AP131" s="2868" t="n"/>
      <c r="AQ131" s="2868" t="n"/>
      <c r="AR131" s="2868" t="n"/>
      <c r="AS131" s="1492" t="n"/>
      <c r="AT131" s="2863" t="n"/>
      <c r="AU131" s="2867" t="n"/>
      <c r="AV131" s="2868" t="n"/>
      <c r="AW131" s="2868" t="n"/>
      <c r="AX131" s="2868" t="n"/>
      <c r="AY131" s="2868" t="n"/>
      <c r="AZ131" s="2868" t="n"/>
      <c r="BA131" s="1492" t="n"/>
      <c r="BB131" s="1496" t="n"/>
      <c r="BC131" s="2867" t="n"/>
      <c r="BD131" s="2868" t="n"/>
      <c r="BE131" s="2868" t="n"/>
      <c r="BF131" s="2868" t="n"/>
      <c r="BG131" s="2868" t="n"/>
      <c r="BH131" s="2868" t="n"/>
      <c r="BI131" s="1492" t="n"/>
      <c r="BJ131" s="2869" t="n"/>
      <c r="BK131" s="2867" t="n"/>
      <c r="BL131" s="2868" t="n"/>
      <c r="BM131" s="2868" t="n"/>
      <c r="BN131" s="2868" t="n"/>
      <c r="BO131" s="2868" t="n"/>
      <c r="BP131" s="2868" t="n"/>
      <c r="BQ131" s="2868" t="n"/>
      <c r="BR131" s="1492" t="n"/>
      <c r="BS131" s="2869" t="n"/>
      <c r="BT131" s="2867" t="n"/>
      <c r="BU131" s="2868" t="n"/>
      <c r="BV131" s="2868" t="n"/>
      <c r="BW131" s="2868" t="n"/>
      <c r="BX131" s="2868" t="n"/>
      <c r="BY131" s="2868" t="n"/>
      <c r="BZ131" s="1492" t="n"/>
      <c r="CA131" s="2831" t="n"/>
      <c r="CB131" s="2867" t="n"/>
      <c r="CC131" s="2868" t="n"/>
      <c r="CD131" s="2868" t="n"/>
      <c r="CE131" s="2868" t="n"/>
      <c r="CF131" s="2868" t="n"/>
      <c r="CG131" s="2868" t="n"/>
      <c r="CH131" s="1492" t="n"/>
      <c r="CI131" s="2831" t="n"/>
      <c r="CJ131" s="2867" t="n"/>
      <c r="CK131" s="2868" t="n"/>
      <c r="CL131" s="2868" t="n"/>
      <c r="CM131" s="2868" t="n"/>
      <c r="CN131" s="2868" t="n"/>
      <c r="CO131" s="2868" t="n"/>
      <c r="CP131" s="1492" t="n"/>
      <c r="CQ131" s="1496" t="n"/>
      <c r="CR131" s="2867" t="n">
        <v>0</v>
      </c>
      <c r="CS131" s="2868" t="n">
        <v>0</v>
      </c>
      <c r="CT131" s="2868" t="n">
        <v>0</v>
      </c>
      <c r="CU131" s="2868" t="n">
        <v>0</v>
      </c>
      <c r="CV131" s="2868" t="n">
        <v>0</v>
      </c>
      <c r="CW131" s="2868" t="n">
        <v>0</v>
      </c>
      <c r="CX131" s="1492">
        <f>IFERROR(CR131/CW131-1,"-")</f>
        <v/>
      </c>
      <c r="CY131" s="70" t="n"/>
      <c r="CZ131" s="2870" t="n">
        <v>0</v>
      </c>
      <c r="DA131" s="2868" t="n">
        <v>0</v>
      </c>
      <c r="DB131" s="2868" t="n"/>
      <c r="DC131" s="2868" t="n"/>
      <c r="DD131" s="2868" t="n">
        <v>0</v>
      </c>
      <c r="DE131" s="1492" t="n"/>
      <c r="DF131" s="1492" t="n"/>
      <c r="DG131" s="1994" t="n"/>
      <c r="DH131" s="1994" t="n"/>
      <c r="DI131" s="2855" t="n"/>
      <c r="DJ131" s="2652">
        <f>SUM(D131,J131,P131,V131,AD131,AL131,AU131,BC131,BK131,BT131,CB131,CJ131)-CR131</f>
        <v/>
      </c>
      <c r="DK131" s="2652">
        <f>SUM(E131,K131,Q131,W131,AE131,AM131,AV131,BD131,BL131,BU131,CC131,CK131)-CS131</f>
        <v/>
      </c>
      <c r="DL131" s="2652">
        <f>SUM(G131,M131,S131,AA131,AI131,AR131,AZ131,BH131,BQ131,BY131,CG131,CO131)-CW131</f>
        <v/>
      </c>
      <c r="DM131" s="2652">
        <f>SUM(D131,J131,P131,V131,AD131,AL131,AU131,BC131,,BN131,BV131,CD131,CL131)-CT131</f>
        <v/>
      </c>
      <c r="DN131" s="2855" t="n"/>
      <c r="DO131" s="2855" t="n"/>
      <c r="DP131" s="2871" t="n">
        <v>0</v>
      </c>
      <c r="DQ131" s="2857">
        <f>-CR131+DP131/10^6</f>
        <v/>
      </c>
      <c r="DR131" s="2652">
        <f>SUM(E131,K131,Q131,W131,AE131,AM131,AV131,BD131,BL131,BU131,CC131,CK131)-CS131</f>
        <v/>
      </c>
      <c r="DS131" s="2652">
        <f>SUM(D131,J131,P131,V131,AD131,AL131,AU131,BC131,,BN131,BV131,CD131,CL131)-CT131</f>
        <v/>
      </c>
      <c r="DT131" s="2858" t="n"/>
      <c r="DU131" s="2189" t="n">
        <v>0</v>
      </c>
      <c r="DV131" s="2859">
        <f>DU131-CJ131</f>
        <v/>
      </c>
      <c r="DX131" s="2847">
        <f>(CS131-CZ131)*10^6</f>
        <v/>
      </c>
      <c r="DY131" s="2847">
        <f>(CT131-DC131)*10^6</f>
        <v/>
      </c>
      <c r="DZ131" s="2847">
        <f>(CW131-DD131)*10^6</f>
        <v/>
      </c>
      <c r="EB131" s="2860" t="n"/>
    </row>
    <row customFormat="1" customHeight="1" hidden="1" ht="15.75" outlineLevel="1" r="132" s="1879">
      <c r="A132" s="1116" t="n"/>
      <c r="B132" s="2202" t="inlineStr">
        <is>
          <t>COTISATIONS</t>
        </is>
      </c>
      <c r="C132" s="2201" t="inlineStr">
        <is>
          <t>Opex126</t>
        </is>
      </c>
      <c r="D132" s="2966" t="n">
        <v>1.755335</v>
      </c>
      <c r="E132" s="2868" t="n">
        <v>5</v>
      </c>
      <c r="F132" s="2868" t="n">
        <v>-3.244665</v>
      </c>
      <c r="G132" s="2868" t="n">
        <v>21.105196</v>
      </c>
      <c r="H132" s="1492" t="n">
        <v>-0.9168292490626478</v>
      </c>
      <c r="I132" s="482" t="n"/>
      <c r="J132" s="2966" t="n">
        <v>5.423007</v>
      </c>
      <c r="K132" s="2868" t="n">
        <v>5</v>
      </c>
      <c r="L132" s="2868" t="n">
        <v>0.4230070000000001</v>
      </c>
      <c r="M132" s="2868" t="n">
        <v>3.303995</v>
      </c>
      <c r="N132" s="1492" t="n">
        <v>0.6413484281907207</v>
      </c>
      <c r="O132" s="1496" t="n"/>
      <c r="P132" s="2966" t="n">
        <v>7.423009</v>
      </c>
      <c r="Q132" s="2868" t="n">
        <v>5</v>
      </c>
      <c r="R132" s="2868" t="n">
        <v>2.423009</v>
      </c>
      <c r="S132" s="2868" t="n">
        <v>8.586658</v>
      </c>
      <c r="T132" s="1492" t="n">
        <v>-0.1355182656628457</v>
      </c>
      <c r="U132" s="2862" t="n"/>
      <c r="V132" s="2966" t="n">
        <v>5.475948</v>
      </c>
      <c r="W132" s="2868" t="n">
        <v>5</v>
      </c>
      <c r="X132" s="2868" t="n">
        <v>5</v>
      </c>
      <c r="Y132" s="2868" t="n">
        <v>0.4759479999999998</v>
      </c>
      <c r="Z132" s="2868" t="n">
        <v>0.4759479999999998</v>
      </c>
      <c r="AA132" s="2868" t="n">
        <v>6.58867</v>
      </c>
      <c r="AB132" s="1492" t="n">
        <v>-0.1688841602326417</v>
      </c>
      <c r="AC132" s="1496" t="n"/>
      <c r="AD132" s="2966" t="n"/>
      <c r="AE132" s="2868" t="n"/>
      <c r="AF132" s="2868" t="n"/>
      <c r="AG132" s="2868" t="n"/>
      <c r="AH132" s="2868" t="n"/>
      <c r="AI132" s="2868" t="n"/>
      <c r="AJ132" s="1492" t="n"/>
      <c r="AK132" s="1496" t="n"/>
      <c r="AL132" s="2966" t="n"/>
      <c r="AM132" s="2868" t="n"/>
      <c r="AN132" s="2868" t="n"/>
      <c r="AO132" s="2868" t="n"/>
      <c r="AP132" s="2868" t="n"/>
      <c r="AQ132" s="2868" t="n"/>
      <c r="AR132" s="2868" t="n"/>
      <c r="AS132" s="1492" t="n"/>
      <c r="AT132" s="2863" t="n"/>
      <c r="AU132" s="2966" t="n"/>
      <c r="AV132" s="2868" t="n"/>
      <c r="AW132" s="2868" t="n"/>
      <c r="AX132" s="2868" t="n"/>
      <c r="AY132" s="2868" t="n"/>
      <c r="AZ132" s="2868" t="n"/>
      <c r="BA132" s="1492" t="n"/>
      <c r="BB132" s="1496" t="n"/>
      <c r="BC132" s="2966" t="n"/>
      <c r="BD132" s="2868" t="n"/>
      <c r="BE132" s="2868" t="n"/>
      <c r="BF132" s="2868" t="n"/>
      <c r="BG132" s="2868" t="n"/>
      <c r="BH132" s="2868" t="n"/>
      <c r="BI132" s="1492" t="n"/>
      <c r="BJ132" s="2869" t="n"/>
      <c r="BK132" s="2966" t="n"/>
      <c r="BL132" s="2868" t="n"/>
      <c r="BM132" s="2868" t="n"/>
      <c r="BN132" s="2868" t="n"/>
      <c r="BO132" s="2868" t="n"/>
      <c r="BP132" s="2868" t="n"/>
      <c r="BQ132" s="2868" t="n"/>
      <c r="BR132" s="1492" t="n"/>
      <c r="BS132" s="2869" t="n"/>
      <c r="BT132" s="2966" t="n"/>
      <c r="BU132" s="2868" t="n"/>
      <c r="BV132" s="2868" t="n"/>
      <c r="BW132" s="2868" t="n"/>
      <c r="BX132" s="2868" t="n"/>
      <c r="BY132" s="2868" t="n"/>
      <c r="BZ132" s="1492" t="n"/>
      <c r="CA132" s="2831" t="n"/>
      <c r="CB132" s="2966" t="n"/>
      <c r="CC132" s="2868" t="n"/>
      <c r="CD132" s="2868" t="n"/>
      <c r="CE132" s="2868" t="n"/>
      <c r="CF132" s="2868" t="n"/>
      <c r="CG132" s="2868" t="n"/>
      <c r="CH132" s="1492" t="n"/>
      <c r="CI132" s="2831" t="n"/>
      <c r="CJ132" s="2888" t="n"/>
      <c r="CK132" s="2868" t="n"/>
      <c r="CL132" s="2868" t="n"/>
      <c r="CM132" s="2868" t="n"/>
      <c r="CN132" s="2868" t="n"/>
      <c r="CO132" s="2868" t="n"/>
      <c r="CP132" s="1492" t="n"/>
      <c r="CQ132" s="1496" t="n"/>
      <c r="CR132" s="2867" t="n">
        <v>20.077299</v>
      </c>
      <c r="CS132" s="2868" t="n">
        <v>20</v>
      </c>
      <c r="CT132" s="2868" t="n">
        <v>19.601351</v>
      </c>
      <c r="CU132" s="2868" t="n">
        <v>0.07729900000000001</v>
      </c>
      <c r="CV132" s="2868" t="n">
        <v>0.4759479999999989</v>
      </c>
      <c r="CW132" s="2868" t="n">
        <v>39.584519</v>
      </c>
      <c r="CX132" s="1492">
        <f>IFERROR(CR132/CW132-1,"-")</f>
        <v/>
      </c>
      <c r="CY132" s="70" t="n"/>
      <c r="CZ132" s="2870" t="n">
        <v>60</v>
      </c>
      <c r="DA132" s="2868" t="n">
        <v>59.601351</v>
      </c>
      <c r="DB132" s="2868" t="n"/>
      <c r="DC132" s="2868" t="n"/>
      <c r="DD132" s="2868" t="n">
        <v>93.29588199999998</v>
      </c>
      <c r="DE132" s="1492">
        <f>+CZ132/DD132-1</f>
        <v/>
      </c>
      <c r="DF132" s="1492">
        <f>+DA132/DD132-1</f>
        <v/>
      </c>
      <c r="DG132" s="1994">
        <f>+DB132/DD132-1</f>
        <v/>
      </c>
      <c r="DH132" s="1994">
        <f>+DC132/DD132-1</f>
        <v/>
      </c>
      <c r="DI132" s="2855" t="n"/>
      <c r="DJ132" s="2652">
        <f>SUM(D132,J132,P132,V132,AD132,AL132,AU132,BC132,BK132,BT132,CB132,CJ132)-CR132</f>
        <v/>
      </c>
      <c r="DK132" s="2652">
        <f>SUM(E132,K132,Q132,W132,AE132,AM132,AV132,BD132,BL132,BU132,CC132,CK132)-CS132</f>
        <v/>
      </c>
      <c r="DL132" s="2652">
        <f>SUM(G132,M132,S132,AA132,AI132,AR132,AZ132,BH132,BQ132,BY132,CG132,CO132)-CW132</f>
        <v/>
      </c>
      <c r="DM132" s="2652">
        <f>SUM(D132,J132,P132,V132,AD132,AL132,AU132,BC132,,BN132,BV132,CD132,CL132)-CT132</f>
        <v/>
      </c>
      <c r="DN132" s="2855" t="n"/>
      <c r="DO132" s="2855" t="n"/>
      <c r="DP132" s="2967" t="n">
        <v>-26462046</v>
      </c>
      <c r="DQ132" s="2857">
        <f>-CR132+DP132/10^6</f>
        <v/>
      </c>
      <c r="DR132" s="2652">
        <f>SUM(E132,K132,Q132,W132,AE132,AM132,AV132,BD132,BL132,BU132,CC132,CK132)-CS132</f>
        <v/>
      </c>
      <c r="DS132" s="2652">
        <f>SUM(D132,J132,P132,V132,AD132,AL132,AU132,BC132,,BN132,BV132,CD132,CL132)-CT132</f>
        <v/>
      </c>
      <c r="DT132" s="2858" t="n"/>
      <c r="DU132" s="2189" t="n">
        <v>3.625504</v>
      </c>
      <c r="DV132" s="2859">
        <f>DU132-CJ132</f>
        <v/>
      </c>
      <c r="DX132" s="2847">
        <f>(CS132-CZ132)*10^6</f>
        <v/>
      </c>
      <c r="DY132" s="2847">
        <f>(CT132-DC132)*10^6</f>
        <v/>
      </c>
      <c r="DZ132" s="2847">
        <f>(CW132-DD132)*10^6</f>
        <v/>
      </c>
      <c r="EB132" s="2860" t="n"/>
    </row>
    <row customFormat="1" customHeight="1" hidden="1" ht="15.75" outlineLevel="1" r="133" s="1879">
      <c r="A133" s="1116" t="n"/>
      <c r="B133" s="2202" t="inlineStr">
        <is>
          <t>CONCOURS DIVERS</t>
        </is>
      </c>
      <c r="C133" s="2201" t="inlineStr">
        <is>
          <t>Opex127</t>
        </is>
      </c>
      <c r="D133" s="2867" t="n">
        <v>-1.063092</v>
      </c>
      <c r="E133" s="2868" t="n">
        <v>1.83</v>
      </c>
      <c r="F133" s="2868" t="n">
        <v>-2.893092</v>
      </c>
      <c r="G133" s="2868" t="n">
        <v>1.994245</v>
      </c>
      <c r="H133" s="1492" t="n">
        <v>-1.533079937520214</v>
      </c>
      <c r="I133" s="482" t="n"/>
      <c r="J133" s="2867" t="n">
        <v>1.833334</v>
      </c>
      <c r="K133" s="2868" t="n">
        <v>1.83</v>
      </c>
      <c r="L133" s="2868" t="n">
        <v>0.003333999999999948</v>
      </c>
      <c r="M133" s="2868" t="n">
        <v>1.994247</v>
      </c>
      <c r="N133" s="1492" t="n">
        <v>-0.08068860076008644</v>
      </c>
      <c r="O133" s="1496" t="n"/>
      <c r="P133" s="2867" t="n">
        <v>1.833333</v>
      </c>
      <c r="Q133" s="2868" t="n">
        <v>1.83</v>
      </c>
      <c r="R133" s="2868" t="n">
        <v>0.00333300000000003</v>
      </c>
      <c r="S133" s="2868" t="n">
        <v>-2.037597</v>
      </c>
      <c r="T133" s="1492" t="n">
        <v>-1.899752502580245</v>
      </c>
      <c r="U133" s="2862" t="n"/>
      <c r="V133" s="2867" t="n">
        <v>2.166667</v>
      </c>
      <c r="W133" s="2868" t="n">
        <v>1.83</v>
      </c>
      <c r="X133" s="2868" t="n">
        <v>1.83</v>
      </c>
      <c r="Y133" s="2868" t="n">
        <v>0.3366669999999998</v>
      </c>
      <c r="Z133" s="2868" t="n">
        <v>0.3366669999999998</v>
      </c>
      <c r="AA133" s="2868" t="n">
        <v>1.994245</v>
      </c>
      <c r="AB133" s="1492" t="n">
        <v>0.08645978804008525</v>
      </c>
      <c r="AC133" s="1496" t="n"/>
      <c r="AD133" s="2867" t="n"/>
      <c r="AE133" s="2868" t="n"/>
      <c r="AF133" s="2868" t="n"/>
      <c r="AG133" s="2868" t="n"/>
      <c r="AH133" s="2868" t="n"/>
      <c r="AI133" s="2868" t="n"/>
      <c r="AJ133" s="1492" t="n"/>
      <c r="AK133" s="1496" t="n"/>
      <c r="AL133" s="2867" t="n"/>
      <c r="AM133" s="2868" t="n"/>
      <c r="AN133" s="2868" t="n"/>
      <c r="AO133" s="2868" t="n"/>
      <c r="AP133" s="2868" t="n"/>
      <c r="AQ133" s="2868" t="n"/>
      <c r="AR133" s="2868" t="n"/>
      <c r="AS133" s="1492" t="n"/>
      <c r="AT133" s="2863" t="n"/>
      <c r="AU133" s="2867" t="n"/>
      <c r="AV133" s="2868" t="n"/>
      <c r="AW133" s="2868" t="n"/>
      <c r="AX133" s="2868" t="n"/>
      <c r="AY133" s="2868" t="n"/>
      <c r="AZ133" s="2868" t="n"/>
      <c r="BA133" s="1492" t="n"/>
      <c r="BB133" s="1496" t="n"/>
      <c r="BC133" s="2867" t="n"/>
      <c r="BD133" s="2868" t="n"/>
      <c r="BE133" s="2868" t="n"/>
      <c r="BF133" s="2868" t="n"/>
      <c r="BG133" s="2868" t="n"/>
      <c r="BH133" s="2868" t="n"/>
      <c r="BI133" s="1492" t="n"/>
      <c r="BJ133" s="2869" t="n"/>
      <c r="BK133" s="2867" t="n"/>
      <c r="BL133" s="2868" t="n"/>
      <c r="BM133" s="2868" t="n"/>
      <c r="BN133" s="2868" t="n"/>
      <c r="BO133" s="2868" t="n"/>
      <c r="BP133" s="2868" t="n"/>
      <c r="BQ133" s="2868" t="n"/>
      <c r="BR133" s="1492" t="n"/>
      <c r="BS133" s="2869" t="n"/>
      <c r="BT133" s="2867" t="n"/>
      <c r="BU133" s="2868" t="n"/>
      <c r="BV133" s="2868" t="n"/>
      <c r="BW133" s="2868" t="n"/>
      <c r="BX133" s="2868" t="n"/>
      <c r="BY133" s="2868" t="n"/>
      <c r="BZ133" s="1492" t="n"/>
      <c r="CA133" s="2831" t="n"/>
      <c r="CB133" s="2867" t="n"/>
      <c r="CC133" s="2868" t="n"/>
      <c r="CD133" s="2868" t="n"/>
      <c r="CE133" s="2868" t="n"/>
      <c r="CF133" s="2868" t="n"/>
      <c r="CG133" s="2868" t="n"/>
      <c r="CH133" s="1492" t="n"/>
      <c r="CI133" s="2831" t="n"/>
      <c r="CJ133" s="2867" t="n"/>
      <c r="CK133" s="2868" t="n"/>
      <c r="CL133" s="2868" t="n"/>
      <c r="CM133" s="2868" t="n"/>
      <c r="CN133" s="2868" t="n"/>
      <c r="CO133" s="2868" t="n"/>
      <c r="CP133" s="1492" t="n"/>
      <c r="CQ133" s="1496" t="n"/>
      <c r="CR133" s="2867" t="n">
        <v>4.770242</v>
      </c>
      <c r="CS133" s="2868" t="n">
        <v>7.32</v>
      </c>
      <c r="CT133" s="2868" t="n">
        <v>4.433575</v>
      </c>
      <c r="CU133" s="2868" t="n">
        <v>-2.549758000000001</v>
      </c>
      <c r="CV133" s="2868" t="n">
        <v>0.3366669999999994</v>
      </c>
      <c r="CW133" s="2868" t="n">
        <v>3.94514</v>
      </c>
      <c r="CX133" s="1492">
        <f>IFERROR(CR133/CW133-1,"-")</f>
        <v/>
      </c>
      <c r="CY133" s="70" t="n"/>
      <c r="CZ133" s="2870" t="n">
        <v>21.95999999999999</v>
      </c>
      <c r="DA133" s="2868" t="n">
        <v>19.073575</v>
      </c>
      <c r="DB133" s="2868" t="n"/>
      <c r="DC133" s="2868" t="n"/>
      <c r="DD133" s="2868" t="n">
        <v>19.899107</v>
      </c>
      <c r="DE133" s="1492">
        <f>+CZ133/DD133-1</f>
        <v/>
      </c>
      <c r="DF133" s="1492">
        <f>+DA133/DD133-1</f>
        <v/>
      </c>
      <c r="DG133" s="1994">
        <f>+DB133/DD133-1</f>
        <v/>
      </c>
      <c r="DH133" s="1994">
        <f>+DC133/DD133-1</f>
        <v/>
      </c>
      <c r="DI133" s="2855" t="n"/>
      <c r="DJ133" s="2652">
        <f>SUM(D133,J133,P133,V133,AD133,AL133,AU133,BC133,BK133,BT133,CB133,CJ133)-CR133</f>
        <v/>
      </c>
      <c r="DK133" s="2652">
        <f>SUM(E133,K133,Q133,W133,AE133,AM133,AV133,BD133,BL133,BU133,CC133,CK133)-CS133</f>
        <v/>
      </c>
      <c r="DL133" s="2652">
        <f>SUM(G133,M133,S133,AA133,AI133,AR133,AZ133,BH133,BQ133,BY133,CG133,CO133)-CW133</f>
        <v/>
      </c>
      <c r="DM133" s="2652">
        <f>SUM(D133,J133,P133,V133,AD133,AL133,AU133,BC133,,BN133,BV133,CD133,CL133)-CT133</f>
        <v/>
      </c>
      <c r="DN133" s="2855" t="n"/>
      <c r="DO133" s="2855" t="n"/>
      <c r="DP133" s="2871" t="n">
        <v>21775792</v>
      </c>
      <c r="DQ133" s="2857">
        <f>-CR133+DP133/10^6</f>
        <v/>
      </c>
      <c r="DR133" s="2652">
        <f>SUM(E133,K133,Q133,W133,AE133,AM133,AV133,BD133,BL133,BU133,CC133,CK133)-CS133</f>
        <v/>
      </c>
      <c r="DS133" s="2652">
        <f>SUM(D133,J133,P133,V133,AD133,AL133,AU133,BC133,,BN133,BV133,CD133,CL133)-CT133</f>
        <v/>
      </c>
      <c r="DT133" s="2858" t="n"/>
      <c r="DU133" s="2189" t="n">
        <v>1.994246</v>
      </c>
      <c r="DV133" s="2859">
        <f>DU133-CJ133</f>
        <v/>
      </c>
      <c r="DX133" s="2847">
        <f>(CS133-CZ133)*10^6</f>
        <v/>
      </c>
      <c r="DY133" s="2847">
        <f>(CT133-DC133)*10^6</f>
        <v/>
      </c>
      <c r="DZ133" s="2847">
        <f>(CW133-DD133)*10^6</f>
        <v/>
      </c>
      <c r="EB133" s="2860" t="n"/>
    </row>
    <row customFormat="1" customHeight="1" hidden="1" ht="15.75" outlineLevel="1" r="134" s="1879">
      <c r="A134" s="1116" t="n"/>
      <c r="B134" s="2202" t="inlineStr">
        <is>
          <t>FRAIS DE DEMENAGEMENT</t>
        </is>
      </c>
      <c r="C134" s="2201" t="inlineStr">
        <is>
          <t>Opex128</t>
        </is>
      </c>
      <c r="D134" s="2867" t="n">
        <v>0</v>
      </c>
      <c r="E134" s="2868" t="n"/>
      <c r="F134" s="2868" t="n">
        <v>0</v>
      </c>
      <c r="G134" s="2868" t="n"/>
      <c r="H134" s="1492" t="n"/>
      <c r="I134" s="482" t="n"/>
      <c r="J134" s="2867" t="n">
        <v>-0.25</v>
      </c>
      <c r="K134" s="2868" t="n"/>
      <c r="L134" s="2868" t="n">
        <v>-0.25</v>
      </c>
      <c r="M134" s="2868" t="n"/>
      <c r="N134" s="1492" t="n"/>
      <c r="O134" s="1496" t="n"/>
      <c r="P134" s="2867" t="n">
        <v>0</v>
      </c>
      <c r="Q134" s="2868" t="n"/>
      <c r="R134" s="2868" t="n">
        <v>0</v>
      </c>
      <c r="S134" s="2868" t="n"/>
      <c r="T134" s="1492" t="n"/>
      <c r="U134" s="2862" t="n"/>
      <c r="V134" s="2867" t="n">
        <v>0</v>
      </c>
      <c r="W134" s="2868" t="n"/>
      <c r="X134" s="2868" t="n"/>
      <c r="Y134" s="2868" t="n">
        <v>0</v>
      </c>
      <c r="Z134" s="2868" t="n">
        <v>0</v>
      </c>
      <c r="AA134" s="2868" t="n"/>
      <c r="AB134" s="1492" t="n"/>
      <c r="AC134" s="1496" t="n"/>
      <c r="AD134" s="2867" t="n"/>
      <c r="AE134" s="2868" t="n"/>
      <c r="AF134" s="2868" t="n"/>
      <c r="AG134" s="2868" t="n"/>
      <c r="AH134" s="2868" t="n"/>
      <c r="AI134" s="2868" t="n"/>
      <c r="AJ134" s="1492" t="n"/>
      <c r="AK134" s="1496" t="n"/>
      <c r="AL134" s="2867" t="n"/>
      <c r="AM134" s="2868" t="n"/>
      <c r="AN134" s="2868" t="n"/>
      <c r="AO134" s="2868" t="n"/>
      <c r="AP134" s="2868" t="n"/>
      <c r="AQ134" s="2868" t="n"/>
      <c r="AR134" s="2868" t="n"/>
      <c r="AS134" s="1492" t="n"/>
      <c r="AT134" s="2863" t="n"/>
      <c r="AU134" s="2867" t="n"/>
      <c r="AV134" s="2868" t="n"/>
      <c r="AW134" s="2868" t="n"/>
      <c r="AX134" s="2868" t="n"/>
      <c r="AY134" s="2868" t="n"/>
      <c r="AZ134" s="2868" t="n"/>
      <c r="BA134" s="1492" t="n"/>
      <c r="BB134" s="1496" t="n"/>
      <c r="BC134" s="2867" t="n"/>
      <c r="BD134" s="2868" t="n"/>
      <c r="BE134" s="2868" t="n"/>
      <c r="BF134" s="2868" t="n"/>
      <c r="BG134" s="2868" t="n"/>
      <c r="BH134" s="2868" t="n"/>
      <c r="BI134" s="1492" t="n"/>
      <c r="BJ134" s="2869" t="n"/>
      <c r="BK134" s="2867" t="n"/>
      <c r="BL134" s="2868" t="n"/>
      <c r="BM134" s="2868" t="n"/>
      <c r="BN134" s="2868" t="n"/>
      <c r="BO134" s="2868" t="n"/>
      <c r="BP134" s="2868" t="n"/>
      <c r="BQ134" s="2868" t="n"/>
      <c r="BR134" s="1492" t="n"/>
      <c r="BS134" s="2869" t="n"/>
      <c r="BT134" s="2867" t="n"/>
      <c r="BU134" s="2868" t="n"/>
      <c r="BV134" s="2868" t="n"/>
      <c r="BW134" s="2868" t="n"/>
      <c r="BX134" s="2868" t="n"/>
      <c r="BY134" s="2868" t="n"/>
      <c r="BZ134" s="1492" t="n"/>
      <c r="CA134" s="2831" t="n"/>
      <c r="CB134" s="2867" t="n"/>
      <c r="CC134" s="2868" t="n"/>
      <c r="CD134" s="2868" t="n"/>
      <c r="CE134" s="2868" t="n"/>
      <c r="CF134" s="2868" t="n"/>
      <c r="CG134" s="2868" t="n"/>
      <c r="CH134" s="1492" t="n"/>
      <c r="CI134" s="2831" t="n"/>
      <c r="CJ134" s="2867" t="n"/>
      <c r="CK134" s="2868" t="n"/>
      <c r="CL134" s="2868" t="n"/>
      <c r="CM134" s="2868" t="n"/>
      <c r="CN134" s="2868" t="n"/>
      <c r="CO134" s="2868" t="n"/>
      <c r="CP134" s="1492" t="n"/>
      <c r="CQ134" s="1496" t="n"/>
      <c r="CR134" s="2867" t="n">
        <v>-0.25</v>
      </c>
      <c r="CS134" s="2868" t="n">
        <v>0</v>
      </c>
      <c r="CT134" s="2868" t="n">
        <v>-0.25</v>
      </c>
      <c r="CU134" s="2868" t="n">
        <v>-0.25</v>
      </c>
      <c r="CV134" s="2868" t="n">
        <v>0</v>
      </c>
      <c r="CW134" s="2868" t="n">
        <v>0</v>
      </c>
      <c r="CX134" s="1492">
        <f>IFERROR(CR134/CW134-1,"-")</f>
        <v/>
      </c>
      <c r="CY134" s="70" t="n"/>
      <c r="CZ134" s="2870" t="n">
        <v>0</v>
      </c>
      <c r="DA134" s="2868" t="n">
        <v>-0.25</v>
      </c>
      <c r="DB134" s="2868" t="n"/>
      <c r="DC134" s="2868" t="n"/>
      <c r="DD134" s="2868" t="n">
        <v>0.25</v>
      </c>
      <c r="DE134" s="1492" t="n"/>
      <c r="DF134" s="1492">
        <f>+DA134/DD134-1</f>
        <v/>
      </c>
      <c r="DG134" s="1994">
        <f>+DB134/DD134-1</f>
        <v/>
      </c>
      <c r="DH134" s="1994">
        <f>+DC134/DD134-1</f>
        <v/>
      </c>
      <c r="DI134" s="2855" t="n"/>
      <c r="DJ134" s="2652">
        <f>SUM(D134,J134,P134,V134,AD134,AL134,AU134,BC134,BK134,BT134,CB134,CJ134)-CR134</f>
        <v/>
      </c>
      <c r="DK134" s="2652">
        <f>SUM(E134,K134,Q134,W134,AE134,AM134,AV134,BD134,BL134,BU134,CC134,CK134)-CS134</f>
        <v/>
      </c>
      <c r="DL134" s="2652">
        <f>SUM(G134,M134,S134,AA134,AI134,AR134,AZ134,BH134,BQ134,BY134,CG134,CO134)-CW134</f>
        <v/>
      </c>
      <c r="DM134" s="2652">
        <f>SUM(D134,J134,P134,V134,AD134,AL134,AU134,BC134,,BN134,BV134,CD134,CL134)-CT134</f>
        <v/>
      </c>
      <c r="DN134" s="2855" t="n"/>
      <c r="DO134" s="2855" t="n"/>
      <c r="DP134" s="2871" t="n">
        <v>2241863</v>
      </c>
      <c r="DQ134" s="2857">
        <f>-CR134+DP134/10^6</f>
        <v/>
      </c>
      <c r="DR134" s="2652">
        <f>SUM(E134,K134,Q134,W134,AE134,AM134,AV134,BD134,BL134,BU134,CC134,CK134)-CS134</f>
        <v/>
      </c>
      <c r="DS134" s="2652">
        <f>SUM(D134,J134,P134,V134,AD134,AL134,AU134,BC134,,BN134,BV134,CD134,CL134)-CT134</f>
        <v/>
      </c>
      <c r="DT134" s="2858" t="n"/>
      <c r="DU134" s="2189" t="n">
        <v>0</v>
      </c>
      <c r="DV134" s="2859">
        <f>DU134-CJ134</f>
        <v/>
      </c>
      <c r="DX134" s="2847">
        <f>(CS134-CZ134)*10^6</f>
        <v/>
      </c>
      <c r="DY134" s="2847">
        <f>(CT134-DC134)*10^6</f>
        <v/>
      </c>
      <c r="DZ134" s="2847">
        <f>(CW134-DD134)*10^6</f>
        <v/>
      </c>
      <c r="EB134" s="2860" t="n"/>
    </row>
    <row customFormat="1" customHeight="1" hidden="1" ht="15.75" outlineLevel="1" r="135" s="1879">
      <c r="A135" s="1116" t="n"/>
      <c r="B135" s="2202" t="inlineStr">
        <is>
          <t>DONS</t>
        </is>
      </c>
      <c r="C135" s="2201" t="inlineStr">
        <is>
          <t>Opex129</t>
        </is>
      </c>
      <c r="D135" s="2880" t="n">
        <v>0</v>
      </c>
      <c r="E135" s="2868" t="n">
        <v>5</v>
      </c>
      <c r="F135" s="2868" t="n">
        <v>-5</v>
      </c>
      <c r="G135" s="2868" t="n">
        <v>0.025557</v>
      </c>
      <c r="H135" s="1492" t="n">
        <v>-1</v>
      </c>
      <c r="I135" s="482" t="n"/>
      <c r="J135" s="2968" t="n">
        <v>0</v>
      </c>
      <c r="K135" s="2868" t="n">
        <v>36</v>
      </c>
      <c r="L135" s="2868" t="n">
        <v>-36</v>
      </c>
      <c r="M135" s="2868" t="n">
        <v>0</v>
      </c>
      <c r="N135" s="1492" t="n"/>
      <c r="O135" s="1496" t="n"/>
      <c r="P135" s="2968" t="n">
        <v>0</v>
      </c>
      <c r="Q135" s="2868" t="n">
        <v>15</v>
      </c>
      <c r="R135" s="2868" t="n">
        <v>-15</v>
      </c>
      <c r="S135" s="2868" t="n">
        <v>0</v>
      </c>
      <c r="T135" s="1492" t="n"/>
      <c r="U135" s="2862" t="n"/>
      <c r="V135" s="2968" t="n">
        <v>-0.546587</v>
      </c>
      <c r="W135" s="2868" t="n">
        <v>20</v>
      </c>
      <c r="X135" s="2868" t="n">
        <v>5</v>
      </c>
      <c r="Y135" s="2868" t="n">
        <v>-20.546587</v>
      </c>
      <c r="Z135" s="2868" t="n">
        <v>-5.546587</v>
      </c>
      <c r="AA135" s="2868" t="n">
        <v>0.414247</v>
      </c>
      <c r="AB135" s="1492" t="n">
        <v>-2.319471233346289</v>
      </c>
      <c r="AC135" s="1496" t="n"/>
      <c r="AD135" s="2968" t="n"/>
      <c r="AE135" s="2868" t="n"/>
      <c r="AF135" s="2868" t="n"/>
      <c r="AG135" s="2868" t="n"/>
      <c r="AH135" s="2868" t="n"/>
      <c r="AI135" s="2868" t="n"/>
      <c r="AJ135" s="1492" t="n"/>
      <c r="AK135" s="1496" t="n"/>
      <c r="AL135" s="2968" t="n"/>
      <c r="AM135" s="2868" t="n"/>
      <c r="AN135" s="2868" t="n"/>
      <c r="AO135" s="2868" t="n"/>
      <c r="AP135" s="2868" t="n"/>
      <c r="AQ135" s="2868" t="n"/>
      <c r="AR135" s="2868" t="n"/>
      <c r="AS135" s="1492" t="n"/>
      <c r="AT135" s="2863" t="n"/>
      <c r="AU135" s="2968" t="n"/>
      <c r="AV135" s="2868" t="n"/>
      <c r="AW135" s="2868" t="n"/>
      <c r="AX135" s="2868" t="n"/>
      <c r="AY135" s="2868" t="n"/>
      <c r="AZ135" s="2868" t="n"/>
      <c r="BA135" s="1492" t="n"/>
      <c r="BB135" s="1496" t="n"/>
      <c r="BC135" s="2968" t="n"/>
      <c r="BD135" s="2868" t="n"/>
      <c r="BE135" s="2868" t="n"/>
      <c r="BF135" s="2868" t="n"/>
      <c r="BG135" s="2868" t="n"/>
      <c r="BH135" s="2868" t="n"/>
      <c r="BI135" s="1492" t="n"/>
      <c r="BJ135" s="2869" t="n"/>
      <c r="BK135" s="2968" t="n"/>
      <c r="BL135" s="2868" t="n"/>
      <c r="BM135" s="2868" t="n"/>
      <c r="BN135" s="2868" t="n"/>
      <c r="BO135" s="2868" t="n"/>
      <c r="BP135" s="2868" t="n"/>
      <c r="BQ135" s="2868" t="n"/>
      <c r="BR135" s="1492" t="n"/>
      <c r="BS135" s="2869" t="n"/>
      <c r="BT135" s="2968" t="n"/>
      <c r="BU135" s="2868" t="n"/>
      <c r="BV135" s="2868" t="n"/>
      <c r="BW135" s="2868" t="n"/>
      <c r="BX135" s="2868" t="n"/>
      <c r="BY135" s="2868" t="n"/>
      <c r="BZ135" s="1492" t="n"/>
      <c r="CA135" s="2831" t="n"/>
      <c r="CB135" s="2968" t="n"/>
      <c r="CC135" s="2868" t="n"/>
      <c r="CD135" s="2868" t="n"/>
      <c r="CE135" s="2868" t="n"/>
      <c r="CF135" s="2868" t="n"/>
      <c r="CG135" s="2868" t="n"/>
      <c r="CH135" s="1492" t="n"/>
      <c r="CI135" s="2831" t="n"/>
      <c r="CJ135" s="2968" t="n"/>
      <c r="CK135" s="2868" t="n"/>
      <c r="CL135" s="2868" t="n"/>
      <c r="CM135" s="2868" t="n"/>
      <c r="CN135" s="2868" t="n"/>
      <c r="CO135" s="2868" t="n"/>
      <c r="CP135" s="1492" t="n"/>
      <c r="CQ135" s="1496" t="n"/>
      <c r="CR135" s="2867" t="n">
        <v>-0.546587</v>
      </c>
      <c r="CS135" s="2868" t="n">
        <v>76</v>
      </c>
      <c r="CT135" s="2868" t="n">
        <v>5</v>
      </c>
      <c r="CU135" s="2868" t="n">
        <v>-76.546587</v>
      </c>
      <c r="CV135" s="2868" t="n">
        <v>-5.546587</v>
      </c>
      <c r="CW135" s="2868" t="n">
        <v>0.439804</v>
      </c>
      <c r="CX135" s="1492">
        <f>IFERROR(CR135/CW135-1,"-")</f>
        <v/>
      </c>
      <c r="CY135" s="70" t="n"/>
      <c r="CZ135" s="2870" t="n">
        <v>200</v>
      </c>
      <c r="DA135" s="2868" t="n">
        <v>74</v>
      </c>
      <c r="DB135" s="2868" t="n"/>
      <c r="DC135" s="2868" t="n"/>
      <c r="DD135" s="2868" t="n">
        <v>-6.535728000000001</v>
      </c>
      <c r="DE135" s="1492">
        <f>+CZ135/DD135-1</f>
        <v/>
      </c>
      <c r="DF135" s="1492">
        <f>+DA135/DD135-1</f>
        <v/>
      </c>
      <c r="DG135" s="1994">
        <f>+DB135/DD135-1</f>
        <v/>
      </c>
      <c r="DH135" s="1994">
        <f>+DC135/DD135-1</f>
        <v/>
      </c>
      <c r="DI135" s="2855" t="n"/>
      <c r="DJ135" s="2652">
        <f>SUM(D135,J135,P135,V135,AD135,AL135,AU135,BC135,BK135,BT135,CB135,CJ135)-CR135</f>
        <v/>
      </c>
      <c r="DK135" s="2652">
        <f>SUM(E135,K135,Q135,W135,AE135,AM135,AV135,BD135,BL135,BU135,CC135,CK135)-CS135</f>
        <v/>
      </c>
      <c r="DL135" s="2652">
        <f>SUM(G135,M135,S135,AA135,AI135,AR135,AZ135,BH135,BQ135,BY135,CG135,CO135)-CW135</f>
        <v/>
      </c>
      <c r="DM135" s="2652">
        <f>SUM(D135,J135,P135,V135,AD135,AL135,AU135,BC135,,BN135,BV135,CD135,CL135)-CT135</f>
        <v/>
      </c>
      <c r="DN135" s="2855" t="n"/>
      <c r="DO135" s="2855" t="n"/>
      <c r="DP135" s="2969" t="n">
        <v>5172626</v>
      </c>
      <c r="DQ135" s="2857">
        <f>-CR135+DP135/10^6</f>
        <v/>
      </c>
      <c r="DR135" s="2652">
        <f>SUM(E135,K135,Q135,W135,AE135,AM135,AV135,BD135,BL135,BU135,CC135,CK135)-CS135</f>
        <v/>
      </c>
      <c r="DS135" s="2652">
        <f>SUM(D135,J135,P135,V135,AD135,AL135,AU135,BC135,,BN135,BV135,CD135,CL135)-CT135</f>
        <v/>
      </c>
      <c r="DT135" s="2858" t="n"/>
      <c r="DU135" s="2189" t="n">
        <v>-5.17262599999999</v>
      </c>
      <c r="DV135" s="2859">
        <f>DU135-CJ135</f>
        <v/>
      </c>
      <c r="DX135" s="2847">
        <f>(CS135-CZ135)*10^6</f>
        <v/>
      </c>
      <c r="DY135" s="2847">
        <f>(CT135-DC135)*10^6</f>
        <v/>
      </c>
      <c r="DZ135" s="2847">
        <f>(CW135-DD135)*10^6</f>
        <v/>
      </c>
      <c r="EB135" s="2860" t="n"/>
    </row>
    <row customFormat="1" customHeight="1" hidden="1" ht="15.75" outlineLevel="1" r="136" s="1879">
      <c r="A136" s="1116" t="n"/>
      <c r="B136" s="2202" t="inlineStr">
        <is>
          <t>AUTRES  LOCATIONS ET CHARGES LO</t>
        </is>
      </c>
      <c r="C136" s="2201" t="inlineStr">
        <is>
          <t>Opex130</t>
        </is>
      </c>
      <c r="D136" s="2880" t="n">
        <v>27.896858</v>
      </c>
      <c r="E136" s="2868" t="n">
        <v>0</v>
      </c>
      <c r="F136" s="2868" t="n">
        <v>27.896858</v>
      </c>
      <c r="G136" s="2868" t="n">
        <v>22.260518</v>
      </c>
      <c r="H136" s="1492" t="n">
        <v>0.253198959700758</v>
      </c>
      <c r="I136" s="482" t="n"/>
      <c r="J136" s="2880" t="n">
        <v>23.73297</v>
      </c>
      <c r="K136" s="2868" t="n">
        <v>0</v>
      </c>
      <c r="L136" s="2868" t="n">
        <v>23.73297</v>
      </c>
      <c r="M136" s="2868" t="n">
        <v>20.746117</v>
      </c>
      <c r="N136" s="1492" t="n">
        <v>0.1439716646734424</v>
      </c>
      <c r="O136" s="1496" t="n"/>
      <c r="P136" s="2880" t="n">
        <v>20.462042</v>
      </c>
      <c r="Q136" s="2868" t="n">
        <v>0</v>
      </c>
      <c r="R136" s="2868" t="n">
        <v>20.462042</v>
      </c>
      <c r="S136" s="2868" t="n">
        <v>20.348118</v>
      </c>
      <c r="T136" s="1492" t="n">
        <v>0.005598748739318316</v>
      </c>
      <c r="U136" s="2862" t="n"/>
      <c r="V136" s="2880" t="n">
        <v>24.835175</v>
      </c>
      <c r="W136" s="2868" t="n">
        <v>0</v>
      </c>
      <c r="X136" s="2868" t="n">
        <v>0</v>
      </c>
      <c r="Y136" s="2868" t="n">
        <v>24.835175</v>
      </c>
      <c r="Z136" s="2868" t="n">
        <v>24.835175</v>
      </c>
      <c r="AA136" s="2868" t="n">
        <v>20.057481</v>
      </c>
      <c r="AB136" s="1492" t="n">
        <v>0.2382001009997217</v>
      </c>
      <c r="AC136" s="1496" t="n"/>
      <c r="AD136" s="2880" t="n"/>
      <c r="AE136" s="2868" t="n"/>
      <c r="AF136" s="2868" t="n"/>
      <c r="AG136" s="2868" t="n"/>
      <c r="AH136" s="2868" t="n"/>
      <c r="AI136" s="2868" t="n"/>
      <c r="AJ136" s="1492" t="n"/>
      <c r="AK136" s="1496" t="n"/>
      <c r="AL136" s="2880" t="n"/>
      <c r="AM136" s="2868" t="n"/>
      <c r="AN136" s="2868" t="n"/>
      <c r="AO136" s="2868" t="n"/>
      <c r="AP136" s="2868" t="n"/>
      <c r="AQ136" s="2868" t="n"/>
      <c r="AR136" s="2868" t="n"/>
      <c r="AS136" s="1492" t="n"/>
      <c r="AT136" s="2863" t="n"/>
      <c r="AU136" s="2880" t="n"/>
      <c r="AV136" s="2868" t="n"/>
      <c r="AW136" s="2868" t="n"/>
      <c r="AX136" s="2868" t="n"/>
      <c r="AY136" s="2868" t="n"/>
      <c r="AZ136" s="2868" t="n"/>
      <c r="BA136" s="1492" t="n"/>
      <c r="BB136" s="1496" t="n"/>
      <c r="BC136" s="2880" t="n"/>
      <c r="BD136" s="2868" t="n"/>
      <c r="BE136" s="2868" t="n"/>
      <c r="BF136" s="2868" t="n"/>
      <c r="BG136" s="2868" t="n"/>
      <c r="BH136" s="2868" t="n"/>
      <c r="BI136" s="1492" t="n"/>
      <c r="BJ136" s="2869" t="n"/>
      <c r="BK136" s="2880" t="n"/>
      <c r="BL136" s="2868" t="n"/>
      <c r="BM136" s="2868" t="n"/>
      <c r="BN136" s="2868" t="n"/>
      <c r="BO136" s="2868" t="n"/>
      <c r="BP136" s="2868" t="n"/>
      <c r="BQ136" s="2868" t="n"/>
      <c r="BR136" s="1492" t="n"/>
      <c r="BS136" s="2869" t="n"/>
      <c r="BT136" s="2880" t="n"/>
      <c r="BU136" s="2868" t="n"/>
      <c r="BV136" s="2868" t="n"/>
      <c r="BW136" s="2868" t="n"/>
      <c r="BX136" s="2868" t="n"/>
      <c r="BY136" s="2868" t="n"/>
      <c r="BZ136" s="1492" t="n"/>
      <c r="CA136" s="2831" t="n"/>
      <c r="CB136" s="2880" t="n"/>
      <c r="CC136" s="2868" t="n"/>
      <c r="CD136" s="2868" t="n"/>
      <c r="CE136" s="2868" t="n"/>
      <c r="CF136" s="2868" t="n"/>
      <c r="CG136" s="2868" t="n"/>
      <c r="CH136" s="1492" t="n"/>
      <c r="CI136" s="2831" t="n"/>
      <c r="CJ136" s="2880" t="n"/>
      <c r="CK136" s="2868" t="n"/>
      <c r="CL136" s="2868" t="n"/>
      <c r="CM136" s="2868" t="n"/>
      <c r="CN136" s="2868" t="n"/>
      <c r="CO136" s="2868" t="n"/>
      <c r="CP136" s="1492" t="n"/>
      <c r="CQ136" s="1496" t="n"/>
      <c r="CR136" s="2867" t="n">
        <v>96.92704499999999</v>
      </c>
      <c r="CS136" s="2868" t="n">
        <v>0</v>
      </c>
      <c r="CT136" s="2868" t="n">
        <v>72.09187</v>
      </c>
      <c r="CU136" s="2868" t="n">
        <v>96.92704499999999</v>
      </c>
      <c r="CV136" s="2868" t="n">
        <v>24.83517499999999</v>
      </c>
      <c r="CW136" s="2868" t="n">
        <v>83.412234</v>
      </c>
      <c r="CX136" s="1492">
        <f>IFERROR(CR136/CW136-1,"-")</f>
        <v/>
      </c>
      <c r="CY136" s="70" t="n"/>
      <c r="CZ136" s="2870" t="n">
        <v>0</v>
      </c>
      <c r="DA136" s="2868" t="n">
        <v>72.09187</v>
      </c>
      <c r="DB136" s="2868" t="n"/>
      <c r="DC136" s="2868" t="n"/>
      <c r="DD136" s="2868" t="n">
        <v>254.500639</v>
      </c>
      <c r="DE136" s="1492" t="n"/>
      <c r="DF136" s="1492">
        <f>+DA136/DD136-1</f>
        <v/>
      </c>
      <c r="DG136" s="1994">
        <f>+DB136/DD136-1</f>
        <v/>
      </c>
      <c r="DH136" s="1994">
        <f>+DC136/DD136-1</f>
        <v/>
      </c>
      <c r="DI136" s="2855" t="n"/>
      <c r="DJ136" s="2652">
        <f>SUM(D136,J136,P136,V136,AD136,AL136,AU136,BC136,BK136,BT136,CB136,CJ136)-CR136</f>
        <v/>
      </c>
      <c r="DK136" s="2652">
        <f>SUM(E136,K136,Q136,W136,AE136,AM136,AV136,BD136,BL136,BU136,CC136,CK136)-CS136</f>
        <v/>
      </c>
      <c r="DL136" s="2652">
        <f>SUM(G136,M136,S136,AA136,AI136,AR136,AZ136,BH136,BQ136,BY136,CG136,CO136)-CW136</f>
        <v/>
      </c>
      <c r="DM136" s="2652">
        <f>SUM(D136,J136,P136,V136,AD136,AL136,AU136,BC136,,BN136,BV136,CD136,CL136)-CT136</f>
        <v/>
      </c>
      <c r="DN136" s="2855" t="n"/>
      <c r="DO136" s="2855" t="n"/>
      <c r="DP136" s="2889" t="n">
        <v>224627516</v>
      </c>
      <c r="DQ136" s="2857">
        <f>-CR136+DP136/10^6</f>
        <v/>
      </c>
      <c r="DR136" s="2652">
        <f>SUM(E136,K136,Q136,W136,AE136,AM136,AV136,BD136,BL136,BU136,CC136,CK136)-CS136</f>
        <v/>
      </c>
      <c r="DS136" s="2652">
        <f>SUM(D136,J136,P136,V136,AD136,AL136,AU136,BC136,,BN136,BV136,CD136,CL136)-CT136</f>
        <v/>
      </c>
      <c r="DT136" s="2858" t="n"/>
      <c r="DU136" s="2189" t="n">
        <v>25.705063</v>
      </c>
      <c r="DV136" s="2859">
        <f>DU136-CJ136</f>
        <v/>
      </c>
      <c r="DX136" s="2847">
        <f>(CS136-CZ136)*10^6</f>
        <v/>
      </c>
      <c r="DY136" s="2847">
        <f>(CT136-DC136)*10^6</f>
        <v/>
      </c>
      <c r="DZ136" s="2847">
        <f>(CW136-DD136)*10^6</f>
        <v/>
      </c>
      <c r="EB136" s="2860" t="n"/>
    </row>
    <row collapsed="1" customHeight="1" ht="15" r="137">
      <c r="B137" s="2368" t="inlineStr">
        <is>
          <t>Management fees</t>
        </is>
      </c>
      <c r="C137" s="2198" t="inlineStr">
        <is>
          <t>Opex131</t>
        </is>
      </c>
      <c r="D137" s="2779" t="n">
        <v>65.52641</v>
      </c>
      <c r="E137" s="2671" t="n">
        <v>71.54811033444801</v>
      </c>
      <c r="F137" s="2671" t="n">
        <v>-6.021700334448013</v>
      </c>
      <c r="G137" s="2671" t="n">
        <v>69.38804500000001</v>
      </c>
      <c r="H137" s="353" t="n">
        <v>-0.05565274248611563</v>
      </c>
      <c r="I137" s="482" t="n"/>
      <c r="J137" s="2779" t="n">
        <v>63.521321</v>
      </c>
      <c r="K137" s="2671" t="n">
        <v>68.14314838021535</v>
      </c>
      <c r="L137" s="2671" t="n">
        <v>-4.62182738021535</v>
      </c>
      <c r="M137" s="2671" t="n">
        <v>63.993638</v>
      </c>
      <c r="N137" s="353" t="n">
        <v>-0.007380686811398252</v>
      </c>
      <c r="O137" s="482" t="n"/>
      <c r="P137" s="2779" t="n">
        <v>69.891834</v>
      </c>
      <c r="Q137" s="2671" t="n">
        <v>76.06718849368006</v>
      </c>
      <c r="R137" s="2671" t="n">
        <v>-6.175354493680061</v>
      </c>
      <c r="S137" s="2671" t="n">
        <v>68.76865599999999</v>
      </c>
      <c r="T137" s="353" t="n">
        <v>0.01633270250330332</v>
      </c>
      <c r="U137" s="2862" t="n"/>
      <c r="V137" s="2779" t="n">
        <v>55.900982</v>
      </c>
      <c r="W137" s="2671" t="n">
        <v>73.83914905727232</v>
      </c>
      <c r="X137" s="2671" t="n">
        <v>60.94170160890432</v>
      </c>
      <c r="Y137" s="2671" t="n">
        <v>-17.93816705727232</v>
      </c>
      <c r="Z137" s="2671" t="n">
        <v>-5.040719608904325</v>
      </c>
      <c r="AA137" s="2671" t="n">
        <v>66.942577</v>
      </c>
      <c r="AB137" s="353" t="n">
        <v>-0.1649412899058248</v>
      </c>
      <c r="AC137" s="482" t="n"/>
      <c r="AD137" s="2779" t="n"/>
      <c r="AE137" s="2671" t="n"/>
      <c r="AF137" s="2671" t="n"/>
      <c r="AG137" s="2671" t="n"/>
      <c r="AH137" s="2671" t="n"/>
      <c r="AI137" s="2671" t="n"/>
      <c r="AJ137" s="353" t="n"/>
      <c r="AK137" s="482" t="n"/>
      <c r="AL137" s="2779" t="n"/>
      <c r="AM137" s="2671" t="n"/>
      <c r="AN137" s="2671" t="n"/>
      <c r="AO137" s="2671" t="n"/>
      <c r="AP137" s="2671" t="n"/>
      <c r="AQ137" s="2671" t="n"/>
      <c r="AR137" s="2671" t="n"/>
      <c r="AS137" s="353" t="n"/>
      <c r="AT137" s="2863" t="n"/>
      <c r="AU137" s="2779" t="n"/>
      <c r="AV137" s="2671" t="n"/>
      <c r="AW137" s="2671" t="n"/>
      <c r="AX137" s="2671" t="n"/>
      <c r="AY137" s="2671" t="n"/>
      <c r="AZ137" s="2671" t="n"/>
      <c r="BA137" s="353" t="n"/>
      <c r="BB137" s="482" t="n"/>
      <c r="BC137" s="2779" t="n"/>
      <c r="BD137" s="2671" t="n"/>
      <c r="BE137" s="2671" t="n"/>
      <c r="BF137" s="2671" t="n"/>
      <c r="BG137" s="2671" t="n"/>
      <c r="BH137" s="2671" t="n"/>
      <c r="BI137" s="353" t="n"/>
      <c r="BJ137" s="2862" t="n"/>
      <c r="BK137" s="2779" t="n"/>
      <c r="BL137" s="2671" t="n"/>
      <c r="BM137" s="2671" t="n"/>
      <c r="BN137" s="2671" t="n"/>
      <c r="BO137" s="2671" t="n"/>
      <c r="BP137" s="2671" t="n"/>
      <c r="BQ137" s="2671" t="n"/>
      <c r="BR137" s="353" t="n"/>
      <c r="BS137" s="2862" t="n"/>
      <c r="BT137" s="2779" t="n"/>
      <c r="BU137" s="2671" t="n"/>
      <c r="BV137" s="2671" t="n"/>
      <c r="BW137" s="2671" t="n"/>
      <c r="BX137" s="2671" t="n"/>
      <c r="BY137" s="2671" t="n"/>
      <c r="BZ137" s="353" t="n"/>
      <c r="CA137" s="2831" t="n"/>
      <c r="CB137" s="2779" t="n"/>
      <c r="CC137" s="2671" t="n"/>
      <c r="CD137" s="2671" t="n"/>
      <c r="CE137" s="2671" t="n"/>
      <c r="CF137" s="2671" t="n"/>
      <c r="CG137" s="2671" t="n"/>
      <c r="CH137" s="353" t="n"/>
      <c r="CI137" s="2831" t="n"/>
      <c r="CJ137" s="2779" t="n"/>
      <c r="CK137" s="2671" t="n"/>
      <c r="CL137" s="2671" t="n"/>
      <c r="CM137" s="2671" t="n"/>
      <c r="CN137" s="2671" t="n"/>
      <c r="CO137" s="2671" t="n"/>
      <c r="CP137" s="353" t="n"/>
      <c r="CQ137" s="482" t="n"/>
      <c r="CR137" s="2779" t="n">
        <v>254.840547</v>
      </c>
      <c r="CS137" s="2671" t="n">
        <v>289.5975962656158</v>
      </c>
      <c r="CT137" s="2671" t="n">
        <v>259.8812666089044</v>
      </c>
      <c r="CU137" s="2671" t="n">
        <v>-34.75704926561576</v>
      </c>
      <c r="CV137" s="2671" t="n">
        <v>-5.04071960890434</v>
      </c>
      <c r="CW137" s="2671" t="n">
        <v>269.092916</v>
      </c>
      <c r="CX137" s="353">
        <f>IFERROR(CR137/CW137-1,"-")</f>
        <v/>
      </c>
      <c r="CY137" s="70" t="n"/>
      <c r="CZ137" s="2864" t="n">
        <v>911.4691798505801</v>
      </c>
      <c r="DA137" s="2671" t="n">
        <v>841.612883454605</v>
      </c>
      <c r="DB137" s="2671" t="n"/>
      <c r="DC137" s="2671" t="n"/>
      <c r="DD137" s="2671" t="n">
        <v>805.256791</v>
      </c>
      <c r="DE137" s="353">
        <f>+CZ137/DD137-1</f>
        <v/>
      </c>
      <c r="DF137" s="353">
        <f>+DA137/DD137-1</f>
        <v/>
      </c>
      <c r="DG137" s="2283">
        <f>+DB137/DD137-1</f>
        <v/>
      </c>
      <c r="DH137" s="2283">
        <f>+DC137/DD137-1</f>
        <v/>
      </c>
      <c r="DI137" s="2855" t="n"/>
      <c r="DJ137" s="2652">
        <f>SUM(D137,J137,P137,V137,AD137,AL137,AU137,BC137,BK137,BT137,CB137,CJ137)-CR137</f>
        <v/>
      </c>
      <c r="DK137" s="2652">
        <f>SUM(E137,K137,Q137,W137,AE137,AM137,AV137,BD137,BL137,BU137,CC137,CK137)-CS137</f>
        <v/>
      </c>
      <c r="DL137" s="2652">
        <f>SUM(G137,M137,S137,AA137,AI137,AR137,AZ137,BH137,BQ137,BY137,CG137,CO137)-CW137</f>
        <v/>
      </c>
      <c r="DM137" s="2652">
        <f>SUM(D137,J137,P137,V137,AD137,AL137,AU137,BC137,,BN137,BV137,CD137,CL137)-CT137</f>
        <v/>
      </c>
      <c r="DN137" s="2855" t="n"/>
      <c r="DO137" s="2855" t="n"/>
      <c r="DP137" s="2865">
        <f>+DP138+DP139</f>
        <v/>
      </c>
      <c r="DQ137" s="2857">
        <f>-CR137+DP137/10^6</f>
        <v/>
      </c>
      <c r="DR137" s="2652">
        <f>SUM(E137,K137,Q137,W137,AE137,AM137,AV137,BD137,BL137,BU137,CC137,CK137)-CS137</f>
        <v/>
      </c>
      <c r="DS137" s="2652">
        <f>SUM(D137,J137,P137,V137,AD137,AL137,AU137,BC137,,BN137,BV137,CD137,CL137)-CT137</f>
        <v/>
      </c>
      <c r="DT137" s="2858" t="n"/>
      <c r="DU137" s="2307" t="n">
        <v>76.13841499999999</v>
      </c>
      <c r="DV137" s="2859">
        <f>DU137-CJ137</f>
        <v/>
      </c>
      <c r="DX137" s="2847">
        <f>(CS137-CZ137)*10^6</f>
        <v/>
      </c>
      <c r="DY137" s="2847">
        <f>(CT137-DC137)*10^6</f>
        <v/>
      </c>
      <c r="DZ137" s="2847">
        <f>(CW137-DD137)*10^6</f>
        <v/>
      </c>
      <c r="EB137" s="2860" t="n"/>
    </row>
    <row customFormat="1" customHeight="1" hidden="1" ht="15.75" outlineLevel="1" r="138" s="1879">
      <c r="A138" s="1116" t="n"/>
      <c r="B138" s="2202" t="inlineStr">
        <is>
          <t>MANAGEMENT FEES - FRAIS DE GES</t>
        </is>
      </c>
      <c r="C138" s="2201" t="inlineStr">
        <is>
          <t>Opex132</t>
        </is>
      </c>
      <c r="D138" s="2867" t="n">
        <v>0</v>
      </c>
      <c r="E138" s="2868" t="n"/>
      <c r="F138" s="2868" t="n">
        <v>0</v>
      </c>
      <c r="G138" s="2868" t="n">
        <v>0</v>
      </c>
      <c r="H138" s="1492" t="n"/>
      <c r="I138" s="482" t="n"/>
      <c r="J138" s="2867" t="n">
        <v>0</v>
      </c>
      <c r="K138" s="2868" t="n"/>
      <c r="L138" s="2868" t="n">
        <v>0</v>
      </c>
      <c r="M138" s="2868" t="n">
        <v>0</v>
      </c>
      <c r="N138" s="1492" t="n"/>
      <c r="O138" s="1496" t="n"/>
      <c r="P138" s="2867" t="n">
        <v>0</v>
      </c>
      <c r="Q138" s="2868" t="n"/>
      <c r="R138" s="2868" t="n">
        <v>0</v>
      </c>
      <c r="S138" s="2868" t="n">
        <v>0</v>
      </c>
      <c r="T138" s="1492" t="n"/>
      <c r="U138" s="2862" t="n"/>
      <c r="V138" s="2970" t="n">
        <v>0</v>
      </c>
      <c r="W138" s="2868" t="n"/>
      <c r="X138" s="2868" t="n"/>
      <c r="Y138" s="2868" t="n">
        <v>0</v>
      </c>
      <c r="Z138" s="2868" t="n">
        <v>0</v>
      </c>
      <c r="AA138" s="2971" t="n">
        <v>0</v>
      </c>
      <c r="AB138" s="1492" t="n"/>
      <c r="AC138" s="1496" t="n"/>
      <c r="AD138" s="2970" t="n"/>
      <c r="AE138" s="2868" t="n"/>
      <c r="AF138" s="2868" t="n"/>
      <c r="AG138" s="2868" t="n"/>
      <c r="AH138" s="2868" t="n"/>
      <c r="AI138" s="2971" t="n"/>
      <c r="AJ138" s="1492" t="n"/>
      <c r="AK138" s="1496" t="n"/>
      <c r="AL138" s="2970" t="n"/>
      <c r="AM138" s="2868" t="n"/>
      <c r="AN138" s="2868" t="n"/>
      <c r="AO138" s="2868" t="n"/>
      <c r="AP138" s="2868" t="n"/>
      <c r="AQ138" s="2868" t="n"/>
      <c r="AR138" s="2971" t="n"/>
      <c r="AS138" s="1492" t="n"/>
      <c r="AT138" s="2863" t="n"/>
      <c r="AU138" s="2970" t="n"/>
      <c r="AV138" s="2868" t="n"/>
      <c r="AW138" s="2868" t="n"/>
      <c r="AX138" s="2868" t="n"/>
      <c r="AY138" s="2868" t="n"/>
      <c r="AZ138" s="2971" t="n"/>
      <c r="BA138" s="1492" t="n"/>
      <c r="BB138" s="1496" t="n"/>
      <c r="BC138" s="2970" t="n"/>
      <c r="BD138" s="2868" t="n"/>
      <c r="BE138" s="2868" t="n"/>
      <c r="BF138" s="2868" t="n"/>
      <c r="BG138" s="2868" t="n"/>
      <c r="BH138" s="2971" t="n"/>
      <c r="BI138" s="1492" t="n"/>
      <c r="BJ138" s="2869" t="n"/>
      <c r="BK138" s="2970" t="n"/>
      <c r="BL138" s="2868" t="n"/>
      <c r="BM138" s="2868" t="n"/>
      <c r="BN138" s="2868" t="n"/>
      <c r="BO138" s="2868" t="n"/>
      <c r="BP138" s="2868" t="n"/>
      <c r="BQ138" s="2971" t="n"/>
      <c r="BR138" s="1492" t="n"/>
      <c r="BS138" s="2869" t="n"/>
      <c r="BT138" s="2970" t="n"/>
      <c r="BU138" s="2868" t="n"/>
      <c r="BV138" s="2868" t="n"/>
      <c r="BW138" s="2868" t="n"/>
      <c r="BX138" s="2868" t="n"/>
      <c r="BY138" s="2971" t="n"/>
      <c r="BZ138" s="1492" t="n"/>
      <c r="CA138" s="2831" t="n"/>
      <c r="CB138" s="2867" t="n"/>
      <c r="CC138" s="2868" t="n"/>
      <c r="CD138" s="2868" t="n"/>
      <c r="CE138" s="2868" t="n"/>
      <c r="CF138" s="2868" t="n"/>
      <c r="CG138" s="2971" t="n"/>
      <c r="CH138" s="1492" t="n"/>
      <c r="CI138" s="2831" t="n"/>
      <c r="CJ138" s="2867" t="n"/>
      <c r="CK138" s="2868" t="n"/>
      <c r="CL138" s="2868" t="n"/>
      <c r="CM138" s="2868" t="n"/>
      <c r="CN138" s="2868" t="n"/>
      <c r="CO138" s="2971" t="n"/>
      <c r="CP138" s="1492" t="n"/>
      <c r="CQ138" s="1496" t="n"/>
      <c r="CR138" s="2867" t="n">
        <v>0</v>
      </c>
      <c r="CS138" s="2868" t="n">
        <v>0</v>
      </c>
      <c r="CT138" s="2868" t="n">
        <v>0</v>
      </c>
      <c r="CU138" s="2868" t="n">
        <v>0</v>
      </c>
      <c r="CV138" s="2868" t="n">
        <v>0</v>
      </c>
      <c r="CW138" s="2868" t="n">
        <v>0</v>
      </c>
      <c r="CX138" s="1492">
        <f>IFERROR(CR138/CW138-1,"-")</f>
        <v/>
      </c>
      <c r="CY138" s="70" t="n"/>
      <c r="CZ138" s="2870" t="n">
        <v>0</v>
      </c>
      <c r="DA138" s="2868" t="n">
        <v>0</v>
      </c>
      <c r="DB138" s="2868" t="n"/>
      <c r="DC138" s="2868" t="n"/>
      <c r="DD138" s="2868" t="n">
        <v>0</v>
      </c>
      <c r="DE138" s="1492">
        <f>+CZ138/DD138-1</f>
        <v/>
      </c>
      <c r="DF138" s="1492">
        <f>+DA138/DD138-1</f>
        <v/>
      </c>
      <c r="DG138" s="1994">
        <f>+DB138/DD138-1</f>
        <v/>
      </c>
      <c r="DH138" s="1994">
        <f>+DC138/DD138-1</f>
        <v/>
      </c>
      <c r="DI138" s="2855" t="n"/>
      <c r="DJ138" s="2652">
        <f>SUM(D138,J138,P138,V138,AD138,AL138,AU138,BC138,BK138,BT138,CB138,CJ138)-CR138</f>
        <v/>
      </c>
      <c r="DK138" s="2652">
        <f>SUM(E138,K138,Q138,W138,AE138,AM138,AV138,BD138,BL138,BU138,CC138,CK138)-CS138</f>
        <v/>
      </c>
      <c r="DL138" s="2652">
        <f>SUM(G138,M138,S138,AA138,AI138,AR138,AZ138,BH138,BQ138,BY138,CG138,CO138)-CW138</f>
        <v/>
      </c>
      <c r="DM138" s="2652">
        <f>SUM(D138,J138,P138,V138,AD138,AL138,AU138,BC138,,BN138,BV138,CD138,CL138)-CT138</f>
        <v/>
      </c>
      <c r="DN138" s="2855" t="n"/>
      <c r="DO138" s="2855" t="n"/>
      <c r="DP138" s="2871" t="n">
        <v>-273701160</v>
      </c>
      <c r="DQ138" s="2857">
        <f>-CR138+DP138/10^6</f>
        <v/>
      </c>
      <c r="DR138" s="2652">
        <f>SUM(E138,K138,Q138,W138,AE138,AM138,AV138,BD138,BL138,BU138,CC138,CK138)-CS138</f>
        <v/>
      </c>
      <c r="DS138" s="2652">
        <f>SUM(D138,J138,P138,V138,AD138,AL138,AU138,BC138,,BN138,BV138,CD138,CL138)-CT138</f>
        <v/>
      </c>
      <c r="DT138" s="2858" t="n"/>
      <c r="DU138" s="2189" t="n">
        <v>0</v>
      </c>
      <c r="DV138" s="2859">
        <f>DU138-CJ138</f>
        <v/>
      </c>
      <c r="DX138" s="2847">
        <f>(CS138-CZ138)*10^6</f>
        <v/>
      </c>
      <c r="DY138" s="2847">
        <f>(CT138-DC138)*10^6</f>
        <v/>
      </c>
      <c r="DZ138" s="2847">
        <f>(CW138-DD138)*10^6</f>
        <v/>
      </c>
      <c r="EB138" s="2860" t="n"/>
    </row>
    <row customFormat="1" customHeight="1" hidden="1" ht="15.75" outlineLevel="1" r="139" s="1879">
      <c r="A139" s="1116" t="n"/>
      <c r="B139" s="2202" t="inlineStr">
        <is>
          <t>REDEVANCES POUR MARQUE</t>
        </is>
      </c>
      <c r="C139" s="2201" t="inlineStr">
        <is>
          <t>Opex133</t>
        </is>
      </c>
      <c r="D139" s="2880" t="n">
        <v>65.52641</v>
      </c>
      <c r="E139" s="2868" t="n">
        <v>71.54811033444801</v>
      </c>
      <c r="F139" s="2868" t="n">
        <v>-6.021700334448013</v>
      </c>
      <c r="G139" s="2868" t="n">
        <v>69.38804500000001</v>
      </c>
      <c r="H139" s="1492" t="n">
        <v>-0.05565274248611563</v>
      </c>
      <c r="I139" s="482" t="n"/>
      <c r="J139" s="2880" t="n">
        <v>63.521321</v>
      </c>
      <c r="K139" s="2868" t="n">
        <v>68.14314838021535</v>
      </c>
      <c r="L139" s="2868" t="n">
        <v>-4.62182738021535</v>
      </c>
      <c r="M139" s="2868" t="n">
        <v>63.993638</v>
      </c>
      <c r="N139" s="1492" t="n">
        <v>-0.007380686811398252</v>
      </c>
      <c r="O139" s="1496" t="n"/>
      <c r="P139" s="2880" t="n">
        <v>69.891834</v>
      </c>
      <c r="Q139" s="2868" t="n">
        <v>76.06718849368006</v>
      </c>
      <c r="R139" s="2868" t="n">
        <v>-6.175354493680061</v>
      </c>
      <c r="S139" s="2868" t="n">
        <v>68.76865599999999</v>
      </c>
      <c r="T139" s="1492" t="n">
        <v>0.01633270250330332</v>
      </c>
      <c r="U139" s="2862" t="n"/>
      <c r="V139" s="2872" t="n">
        <v>55.900982</v>
      </c>
      <c r="W139" s="2868" t="n">
        <v>73.83914905727232</v>
      </c>
      <c r="X139" s="2868" t="n">
        <v>60.94170160890432</v>
      </c>
      <c r="Y139" s="2868" t="n">
        <v>-17.93816705727232</v>
      </c>
      <c r="Z139" s="2868" t="n">
        <v>-5.040719608904325</v>
      </c>
      <c r="AA139" s="2868" t="n">
        <v>66.942577</v>
      </c>
      <c r="AB139" s="1492" t="n">
        <v>-0.1649412899058248</v>
      </c>
      <c r="AC139" s="1496" t="n"/>
      <c r="AD139" s="2872" t="n"/>
      <c r="AE139" s="2868" t="n"/>
      <c r="AF139" s="2868" t="n"/>
      <c r="AG139" s="2868" t="n"/>
      <c r="AH139" s="2868" t="n"/>
      <c r="AI139" s="2868" t="n"/>
      <c r="AJ139" s="1492" t="n"/>
      <c r="AK139" s="1496" t="n"/>
      <c r="AL139" s="2872" t="n"/>
      <c r="AM139" s="2868" t="n"/>
      <c r="AN139" s="2868" t="n"/>
      <c r="AO139" s="2868" t="n"/>
      <c r="AP139" s="2868" t="n"/>
      <c r="AQ139" s="2868" t="n"/>
      <c r="AR139" s="2868" t="n"/>
      <c r="AS139" s="1492" t="n"/>
      <c r="AT139" s="2863" t="n"/>
      <c r="AU139" s="2872" t="n"/>
      <c r="AV139" s="2868" t="n"/>
      <c r="AW139" s="2868" t="n"/>
      <c r="AX139" s="2868" t="n"/>
      <c r="AY139" s="2868" t="n"/>
      <c r="AZ139" s="2868" t="n"/>
      <c r="BA139" s="1492" t="n"/>
      <c r="BB139" s="1496" t="n"/>
      <c r="BC139" s="2872" t="n"/>
      <c r="BD139" s="2868" t="n"/>
      <c r="BE139" s="2868" t="n"/>
      <c r="BF139" s="2868" t="n"/>
      <c r="BG139" s="2868" t="n"/>
      <c r="BH139" s="2868" t="n"/>
      <c r="BI139" s="1492" t="n"/>
      <c r="BJ139" s="2869" t="n"/>
      <c r="BK139" s="2872" t="n"/>
      <c r="BL139" s="2868" t="n"/>
      <c r="BM139" s="2868" t="n"/>
      <c r="BN139" s="2868" t="n"/>
      <c r="BO139" s="2868" t="n"/>
      <c r="BP139" s="2868" t="n"/>
      <c r="BQ139" s="2868" t="n"/>
      <c r="BR139" s="1492" t="n"/>
      <c r="BS139" s="2869" t="n"/>
      <c r="BT139" s="2872" t="n"/>
      <c r="BU139" s="2868" t="n"/>
      <c r="BV139" s="2868" t="n"/>
      <c r="BW139" s="2868" t="n"/>
      <c r="BX139" s="2868" t="n"/>
      <c r="BY139" s="2868" t="n"/>
      <c r="BZ139" s="1492" t="n"/>
      <c r="CA139" s="2831" t="n"/>
      <c r="CB139" s="2867" t="n"/>
      <c r="CC139" s="2868" t="n"/>
      <c r="CD139" s="2868" t="n"/>
      <c r="CE139" s="2868" t="n"/>
      <c r="CF139" s="2868" t="n"/>
      <c r="CG139" s="2868" t="n"/>
      <c r="CH139" s="1492" t="n"/>
      <c r="CI139" s="2831" t="n"/>
      <c r="CJ139" s="2867" t="n"/>
      <c r="CK139" s="2868" t="n"/>
      <c r="CL139" s="2868" t="n"/>
      <c r="CM139" s="2868" t="n"/>
      <c r="CN139" s="2868" t="n"/>
      <c r="CO139" s="2868" t="n"/>
      <c r="CP139" s="1492" t="n"/>
      <c r="CQ139" s="1496" t="n"/>
      <c r="CR139" s="2867" t="n">
        <v>254.840547</v>
      </c>
      <c r="CS139" s="2868" t="n">
        <v>289.5975962656158</v>
      </c>
      <c r="CT139" s="2868" t="n">
        <v>259.8812666089044</v>
      </c>
      <c r="CU139" s="2868" t="n">
        <v>-34.75704926561576</v>
      </c>
      <c r="CV139" s="2868" t="n">
        <v>-5.04071960890434</v>
      </c>
      <c r="CW139" s="2868" t="n">
        <v>269.092916</v>
      </c>
      <c r="CX139" s="1492">
        <f>IFERROR(CR139/CW139-1,"-")</f>
        <v/>
      </c>
      <c r="CY139" s="70" t="n"/>
      <c r="CZ139" s="2870" t="n">
        <v>911.4691798505801</v>
      </c>
      <c r="DA139" s="2868" t="n">
        <v>841.612883454605</v>
      </c>
      <c r="DB139" s="2868" t="n"/>
      <c r="DC139" s="2868" t="n"/>
      <c r="DD139" s="2868" t="n">
        <v>805.256791</v>
      </c>
      <c r="DE139" s="1492">
        <f>+CZ139/DD139-1</f>
        <v/>
      </c>
      <c r="DF139" s="1492">
        <f>+DA139/DD139-1</f>
        <v/>
      </c>
      <c r="DG139" s="1994">
        <f>+DB139/DD139-1</f>
        <v/>
      </c>
      <c r="DH139" s="1994">
        <f>+DC139/DD139-1</f>
        <v/>
      </c>
      <c r="DI139" s="2855" t="n"/>
      <c r="DJ139" s="2652">
        <f>SUM(D139,J139,P139,V139,AD139,AL139,AU139,BC139,BK139,BT139,CB139,CJ139)-CR139</f>
        <v/>
      </c>
      <c r="DK139" s="2652">
        <f>SUM(E139,K139,Q139,W139,AE139,AM139,AV139,BD139,BL139,BU139,CC139,CK139)-CS139</f>
        <v/>
      </c>
      <c r="DL139" s="2652">
        <f>SUM(G139,M139,S139,AA139,AI139,AR139,AZ139,BH139,BQ139,BY139,CG139,CO139)-CW139</f>
        <v/>
      </c>
      <c r="DM139" s="2652">
        <f>SUM(D139,J139,P139,V139,AD139,AL139,AU139,BC139,,BN139,BV139,CD139,CL139)-CT139</f>
        <v/>
      </c>
      <c r="DN139" s="2855" t="n"/>
      <c r="DO139" s="2855" t="n"/>
      <c r="DP139" s="2889" t="n">
        <v>861645572</v>
      </c>
      <c r="DQ139" s="2857">
        <f>-CR139+DP139/10^6</f>
        <v/>
      </c>
      <c r="DR139" s="2652">
        <f>SUM(E139,K139,Q139,W139,AE139,AM139,AV139,BD139,BL139,BU139,CC139,CK139)-CS139</f>
        <v/>
      </c>
      <c r="DS139" s="2652">
        <f>SUM(D139,J139,P139,V139,AD139,AL139,AU139,BC139,,BN139,BV139,CD139,CL139)-CT139</f>
        <v/>
      </c>
      <c r="DT139" s="2858" t="n"/>
      <c r="DU139" s="2189" t="n">
        <v>76.13841499999999</v>
      </c>
      <c r="DV139" s="2859">
        <f>DU139-CJ139</f>
        <v/>
      </c>
      <c r="DX139" s="2847">
        <f>(CS139-CZ139)*10^6</f>
        <v/>
      </c>
      <c r="DY139" s="2847">
        <f>(CT139-DC139)*10^6</f>
        <v/>
      </c>
      <c r="DZ139" s="2847">
        <f>(CW139-DD139)*10^6</f>
        <v/>
      </c>
      <c r="EB139" s="2860" t="n"/>
    </row>
    <row collapsed="1" customHeight="1" ht="15.75" r="140">
      <c r="B140" s="2368" t="inlineStr">
        <is>
          <t xml:space="preserve">Transport, déplacement, mission </t>
        </is>
      </c>
      <c r="C140" s="2198" t="inlineStr">
        <is>
          <t>Opex134</t>
        </is>
      </c>
      <c r="D140" s="2779" t="n">
        <v>32.317132</v>
      </c>
      <c r="E140" s="2671" t="n">
        <v>15.198157475</v>
      </c>
      <c r="F140" s="2671" t="n">
        <v>17.118974525</v>
      </c>
      <c r="G140" s="2671" t="n">
        <v>22.04905</v>
      </c>
      <c r="H140" s="353" t="n">
        <v>0.4656927169197762</v>
      </c>
      <c r="I140" s="482" t="n"/>
      <c r="J140" s="2779" t="n">
        <v>26.772347</v>
      </c>
      <c r="K140" s="2671" t="n">
        <v>15.198157475</v>
      </c>
      <c r="L140" s="2671" t="n">
        <v>11.574189525</v>
      </c>
      <c r="M140" s="2671" t="n">
        <v>32.315336</v>
      </c>
      <c r="N140" s="353" t="n">
        <v>-0.1715281252220308</v>
      </c>
      <c r="O140" s="482" t="n"/>
      <c r="P140" s="2779" t="n">
        <v>21.393126</v>
      </c>
      <c r="Q140" s="2671" t="n">
        <v>15.198157475</v>
      </c>
      <c r="R140" s="2671" t="n">
        <v>6.194968524999997</v>
      </c>
      <c r="S140" s="2671" t="n">
        <v>4.969964</v>
      </c>
      <c r="T140" s="353" t="n">
        <v>3.304483090823192</v>
      </c>
      <c r="U140" s="2862" t="n"/>
      <c r="V140" s="2779" t="n">
        <v>42.67074099999999</v>
      </c>
      <c r="W140" s="2671" t="n">
        <v>15.198157475</v>
      </c>
      <c r="X140" s="2671" t="n">
        <v>21</v>
      </c>
      <c r="Y140" s="2671" t="n">
        <v>27.47258352499999</v>
      </c>
      <c r="Z140" s="2671" t="n">
        <v>21.670741</v>
      </c>
      <c r="AA140" s="2671" t="n">
        <v>31.733606</v>
      </c>
      <c r="AB140" s="353" t="n">
        <v>0.3446546541228246</v>
      </c>
      <c r="AC140" s="482" t="n"/>
      <c r="AD140" s="2779" t="n"/>
      <c r="AE140" s="2671" t="n"/>
      <c r="AF140" s="2671" t="n"/>
      <c r="AG140" s="2671" t="n"/>
      <c r="AH140" s="2671" t="n"/>
      <c r="AI140" s="2671" t="n"/>
      <c r="AJ140" s="353" t="n"/>
      <c r="AK140" s="482" t="n"/>
      <c r="AL140" s="2779" t="n"/>
      <c r="AM140" s="2671" t="n"/>
      <c r="AN140" s="2671" t="n"/>
      <c r="AO140" s="2671" t="n"/>
      <c r="AP140" s="2671" t="n"/>
      <c r="AQ140" s="2671" t="n"/>
      <c r="AR140" s="2671" t="n"/>
      <c r="AS140" s="353" t="n"/>
      <c r="AT140" s="2863" t="n"/>
      <c r="AU140" s="2779" t="n"/>
      <c r="AV140" s="2671" t="n"/>
      <c r="AW140" s="2671" t="n"/>
      <c r="AX140" s="2671" t="n"/>
      <c r="AY140" s="2671" t="n"/>
      <c r="AZ140" s="2671" t="n"/>
      <c r="BA140" s="353" t="n"/>
      <c r="BB140" s="482" t="n"/>
      <c r="BC140" s="2779" t="n"/>
      <c r="BD140" s="2671" t="n"/>
      <c r="BE140" s="2671" t="n"/>
      <c r="BF140" s="2671" t="n"/>
      <c r="BG140" s="2671" t="n"/>
      <c r="BH140" s="2671" t="n"/>
      <c r="BI140" s="353" t="n"/>
      <c r="BJ140" s="2862" t="n"/>
      <c r="BK140" s="2779" t="n"/>
      <c r="BL140" s="2671" t="n"/>
      <c r="BM140" s="2671" t="n"/>
      <c r="BN140" s="2671" t="n"/>
      <c r="BO140" s="2671" t="n"/>
      <c r="BP140" s="2671" t="n"/>
      <c r="BQ140" s="2671" t="n"/>
      <c r="BR140" s="353" t="n"/>
      <c r="BS140" s="2862" t="n"/>
      <c r="BT140" s="2779" t="n"/>
      <c r="BU140" s="2671" t="n"/>
      <c r="BV140" s="2671" t="n"/>
      <c r="BW140" s="2671" t="n"/>
      <c r="BX140" s="2671" t="n"/>
      <c r="BY140" s="2671" t="n"/>
      <c r="BZ140" s="353" t="n"/>
      <c r="CA140" s="2831" t="n"/>
      <c r="CB140" s="2779" t="n"/>
      <c r="CC140" s="2671" t="n"/>
      <c r="CD140" s="2671" t="n"/>
      <c r="CE140" s="2671" t="n"/>
      <c r="CF140" s="2671" t="n"/>
      <c r="CG140" s="2671" t="n"/>
      <c r="CH140" s="353" t="n"/>
      <c r="CI140" s="2831" t="n"/>
      <c r="CJ140" s="2779" t="n"/>
      <c r="CK140" s="2671" t="n"/>
      <c r="CL140" s="2671" t="n"/>
      <c r="CM140" s="2671" t="n"/>
      <c r="CN140" s="2671" t="n"/>
      <c r="CO140" s="2671" t="n"/>
      <c r="CP140" s="353" t="n"/>
      <c r="CQ140" s="482" t="n"/>
      <c r="CR140" s="2779" t="n">
        <v>123.153346</v>
      </c>
      <c r="CS140" s="2671" t="n">
        <v>60.79262989999999</v>
      </c>
      <c r="CT140" s="2671" t="n">
        <v>101.482605</v>
      </c>
      <c r="CU140" s="2671" t="n">
        <v>62.3607161</v>
      </c>
      <c r="CV140" s="2671" t="n">
        <v>21.67074099999999</v>
      </c>
      <c r="CW140" s="2671" t="n">
        <v>91.06795600000001</v>
      </c>
      <c r="CX140" s="353">
        <f>IFERROR(CR140/CW140-1,"-")</f>
        <v/>
      </c>
      <c r="CY140" s="70" t="n"/>
      <c r="CZ140" s="2864" t="n">
        <v>182.3778897</v>
      </c>
      <c r="DA140" s="2671" t="n">
        <v>174.14028715</v>
      </c>
      <c r="DB140" s="2671" t="n"/>
      <c r="DC140" s="2671" t="n"/>
      <c r="DD140" s="2671" t="n">
        <v>219.693772</v>
      </c>
      <c r="DE140" s="353">
        <f>+CZ140/DD140-1</f>
        <v/>
      </c>
      <c r="DF140" s="353">
        <f>+DA140/DD140-1</f>
        <v/>
      </c>
      <c r="DG140" s="2283">
        <f>+DB140/DD140-1</f>
        <v/>
      </c>
      <c r="DH140" s="2283">
        <f>+DC140/DD140-1</f>
        <v/>
      </c>
      <c r="DI140" s="2855" t="n"/>
      <c r="DJ140" s="2652">
        <f>SUM(D140,J140,P140,V140,AD140,AL140,AU140,BC140,BK140,BT140,CB140,CJ140)-CR140</f>
        <v/>
      </c>
      <c r="DK140" s="2652">
        <f>SUM(E140,K140,Q140,W140,AE140,AM140,AV140,BD140,BL140,BU140,CC140,CK140)-CS140</f>
        <v/>
      </c>
      <c r="DL140" s="2652">
        <f>SUM(G140,M140,S140,AA140,AI140,AR140,AZ140,BH140,BQ140,BY140,CG140,CO140)-CW140</f>
        <v/>
      </c>
      <c r="DM140" s="2652">
        <f>SUM(D140,J140,P140,V140,AD140,AL140,AU140,BC140,,BN140,BV140,CD140,CL140)-CT140</f>
        <v/>
      </c>
      <c r="DN140" s="2855" t="n"/>
      <c r="DO140" s="2855" t="n"/>
      <c r="DP140" s="2865">
        <f>SUM(DP141:DP150)</f>
        <v/>
      </c>
      <c r="DQ140" s="2857">
        <f>-CR140+DP140/10^6</f>
        <v/>
      </c>
      <c r="DR140" s="2652">
        <f>SUM(E140,K140,Q140,W140,AE140,AM140,AV140,BD140,BL140,BU140,CC140,CK140)-CS140</f>
        <v/>
      </c>
      <c r="DS140" s="2652">
        <f>SUM(D140,J140,P140,V140,AD140,AL140,AU140,BC140,,BN140,BV140,CD140,CL140)-CT140</f>
        <v/>
      </c>
      <c r="DT140" s="2858" t="n"/>
      <c r="DU140" s="2307" t="n">
        <v>20.62295</v>
      </c>
      <c r="DV140" s="2859">
        <f>DU140-CJ140</f>
        <v/>
      </c>
      <c r="DX140" s="2847">
        <f>(CS140-CZ140)*10^6</f>
        <v/>
      </c>
      <c r="DY140" s="2847">
        <f>(CT140-DC140)*10^6</f>
        <v/>
      </c>
      <c r="DZ140" s="2847">
        <f>(CW140-DD140)*10^6</f>
        <v/>
      </c>
      <c r="EB140" s="2860" t="n"/>
    </row>
    <row customFormat="1" customHeight="1" hidden="1" ht="15.75" outlineLevel="1" r="141" s="1879">
      <c r="A141" s="1116" t="n"/>
      <c r="B141" s="2202" t="inlineStr">
        <is>
          <t>VOYAGES ET DEPLACEMENTS (Missions)</t>
        </is>
      </c>
      <c r="C141" s="2201" t="inlineStr">
        <is>
          <t>Opex135</t>
        </is>
      </c>
      <c r="D141" s="2867" t="n">
        <v>22.681856</v>
      </c>
      <c r="E141" s="2868" t="n"/>
      <c r="F141" s="2868" t="n">
        <v>22.681856</v>
      </c>
      <c r="G141" s="2868" t="n">
        <v>12.223429</v>
      </c>
      <c r="H141" s="1492" t="n">
        <v>0.8556050024915267</v>
      </c>
      <c r="I141" s="482" t="n"/>
      <c r="J141" s="2867" t="n">
        <v>2.061565</v>
      </c>
      <c r="K141" s="2868" t="n"/>
      <c r="L141" s="2868" t="n">
        <v>2.061565</v>
      </c>
      <c r="M141" s="2868" t="n">
        <v>19.858521</v>
      </c>
      <c r="N141" s="1492" t="n">
        <v>-0.8961873847503548</v>
      </c>
      <c r="O141" s="1496" t="n"/>
      <c r="P141" s="2867" t="n">
        <v>10.654912</v>
      </c>
      <c r="Q141" s="2868" t="n"/>
      <c r="R141" s="2868" t="n">
        <v>10.654912</v>
      </c>
      <c r="S141" s="2868" t="n">
        <v>19.858521</v>
      </c>
      <c r="T141" s="1492" t="n">
        <v>-0.4634589353356174</v>
      </c>
      <c r="U141" s="2862" t="n"/>
      <c r="V141" s="2867" t="n">
        <v>20.364709</v>
      </c>
      <c r="W141" s="2868" t="n"/>
      <c r="X141" s="2868" t="n"/>
      <c r="Y141" s="2868" t="n">
        <v>20.364709</v>
      </c>
      <c r="Z141" s="2868" t="n">
        <v>20.364709</v>
      </c>
      <c r="AA141" s="2868" t="n">
        <v>19.858521</v>
      </c>
      <c r="AB141" s="1492" t="n">
        <v>0.02548971295495761</v>
      </c>
      <c r="AC141" s="1496" t="n"/>
      <c r="AD141" s="2867" t="n"/>
      <c r="AE141" s="2868" t="n"/>
      <c r="AF141" s="2868" t="n"/>
      <c r="AG141" s="2868" t="n"/>
      <c r="AH141" s="2868" t="n"/>
      <c r="AI141" s="2868" t="n"/>
      <c r="AJ141" s="1492" t="n"/>
      <c r="AK141" s="1496" t="n"/>
      <c r="AL141" s="2867" t="n"/>
      <c r="AM141" s="2868" t="n"/>
      <c r="AN141" s="2868" t="n"/>
      <c r="AO141" s="2868" t="n"/>
      <c r="AP141" s="2868" t="n"/>
      <c r="AQ141" s="2868" t="n"/>
      <c r="AR141" s="2868" t="n"/>
      <c r="AS141" s="1492" t="n"/>
      <c r="AT141" s="2863" t="n"/>
      <c r="AU141" s="2867" t="n"/>
      <c r="AV141" s="2868" t="n"/>
      <c r="AW141" s="2868" t="n"/>
      <c r="AX141" s="2868" t="n"/>
      <c r="AY141" s="2868" t="n"/>
      <c r="AZ141" s="2868" t="n"/>
      <c r="BA141" s="1492" t="n"/>
      <c r="BB141" s="1496" t="n"/>
      <c r="BC141" s="2867" t="n"/>
      <c r="BD141" s="2868" t="n"/>
      <c r="BE141" s="2868" t="n"/>
      <c r="BF141" s="2868" t="n"/>
      <c r="BG141" s="2868" t="n"/>
      <c r="BH141" s="2868" t="n"/>
      <c r="BI141" s="1492" t="n"/>
      <c r="BJ141" s="2869" t="n"/>
      <c r="BK141" s="2867" t="n"/>
      <c r="BL141" s="2868" t="n"/>
      <c r="BM141" s="2868" t="n"/>
      <c r="BN141" s="2868" t="n"/>
      <c r="BO141" s="2868" t="n"/>
      <c r="BP141" s="2868" t="n"/>
      <c r="BQ141" s="2868" t="n"/>
      <c r="BR141" s="1492" t="n"/>
      <c r="BS141" s="2869" t="n"/>
      <c r="BT141" s="2867" t="n"/>
      <c r="BU141" s="2868" t="n"/>
      <c r="BV141" s="2868" t="n"/>
      <c r="BW141" s="2868" t="n"/>
      <c r="BX141" s="2868" t="n"/>
      <c r="BY141" s="2868" t="n"/>
      <c r="BZ141" s="1492" t="n"/>
      <c r="CA141" s="2831" t="n"/>
      <c r="CB141" s="2867" t="n"/>
      <c r="CC141" s="2868" t="n"/>
      <c r="CD141" s="2868" t="n"/>
      <c r="CE141" s="2868" t="n"/>
      <c r="CF141" s="2868" t="n"/>
      <c r="CG141" s="2868" t="n"/>
      <c r="CH141" s="1492" t="n"/>
      <c r="CI141" s="2831" t="n"/>
      <c r="CJ141" s="2867" t="n"/>
      <c r="CK141" s="2868" t="n"/>
      <c r="CL141" s="2868" t="n"/>
      <c r="CM141" s="2868" t="n"/>
      <c r="CN141" s="2868" t="n"/>
      <c r="CO141" s="2868" t="n"/>
      <c r="CP141" s="1492" t="n"/>
      <c r="CQ141" s="1496" t="n"/>
      <c r="CR141" s="2867" t="n">
        <v>55.76304199999999</v>
      </c>
      <c r="CS141" s="2868" t="n">
        <v>0</v>
      </c>
      <c r="CT141" s="2868" t="n">
        <v>35.39833299999999</v>
      </c>
      <c r="CU141" s="2868" t="n">
        <v>55.76304199999999</v>
      </c>
      <c r="CV141" s="2868" t="n">
        <v>20.364709</v>
      </c>
      <c r="CW141" s="2868" t="n">
        <v>71.798992</v>
      </c>
      <c r="CX141" s="1492">
        <f>IFERROR(CR141/CW141-1,"-")</f>
        <v/>
      </c>
      <c r="CY141" s="70" t="n"/>
      <c r="CZ141" s="2870" t="n">
        <v>0</v>
      </c>
      <c r="DA141" s="2868" t="n">
        <v>35.39833299999999</v>
      </c>
      <c r="DB141" s="2868" t="n"/>
      <c r="DC141" s="2868" t="n"/>
      <c r="DD141" s="2868" t="n">
        <v>28.432456</v>
      </c>
      <c r="DE141" s="1492">
        <f>+CZ141/DD141-1</f>
        <v/>
      </c>
      <c r="DF141" s="1492">
        <f>+DA141/DD141-1</f>
        <v/>
      </c>
      <c r="DG141" s="1994">
        <f>+DB141/DD141-1</f>
        <v/>
      </c>
      <c r="DH141" s="1994">
        <f>+DC141/DD141-1</f>
        <v/>
      </c>
      <c r="DI141" s="2855" t="n"/>
      <c r="DJ141" s="2652">
        <f>SUM(D141,J141,P141,V141,AD141,AL141,AU141,BC141,BK141,BT141,CB141,CJ141)-CR141</f>
        <v/>
      </c>
      <c r="DK141" s="2652">
        <f>SUM(E141,K141,Q141,W141,AE141,AM141,AV141,BD141,BL141,BU141,CC141,CK141)-CS141</f>
        <v/>
      </c>
      <c r="DL141" s="2652">
        <f>SUM(G141,M141,S141,AA141,AI141,AR141,AZ141,BH141,BQ141,BY141,CG141,CO141)-CW141</f>
        <v/>
      </c>
      <c r="DM141" s="2652">
        <f>SUM(D141,J141,P141,V141,AD141,AL141,AU141,BC141,,BN141,BV141,CD141,CL141)-CT141</f>
        <v/>
      </c>
      <c r="DN141" s="2855" t="n"/>
      <c r="DO141" s="2855" t="n"/>
      <c r="DP141" s="2871" t="n">
        <v>78562298</v>
      </c>
      <c r="DQ141" s="2857">
        <f>-CR141+DP141/10^6</f>
        <v/>
      </c>
      <c r="DR141" s="2652">
        <f>SUM(E141,K141,Q141,W141,AE141,AM141,AV141,BD141,BL141,BU141,CC141,CK141)-CS141</f>
        <v/>
      </c>
      <c r="DS141" s="2652">
        <f>SUM(D141,J141,P141,V141,AD141,AL141,AU141,BC141,,BN141,BV141,CD141,CL141)-CT141</f>
        <v/>
      </c>
      <c r="DT141" s="2858" t="n"/>
      <c r="DU141" s="2189" t="n">
        <v>4.983162</v>
      </c>
      <c r="DV141" s="2859">
        <f>DU141-CJ141</f>
        <v/>
      </c>
      <c r="DX141" s="2847">
        <f>(CS141-CZ141)*10^6</f>
        <v/>
      </c>
      <c r="DY141" s="2847">
        <f>(CT141-DC141)*10^6</f>
        <v/>
      </c>
      <c r="DZ141" s="2847">
        <f>(CW141-DD141)*10^6</f>
        <v/>
      </c>
      <c r="EB141" s="2860" t="n"/>
    </row>
    <row customFormat="1" customHeight="1" hidden="1" ht="15.75" outlineLevel="1" r="142" s="1879">
      <c r="A142" s="1116" t="n"/>
      <c r="B142" s="2202" t="inlineStr">
        <is>
          <t>VOYAGES ET DEPLACEMENTS (Formations)</t>
        </is>
      </c>
      <c r="C142" s="2201" t="inlineStr">
        <is>
          <t>Opex136</t>
        </is>
      </c>
      <c r="D142" s="2867" t="n"/>
      <c r="E142" s="2868" t="n"/>
      <c r="F142" s="2868" t="n">
        <v>0</v>
      </c>
      <c r="G142" s="2868" t="n"/>
      <c r="H142" s="1492" t="n"/>
      <c r="I142" s="482" t="n"/>
      <c r="J142" s="2867" t="n"/>
      <c r="K142" s="2868" t="n"/>
      <c r="L142" s="2868" t="n">
        <v>0</v>
      </c>
      <c r="M142" s="2868" t="n"/>
      <c r="N142" s="1492" t="n"/>
      <c r="O142" s="1496" t="n"/>
      <c r="P142" s="2867" t="n"/>
      <c r="Q142" s="2868" t="n"/>
      <c r="R142" s="2868" t="n">
        <v>0</v>
      </c>
      <c r="S142" s="2868" t="n"/>
      <c r="T142" s="1492" t="n"/>
      <c r="U142" s="2862" t="n"/>
      <c r="V142" s="2867" t="n"/>
      <c r="W142" s="2868" t="n"/>
      <c r="X142" s="2868" t="n"/>
      <c r="Y142" s="2868" t="n">
        <v>0</v>
      </c>
      <c r="Z142" s="2868" t="n">
        <v>0</v>
      </c>
      <c r="AA142" s="2868" t="n"/>
      <c r="AB142" s="1492" t="n"/>
      <c r="AC142" s="1496" t="n"/>
      <c r="AD142" s="2867" t="n"/>
      <c r="AE142" s="2868" t="n"/>
      <c r="AF142" s="2868" t="n"/>
      <c r="AG142" s="2868" t="n"/>
      <c r="AH142" s="2868" t="n"/>
      <c r="AI142" s="2868" t="n"/>
      <c r="AJ142" s="1492" t="n"/>
      <c r="AK142" s="1496" t="n"/>
      <c r="AL142" s="2867" t="n"/>
      <c r="AM142" s="2868" t="n"/>
      <c r="AN142" s="2868" t="n"/>
      <c r="AO142" s="2868" t="n"/>
      <c r="AP142" s="2868" t="n"/>
      <c r="AQ142" s="2868" t="n"/>
      <c r="AR142" s="2868" t="n"/>
      <c r="AS142" s="1492" t="n"/>
      <c r="AT142" s="2863" t="n"/>
      <c r="AU142" s="2867" t="n"/>
      <c r="AV142" s="2868" t="n"/>
      <c r="AW142" s="2868" t="n"/>
      <c r="AX142" s="2868" t="n"/>
      <c r="AY142" s="2868" t="n"/>
      <c r="AZ142" s="2868" t="n"/>
      <c r="BA142" s="1492" t="n"/>
      <c r="BB142" s="1496" t="n"/>
      <c r="BC142" s="2867" t="n"/>
      <c r="BD142" s="2868" t="n"/>
      <c r="BE142" s="2868" t="n"/>
      <c r="BF142" s="2868" t="n"/>
      <c r="BG142" s="2868" t="n"/>
      <c r="BH142" s="2868" t="n"/>
      <c r="BI142" s="1492" t="n"/>
      <c r="BJ142" s="2869" t="n"/>
      <c r="BK142" s="2867" t="n"/>
      <c r="BL142" s="2868" t="n"/>
      <c r="BM142" s="2868" t="n"/>
      <c r="BN142" s="2868" t="n"/>
      <c r="BO142" s="2868" t="n"/>
      <c r="BP142" s="2868" t="n"/>
      <c r="BQ142" s="2868" t="n"/>
      <c r="BR142" s="1492" t="n"/>
      <c r="BS142" s="2869" t="n"/>
      <c r="BT142" s="2867" t="n"/>
      <c r="BU142" s="2868" t="n"/>
      <c r="BV142" s="2868" t="n"/>
      <c r="BW142" s="2868" t="n"/>
      <c r="BX142" s="2868" t="n"/>
      <c r="BY142" s="2868" t="n"/>
      <c r="BZ142" s="1492" t="n"/>
      <c r="CA142" s="2831" t="n"/>
      <c r="CB142" s="2867" t="n"/>
      <c r="CC142" s="2868" t="n"/>
      <c r="CD142" s="2868" t="n"/>
      <c r="CE142" s="2868" t="n"/>
      <c r="CF142" s="2868" t="n"/>
      <c r="CG142" s="2868" t="n"/>
      <c r="CH142" s="1492" t="n"/>
      <c r="CI142" s="2831" t="n"/>
      <c r="CJ142" s="2867" t="n"/>
      <c r="CK142" s="2868" t="n"/>
      <c r="CL142" s="2868" t="n"/>
      <c r="CM142" s="2868" t="n"/>
      <c r="CN142" s="2868" t="n"/>
      <c r="CO142" s="2868" t="n"/>
      <c r="CP142" s="1492" t="n"/>
      <c r="CQ142" s="1496" t="n"/>
      <c r="CR142" s="2867" t="n">
        <v>0</v>
      </c>
      <c r="CS142" s="2868" t="n">
        <v>0</v>
      </c>
      <c r="CT142" s="2868" t="n">
        <v>0</v>
      </c>
      <c r="CU142" s="2868" t="n">
        <v>0</v>
      </c>
      <c r="CV142" s="2868" t="n">
        <v>0</v>
      </c>
      <c r="CW142" s="2868" t="n">
        <v>0</v>
      </c>
      <c r="CX142" s="1492">
        <f>IFERROR(CR142/CW142-1,"-")</f>
        <v/>
      </c>
      <c r="CY142" s="70" t="n"/>
      <c r="CZ142" s="2870" t="n">
        <v>0</v>
      </c>
      <c r="DA142" s="2868" t="n">
        <v>0</v>
      </c>
      <c r="DB142" s="2868" t="n"/>
      <c r="DC142" s="2868" t="n"/>
      <c r="DD142" s="2868" t="n">
        <v>0</v>
      </c>
      <c r="DE142" s="1492" t="n"/>
      <c r="DF142" s="1492" t="n"/>
      <c r="DG142" s="1994" t="n"/>
      <c r="DH142" s="1994" t="n"/>
      <c r="DI142" s="2855" t="n"/>
      <c r="DJ142" s="2652">
        <f>SUM(D142,J142,P142,V142,AD142,AL142,AU142,BC142,BK142,BT142,CB142,CJ142)-CR142</f>
        <v/>
      </c>
      <c r="DK142" s="2652">
        <f>SUM(E142,K142,Q142,W142,AE142,AM142,AV142,BD142,BL142,BU142,CC142,CK142)-CS142</f>
        <v/>
      </c>
      <c r="DL142" s="2652">
        <f>SUM(G142,M142,S142,AA142,AI142,AR142,AZ142,BH142,BQ142,BY142,CG142,CO142)-CW142</f>
        <v/>
      </c>
      <c r="DM142" s="2652">
        <f>SUM(D142,J142,P142,V142,AD142,AL142,AU142,BC142,,BN142,BV142,CD142,CL142)-CT142</f>
        <v/>
      </c>
      <c r="DN142" s="2855" t="n"/>
      <c r="DO142" s="2855" t="n"/>
      <c r="DP142" s="2871" t="n">
        <v>0</v>
      </c>
      <c r="DQ142" s="2857">
        <f>-CR142+DP142/10^6</f>
        <v/>
      </c>
      <c r="DR142" s="2652">
        <f>SUM(E142,K142,Q142,W142,AE142,AM142,AV142,BD142,BL142,BU142,CC142,CK142)-CS142</f>
        <v/>
      </c>
      <c r="DS142" s="2652">
        <f>SUM(D142,J142,P142,V142,AD142,AL142,AU142,BC142,,BN142,BV142,CD142,CL142)-CT142</f>
        <v/>
      </c>
      <c r="DT142" s="2858" t="n"/>
      <c r="DU142" s="2189" t="n">
        <v>0</v>
      </c>
      <c r="DV142" s="2859">
        <f>DU142-CJ142</f>
        <v/>
      </c>
      <c r="DX142" s="2847">
        <f>(CS142-CZ142)*10^6</f>
        <v/>
      </c>
      <c r="DY142" s="2847">
        <f>(CT142-DC142)*10^6</f>
        <v/>
      </c>
      <c r="DZ142" s="2847">
        <f>(CW142-DD142)*10^6</f>
        <v/>
      </c>
      <c r="EB142" s="2860" t="n"/>
    </row>
    <row customFormat="1" customHeight="1" hidden="1" ht="15.75" outlineLevel="1" r="143" s="1879">
      <c r="A143" s="1116" t="n"/>
      <c r="B143" s="2202" t="inlineStr">
        <is>
          <t>RECEPTIONS PERSONNEL (Autres)</t>
        </is>
      </c>
      <c r="C143" s="2201" t="inlineStr">
        <is>
          <t>Opex137</t>
        </is>
      </c>
      <c r="D143" s="2867" t="n"/>
      <c r="E143" s="2868" t="n">
        <v>0</v>
      </c>
      <c r="F143" s="2868" t="n">
        <v>0</v>
      </c>
      <c r="G143" s="2868" t="n"/>
      <c r="H143" s="1492" t="n"/>
      <c r="I143" s="482" t="n"/>
      <c r="J143" s="2867" t="n"/>
      <c r="K143" s="2868" t="n">
        <v>0</v>
      </c>
      <c r="L143" s="2868" t="n">
        <v>0</v>
      </c>
      <c r="M143" s="2868" t="n"/>
      <c r="N143" s="1492" t="n"/>
      <c r="O143" s="1496" t="n"/>
      <c r="P143" s="2867" t="n"/>
      <c r="Q143" s="2868" t="n">
        <v>0</v>
      </c>
      <c r="R143" s="2868" t="n">
        <v>0</v>
      </c>
      <c r="S143" s="2868" t="n"/>
      <c r="T143" s="1492" t="n"/>
      <c r="U143" s="2862" t="n"/>
      <c r="V143" s="2867" t="n"/>
      <c r="W143" s="2868" t="n">
        <v>0</v>
      </c>
      <c r="X143" s="2868" t="n">
        <v>0</v>
      </c>
      <c r="Y143" s="2868" t="n">
        <v>0</v>
      </c>
      <c r="Z143" s="2868" t="n">
        <v>0</v>
      </c>
      <c r="AA143" s="2868" t="n"/>
      <c r="AB143" s="1492" t="n"/>
      <c r="AC143" s="1496" t="n"/>
      <c r="AD143" s="2867" t="n"/>
      <c r="AE143" s="2868" t="n"/>
      <c r="AF143" s="2868" t="n"/>
      <c r="AG143" s="2868" t="n"/>
      <c r="AH143" s="2868" t="n"/>
      <c r="AI143" s="2868" t="n"/>
      <c r="AJ143" s="1492" t="n"/>
      <c r="AK143" s="1496" t="n"/>
      <c r="AL143" s="2867" t="n"/>
      <c r="AM143" s="2868" t="n"/>
      <c r="AN143" s="2868" t="n"/>
      <c r="AO143" s="2868" t="n"/>
      <c r="AP143" s="2868" t="n"/>
      <c r="AQ143" s="2868" t="n"/>
      <c r="AR143" s="2868" t="n"/>
      <c r="AS143" s="1492" t="n"/>
      <c r="AT143" s="2863" t="n"/>
      <c r="AU143" s="2867" t="n"/>
      <c r="AV143" s="2868" t="n"/>
      <c r="AW143" s="2868" t="n"/>
      <c r="AX143" s="2868" t="n"/>
      <c r="AY143" s="2868" t="n"/>
      <c r="AZ143" s="2868" t="n"/>
      <c r="BA143" s="1492" t="n"/>
      <c r="BB143" s="1496" t="n"/>
      <c r="BC143" s="2867" t="n"/>
      <c r="BD143" s="2868" t="n"/>
      <c r="BE143" s="2868" t="n"/>
      <c r="BF143" s="2868" t="n"/>
      <c r="BG143" s="2868" t="n"/>
      <c r="BH143" s="2868" t="n"/>
      <c r="BI143" s="1492" t="n"/>
      <c r="BJ143" s="2869" t="n"/>
      <c r="BK143" s="2867" t="n"/>
      <c r="BL143" s="2868" t="n"/>
      <c r="BM143" s="2868" t="n"/>
      <c r="BN143" s="2868" t="n"/>
      <c r="BO143" s="2868" t="n"/>
      <c r="BP143" s="2868" t="n"/>
      <c r="BQ143" s="2868" t="n"/>
      <c r="BR143" s="1492" t="n"/>
      <c r="BS143" s="2869" t="n"/>
      <c r="BT143" s="2867" t="n"/>
      <c r="BU143" s="2868" t="n"/>
      <c r="BV143" s="2868" t="n"/>
      <c r="BW143" s="2868" t="n"/>
      <c r="BX143" s="2868" t="n"/>
      <c r="BY143" s="2868" t="n"/>
      <c r="BZ143" s="1492" t="n"/>
      <c r="CA143" s="2831" t="n"/>
      <c r="CB143" s="2867" t="n"/>
      <c r="CC143" s="2868" t="n"/>
      <c r="CD143" s="2868" t="n"/>
      <c r="CE143" s="2868" t="n"/>
      <c r="CF143" s="2868" t="n"/>
      <c r="CG143" s="2868" t="n"/>
      <c r="CH143" s="1492" t="n"/>
      <c r="CI143" s="2831" t="n"/>
      <c r="CJ143" s="2867" t="n"/>
      <c r="CK143" s="2868" t="n"/>
      <c r="CL143" s="2868" t="n"/>
      <c r="CM143" s="2868" t="n"/>
      <c r="CN143" s="2868" t="n"/>
      <c r="CO143" s="2868" t="n"/>
      <c r="CP143" s="1492" t="n"/>
      <c r="CQ143" s="1496" t="n"/>
      <c r="CR143" s="2867" t="n">
        <v>0</v>
      </c>
      <c r="CS143" s="2868" t="n">
        <v>0</v>
      </c>
      <c r="CT143" s="2868" t="n">
        <v>0</v>
      </c>
      <c r="CU143" s="2868" t="n">
        <v>0</v>
      </c>
      <c r="CV143" s="2868" t="n">
        <v>0</v>
      </c>
      <c r="CW143" s="2868" t="n">
        <v>0</v>
      </c>
      <c r="CX143" s="1492">
        <f>IFERROR(CR143/CW143-1,"-")</f>
        <v/>
      </c>
      <c r="CY143" s="70" t="n"/>
      <c r="CZ143" s="2870" t="n">
        <v>0</v>
      </c>
      <c r="DA143" s="2868" t="n">
        <v>0</v>
      </c>
      <c r="DB143" s="2884" t="n"/>
      <c r="DC143" s="2868" t="n"/>
      <c r="DD143" s="2884" t="n">
        <v>0</v>
      </c>
      <c r="DE143" s="1492" t="n"/>
      <c r="DF143" s="1492">
        <f>+DA143/DD143-1</f>
        <v/>
      </c>
      <c r="DG143" s="1994">
        <f>+DB143/DD143-1</f>
        <v/>
      </c>
      <c r="DH143" s="1994">
        <f>+DC143/DD143-1</f>
        <v/>
      </c>
      <c r="DI143" s="2855" t="n"/>
      <c r="DJ143" s="2652">
        <f>SUM(D143,J143,P143,V143,AD143,AL143,AU143,BC143,BK143,BT143,CB143,CJ143)-CR143</f>
        <v/>
      </c>
      <c r="DK143" s="2652">
        <f>SUM(E143,K143,Q143,W143,AE143,AM143,AV143,BD143,BL143,BU143,CC143,CK143)-CS143</f>
        <v/>
      </c>
      <c r="DL143" s="2652">
        <f>SUM(G143,M143,S143,AA143,AI143,AR143,AZ143,BH143,BQ143,BY143,CG143,CO143)-CW143</f>
        <v/>
      </c>
      <c r="DM143" s="2652">
        <f>SUM(D143,J143,P143,V143,AD143,AL143,AU143,BC143,,BN143,BV143,CD143,CL143)-CT143</f>
        <v/>
      </c>
      <c r="DN143" s="2855" t="n"/>
      <c r="DO143" s="2855" t="n"/>
      <c r="DP143" s="2871" t="n"/>
      <c r="DQ143" s="2857">
        <f>-CR143+DP143/10^6</f>
        <v/>
      </c>
      <c r="DR143" s="2652">
        <f>SUM(E143,K143,Q143,W143,AE143,AM143,AV143,BD143,BL143,BU143,CC143,CK143)-CS143</f>
        <v/>
      </c>
      <c r="DS143" s="2652">
        <f>SUM(D143,J143,P143,V143,AD143,AL143,AU143,BC143,,BN143,BV143,CD143,CL143)-CT143</f>
        <v/>
      </c>
      <c r="DT143" s="2858" t="n"/>
      <c r="DU143" s="2189" t="n"/>
      <c r="DV143" s="2859">
        <f>DU143-CJ143</f>
        <v/>
      </c>
      <c r="DX143" s="2847">
        <f>(CS143-CZ143)*10^6</f>
        <v/>
      </c>
      <c r="DY143" s="2847">
        <f>(CT143-DC143)*10^6</f>
        <v/>
      </c>
      <c r="DZ143" s="2847">
        <f>(CW143-DD143)*10^6</f>
        <v/>
      </c>
      <c r="EB143" s="2860" t="n"/>
    </row>
    <row customFormat="1" customHeight="1" hidden="1" ht="15.75" outlineLevel="1" r="144" s="1879">
      <c r="A144" s="1116" t="n"/>
      <c r="B144" s="2202" t="inlineStr">
        <is>
          <t>MISSIONS &amp; FRAIS D'HOTELS PERSONNEL (Missions)</t>
        </is>
      </c>
      <c r="C144" s="2201" t="inlineStr">
        <is>
          <t>Opex138</t>
        </is>
      </c>
      <c r="D144" s="2880" t="n">
        <v>-2.527499</v>
      </c>
      <c r="E144" s="2868" t="n">
        <v>9.364657474999998</v>
      </c>
      <c r="F144" s="2868" t="n">
        <v>-11.892156475</v>
      </c>
      <c r="G144" s="2868" t="n">
        <v>1.859669</v>
      </c>
      <c r="H144" s="1492" t="n">
        <v>-2.359112293639352</v>
      </c>
      <c r="I144" s="482" t="n"/>
      <c r="J144" s="2880" t="n">
        <v>-0.9870599999999983</v>
      </c>
      <c r="K144" s="2868" t="n">
        <v>9.364657474999998</v>
      </c>
      <c r="L144" s="2868" t="n">
        <v>-10.351717475</v>
      </c>
      <c r="M144" s="2868" t="n">
        <v>2.642942</v>
      </c>
      <c r="N144" s="1492" t="n">
        <v>-1.373470170741544</v>
      </c>
      <c r="O144" s="1496" t="n"/>
      <c r="P144" s="2880" t="n">
        <v>0.6981399999999951</v>
      </c>
      <c r="Q144" s="2868" t="n">
        <v>9.364657474999998</v>
      </c>
      <c r="R144" s="2868" t="n">
        <v>-8.666517475000003</v>
      </c>
      <c r="S144" s="2868" t="n">
        <v>-5.004982</v>
      </c>
      <c r="T144" s="1492" t="n">
        <v>-1.139489013147299</v>
      </c>
      <c r="U144" s="2862" t="n"/>
      <c r="V144" s="2880" t="n">
        <v>10.406178</v>
      </c>
      <c r="W144" s="2868" t="n">
        <v>9.364657474999998</v>
      </c>
      <c r="X144" s="2868" t="n">
        <v>15.1665</v>
      </c>
      <c r="Y144" s="2868" t="n">
        <v>1.041520525000003</v>
      </c>
      <c r="Z144" s="2868" t="n">
        <v>-4.760321999999999</v>
      </c>
      <c r="AA144" s="2868" t="n">
        <v>9.471079</v>
      </c>
      <c r="AB144" s="1492" t="n">
        <v>0.09873204520836554</v>
      </c>
      <c r="AC144" s="1496" t="n"/>
      <c r="AD144" s="2880" t="n"/>
      <c r="AE144" s="2868" t="n"/>
      <c r="AF144" s="2868" t="n"/>
      <c r="AG144" s="2868" t="n"/>
      <c r="AH144" s="2868" t="n"/>
      <c r="AI144" s="2868" t="n"/>
      <c r="AJ144" s="1492" t="n"/>
      <c r="AK144" s="1496" t="n"/>
      <c r="AL144" s="2880" t="n"/>
      <c r="AM144" s="2868" t="n"/>
      <c r="AN144" s="2868" t="n"/>
      <c r="AO144" s="2868" t="n"/>
      <c r="AP144" s="2868" t="n"/>
      <c r="AQ144" s="2868" t="n"/>
      <c r="AR144" s="2868" t="n"/>
      <c r="AS144" s="1492" t="n"/>
      <c r="AT144" s="2863" t="n"/>
      <c r="AU144" s="2880" t="n"/>
      <c r="AV144" s="2868" t="n"/>
      <c r="AW144" s="2868" t="n"/>
      <c r="AX144" s="2868" t="n"/>
      <c r="AY144" s="2868" t="n"/>
      <c r="AZ144" s="2868" t="n"/>
      <c r="BA144" s="1492" t="n"/>
      <c r="BB144" s="1496" t="n"/>
      <c r="BC144" s="2880" t="n"/>
      <c r="BD144" s="2868" t="n"/>
      <c r="BE144" s="2868" t="n"/>
      <c r="BF144" s="2868" t="n"/>
      <c r="BG144" s="2868" t="n"/>
      <c r="BH144" s="2868" t="n"/>
      <c r="BI144" s="1492" t="n"/>
      <c r="BJ144" s="2869" t="n"/>
      <c r="BK144" s="2880" t="n"/>
      <c r="BL144" s="2868" t="n"/>
      <c r="BM144" s="2868" t="n"/>
      <c r="BN144" s="2868" t="n"/>
      <c r="BO144" s="2868" t="n"/>
      <c r="BP144" s="2868" t="n"/>
      <c r="BQ144" s="2868" t="n"/>
      <c r="BR144" s="1492" t="n"/>
      <c r="BS144" s="2869" t="n"/>
      <c r="BT144" s="2880" t="n"/>
      <c r="BU144" s="2868" t="n"/>
      <c r="BV144" s="2868" t="n"/>
      <c r="BW144" s="2868" t="n"/>
      <c r="BX144" s="2868" t="n"/>
      <c r="BY144" s="2868" t="n"/>
      <c r="BZ144" s="1492" t="n"/>
      <c r="CA144" s="2831" t="n"/>
      <c r="CB144" s="2880" t="n"/>
      <c r="CC144" s="2868" t="n"/>
      <c r="CD144" s="2868" t="n"/>
      <c r="CE144" s="2868" t="n"/>
      <c r="CF144" s="2868" t="n"/>
      <c r="CG144" s="2868" t="n"/>
      <c r="CH144" s="1492" t="n"/>
      <c r="CI144" s="2831" t="n"/>
      <c r="CJ144" s="2888" t="n"/>
      <c r="CK144" s="2868" t="n"/>
      <c r="CL144" s="2868" t="n"/>
      <c r="CM144" s="2868" t="n"/>
      <c r="CN144" s="2868" t="n"/>
      <c r="CO144" s="2868" t="n"/>
      <c r="CP144" s="1492" t="n"/>
      <c r="CQ144" s="1496" t="n"/>
      <c r="CR144" s="2867" t="n">
        <v>7.589758999999997</v>
      </c>
      <c r="CS144" s="2868" t="n">
        <v>37.45862989999999</v>
      </c>
      <c r="CT144" s="2868" t="n">
        <v>12.350081</v>
      </c>
      <c r="CU144" s="2868" t="n">
        <v>-29.86887089999999</v>
      </c>
      <c r="CV144" s="2868" t="n">
        <v>-4.760321999999999</v>
      </c>
      <c r="CW144" s="2868" t="n">
        <v>8.968707999999999</v>
      </c>
      <c r="CX144" s="1492">
        <f>IFERROR(CR144/CW144-1,"-")</f>
        <v/>
      </c>
      <c r="CY144" s="70" t="n"/>
      <c r="CZ144" s="2870" t="n">
        <v>112.3758897</v>
      </c>
      <c r="DA144" s="2868" t="n">
        <v>38.33976315</v>
      </c>
      <c r="DB144" s="2868" t="n"/>
      <c r="DC144" s="2868" t="n"/>
      <c r="DD144" s="2868" t="n">
        <v>290.3852379999998</v>
      </c>
      <c r="DE144" s="1492">
        <f>+CZ144/DD144-1</f>
        <v/>
      </c>
      <c r="DF144" s="1492">
        <f>+DA144/DD144-1</f>
        <v/>
      </c>
      <c r="DG144" s="1994">
        <f>+DB144/DD144-1</f>
        <v/>
      </c>
      <c r="DH144" s="1994">
        <f>+DC144/DD144-1</f>
        <v/>
      </c>
      <c r="DI144" s="2855" t="n"/>
      <c r="DJ144" s="2652">
        <f>SUM(D144,J144,P144,V144,AD144,AL144,AU144,BC144,BK144,BT144,CB144,CJ144)-CR144</f>
        <v/>
      </c>
      <c r="DK144" s="2652">
        <f>SUM(E144,K144,Q144,W144,AE144,AM144,AV144,BD144,BL144,BU144,CC144,CK144)-CS144</f>
        <v/>
      </c>
      <c r="DL144" s="2652">
        <f>SUM(G144,M144,S144,AA144,AI144,AR144,AZ144,BH144,BQ144,BY144,CG144,CO144)-CW144</f>
        <v/>
      </c>
      <c r="DM144" s="2652">
        <f>SUM(D144,J144,P144,V144,AD144,AL144,AU144,BC144,,BN144,BV144,CD144,CL144)-CT144</f>
        <v/>
      </c>
      <c r="DN144" s="2855" t="n"/>
      <c r="DO144" s="2855" t="n"/>
      <c r="DP144" s="2889" t="n">
        <v>1064777</v>
      </c>
      <c r="DQ144" s="2857">
        <f>-CR144+DP144/10^6</f>
        <v/>
      </c>
      <c r="DR144" s="2652">
        <f>SUM(E144,K144,Q144,W144,AE144,AM144,AV144,BD144,BL144,BU144,CC144,CK144)-CS144</f>
        <v/>
      </c>
      <c r="DS144" s="2652">
        <f>SUM(D144,J144,P144,V144,AD144,AL144,AU144,BC144,,BN144,BV144,CD144,CL144)-CT144</f>
        <v/>
      </c>
      <c r="DT144" s="2858" t="n"/>
      <c r="DU144" s="2189" t="n">
        <v>4.574522</v>
      </c>
      <c r="DV144" s="2859">
        <f>DU144-CJ144</f>
        <v/>
      </c>
      <c r="DX144" s="2847">
        <f>(CS144-CZ144)*10^6</f>
        <v/>
      </c>
      <c r="DY144" s="2847">
        <f>(CT144-DC144)*10^6</f>
        <v/>
      </c>
      <c r="DZ144" s="2847">
        <f>(CW144-DD144)*10^6</f>
        <v/>
      </c>
      <c r="EB144" s="2860" t="n"/>
    </row>
    <row customFormat="1" customHeight="1" hidden="1" ht="15.75" outlineLevel="1" r="145" s="1879">
      <c r="A145" s="1116" t="n"/>
      <c r="B145" s="2202" t="inlineStr">
        <is>
          <t>MISSIONS &amp; FRAIS D'HOTELS PERSONNEL (Formations)</t>
        </is>
      </c>
      <c r="C145" s="2201" t="inlineStr">
        <is>
          <t>Opex139</t>
        </is>
      </c>
      <c r="D145" s="2867" t="n"/>
      <c r="E145" s="2868" t="n">
        <v>0.65</v>
      </c>
      <c r="F145" s="2868" t="n">
        <v>-0.65</v>
      </c>
      <c r="G145" s="2868" t="n">
        <v>0</v>
      </c>
      <c r="H145" s="1492" t="n"/>
      <c r="I145" s="482" t="n"/>
      <c r="J145" s="2867" t="n"/>
      <c r="K145" s="2868" t="n">
        <v>0.65</v>
      </c>
      <c r="L145" s="2868" t="n">
        <v>-0.65</v>
      </c>
      <c r="M145" s="2868" t="n">
        <v>0</v>
      </c>
      <c r="N145" s="1492" t="n"/>
      <c r="O145" s="1496" t="n"/>
      <c r="P145" s="2867" t="n"/>
      <c r="Q145" s="2868" t="n">
        <v>0.65</v>
      </c>
      <c r="R145" s="2868" t="n">
        <v>-0.65</v>
      </c>
      <c r="S145" s="2868" t="n">
        <v>0</v>
      </c>
      <c r="T145" s="1492" t="n"/>
      <c r="U145" s="2862" t="n"/>
      <c r="V145" s="2867" t="n"/>
      <c r="W145" s="2868" t="n">
        <v>0.65</v>
      </c>
      <c r="X145" s="2868" t="n">
        <v>0.65</v>
      </c>
      <c r="Y145" s="2868" t="n">
        <v>-0.65</v>
      </c>
      <c r="Z145" s="2868" t="n">
        <v>-0.65</v>
      </c>
      <c r="AA145" s="2868" t="n">
        <v>0</v>
      </c>
      <c r="AB145" s="1492" t="n"/>
      <c r="AC145" s="1496" t="n"/>
      <c r="AD145" s="2867" t="n"/>
      <c r="AE145" s="2868" t="n"/>
      <c r="AF145" s="2868" t="n"/>
      <c r="AG145" s="2868" t="n"/>
      <c r="AH145" s="2868" t="n"/>
      <c r="AI145" s="2868" t="n"/>
      <c r="AJ145" s="1492" t="n"/>
      <c r="AK145" s="1496" t="n"/>
      <c r="AL145" s="2867" t="n"/>
      <c r="AM145" s="2868" t="n"/>
      <c r="AN145" s="2868" t="n"/>
      <c r="AO145" s="2868" t="n"/>
      <c r="AP145" s="2868" t="n"/>
      <c r="AQ145" s="2868" t="n"/>
      <c r="AR145" s="2868" t="n"/>
      <c r="AS145" s="1492" t="n"/>
      <c r="AT145" s="2863" t="n"/>
      <c r="AU145" s="2867" t="n"/>
      <c r="AV145" s="2868" t="n"/>
      <c r="AW145" s="2868" t="n"/>
      <c r="AX145" s="2868" t="n"/>
      <c r="AY145" s="2868" t="n"/>
      <c r="AZ145" s="2868" t="n"/>
      <c r="BA145" s="1492" t="n"/>
      <c r="BB145" s="1496" t="n"/>
      <c r="BC145" s="2867" t="n"/>
      <c r="BD145" s="2868" t="n"/>
      <c r="BE145" s="2868" t="n"/>
      <c r="BF145" s="2868" t="n"/>
      <c r="BG145" s="2868" t="n"/>
      <c r="BH145" s="2868" t="n"/>
      <c r="BI145" s="1492" t="n"/>
      <c r="BJ145" s="2869" t="n"/>
      <c r="BK145" s="2867" t="n"/>
      <c r="BL145" s="2868" t="n"/>
      <c r="BM145" s="2868" t="n"/>
      <c r="BN145" s="2868" t="n"/>
      <c r="BO145" s="2868" t="n"/>
      <c r="BP145" s="2868" t="n"/>
      <c r="BQ145" s="2868" t="n"/>
      <c r="BR145" s="1492" t="n"/>
      <c r="BS145" s="2869" t="n"/>
      <c r="BT145" s="2867" t="n"/>
      <c r="BU145" s="2868" t="n"/>
      <c r="BV145" s="2868" t="n"/>
      <c r="BW145" s="2868" t="n"/>
      <c r="BX145" s="2868" t="n"/>
      <c r="BY145" s="2868" t="n"/>
      <c r="BZ145" s="1492" t="n"/>
      <c r="CA145" s="2831" t="n"/>
      <c r="CB145" s="2867" t="n"/>
      <c r="CC145" s="2868" t="n"/>
      <c r="CD145" s="2868" t="n"/>
      <c r="CE145" s="2868" t="n"/>
      <c r="CF145" s="2868" t="n"/>
      <c r="CG145" s="2868" t="n"/>
      <c r="CH145" s="1492" t="n"/>
      <c r="CI145" s="2831" t="n"/>
      <c r="CJ145" s="2867" t="n"/>
      <c r="CK145" s="2868" t="n"/>
      <c r="CL145" s="2868" t="n"/>
      <c r="CM145" s="2868" t="n"/>
      <c r="CN145" s="2868" t="n"/>
      <c r="CO145" s="2868" t="n"/>
      <c r="CP145" s="1492" t="n"/>
      <c r="CQ145" s="1496" t="n"/>
      <c r="CR145" s="2867" t="n">
        <v>0</v>
      </c>
      <c r="CS145" s="2868" t="n">
        <v>2.6</v>
      </c>
      <c r="CT145" s="2868" t="n">
        <v>0.65</v>
      </c>
      <c r="CU145" s="2868" t="n">
        <v>-2.6</v>
      </c>
      <c r="CV145" s="2868" t="n">
        <v>-0.65</v>
      </c>
      <c r="CW145" s="2868" t="n">
        <v>0</v>
      </c>
      <c r="CX145" s="1492">
        <f>IFERROR(CR145/CW145-1,"-")</f>
        <v/>
      </c>
      <c r="CY145" s="70" t="n"/>
      <c r="CZ145" s="2870" t="n">
        <v>7.800000000000002</v>
      </c>
      <c r="DA145" s="2868" t="n">
        <v>5.850000000000001</v>
      </c>
      <c r="DB145" s="2868" t="n"/>
      <c r="DC145" s="2868" t="n"/>
      <c r="DD145" s="2868" t="n">
        <v>0</v>
      </c>
      <c r="DE145" s="1492" t="n"/>
      <c r="DF145" s="1492" t="n"/>
      <c r="DG145" s="1994" t="n"/>
      <c r="DH145" s="1994" t="n"/>
      <c r="DI145" s="2855" t="n"/>
      <c r="DJ145" s="2652">
        <f>SUM(D145,J145,P145,V145,AD145,AL145,AU145,BC145,BK145,BT145,CB145,CJ145)-CR145</f>
        <v/>
      </c>
      <c r="DK145" s="2652">
        <f>SUM(E145,K145,Q145,W145,AE145,AM145,AV145,BD145,BL145,BU145,CC145,CK145)-CS145</f>
        <v/>
      </c>
      <c r="DL145" s="2652">
        <f>SUM(G145,M145,S145,AA145,AI145,AR145,AZ145,BH145,BQ145,BY145,CG145,CO145)-CW145</f>
        <v/>
      </c>
      <c r="DM145" s="2652">
        <f>SUM(D145,J145,P145,V145,AD145,AL145,AU145,BC145,,BN145,BV145,CD145,CL145)-CT145</f>
        <v/>
      </c>
      <c r="DN145" s="2855" t="n"/>
      <c r="DO145" s="2855" t="n"/>
      <c r="DP145" s="2871" t="n">
        <v>0</v>
      </c>
      <c r="DQ145" s="2857">
        <f>-CR145+DP145/10^6</f>
        <v/>
      </c>
      <c r="DR145" s="2652">
        <f>SUM(E145,K145,Q145,W145,AE145,AM145,AV145,BD145,BL145,BU145,CC145,CK145)-CS145</f>
        <v/>
      </c>
      <c r="DS145" s="2652">
        <f>SUM(D145,J145,P145,V145,AD145,AL145,AU145,BC145,,BN145,BV145,CD145,CL145)-CT145</f>
        <v/>
      </c>
      <c r="DT145" s="2858" t="n"/>
      <c r="DU145" s="2189" t="n">
        <v>0</v>
      </c>
      <c r="DV145" s="2859">
        <f>DU145-CJ145</f>
        <v/>
      </c>
      <c r="DX145" s="2847">
        <f>(CS145-CZ145)*10^6</f>
        <v/>
      </c>
      <c r="DY145" s="2847">
        <f>(CT145-DC145)*10^6</f>
        <v/>
      </c>
      <c r="DZ145" s="2847">
        <f>(CW145-DD145)*10^6</f>
        <v/>
      </c>
      <c r="EB145" s="2860" t="n"/>
    </row>
    <row customFormat="1" customHeight="1" hidden="1" ht="15.75" outlineLevel="1" r="146" s="1879">
      <c r="A146" s="1116" t="n"/>
      <c r="B146" s="2202" t="inlineStr">
        <is>
          <t>TRANSPORT VISITEURS</t>
        </is>
      </c>
      <c r="C146" s="2201" t="inlineStr">
        <is>
          <t>Opex140</t>
        </is>
      </c>
      <c r="D146" s="2867" t="n">
        <v>0</v>
      </c>
      <c r="E146" s="2868" t="n">
        <v>0.5</v>
      </c>
      <c r="F146" s="2868" t="n">
        <v>-0.5</v>
      </c>
      <c r="G146" s="2868" t="n">
        <v>0</v>
      </c>
      <c r="H146" s="1492" t="n"/>
      <c r="I146" s="482" t="n"/>
      <c r="J146" s="2867" t="n">
        <v>0</v>
      </c>
      <c r="K146" s="2868" t="n">
        <v>0.5</v>
      </c>
      <c r="L146" s="2868" t="n">
        <v>-0.5</v>
      </c>
      <c r="M146" s="2868" t="n">
        <v>0</v>
      </c>
      <c r="N146" s="1492" t="n"/>
      <c r="O146" s="1496" t="n"/>
      <c r="P146" s="2867" t="n">
        <v>0</v>
      </c>
      <c r="Q146" s="2868" t="n">
        <v>0.5</v>
      </c>
      <c r="R146" s="2868" t="n">
        <v>-0.5</v>
      </c>
      <c r="S146" s="2868" t="n">
        <v>0</v>
      </c>
      <c r="T146" s="1492" t="n"/>
      <c r="U146" s="2862" t="n"/>
      <c r="V146" s="2867" t="n">
        <v>0</v>
      </c>
      <c r="W146" s="2868" t="n">
        <v>0.5</v>
      </c>
      <c r="X146" s="2868" t="n">
        <v>0.5</v>
      </c>
      <c r="Y146" s="2868" t="n">
        <v>-0.5</v>
      </c>
      <c r="Z146" s="2868" t="n">
        <v>-0.5</v>
      </c>
      <c r="AA146" s="2868" t="n">
        <v>0</v>
      </c>
      <c r="AB146" s="1492" t="n"/>
      <c r="AC146" s="1496" t="n"/>
      <c r="AD146" s="2867" t="n"/>
      <c r="AE146" s="2868" t="n"/>
      <c r="AF146" s="2868" t="n"/>
      <c r="AG146" s="2868" t="n"/>
      <c r="AH146" s="2868" t="n"/>
      <c r="AI146" s="2868" t="n"/>
      <c r="AJ146" s="1492" t="n"/>
      <c r="AK146" s="1496" t="n"/>
      <c r="AL146" s="2867" t="n"/>
      <c r="AM146" s="2868" t="n"/>
      <c r="AN146" s="2868" t="n"/>
      <c r="AO146" s="2868" t="n"/>
      <c r="AP146" s="2868" t="n"/>
      <c r="AQ146" s="2868" t="n"/>
      <c r="AR146" s="2868" t="n"/>
      <c r="AS146" s="1492" t="n"/>
      <c r="AT146" s="2863" t="n"/>
      <c r="AU146" s="2867" t="n"/>
      <c r="AV146" s="2868" t="n"/>
      <c r="AW146" s="2868" t="n"/>
      <c r="AX146" s="2868" t="n"/>
      <c r="AY146" s="2868" t="n"/>
      <c r="AZ146" s="2868" t="n"/>
      <c r="BA146" s="1492" t="n"/>
      <c r="BB146" s="1496" t="n"/>
      <c r="BC146" s="2867" t="n"/>
      <c r="BD146" s="2868" t="n"/>
      <c r="BE146" s="2868" t="n"/>
      <c r="BF146" s="2868" t="n"/>
      <c r="BG146" s="2868" t="n"/>
      <c r="BH146" s="2868" t="n"/>
      <c r="BI146" s="1492" t="n"/>
      <c r="BJ146" s="2869" t="n"/>
      <c r="BK146" s="2867" t="n"/>
      <c r="BL146" s="2868" t="n"/>
      <c r="BM146" s="2868" t="n"/>
      <c r="BN146" s="2868" t="n"/>
      <c r="BO146" s="2868" t="n"/>
      <c r="BP146" s="2868" t="n"/>
      <c r="BQ146" s="2868" t="n"/>
      <c r="BR146" s="1492" t="n"/>
      <c r="BS146" s="2869" t="n"/>
      <c r="BT146" s="2867" t="n"/>
      <c r="BU146" s="2868" t="n"/>
      <c r="BV146" s="2868" t="n"/>
      <c r="BW146" s="2868" t="n"/>
      <c r="BX146" s="2868" t="n"/>
      <c r="BY146" s="2868" t="n"/>
      <c r="BZ146" s="1492" t="n"/>
      <c r="CA146" s="2831" t="n"/>
      <c r="CB146" s="2867" t="n"/>
      <c r="CC146" s="2868" t="n"/>
      <c r="CD146" s="2868" t="n"/>
      <c r="CE146" s="2868" t="n"/>
      <c r="CF146" s="2868" t="n"/>
      <c r="CG146" s="2868" t="n"/>
      <c r="CH146" s="1492" t="n"/>
      <c r="CI146" s="2831" t="n"/>
      <c r="CJ146" s="2867" t="n"/>
      <c r="CK146" s="2868" t="n"/>
      <c r="CL146" s="2868" t="n"/>
      <c r="CM146" s="2868" t="n"/>
      <c r="CN146" s="2868" t="n"/>
      <c r="CO146" s="2868" t="n"/>
      <c r="CP146" s="1492" t="n"/>
      <c r="CQ146" s="1496" t="n"/>
      <c r="CR146" s="2867" t="n">
        <v>0</v>
      </c>
      <c r="CS146" s="2868" t="n">
        <v>2</v>
      </c>
      <c r="CT146" s="2868" t="n">
        <v>0.5</v>
      </c>
      <c r="CU146" s="2868" t="n">
        <v>-2</v>
      </c>
      <c r="CV146" s="2868" t="n">
        <v>-0.5</v>
      </c>
      <c r="CW146" s="2868" t="n">
        <v>0</v>
      </c>
      <c r="CX146" s="1492">
        <f>IFERROR(CR146/CW146-1,"-")</f>
        <v/>
      </c>
      <c r="CY146" s="70" t="n"/>
      <c r="CZ146" s="2870" t="n">
        <v>6</v>
      </c>
      <c r="DA146" s="2868" t="n">
        <v>4.5</v>
      </c>
      <c r="DB146" s="2868" t="n"/>
      <c r="DC146" s="2868" t="n"/>
      <c r="DD146" s="2868" t="n">
        <v>0</v>
      </c>
      <c r="DE146" s="1492">
        <f>+CZ146/DD146-1</f>
        <v/>
      </c>
      <c r="DF146" s="1492">
        <f>+DA146/DD146-1</f>
        <v/>
      </c>
      <c r="DG146" s="1994">
        <f>+DB146/DD146-1</f>
        <v/>
      </c>
      <c r="DH146" s="1994">
        <f>+DC146/DD146-1</f>
        <v/>
      </c>
      <c r="DI146" s="2855" t="n"/>
      <c r="DJ146" s="2652">
        <f>SUM(D146,J146,P146,V146,AD146,AL146,AU146,BC146,BK146,BT146,CB146,CJ146)-CR146</f>
        <v/>
      </c>
      <c r="DK146" s="2652">
        <f>SUM(E146,K146,Q146,W146,AE146,AM146,AV146,BD146,BL146,BU146,CC146,CK146)-CS146</f>
        <v/>
      </c>
      <c r="DL146" s="2652">
        <f>SUM(G146,M146,S146,AA146,AI146,AR146,AZ146,BH146,BQ146,BY146,CG146,CO146)-CW146</f>
        <v/>
      </c>
      <c r="DM146" s="2652">
        <f>SUM(D146,J146,P146,V146,AD146,AL146,AU146,BC146,,BN146,BV146,CD146,CL146)-CT146</f>
        <v/>
      </c>
      <c r="DN146" s="2855" t="n"/>
      <c r="DO146" s="2855" t="n"/>
      <c r="DP146" s="2871" t="n">
        <v>0</v>
      </c>
      <c r="DQ146" s="2857">
        <f>-CR146+DP146/10^6</f>
        <v/>
      </c>
      <c r="DR146" s="2652">
        <f>SUM(E146,K146,Q146,W146,AE146,AM146,AV146,BD146,BL146,BU146,CC146,CK146)-CS146</f>
        <v/>
      </c>
      <c r="DS146" s="2652">
        <f>SUM(D146,J146,P146,V146,AD146,AL146,AU146,BC146,,BN146,BV146,CD146,CL146)-CT146</f>
        <v/>
      </c>
      <c r="DT146" s="2858" t="n"/>
      <c r="DU146" s="2189" t="n">
        <v>0</v>
      </c>
      <c r="DV146" s="2859">
        <f>DU146-CJ146</f>
        <v/>
      </c>
      <c r="DX146" s="2847">
        <f>(CS146-CZ146)*10^6</f>
        <v/>
      </c>
      <c r="DY146" s="2847">
        <f>(CT146-DC146)*10^6</f>
        <v/>
      </c>
      <c r="DZ146" s="2847">
        <f>(CW146-DD146)*10^6</f>
        <v/>
      </c>
      <c r="EB146" s="2860" t="n"/>
    </row>
    <row customFormat="1" customHeight="1" hidden="1" ht="15.75" outlineLevel="1" r="147" s="1879">
      <c r="A147" s="1116" t="n"/>
      <c r="B147" s="2202" t="inlineStr">
        <is>
          <t>RECEPTIONS VISITEURS &amp; PERSONNEL , DIVERS T</t>
        </is>
      </c>
      <c r="C147" s="2201" t="inlineStr">
        <is>
          <t>Opex141</t>
        </is>
      </c>
      <c r="D147" s="2867" t="n">
        <v>7.561528</v>
      </c>
      <c r="E147" s="2868" t="n">
        <v>1.766666666666667</v>
      </c>
      <c r="F147" s="2868" t="n">
        <v>5.794861333333333</v>
      </c>
      <c r="G147" s="2868" t="n">
        <v>3.635805</v>
      </c>
      <c r="H147" s="1492" t="n">
        <v>1.079739700011414</v>
      </c>
      <c r="I147" s="482" t="n"/>
      <c r="J147" s="2867" t="n">
        <v>10.439523</v>
      </c>
      <c r="K147" s="2868" t="n">
        <v>1.766666666666667</v>
      </c>
      <c r="L147" s="2868" t="n">
        <v>8.672856333333335</v>
      </c>
      <c r="M147" s="2868" t="n">
        <v>6.305545</v>
      </c>
      <c r="N147" s="1492" t="n">
        <v>0.6556099433117994</v>
      </c>
      <c r="O147" s="1496" t="n"/>
      <c r="P147" s="2867" t="n">
        <v>5.634599000000001</v>
      </c>
      <c r="Q147" s="2868" t="n">
        <v>1.766666666666667</v>
      </c>
      <c r="R147" s="2868" t="n">
        <v>3.867932333333334</v>
      </c>
      <c r="S147" s="2868" t="n">
        <v>8.813461999999999</v>
      </c>
      <c r="T147" s="1492" t="n">
        <v>-0.3606826693074752</v>
      </c>
      <c r="U147" s="2862" t="n"/>
      <c r="V147" s="2867" t="n">
        <v>5.582371999999999</v>
      </c>
      <c r="W147" s="2868" t="n">
        <v>1.766666666666667</v>
      </c>
      <c r="X147" s="2868" t="n">
        <v>1.766666666666667</v>
      </c>
      <c r="Y147" s="2868" t="n">
        <v>3.815705333333333</v>
      </c>
      <c r="Z147" s="2868" t="n">
        <v>3.815705333333333</v>
      </c>
      <c r="AA147" s="2868" t="n">
        <v>6.909527</v>
      </c>
      <c r="AB147" s="1492" t="n">
        <v>-0.1920761001440475</v>
      </c>
      <c r="AC147" s="1496" t="n"/>
      <c r="AD147" s="2867" t="n"/>
      <c r="AE147" s="2868" t="n"/>
      <c r="AF147" s="2868" t="n"/>
      <c r="AG147" s="2868" t="n"/>
      <c r="AH147" s="2868" t="n"/>
      <c r="AI147" s="2868" t="n"/>
      <c r="AJ147" s="1492" t="n"/>
      <c r="AK147" s="1496" t="n"/>
      <c r="AL147" s="2867" t="n"/>
      <c r="AM147" s="2868" t="n"/>
      <c r="AN147" s="2868" t="n"/>
      <c r="AO147" s="2868" t="n"/>
      <c r="AP147" s="2868" t="n"/>
      <c r="AQ147" s="2868" t="n"/>
      <c r="AR147" s="2868" t="n"/>
      <c r="AS147" s="1492" t="n"/>
      <c r="AT147" s="2863" t="n"/>
      <c r="AU147" s="2867" t="n"/>
      <c r="AV147" s="2868" t="n"/>
      <c r="AW147" s="2868" t="n"/>
      <c r="AX147" s="2868" t="n"/>
      <c r="AY147" s="2868" t="n"/>
      <c r="AZ147" s="2868" t="n"/>
      <c r="BA147" s="1492" t="n"/>
      <c r="BB147" s="1496" t="n"/>
      <c r="BC147" s="2867" t="n"/>
      <c r="BD147" s="2868" t="n"/>
      <c r="BE147" s="2868" t="n"/>
      <c r="BF147" s="2868" t="n"/>
      <c r="BG147" s="2868" t="n"/>
      <c r="BH147" s="2868" t="n"/>
      <c r="BI147" s="1492" t="n"/>
      <c r="BJ147" s="2869" t="n"/>
      <c r="BK147" s="2867" t="n"/>
      <c r="BL147" s="2868" t="n"/>
      <c r="BM147" s="2868" t="n"/>
      <c r="BN147" s="2868" t="n"/>
      <c r="BO147" s="2868" t="n"/>
      <c r="BP147" s="2868" t="n"/>
      <c r="BQ147" s="2868" t="n"/>
      <c r="BR147" s="1492" t="n"/>
      <c r="BS147" s="2869" t="n"/>
      <c r="BT147" s="2867" t="n"/>
      <c r="BU147" s="2868" t="n"/>
      <c r="BV147" s="2868" t="n"/>
      <c r="BW147" s="2868" t="n"/>
      <c r="BX147" s="2868" t="n"/>
      <c r="BY147" s="2868" t="n"/>
      <c r="BZ147" s="1492" t="n"/>
      <c r="CA147" s="2831" t="n"/>
      <c r="CB147" s="2867" t="n"/>
      <c r="CC147" s="2868" t="n"/>
      <c r="CD147" s="2868" t="n"/>
      <c r="CE147" s="2868" t="n"/>
      <c r="CF147" s="2868" t="n"/>
      <c r="CG147" s="2868" t="n"/>
      <c r="CH147" s="1492" t="n"/>
      <c r="CI147" s="2831" t="n"/>
      <c r="CJ147" s="2888" t="n"/>
      <c r="CK147" s="2868" t="n"/>
      <c r="CL147" s="2868" t="n"/>
      <c r="CM147" s="2868" t="n"/>
      <c r="CN147" s="2868" t="n"/>
      <c r="CO147" s="2868" t="n"/>
      <c r="CP147" s="1492" t="n"/>
      <c r="CQ147" s="1496" t="n"/>
      <c r="CR147" s="2867" t="n">
        <v>29.218022</v>
      </c>
      <c r="CS147" s="2868" t="n">
        <v>7.066666666666666</v>
      </c>
      <c r="CT147" s="2868" t="n">
        <v>25.40231666666667</v>
      </c>
      <c r="CU147" s="2868" t="n">
        <v>22.15135533333333</v>
      </c>
      <c r="CV147" s="2868" t="n">
        <v>3.815705333333334</v>
      </c>
      <c r="CW147" s="2868" t="n">
        <v>25.664339</v>
      </c>
      <c r="CX147" s="1492">
        <f>IFERROR(CR147/CW147-1,"-")</f>
        <v/>
      </c>
      <c r="CY147" s="70" t="n"/>
      <c r="CZ147" s="2870" t="n">
        <v>21.19999999999999</v>
      </c>
      <c r="DA147" s="2868" t="n">
        <v>39.53565</v>
      </c>
      <c r="DB147" s="2868" t="n"/>
      <c r="DC147" s="2868" t="n"/>
      <c r="DD147" s="2868" t="n">
        <v>84.20746200000001</v>
      </c>
      <c r="DE147" s="1492">
        <f>+CZ147/DD147-1</f>
        <v/>
      </c>
      <c r="DF147" s="1492">
        <f>+DA147/DD147-1</f>
        <v/>
      </c>
      <c r="DG147" s="1994">
        <f>+DB147/DD147-1</f>
        <v/>
      </c>
      <c r="DH147" s="1994">
        <f>+DC147/DD147-1</f>
        <v/>
      </c>
      <c r="DI147" s="2855" t="n"/>
      <c r="DJ147" s="2652">
        <f>SUM(D147,J147,P147,V147,AD147,AL147,AU147,BC147,BK147,BT147,CB147,CJ147)-CR147</f>
        <v/>
      </c>
      <c r="DK147" s="2652">
        <f>SUM(E147,K147,Q147,W147,AE147,AM147,AV147,BD147,BL147,BU147,CC147,CK147)-CS147</f>
        <v/>
      </c>
      <c r="DL147" s="2652">
        <f>SUM(G147,M147,S147,AA147,AI147,AR147,AZ147,BH147,BQ147,BY147,CG147,CO147)-CW147</f>
        <v/>
      </c>
      <c r="DM147" s="2652">
        <f>SUM(D147,J147,P147,V147,AD147,AL147,AU147,BC147,,BN147,BV147,CD147,CL147)-CT147</f>
        <v/>
      </c>
      <c r="DN147" s="2855" t="n"/>
      <c r="DO147" s="2855" t="n"/>
      <c r="DP147" s="2871" t="n">
        <v>74576824</v>
      </c>
      <c r="DQ147" s="2857">
        <f>-CR147+DP147/10^6</f>
        <v/>
      </c>
      <c r="DR147" s="2652">
        <f>SUM(E147,K147,Q147,W147,AE147,AM147,AV147,BD147,BL147,BU147,CC147,CK147)-CS147</f>
        <v/>
      </c>
      <c r="DS147" s="2652">
        <f>SUM(D147,J147,P147,V147,AD147,AL147,AU147,BC147,,BN147,BV147,CD147,CL147)-CT147</f>
        <v/>
      </c>
      <c r="DT147" s="2858" t="n"/>
      <c r="DU147" s="2189" t="n">
        <v>6.085875</v>
      </c>
      <c r="DV147" s="2859">
        <f>DU147-CJ147</f>
        <v/>
      </c>
      <c r="DX147" s="2847">
        <f>(CS147-CZ147)*10^6</f>
        <v/>
      </c>
      <c r="DY147" s="2847">
        <f>(CT147-DC147)*10^6</f>
        <v/>
      </c>
      <c r="DZ147" s="2847">
        <f>(CW147-DD147)*10^6</f>
        <v/>
      </c>
      <c r="EB147" s="2860" t="n"/>
    </row>
    <row customFormat="1" customHeight="1" hidden="1" ht="15.75" outlineLevel="1" r="148" s="1879">
      <c r="A148" s="1116" t="n"/>
      <c r="B148" s="2202" t="inlineStr">
        <is>
          <t>MISSIONS &amp; FRAIS D'HOTELS VISI</t>
        </is>
      </c>
      <c r="C148" s="2201" t="inlineStr">
        <is>
          <t>Opex142</t>
        </is>
      </c>
      <c r="D148" s="2867" t="n">
        <v>1.190562</v>
      </c>
      <c r="E148" s="2971" t="n">
        <v>0.5733333333333334</v>
      </c>
      <c r="F148" s="2868" t="n">
        <v>0.6172286666666665</v>
      </c>
      <c r="G148" s="2868" t="n">
        <v>1.167822</v>
      </c>
      <c r="H148" s="1492" t="n">
        <v>0.01947214558383048</v>
      </c>
      <c r="I148" s="482" t="n"/>
      <c r="J148" s="2867" t="n">
        <v>13.609206</v>
      </c>
      <c r="K148" s="2971" t="n">
        <v>0.5733333333333334</v>
      </c>
      <c r="L148" s="2868" t="n">
        <v>13.03587266666667</v>
      </c>
      <c r="M148" s="2868" t="n">
        <v>1.167822</v>
      </c>
      <c r="N148" s="1492" t="n">
        <v>10.6534934262242</v>
      </c>
      <c r="O148" s="1496" t="n"/>
      <c r="P148" s="2867" t="n">
        <v>3.644862</v>
      </c>
      <c r="Q148" s="2971" t="n">
        <v>0.5733333333333334</v>
      </c>
      <c r="R148" s="2868" t="n">
        <v>3.071528666666667</v>
      </c>
      <c r="S148" s="2868" t="n">
        <v>1.167823</v>
      </c>
      <c r="T148" s="1492" t="n">
        <v>2.121073998371328</v>
      </c>
      <c r="U148" s="2862" t="n"/>
      <c r="V148" s="2867" t="n">
        <v>1.190562</v>
      </c>
      <c r="W148" s="2971" t="n">
        <v>0.5733333333333334</v>
      </c>
      <c r="X148" s="2971" t="n">
        <v>0.5733333333333334</v>
      </c>
      <c r="Y148" s="2868" t="n">
        <v>0.6172286666666665</v>
      </c>
      <c r="Z148" s="2868" t="n">
        <v>0.6172286666666665</v>
      </c>
      <c r="AA148" s="2868" t="n">
        <v>1.167822</v>
      </c>
      <c r="AB148" s="1492" t="n">
        <v>0.01947214558383048</v>
      </c>
      <c r="AC148" s="1496" t="n"/>
      <c r="AD148" s="2867" t="n"/>
      <c r="AE148" s="2971" t="n"/>
      <c r="AF148" s="2971" t="n"/>
      <c r="AG148" s="2868" t="n"/>
      <c r="AH148" s="2868" t="n"/>
      <c r="AI148" s="2868" t="n"/>
      <c r="AJ148" s="1492" t="n"/>
      <c r="AK148" s="1496" t="n"/>
      <c r="AL148" s="2867" t="n"/>
      <c r="AM148" s="2971" t="n"/>
      <c r="AN148" s="2971" t="n"/>
      <c r="AO148" s="2971" t="n"/>
      <c r="AP148" s="2868" t="n"/>
      <c r="AQ148" s="2868" t="n"/>
      <c r="AR148" s="2868" t="n"/>
      <c r="AS148" s="1492" t="n"/>
      <c r="AT148" s="2863" t="n"/>
      <c r="AU148" s="2867" t="n"/>
      <c r="AV148" s="2971" t="n"/>
      <c r="AW148" s="2971" t="n"/>
      <c r="AX148" s="2868" t="n"/>
      <c r="AY148" s="2868" t="n"/>
      <c r="AZ148" s="2868" t="n"/>
      <c r="BA148" s="1492" t="n"/>
      <c r="BB148" s="1496" t="n"/>
      <c r="BC148" s="2867" t="n"/>
      <c r="BD148" s="2971" t="n"/>
      <c r="BE148" s="2971" t="n"/>
      <c r="BF148" s="2868" t="n"/>
      <c r="BG148" s="2868" t="n"/>
      <c r="BH148" s="2868" t="n"/>
      <c r="BI148" s="1492" t="n"/>
      <c r="BJ148" s="2869" t="n"/>
      <c r="BK148" s="2867" t="n"/>
      <c r="BL148" s="2971" t="n"/>
      <c r="BM148" s="2971" t="n"/>
      <c r="BN148" s="2971" t="n"/>
      <c r="BO148" s="2868" t="n"/>
      <c r="BP148" s="2868" t="n"/>
      <c r="BQ148" s="2868" t="n"/>
      <c r="BR148" s="1492" t="n"/>
      <c r="BS148" s="2869" t="n"/>
      <c r="BT148" s="2867" t="n"/>
      <c r="BU148" s="2971" t="n"/>
      <c r="BV148" s="2971" t="n"/>
      <c r="BW148" s="2868" t="n"/>
      <c r="BX148" s="2868" t="n"/>
      <c r="BY148" s="2868" t="n"/>
      <c r="BZ148" s="1492" t="n"/>
      <c r="CA148" s="2831" t="n"/>
      <c r="CB148" s="2867" t="n"/>
      <c r="CC148" s="2971" t="n"/>
      <c r="CD148" s="2971" t="n"/>
      <c r="CE148" s="2868" t="n"/>
      <c r="CF148" s="2868" t="n"/>
      <c r="CG148" s="2868" t="n"/>
      <c r="CH148" s="1492" t="n"/>
      <c r="CI148" s="2831" t="n"/>
      <c r="CJ148" s="2888" t="n"/>
      <c r="CK148" s="2971" t="n"/>
      <c r="CL148" s="2971" t="n"/>
      <c r="CM148" s="2868" t="n"/>
      <c r="CN148" s="2868" t="n"/>
      <c r="CO148" s="2868" t="n"/>
      <c r="CP148" s="1492" t="n"/>
      <c r="CQ148" s="1496" t="n"/>
      <c r="CR148" s="2867" t="n">
        <v>19.635192</v>
      </c>
      <c r="CS148" s="2868" t="n">
        <v>2.293333333333333</v>
      </c>
      <c r="CT148" s="2868" t="n">
        <v>19.01796333333333</v>
      </c>
      <c r="CU148" s="2868" t="n">
        <v>17.34185866666667</v>
      </c>
      <c r="CV148" s="2868" t="n">
        <v>0.6172286666666658</v>
      </c>
      <c r="CW148" s="2868" t="n">
        <v>4.671289</v>
      </c>
      <c r="CX148" s="1492">
        <f>IFERROR(CR148/CW148-1,"-")</f>
        <v/>
      </c>
      <c r="CY148" s="70" t="n"/>
      <c r="CZ148" s="2972" t="n">
        <v>6.88</v>
      </c>
      <c r="DA148" s="2971" t="n">
        <v>23.60463000000001</v>
      </c>
      <c r="DB148" s="2971" t="n"/>
      <c r="DC148" s="2971" t="n"/>
      <c r="DD148" s="2971" t="n">
        <v>14.286744</v>
      </c>
      <c r="DE148" s="1492">
        <f>+CZ148/DD148-1</f>
        <v/>
      </c>
      <c r="DF148" s="1492">
        <f>+DA148/DD148-1</f>
        <v/>
      </c>
      <c r="DG148" s="1994">
        <f>+DB148/DD148-1</f>
        <v/>
      </c>
      <c r="DH148" s="1994">
        <f>+DC148/DD148-1</f>
        <v/>
      </c>
      <c r="DI148" s="2855" t="n"/>
      <c r="DJ148" s="2652">
        <f>SUM(D148,J148,P148,V148,AD148,AL148,AU148,BC148,BK148,BT148,CB148,CJ148)-CR148</f>
        <v/>
      </c>
      <c r="DK148" s="2652">
        <f>SUM(E148,K148,Q148,W148,AE148,AM148,AV148,BD148,BL148,BU148,CC148,CK148)-CS148</f>
        <v/>
      </c>
      <c r="DL148" s="2652">
        <f>SUM(G148,M148,S148,AA148,AI148,AR148,AZ148,BH148,BQ148,BY148,CG148,CO148)-CW148</f>
        <v/>
      </c>
      <c r="DM148" s="2652">
        <f>SUM(D148,J148,P148,V148,AD148,AL148,AU148,BC148,,BN148,BV148,CD148,CL148)-CT148</f>
        <v/>
      </c>
      <c r="DN148" s="2855" t="n"/>
      <c r="DO148" s="2855" t="n"/>
      <c r="DP148" s="2871" t="n">
        <v>12846044</v>
      </c>
      <c r="DQ148" s="2857">
        <f>-CR148+DP148/10^6</f>
        <v/>
      </c>
      <c r="DR148" s="2652">
        <f>SUM(E148,K148,Q148,W148,AE148,AM148,AV148,BD148,BL148,BU148,CC148,CK148)-CS148</f>
        <v/>
      </c>
      <c r="DS148" s="2652">
        <f>SUM(D148,J148,P148,V148,AD148,AL148,AU148,BC148,,BN148,BV148,CD148,CL148)-CT148</f>
        <v/>
      </c>
      <c r="DT148" s="2858" t="n"/>
      <c r="DU148" s="2189" t="n">
        <v>2.367822</v>
      </c>
      <c r="DV148" s="2859">
        <f>DU148-CJ148</f>
        <v/>
      </c>
      <c r="DX148" s="2847">
        <f>(CS148-CZ148)*10^6</f>
        <v/>
      </c>
      <c r="DY148" s="2847">
        <f>(CT148-DC148)*10^6</f>
        <v/>
      </c>
      <c r="DZ148" s="2847">
        <f>(CW148-DD148)*10^6</f>
        <v/>
      </c>
      <c r="EB148" s="2860" t="n"/>
    </row>
    <row customFormat="1" customHeight="1" hidden="1" ht="15.75" outlineLevel="1" r="149" s="1879">
      <c r="A149" s="1116" t="n"/>
      <c r="B149" s="2202" t="inlineStr">
        <is>
          <t>TRANSPORTS DE PLIS</t>
        </is>
      </c>
      <c r="C149" s="2201" t="inlineStr">
        <is>
          <t>Opex143</t>
        </is>
      </c>
      <c r="D149" s="2867" t="n">
        <v>3.410685</v>
      </c>
      <c r="E149" s="2971" t="n">
        <v>2.3435</v>
      </c>
      <c r="F149" s="2868" t="n">
        <v>1.067185</v>
      </c>
      <c r="G149" s="2868" t="n">
        <v>2.495612</v>
      </c>
      <c r="H149" s="1492" t="n">
        <v>0.3666727840706008</v>
      </c>
      <c r="I149" s="482" t="n"/>
      <c r="J149" s="2867" t="n">
        <v>1.649113</v>
      </c>
      <c r="K149" s="2971" t="n">
        <v>2.3435</v>
      </c>
      <c r="L149" s="2868" t="n">
        <v>-0.6943869999999999</v>
      </c>
      <c r="M149" s="2868" t="n">
        <v>2.340506</v>
      </c>
      <c r="N149" s="1492" t="n">
        <v>-0.2954032162276021</v>
      </c>
      <c r="O149" s="1496" t="n"/>
      <c r="P149" s="2867" t="n">
        <v>0.760613</v>
      </c>
      <c r="Q149" s="2971" t="n">
        <v>2.3435</v>
      </c>
      <c r="R149" s="2868" t="n">
        <v>-1.582887</v>
      </c>
      <c r="S149" s="2868" t="n">
        <v>2.408397</v>
      </c>
      <c r="T149" s="1492" t="n">
        <v>-0.6841828818089377</v>
      </c>
      <c r="U149" s="2862" t="n"/>
      <c r="V149" s="2867" t="n">
        <v>5.12692</v>
      </c>
      <c r="W149" s="2971" t="n">
        <v>2.3435</v>
      </c>
      <c r="X149" s="2971" t="n">
        <v>2.3435</v>
      </c>
      <c r="Y149" s="2868" t="n">
        <v>2.78342</v>
      </c>
      <c r="Z149" s="2868" t="n">
        <v>2.78342</v>
      </c>
      <c r="AA149" s="2868" t="n">
        <v>1.961749</v>
      </c>
      <c r="AB149" s="1492" t="n">
        <v>1.613443411975742</v>
      </c>
      <c r="AC149" s="1496" t="n"/>
      <c r="AD149" s="2867" t="n"/>
      <c r="AE149" s="2971" t="n"/>
      <c r="AF149" s="2971" t="n"/>
      <c r="AG149" s="2868" t="n"/>
      <c r="AH149" s="2868" t="n"/>
      <c r="AI149" s="2868" t="n"/>
      <c r="AJ149" s="1492" t="n"/>
      <c r="AK149" s="1496" t="n"/>
      <c r="AL149" s="2867" t="n"/>
      <c r="AM149" s="2971" t="n"/>
      <c r="AN149" s="2971" t="n"/>
      <c r="AO149" s="2971" t="n"/>
      <c r="AP149" s="2868" t="n"/>
      <c r="AQ149" s="2868" t="n"/>
      <c r="AR149" s="2868" t="n"/>
      <c r="AS149" s="1492" t="n"/>
      <c r="AT149" s="2863" t="n"/>
      <c r="AU149" s="2867" t="n"/>
      <c r="AV149" s="2971" t="n"/>
      <c r="AW149" s="2971" t="n"/>
      <c r="AX149" s="2868" t="n"/>
      <c r="AY149" s="2868" t="n"/>
      <c r="AZ149" s="2868" t="n"/>
      <c r="BA149" s="1492" t="n"/>
      <c r="BB149" s="1496" t="n"/>
      <c r="BC149" s="2867" t="n"/>
      <c r="BD149" s="2971" t="n"/>
      <c r="BE149" s="2971" t="n"/>
      <c r="BF149" s="2868" t="n"/>
      <c r="BG149" s="2868" t="n"/>
      <c r="BH149" s="2868" t="n"/>
      <c r="BI149" s="1492" t="n"/>
      <c r="BJ149" s="2869" t="n"/>
      <c r="BK149" s="2867" t="n"/>
      <c r="BL149" s="2971" t="n"/>
      <c r="BM149" s="2971" t="n"/>
      <c r="BN149" s="2971" t="n"/>
      <c r="BO149" s="2868" t="n"/>
      <c r="BP149" s="2868" t="n"/>
      <c r="BQ149" s="2868" t="n"/>
      <c r="BR149" s="1492" t="n"/>
      <c r="BS149" s="2869" t="n"/>
      <c r="BT149" s="2867" t="n"/>
      <c r="BU149" s="2971" t="n"/>
      <c r="BV149" s="2971" t="n"/>
      <c r="BW149" s="2868" t="n"/>
      <c r="BX149" s="2868" t="n"/>
      <c r="BY149" s="2868" t="n"/>
      <c r="BZ149" s="1492" t="n"/>
      <c r="CA149" s="2831" t="n"/>
      <c r="CB149" s="2867" t="n"/>
      <c r="CC149" s="2971" t="n"/>
      <c r="CD149" s="2971" t="n"/>
      <c r="CE149" s="2868" t="n"/>
      <c r="CF149" s="2868" t="n"/>
      <c r="CG149" s="2868" t="n"/>
      <c r="CH149" s="1492" t="n"/>
      <c r="CI149" s="2831" t="n"/>
      <c r="CJ149" s="2867" t="n"/>
      <c r="CK149" s="2971" t="n"/>
      <c r="CL149" s="2971" t="n"/>
      <c r="CM149" s="2868" t="n"/>
      <c r="CN149" s="2868" t="n"/>
      <c r="CO149" s="2868" t="n"/>
      <c r="CP149" s="1492" t="n"/>
      <c r="CQ149" s="1496" t="n"/>
      <c r="CR149" s="2867" t="n">
        <v>10.947331</v>
      </c>
      <c r="CS149" s="2868" t="n">
        <v>9.373999999999999</v>
      </c>
      <c r="CT149" s="2868" t="n">
        <v>8.163910999999999</v>
      </c>
      <c r="CU149" s="2868" t="n">
        <v>1.573331000000001</v>
      </c>
      <c r="CV149" s="2868" t="n">
        <v>2.783420000000001</v>
      </c>
      <c r="CW149" s="2868" t="n">
        <v>9.206263999999999</v>
      </c>
      <c r="CX149" s="1492">
        <f>IFERROR(CR149/CW149-1,"-")</f>
        <v/>
      </c>
      <c r="CY149" s="70" t="n"/>
      <c r="CZ149" s="2972" t="n">
        <v>28.12199999999999</v>
      </c>
      <c r="DA149" s="2971" t="n">
        <v>26.91191099999999</v>
      </c>
      <c r="DB149" s="2971" t="n"/>
      <c r="DC149" s="2971" t="n"/>
      <c r="DD149" s="2971" t="n">
        <v>28.876068</v>
      </c>
      <c r="DE149" s="1492">
        <f>+CZ149/DD149-1</f>
        <v/>
      </c>
      <c r="DF149" s="1492">
        <f>+DA149/DD149-1</f>
        <v/>
      </c>
      <c r="DG149" s="1994">
        <f>+DB149/DD149-1</f>
        <v/>
      </c>
      <c r="DH149" s="1994">
        <f>+DC149/DD149-1</f>
        <v/>
      </c>
      <c r="DI149" s="2855" t="n"/>
      <c r="DJ149" s="2652">
        <f>SUM(D149,J149,P149,V149,AD149,AL149,AU149,BC149,BK149,BT149,CB149,CJ149)-CR149</f>
        <v/>
      </c>
      <c r="DK149" s="2652">
        <f>SUM(E149,K149,Q149,W149,AE149,AM149,AV149,BD149,BL149,BU149,CC149,CK149)-CS149</f>
        <v/>
      </c>
      <c r="DL149" s="2652">
        <f>SUM(G149,M149,S149,AA149,AI149,AR149,AZ149,BH149,BQ149,BY149,CG149,CO149)-CW149</f>
        <v/>
      </c>
      <c r="DM149" s="2652">
        <f>SUM(D149,J149,P149,V149,AD149,AL149,AU149,BC149,,BN149,BV149,CD149,CL149)-CT149</f>
        <v/>
      </c>
      <c r="DN149" s="2855" t="n"/>
      <c r="DO149" s="2855" t="n"/>
      <c r="DP149" s="2871">
        <f>#VALUE!</f>
        <v/>
      </c>
      <c r="DQ149" s="2857">
        <f>-CR149+DP149/10^6</f>
        <v/>
      </c>
      <c r="DR149" s="2652">
        <f>SUM(E149,K149,Q149,W149,AE149,AM149,AV149,BD149,BL149,BU149,CC149,CK149)-CS149</f>
        <v/>
      </c>
      <c r="DS149" s="2652">
        <f>SUM(D149,J149,P149,V149,AD149,AL149,AU149,BC149,,BN149,BV149,CD149,CL149)-CT149</f>
        <v/>
      </c>
      <c r="DT149" s="2858" t="n"/>
      <c r="DU149" s="2189" t="n">
        <v>2.611569</v>
      </c>
      <c r="DV149" s="2859">
        <f>DU149-CJ149</f>
        <v/>
      </c>
      <c r="DX149" s="2847">
        <f>(CS149-CZ149)*10^6</f>
        <v/>
      </c>
      <c r="DY149" s="2847">
        <f>(CT149-DC149)*10^6</f>
        <v/>
      </c>
      <c r="DZ149" s="2847">
        <f>(CW149-DD149)*10^6</f>
        <v/>
      </c>
      <c r="EB149" s="2860" t="n"/>
    </row>
    <row customFormat="1" customHeight="1" hidden="1" ht="15.75" outlineLevel="1" r="150" s="1879">
      <c r="A150" s="1116" t="n"/>
      <c r="B150" s="2202" t="inlineStr">
        <is>
          <t>FRAIS D'AFFRANCHISSEMENT</t>
        </is>
      </c>
      <c r="C150" s="2201" t="inlineStr">
        <is>
          <t>Opex144</t>
        </is>
      </c>
      <c r="D150" s="2867" t="n">
        <v>0</v>
      </c>
      <c r="E150" s="2868" t="n"/>
      <c r="F150" s="2868" t="n">
        <v>0</v>
      </c>
      <c r="G150" s="2868" t="n">
        <v>0</v>
      </c>
      <c r="H150" s="1492" t="n"/>
      <c r="I150" s="482" t="n"/>
      <c r="J150" s="2867" t="n">
        <v>0</v>
      </c>
      <c r="K150" s="2868" t="n"/>
      <c r="L150" s="2868" t="n">
        <v>0</v>
      </c>
      <c r="M150" s="2868" t="n">
        <v>0</v>
      </c>
      <c r="N150" s="1492" t="n"/>
      <c r="O150" s="1496" t="n"/>
      <c r="P150" s="2867" t="n">
        <v>0</v>
      </c>
      <c r="Q150" s="2868" t="n"/>
      <c r="R150" s="2868" t="n">
        <v>0</v>
      </c>
      <c r="S150" s="2868" t="n">
        <v>0</v>
      </c>
      <c r="T150" s="1492" t="n"/>
      <c r="U150" s="2862" t="n"/>
      <c r="V150" s="2867" t="n">
        <v>0</v>
      </c>
      <c r="W150" s="2868" t="n"/>
      <c r="X150" s="2868" t="n"/>
      <c r="Y150" s="2868" t="n">
        <v>0</v>
      </c>
      <c r="Z150" s="2868" t="n">
        <v>0</v>
      </c>
      <c r="AA150" s="2868" t="n">
        <v>0</v>
      </c>
      <c r="AB150" s="1492" t="n"/>
      <c r="AC150" s="1496" t="n"/>
      <c r="AD150" s="2867" t="n"/>
      <c r="AE150" s="2868" t="n"/>
      <c r="AF150" s="2868" t="n"/>
      <c r="AG150" s="2868" t="n"/>
      <c r="AH150" s="2868" t="n"/>
      <c r="AI150" s="2868" t="n"/>
      <c r="AJ150" s="1492" t="n"/>
      <c r="AK150" s="1496" t="n"/>
      <c r="AL150" s="2867" t="n"/>
      <c r="AM150" s="2868" t="n"/>
      <c r="AN150" s="2868" t="n"/>
      <c r="AO150" s="2868" t="n"/>
      <c r="AP150" s="2868" t="n"/>
      <c r="AQ150" s="2868" t="n"/>
      <c r="AR150" s="2868" t="n"/>
      <c r="AS150" s="1492" t="n"/>
      <c r="AT150" s="2863" t="n"/>
      <c r="AU150" s="2867" t="n"/>
      <c r="AV150" s="2868" t="n"/>
      <c r="AW150" s="2868" t="n"/>
      <c r="AX150" s="2868" t="n"/>
      <c r="AY150" s="2868" t="n"/>
      <c r="AZ150" s="2868" t="n"/>
      <c r="BA150" s="1492" t="n"/>
      <c r="BB150" s="1496" t="n"/>
      <c r="BC150" s="2867" t="n"/>
      <c r="BD150" s="2868" t="n"/>
      <c r="BE150" s="2868" t="n"/>
      <c r="BF150" s="2868" t="n"/>
      <c r="BG150" s="2868" t="n"/>
      <c r="BH150" s="2868" t="n"/>
      <c r="BI150" s="1492" t="n"/>
      <c r="BJ150" s="2869" t="n"/>
      <c r="BK150" s="2867" t="n"/>
      <c r="BL150" s="2868" t="n"/>
      <c r="BM150" s="2868" t="n"/>
      <c r="BN150" s="2868" t="n"/>
      <c r="BO150" s="2868" t="n"/>
      <c r="BP150" s="2868" t="n"/>
      <c r="BQ150" s="2868" t="n"/>
      <c r="BR150" s="1492" t="n"/>
      <c r="BS150" s="2869" t="n"/>
      <c r="BT150" s="2867" t="n"/>
      <c r="BU150" s="2868" t="n"/>
      <c r="BV150" s="2868" t="n"/>
      <c r="BW150" s="2868" t="n"/>
      <c r="BX150" s="2868" t="n"/>
      <c r="BY150" s="2868" t="n"/>
      <c r="BZ150" s="1492" t="n"/>
      <c r="CA150" s="2831" t="n"/>
      <c r="CB150" s="2867" t="n"/>
      <c r="CC150" s="2868" t="n"/>
      <c r="CD150" s="2868" t="n"/>
      <c r="CE150" s="2868" t="n"/>
      <c r="CF150" s="2868" t="n"/>
      <c r="CG150" s="2868" t="n"/>
      <c r="CH150" s="1492" t="n"/>
      <c r="CI150" s="2831" t="n"/>
      <c r="CJ150" s="2867" t="n"/>
      <c r="CK150" s="2868" t="n"/>
      <c r="CL150" s="2868" t="n"/>
      <c r="CM150" s="2868" t="n"/>
      <c r="CN150" s="2868" t="n"/>
      <c r="CO150" s="2868" t="n"/>
      <c r="CP150" s="1492" t="n"/>
      <c r="CQ150" s="1496" t="n"/>
      <c r="CR150" s="2867" t="n">
        <v>0</v>
      </c>
      <c r="CS150" s="2868" t="n">
        <v>0</v>
      </c>
      <c r="CT150" s="2868" t="n">
        <v>0</v>
      </c>
      <c r="CU150" s="2868" t="n">
        <v>0</v>
      </c>
      <c r="CV150" s="2868" t="n">
        <v>0</v>
      </c>
      <c r="CW150" s="2868" t="n">
        <v>0</v>
      </c>
      <c r="CX150" s="1492">
        <f>IFERROR(CR150/CW150-1,"-")</f>
        <v/>
      </c>
      <c r="CY150" s="70" t="n"/>
      <c r="CZ150" s="2870" t="n">
        <v>0</v>
      </c>
      <c r="DA150" s="2868" t="n">
        <v>0</v>
      </c>
      <c r="DB150" s="2868" t="n"/>
      <c r="DC150" s="2868" t="n"/>
      <c r="DD150" s="2868" t="n">
        <v>0</v>
      </c>
      <c r="DE150" s="1492" t="n"/>
      <c r="DF150" s="1492" t="n"/>
      <c r="DG150" s="1994" t="n"/>
      <c r="DH150" s="1994" t="n"/>
      <c r="DI150" s="2855" t="n"/>
      <c r="DJ150" s="2652">
        <f>SUM(D150,J150,P150,V150,AD150,AL150,AU150,BC150,BK150,BT150,CB150,CJ150)-CR150</f>
        <v/>
      </c>
      <c r="DK150" s="2652">
        <f>SUM(E150,K150,Q150,W150,AE150,AM150,AV150,BD150,BL150,BU150,CC150,CK150)-CS150</f>
        <v/>
      </c>
      <c r="DL150" s="2652">
        <f>SUM(G150,M150,S150,AA150,AI150,AR150,AZ150,BH150,BQ150,BY150,CG150,CO150)-CW150</f>
        <v/>
      </c>
      <c r="DM150" s="2652">
        <f>SUM(D150,J150,P150,V150,AD150,AL150,AU150,BC150,,BN150,BV150,CD150,CL150)-CT150</f>
        <v/>
      </c>
      <c r="DN150" s="2855" t="n"/>
      <c r="DO150" s="2855" t="n"/>
      <c r="DP150" s="2871" t="n">
        <v>0</v>
      </c>
      <c r="DQ150" s="2857">
        <f>-CR150+DP150/10^6</f>
        <v/>
      </c>
      <c r="DR150" s="2652">
        <f>SUM(E150,K150,Q150,W150,AE150,AM150,AV150,BD150,BL150,BU150,CC150,CK150)-CS150</f>
        <v/>
      </c>
      <c r="DS150" s="2652">
        <f>SUM(D150,J150,P150,V150,AD150,AL150,AU150,BC150,,BN150,BV150,CD150,CL150)-CT150</f>
        <v/>
      </c>
      <c r="DT150" s="2858" t="n"/>
      <c r="DU150" s="2189" t="n">
        <v>0</v>
      </c>
      <c r="DV150" s="2859">
        <f>DU150-CJ150</f>
        <v/>
      </c>
      <c r="DX150" s="2847">
        <f>(CS150-CZ150)*10^6</f>
        <v/>
      </c>
      <c r="DY150" s="2847">
        <f>(CT150-DC150)*10^6</f>
        <v/>
      </c>
      <c r="DZ150" s="2847">
        <f>(CW150-DD150)*10^6</f>
        <v/>
      </c>
      <c r="EB150" s="2860" t="n"/>
    </row>
    <row collapsed="1" customHeight="1" ht="15.75" r="151">
      <c r="B151" s="2368" t="inlineStr">
        <is>
          <t>Frais postaux, bancaires et assurances</t>
        </is>
      </c>
      <c r="C151" s="2198" t="inlineStr">
        <is>
          <t>Opex145</t>
        </is>
      </c>
      <c r="D151" s="2779" t="n">
        <v>43.673376</v>
      </c>
      <c r="E151" s="2671" t="n">
        <v>33.91632970874947</v>
      </c>
      <c r="F151" s="2671" t="n">
        <v>9.757046291250532</v>
      </c>
      <c r="G151" s="2671" t="n">
        <v>23.958928</v>
      </c>
      <c r="H151" s="353" t="n">
        <v>0.8228434928307311</v>
      </c>
      <c r="I151" s="482" t="n"/>
      <c r="J151" s="2779" t="n">
        <v>70.071845</v>
      </c>
      <c r="K151" s="2671" t="n">
        <v>33.91632970874947</v>
      </c>
      <c r="L151" s="2671" t="n">
        <v>36.15551529125053</v>
      </c>
      <c r="M151" s="2671" t="n">
        <v>18.326696</v>
      </c>
      <c r="N151" s="353" t="n">
        <v>2.823484876924897</v>
      </c>
      <c r="O151" s="482" t="n"/>
      <c r="P151" s="2779" t="n">
        <v>41.84757</v>
      </c>
      <c r="Q151" s="2671" t="n">
        <v>33.91632970874947</v>
      </c>
      <c r="R151" s="2671" t="n">
        <v>7.931240291250539</v>
      </c>
      <c r="S151" s="2671" t="n">
        <v>11.291641</v>
      </c>
      <c r="T151" s="353" t="n">
        <v>2.706066283899745</v>
      </c>
      <c r="U151" s="2862" t="n"/>
      <c r="V151" s="2779" t="n">
        <v>89.425557</v>
      </c>
      <c r="W151" s="2671" t="n">
        <v>33.91632970874947</v>
      </c>
      <c r="X151" s="2671" t="n">
        <v>33.91632970874947</v>
      </c>
      <c r="Y151" s="2671" t="n">
        <v>55.50922729125053</v>
      </c>
      <c r="Z151" s="2671" t="n">
        <v>55.50922729125053</v>
      </c>
      <c r="AA151" s="2671" t="n">
        <v>73.52618699999999</v>
      </c>
      <c r="AB151" s="353" t="n">
        <v>0.2162409156345888</v>
      </c>
      <c r="AC151" s="482" t="n"/>
      <c r="AD151" s="2779" t="n"/>
      <c r="AE151" s="2671" t="n"/>
      <c r="AF151" s="2671" t="n"/>
      <c r="AG151" s="2671" t="n"/>
      <c r="AH151" s="2671" t="n"/>
      <c r="AI151" s="2671" t="n"/>
      <c r="AJ151" s="353" t="n"/>
      <c r="AK151" s="482" t="n"/>
      <c r="AL151" s="2779" t="n"/>
      <c r="AM151" s="2671" t="n"/>
      <c r="AN151" s="2671" t="n"/>
      <c r="AO151" s="2671" t="n"/>
      <c r="AP151" s="2671" t="n"/>
      <c r="AQ151" s="2671" t="n"/>
      <c r="AR151" s="2671" t="n"/>
      <c r="AS151" s="353" t="n"/>
      <c r="AT151" s="2863" t="n"/>
      <c r="AU151" s="2779" t="n"/>
      <c r="AV151" s="2671" t="n"/>
      <c r="AW151" s="2671" t="n"/>
      <c r="AX151" s="2671" t="n"/>
      <c r="AY151" s="2671" t="n"/>
      <c r="AZ151" s="2671" t="n"/>
      <c r="BA151" s="353" t="n"/>
      <c r="BB151" s="482" t="n"/>
      <c r="BC151" s="2779" t="n"/>
      <c r="BD151" s="2671" t="n"/>
      <c r="BE151" s="2671" t="n"/>
      <c r="BF151" s="2671" t="n"/>
      <c r="BG151" s="2671" t="n"/>
      <c r="BH151" s="2671" t="n"/>
      <c r="BI151" s="353" t="n"/>
      <c r="BJ151" s="2862" t="n"/>
      <c r="BK151" s="2779" t="n"/>
      <c r="BL151" s="2671" t="n"/>
      <c r="BM151" s="2671" t="n"/>
      <c r="BN151" s="2671" t="n"/>
      <c r="BO151" s="2671" t="n"/>
      <c r="BP151" s="2671" t="n"/>
      <c r="BQ151" s="2671" t="n"/>
      <c r="BR151" s="353" t="n"/>
      <c r="BS151" s="2862" t="n"/>
      <c r="BT151" s="2779" t="n"/>
      <c r="BU151" s="2671" t="n"/>
      <c r="BV151" s="2671" t="n"/>
      <c r="BW151" s="2671" t="n"/>
      <c r="BX151" s="2671" t="n"/>
      <c r="BY151" s="2671" t="n"/>
      <c r="BZ151" s="353" t="n"/>
      <c r="CA151" s="2831" t="n"/>
      <c r="CB151" s="2779" t="n"/>
      <c r="CC151" s="2671" t="n"/>
      <c r="CD151" s="2671" t="n"/>
      <c r="CE151" s="2671" t="n"/>
      <c r="CF151" s="2671" t="n"/>
      <c r="CG151" s="2671" t="n"/>
      <c r="CH151" s="353" t="n"/>
      <c r="CI151" s="2831" t="n"/>
      <c r="CJ151" s="2779" t="n"/>
      <c r="CK151" s="2671" t="n"/>
      <c r="CL151" s="2671" t="n"/>
      <c r="CM151" s="2671" t="n"/>
      <c r="CN151" s="2671" t="n"/>
      <c r="CO151" s="2671" t="n"/>
      <c r="CP151" s="353" t="n"/>
      <c r="CQ151" s="482" t="n"/>
      <c r="CR151" s="2779" t="n">
        <v>245.018348</v>
      </c>
      <c r="CS151" s="2671" t="n">
        <v>135.6653188349979</v>
      </c>
      <c r="CT151" s="2671" t="n">
        <v>189.5091207087494</v>
      </c>
      <c r="CU151" s="2671" t="n">
        <v>109.3530291650021</v>
      </c>
      <c r="CV151" s="2671" t="n">
        <v>55.50922729125054</v>
      </c>
      <c r="CW151" s="2671" t="n">
        <v>127.103452</v>
      </c>
      <c r="CX151" s="353">
        <f>IFERROR(CR151/CW151-1,"-")</f>
        <v/>
      </c>
      <c r="CY151" s="70" t="n"/>
      <c r="CZ151" s="2864" t="n">
        <v>406.9959565049936</v>
      </c>
      <c r="DA151" s="2671" t="n">
        <v>433.8397583787452</v>
      </c>
      <c r="DB151" s="2671" t="n"/>
      <c r="DC151" s="2671" t="n"/>
      <c r="DD151" s="2671" t="n">
        <v>563.115488</v>
      </c>
      <c r="DE151" s="353">
        <f>+CZ151/DD151-1</f>
        <v/>
      </c>
      <c r="DF151" s="353">
        <f>+DA151/DD151-1</f>
        <v/>
      </c>
      <c r="DG151" s="2283">
        <f>+DB151/DD151-1</f>
        <v/>
      </c>
      <c r="DH151" s="2283">
        <f>+DC151/DD151-1</f>
        <v/>
      </c>
      <c r="DI151" s="2855" t="n"/>
      <c r="DJ151" s="2652">
        <f>SUM(D151,J151,P151,V151,AD151,AL151,AU151,BC151,BK151,BT151,CB151,CJ151)-CR151</f>
        <v/>
      </c>
      <c r="DK151" s="2652">
        <f>SUM(E151,K151,Q151,W151,AE151,AM151,AV151,BD151,BL151,BU151,CC151,CK151)-CS151</f>
        <v/>
      </c>
      <c r="DL151" s="2652">
        <f>SUM(G151,M151,S151,AA151,AI151,AR151,AZ151,BH151,BQ151,BY151,CG151,CO151)-CW151</f>
        <v/>
      </c>
      <c r="DM151" s="2652">
        <f>SUM(D151,J151,P151,V151,AD151,AL151,AU151,BC151,,BN151,BV151,CD151,CL151)-CT151</f>
        <v/>
      </c>
      <c r="DN151" s="2855" t="n"/>
      <c r="DO151" s="2855" t="n"/>
      <c r="DP151" s="2865">
        <f>SUM(DP152:DP160)</f>
        <v/>
      </c>
      <c r="DQ151" s="2857">
        <f>-CR151+DP151/10^6</f>
        <v/>
      </c>
      <c r="DR151" s="2652">
        <f>SUM(E151,K151,Q151,W151,AE151,AM151,AV151,BD151,BL151,BU151,CC151,CK151)-CS151</f>
        <v/>
      </c>
      <c r="DS151" s="2652">
        <f>SUM(D151,J151,P151,V151,AD151,AL151,AU151,BC151,,BN151,BV151,CD151,CL151)-CT151</f>
        <v/>
      </c>
      <c r="DT151" s="2858" t="n"/>
      <c r="DU151" s="2307" t="n">
        <v>80.647586</v>
      </c>
      <c r="DV151" s="2859">
        <f>DU151-CJ151</f>
        <v/>
      </c>
      <c r="DX151" s="2847">
        <f>(CS151-CZ151)*10^6</f>
        <v/>
      </c>
      <c r="DY151" s="2847">
        <f>(CT151-DC151)*10^6</f>
        <v/>
      </c>
      <c r="DZ151" s="2847">
        <f>(CW151-DD151)*10^6</f>
        <v/>
      </c>
      <c r="EB151" s="2860" t="n"/>
    </row>
    <row customFormat="1" customHeight="1" hidden="1" ht="15.75" outlineLevel="1" r="152" s="1879">
      <c r="A152" s="1116" t="n"/>
      <c r="B152" s="2202" t="inlineStr">
        <is>
          <t>ASSURANCE MULTIRISQUES</t>
        </is>
      </c>
      <c r="C152" s="2201" t="inlineStr">
        <is>
          <t>Opex146</t>
        </is>
      </c>
      <c r="D152" s="2867" t="n">
        <v>8.027436</v>
      </c>
      <c r="E152" s="2868" t="n">
        <v>8.333333333333332</v>
      </c>
      <c r="F152" s="2868" t="n">
        <v>-0.3058973333333324</v>
      </c>
      <c r="G152" s="2868" t="n">
        <v>5.720064</v>
      </c>
      <c r="H152" s="1492" t="n">
        <v>0.4033821999194416</v>
      </c>
      <c r="I152" s="482" t="n"/>
      <c r="J152" s="2867" t="n">
        <v>8.027435000000001</v>
      </c>
      <c r="K152" s="2868" t="n">
        <v>8.333333333333332</v>
      </c>
      <c r="L152" s="2868" t="n">
        <v>-0.3058983333333316</v>
      </c>
      <c r="M152" s="2868" t="n">
        <v>5.720063</v>
      </c>
      <c r="N152" s="1492" t="n">
        <v>0.4033822704400285</v>
      </c>
      <c r="O152" s="1496" t="n"/>
      <c r="P152" s="2867" t="n">
        <v>8.027435000000001</v>
      </c>
      <c r="Q152" s="2868" t="n">
        <v>8.333333333333332</v>
      </c>
      <c r="R152" s="2868" t="n">
        <v>-0.3058983333333316</v>
      </c>
      <c r="S152" s="2868" t="n">
        <v>5.720063</v>
      </c>
      <c r="T152" s="1492" t="n">
        <v>0.4033822704400285</v>
      </c>
      <c r="U152" s="2862" t="n"/>
      <c r="V152" s="2867" t="n">
        <v>8.027436</v>
      </c>
      <c r="W152" s="2868" t="n">
        <v>8.333333333333332</v>
      </c>
      <c r="X152" s="2868" t="n">
        <v>8.333333333333332</v>
      </c>
      <c r="Y152" s="2868" t="n">
        <v>-0.3058973333333324</v>
      </c>
      <c r="Z152" s="2868" t="n">
        <v>-0.3058973333333324</v>
      </c>
      <c r="AA152" s="2868" t="n">
        <v>5.720064</v>
      </c>
      <c r="AB152" s="1492" t="n">
        <v>0.4033821999194416</v>
      </c>
      <c r="AC152" s="1496" t="n"/>
      <c r="AD152" s="2867" t="n"/>
      <c r="AE152" s="2868" t="n"/>
      <c r="AF152" s="2868" t="n"/>
      <c r="AG152" s="2868" t="n"/>
      <c r="AH152" s="2868" t="n"/>
      <c r="AI152" s="2868" t="n"/>
      <c r="AJ152" s="1492" t="n"/>
      <c r="AK152" s="1496" t="n"/>
      <c r="AL152" s="2867" t="n"/>
      <c r="AM152" s="2868" t="n"/>
      <c r="AN152" s="2868" t="n"/>
      <c r="AO152" s="2868" t="n"/>
      <c r="AP152" s="2868" t="n"/>
      <c r="AQ152" s="2868" t="n"/>
      <c r="AR152" s="2868" t="n"/>
      <c r="AS152" s="1492" t="n"/>
      <c r="AT152" s="2863" t="n"/>
      <c r="AU152" s="2867" t="n"/>
      <c r="AV152" s="2868" t="n"/>
      <c r="AW152" s="2868" t="n"/>
      <c r="AX152" s="2868" t="n"/>
      <c r="AY152" s="2868" t="n"/>
      <c r="AZ152" s="2868" t="n"/>
      <c r="BA152" s="1492" t="n"/>
      <c r="BB152" s="1496" t="n"/>
      <c r="BC152" s="2867" t="n"/>
      <c r="BD152" s="2868" t="n"/>
      <c r="BE152" s="2868" t="n"/>
      <c r="BF152" s="2868" t="n"/>
      <c r="BG152" s="2868" t="n"/>
      <c r="BH152" s="2868" t="n"/>
      <c r="BI152" s="1492" t="n"/>
      <c r="BJ152" s="2869" t="n"/>
      <c r="BK152" s="2867" t="n"/>
      <c r="BL152" s="2868" t="n"/>
      <c r="BM152" s="2868" t="n"/>
      <c r="BN152" s="2868" t="n"/>
      <c r="BO152" s="2868" t="n"/>
      <c r="BP152" s="2868" t="n"/>
      <c r="BQ152" s="2868" t="n"/>
      <c r="BR152" s="1492" t="n"/>
      <c r="BS152" s="2869" t="n"/>
      <c r="BT152" s="2867" t="n"/>
      <c r="BU152" s="2868" t="n"/>
      <c r="BV152" s="2868" t="n"/>
      <c r="BW152" s="2868" t="n"/>
      <c r="BX152" s="2868" t="n"/>
      <c r="BY152" s="2868" t="n"/>
      <c r="BZ152" s="1492" t="n"/>
      <c r="CA152" s="2831" t="n"/>
      <c r="CB152" s="2867" t="n"/>
      <c r="CC152" s="2868" t="n"/>
      <c r="CD152" s="2868" t="n"/>
      <c r="CE152" s="2868" t="n"/>
      <c r="CF152" s="2868" t="n"/>
      <c r="CG152" s="2868" t="n"/>
      <c r="CH152" s="1492" t="n"/>
      <c r="CI152" s="2831" t="n"/>
      <c r="CJ152" s="2867" t="n"/>
      <c r="CK152" s="2868" t="n"/>
      <c r="CL152" s="2868" t="n"/>
      <c r="CM152" s="2868" t="n"/>
      <c r="CN152" s="2868" t="n"/>
      <c r="CO152" s="2868" t="n"/>
      <c r="CP152" s="1492" t="n"/>
      <c r="CQ152" s="1496" t="n"/>
      <c r="CR152" s="2867" t="n">
        <v>32.109742</v>
      </c>
      <c r="CS152" s="2868" t="n">
        <v>33.33333333333333</v>
      </c>
      <c r="CT152" s="2868" t="n">
        <v>32.41563933333333</v>
      </c>
      <c r="CU152" s="2868" t="n">
        <v>-1.223591333333331</v>
      </c>
      <c r="CV152" s="2868" t="n">
        <v>-0.3058973333333341</v>
      </c>
      <c r="CW152" s="2868" t="n">
        <v>22.880254</v>
      </c>
      <c r="CX152" s="1492">
        <f>IFERROR(CR152/CW152-1,"-")</f>
        <v/>
      </c>
      <c r="CY152" s="70" t="n"/>
      <c r="CZ152" s="2870" t="n">
        <v>99.99999999999996</v>
      </c>
      <c r="DA152" s="2868" t="n">
        <v>99.08230599999996</v>
      </c>
      <c r="DB152" s="2868" t="n"/>
      <c r="DC152" s="2868" t="n"/>
      <c r="DD152" s="2868" t="n">
        <v>84.79236399999999</v>
      </c>
      <c r="DE152" s="1492">
        <f>+CZ152/DD152-1</f>
        <v/>
      </c>
      <c r="DF152" s="1492">
        <f>+DA152/DD152-1</f>
        <v/>
      </c>
      <c r="DG152" s="1994">
        <f>+DB152/DD152-1</f>
        <v/>
      </c>
      <c r="DH152" s="1994">
        <f>+DC152/DD152-1</f>
        <v/>
      </c>
      <c r="DI152" s="2855" t="n"/>
      <c r="DJ152" s="2652">
        <f>SUM(D152,J152,P152,V152,AD152,AL152,AU152,BC152,BK152,BT152,CB152,CJ152)-CR152</f>
        <v/>
      </c>
      <c r="DK152" s="2652">
        <f>SUM(E152,K152,Q152,W152,AE152,AM152,AV152,BD152,BL152,BU152,CC152,CK152)-CS152</f>
        <v/>
      </c>
      <c r="DL152" s="2652">
        <f>SUM(G152,M152,S152,AA152,AI152,AR152,AZ152,BH152,BQ152,BY152,CG152,CO152)-CW152</f>
        <v/>
      </c>
      <c r="DM152" s="2652">
        <f>SUM(D152,J152,P152,V152,AD152,AL152,AU152,BC152,,BN152,BV152,CD152,CL152)-CT152</f>
        <v/>
      </c>
      <c r="DN152" s="2855" t="n"/>
      <c r="DO152" s="2855" t="n"/>
      <c r="DP152" s="2871" t="n">
        <v>61621059</v>
      </c>
      <c r="DQ152" s="2857">
        <f>-CR152+DP152/10^6</f>
        <v/>
      </c>
      <c r="DR152" s="2652">
        <f>SUM(E152,K152,Q152,W152,AE152,AM152,AV152,BD152,BL152,BU152,CC152,CK152)-CS152</f>
        <v/>
      </c>
      <c r="DS152" s="2652">
        <f>SUM(D152,J152,P152,V152,AD152,AL152,AU152,BC152,,BN152,BV152,CD152,CL152)-CT152</f>
        <v/>
      </c>
      <c r="DT152" s="2858" t="n"/>
      <c r="DU152" s="2189" t="n">
        <v>5.789133</v>
      </c>
      <c r="DV152" s="2859">
        <f>DU152-CJ152</f>
        <v/>
      </c>
      <c r="DX152" s="2847">
        <f>(CS152-CZ152)*10^6</f>
        <v/>
      </c>
      <c r="DY152" s="2847">
        <f>(CT152-DC152)*10^6</f>
        <v/>
      </c>
      <c r="DZ152" s="2847">
        <f>(CW152-DD152)*10^6</f>
        <v/>
      </c>
      <c r="EB152" s="2860" t="n"/>
    </row>
    <row customFormat="1" customHeight="1" hidden="1" ht="15.75" outlineLevel="1" r="153" s="1879">
      <c r="A153" s="1116" t="n"/>
      <c r="B153" s="2202" t="inlineStr">
        <is>
          <t>ASSURANCE RISQUES D'EXPLOITATI</t>
        </is>
      </c>
      <c r="C153" s="2201" t="inlineStr">
        <is>
          <t>Opex147</t>
        </is>
      </c>
      <c r="D153" s="2867" t="n">
        <v>0</v>
      </c>
      <c r="E153" s="2868" t="n">
        <v>0.25</v>
      </c>
      <c r="F153" s="2868" t="n">
        <v>-0.25</v>
      </c>
      <c r="G153" s="2868" t="n">
        <v>0</v>
      </c>
      <c r="H153" s="1492" t="n"/>
      <c r="I153" s="482" t="n"/>
      <c r="J153" s="2867" t="n">
        <v>0.828836</v>
      </c>
      <c r="K153" s="2868" t="n">
        <v>0.25</v>
      </c>
      <c r="L153" s="2868" t="n">
        <v>0.578836</v>
      </c>
      <c r="M153" s="2868" t="n">
        <v>0</v>
      </c>
      <c r="N153" s="1492" t="n"/>
      <c r="O153" s="1496" t="n"/>
      <c r="P153" s="2867" t="n">
        <v>0</v>
      </c>
      <c r="Q153" s="2868" t="n">
        <v>0.25</v>
      </c>
      <c r="R153" s="2868" t="n">
        <v>-0.25</v>
      </c>
      <c r="S153" s="2868" t="n">
        <v>0</v>
      </c>
      <c r="T153" s="1492" t="n"/>
      <c r="U153" s="2862" t="n"/>
      <c r="V153" s="2867" t="n">
        <v>0</v>
      </c>
      <c r="W153" s="2868" t="n">
        <v>0.25</v>
      </c>
      <c r="X153" s="2868" t="n">
        <v>0.25</v>
      </c>
      <c r="Y153" s="2868" t="n">
        <v>-0.25</v>
      </c>
      <c r="Z153" s="2868" t="n">
        <v>-0.25</v>
      </c>
      <c r="AA153" s="2868" t="n">
        <v>0</v>
      </c>
      <c r="AB153" s="1492" t="n"/>
      <c r="AC153" s="1496" t="n"/>
      <c r="AD153" s="2867" t="n"/>
      <c r="AE153" s="2868" t="n"/>
      <c r="AF153" s="2868" t="n"/>
      <c r="AG153" s="2868" t="n"/>
      <c r="AH153" s="2868" t="n"/>
      <c r="AI153" s="2868" t="n"/>
      <c r="AJ153" s="1492" t="n"/>
      <c r="AK153" s="1496" t="n"/>
      <c r="AL153" s="2867" t="n"/>
      <c r="AM153" s="2868" t="n"/>
      <c r="AN153" s="2868" t="n"/>
      <c r="AO153" s="2868" t="n"/>
      <c r="AP153" s="2868" t="n"/>
      <c r="AQ153" s="2868" t="n"/>
      <c r="AR153" s="2868" t="n"/>
      <c r="AS153" s="1492" t="n"/>
      <c r="AT153" s="2863" t="n"/>
      <c r="AU153" s="2867" t="n"/>
      <c r="AV153" s="2868" t="n"/>
      <c r="AW153" s="2868" t="n"/>
      <c r="AX153" s="2868" t="n"/>
      <c r="AY153" s="2868" t="n"/>
      <c r="AZ153" s="2868" t="n"/>
      <c r="BA153" s="1492" t="n"/>
      <c r="BB153" s="1496" t="n"/>
      <c r="BC153" s="2867" t="n"/>
      <c r="BD153" s="2868" t="n"/>
      <c r="BE153" s="2868" t="n"/>
      <c r="BF153" s="2868" t="n"/>
      <c r="BG153" s="2868" t="n"/>
      <c r="BH153" s="2868" t="n"/>
      <c r="BI153" s="1492" t="n"/>
      <c r="BJ153" s="2869" t="n"/>
      <c r="BK153" s="2867" t="n"/>
      <c r="BL153" s="2868" t="n"/>
      <c r="BM153" s="2868" t="n"/>
      <c r="BN153" s="2868" t="n"/>
      <c r="BO153" s="2868" t="n"/>
      <c r="BP153" s="2868" t="n"/>
      <c r="BQ153" s="2868" t="n"/>
      <c r="BR153" s="1492" t="n"/>
      <c r="BS153" s="2869" t="n"/>
      <c r="BT153" s="2867" t="n"/>
      <c r="BU153" s="2868" t="n"/>
      <c r="BV153" s="2868" t="n"/>
      <c r="BW153" s="2868" t="n"/>
      <c r="BX153" s="2868" t="n"/>
      <c r="BY153" s="2868" t="n"/>
      <c r="BZ153" s="1492" t="n"/>
      <c r="CA153" s="2831" t="n"/>
      <c r="CB153" s="2867" t="n"/>
      <c r="CC153" s="2868" t="n"/>
      <c r="CD153" s="2868" t="n"/>
      <c r="CE153" s="2868" t="n"/>
      <c r="CF153" s="2868" t="n"/>
      <c r="CG153" s="2868" t="n"/>
      <c r="CH153" s="1492" t="n"/>
      <c r="CI153" s="2831" t="n"/>
      <c r="CJ153" s="2867" t="n"/>
      <c r="CK153" s="2868" t="n"/>
      <c r="CL153" s="2868" t="n"/>
      <c r="CM153" s="2868" t="n"/>
      <c r="CN153" s="2868" t="n"/>
      <c r="CO153" s="2868" t="n"/>
      <c r="CP153" s="1492" t="n"/>
      <c r="CQ153" s="1496" t="n"/>
      <c r="CR153" s="2867" t="n">
        <v>0.828836</v>
      </c>
      <c r="CS153" s="2868" t="n">
        <v>1</v>
      </c>
      <c r="CT153" s="2868" t="n">
        <v>1.078836</v>
      </c>
      <c r="CU153" s="2868" t="n">
        <v>-0.171164</v>
      </c>
      <c r="CV153" s="2868" t="n">
        <v>-0.2499999999999999</v>
      </c>
      <c r="CW153" s="2868" t="n">
        <v>0</v>
      </c>
      <c r="CX153" s="1492">
        <f>IFERROR(CR153/CW153-1,"-")</f>
        <v/>
      </c>
      <c r="CY153" s="70" t="n"/>
      <c r="CZ153" s="2870" t="n">
        <v>3</v>
      </c>
      <c r="DA153" s="2868" t="n">
        <v>3.078836</v>
      </c>
      <c r="DB153" s="2868" t="n"/>
      <c r="DC153" s="2868" t="n"/>
      <c r="DD153" s="2868" t="n">
        <v>0</v>
      </c>
      <c r="DE153" s="1492" t="n"/>
      <c r="DF153" s="1492" t="n"/>
      <c r="DG153" s="1994" t="n"/>
      <c r="DH153" s="1994" t="n"/>
      <c r="DI153" s="2855" t="n"/>
      <c r="DJ153" s="2652">
        <f>SUM(D153,J153,P153,V153,AD153,AL153,AU153,BC153,BK153,BT153,CB153,CJ153)-CR153</f>
        <v/>
      </c>
      <c r="DK153" s="2652">
        <f>SUM(E153,K153,Q153,W153,AE153,AM153,AV153,BD153,BL153,BU153,CC153,CK153)-CS153</f>
        <v/>
      </c>
      <c r="DL153" s="2652">
        <f>SUM(G153,M153,S153,AA153,AI153,AR153,AZ153,BH153,BQ153,BY153,CG153,CO153)-CW153</f>
        <v/>
      </c>
      <c r="DM153" s="2652">
        <f>SUM(D153,J153,P153,V153,AD153,AL153,AU153,BC153,,BN153,BV153,CD153,CL153)-CT153</f>
        <v/>
      </c>
      <c r="DN153" s="2855" t="n"/>
      <c r="DO153" s="2855" t="n"/>
      <c r="DP153" s="2871" t="n">
        <v>0</v>
      </c>
      <c r="DQ153" s="2857">
        <f>-CR153+DP153/10^6</f>
        <v/>
      </c>
      <c r="DR153" s="2652">
        <f>SUM(E153,K153,Q153,W153,AE153,AM153,AV153,BD153,BL153,BU153,CC153,CK153)-CS153</f>
        <v/>
      </c>
      <c r="DS153" s="2652">
        <f>SUM(D153,J153,P153,V153,AD153,AL153,AU153,BC153,,BN153,BV153,CD153,CL153)-CT153</f>
        <v/>
      </c>
      <c r="DT153" s="2858" t="n"/>
      <c r="DU153" s="2189" t="n">
        <v>0</v>
      </c>
      <c r="DV153" s="2859">
        <f>DU153-CJ153</f>
        <v/>
      </c>
      <c r="DX153" s="2847">
        <f>(CS153-CZ153)*10^6</f>
        <v/>
      </c>
      <c r="DY153" s="2847">
        <f>(CT153-DC153)*10^6</f>
        <v/>
      </c>
      <c r="DZ153" s="2847">
        <f>(CW153-DD153)*10^6</f>
        <v/>
      </c>
      <c r="EB153" s="2860" t="n"/>
    </row>
    <row customFormat="1" customHeight="1" hidden="1" ht="15.75" outlineLevel="1" r="154" s="1879">
      <c r="A154" s="1116" t="n"/>
      <c r="B154" s="2202" t="inlineStr">
        <is>
          <t>ASSURANCE TRANSPORT SUR ACHATS</t>
        </is>
      </c>
      <c r="C154" s="2201" t="inlineStr">
        <is>
          <t>Opex148</t>
        </is>
      </c>
      <c r="D154" s="2867" t="n">
        <v>0</v>
      </c>
      <c r="E154" s="2868" t="n">
        <v>0</v>
      </c>
      <c r="F154" s="2868" t="n">
        <v>0</v>
      </c>
      <c r="G154" s="2868" t="n">
        <v>0</v>
      </c>
      <c r="H154" s="1492" t="n"/>
      <c r="I154" s="482" t="n"/>
      <c r="J154" s="2867" t="n">
        <v>0</v>
      </c>
      <c r="K154" s="2868" t="n">
        <v>0</v>
      </c>
      <c r="L154" s="2868" t="n">
        <v>0</v>
      </c>
      <c r="M154" s="2868" t="n">
        <v>0</v>
      </c>
      <c r="N154" s="1492" t="n"/>
      <c r="O154" s="1496" t="n"/>
      <c r="P154" s="2867" t="n">
        <v>0</v>
      </c>
      <c r="Q154" s="2868" t="n">
        <v>0</v>
      </c>
      <c r="R154" s="2868" t="n">
        <v>0</v>
      </c>
      <c r="S154" s="2868" t="n">
        <v>0</v>
      </c>
      <c r="T154" s="1492" t="n"/>
      <c r="U154" s="2862" t="n"/>
      <c r="V154" s="2867" t="n">
        <v>0</v>
      </c>
      <c r="W154" s="2868" t="n">
        <v>0</v>
      </c>
      <c r="X154" s="2868" t="n">
        <v>0</v>
      </c>
      <c r="Y154" s="2868" t="n">
        <v>0</v>
      </c>
      <c r="Z154" s="2868" t="n">
        <v>0</v>
      </c>
      <c r="AA154" s="2868" t="n">
        <v>0</v>
      </c>
      <c r="AB154" s="1492" t="n"/>
      <c r="AC154" s="1496" t="n"/>
      <c r="AD154" s="2867" t="n"/>
      <c r="AE154" s="2868" t="n"/>
      <c r="AF154" s="2868" t="n"/>
      <c r="AG154" s="2868" t="n"/>
      <c r="AH154" s="2868" t="n"/>
      <c r="AI154" s="2868" t="n"/>
      <c r="AJ154" s="1492" t="n"/>
      <c r="AK154" s="1496" t="n"/>
      <c r="AL154" s="2867" t="n"/>
      <c r="AM154" s="2868" t="n"/>
      <c r="AN154" s="2868" t="n"/>
      <c r="AO154" s="2868" t="n"/>
      <c r="AP154" s="2868" t="n"/>
      <c r="AQ154" s="2868" t="n"/>
      <c r="AR154" s="2868" t="n"/>
      <c r="AS154" s="1492" t="n"/>
      <c r="AT154" s="2863" t="n"/>
      <c r="AU154" s="2867" t="n"/>
      <c r="AV154" s="2868" t="n"/>
      <c r="AW154" s="2868" t="n"/>
      <c r="AX154" s="2868" t="n"/>
      <c r="AY154" s="2868" t="n"/>
      <c r="AZ154" s="2868" t="n"/>
      <c r="BA154" s="1492" t="n"/>
      <c r="BB154" s="1496" t="n"/>
      <c r="BC154" s="2867" t="n"/>
      <c r="BD154" s="2868" t="n"/>
      <c r="BE154" s="2868" t="n"/>
      <c r="BF154" s="2868" t="n"/>
      <c r="BG154" s="2868" t="n"/>
      <c r="BH154" s="2868" t="n"/>
      <c r="BI154" s="1492" t="n"/>
      <c r="BJ154" s="2869" t="n"/>
      <c r="BK154" s="2867" t="n"/>
      <c r="BL154" s="2868" t="n"/>
      <c r="BM154" s="2868" t="n"/>
      <c r="BN154" s="2868" t="n"/>
      <c r="BO154" s="2868" t="n"/>
      <c r="BP154" s="2868" t="n"/>
      <c r="BQ154" s="2868" t="n"/>
      <c r="BR154" s="1492" t="n"/>
      <c r="BS154" s="2869" t="n"/>
      <c r="BT154" s="2867" t="n"/>
      <c r="BU154" s="2868" t="n"/>
      <c r="BV154" s="2868" t="n"/>
      <c r="BW154" s="2868" t="n"/>
      <c r="BX154" s="2868" t="n"/>
      <c r="BY154" s="2868" t="n"/>
      <c r="BZ154" s="1492" t="n"/>
      <c r="CA154" s="2831" t="n"/>
      <c r="CB154" s="2867" t="n"/>
      <c r="CC154" s="2868" t="n"/>
      <c r="CD154" s="2868" t="n"/>
      <c r="CE154" s="2868" t="n"/>
      <c r="CF154" s="2868" t="n"/>
      <c r="CG154" s="2868" t="n"/>
      <c r="CH154" s="1492" t="n"/>
      <c r="CI154" s="2831" t="n"/>
      <c r="CJ154" s="2867" t="n"/>
      <c r="CK154" s="2868" t="n"/>
      <c r="CL154" s="2868" t="n"/>
      <c r="CM154" s="2868" t="n"/>
      <c r="CN154" s="2868" t="n"/>
      <c r="CO154" s="2868" t="n"/>
      <c r="CP154" s="1492" t="n"/>
      <c r="CQ154" s="1496" t="n"/>
      <c r="CR154" s="2867" t="n">
        <v>0</v>
      </c>
      <c r="CS154" s="2868" t="n">
        <v>0</v>
      </c>
      <c r="CT154" s="2868" t="n">
        <v>0</v>
      </c>
      <c r="CU154" s="2868" t="n">
        <v>0</v>
      </c>
      <c r="CV154" s="2868" t="n">
        <v>0</v>
      </c>
      <c r="CW154" s="2868" t="n">
        <v>0</v>
      </c>
      <c r="CX154" s="1492">
        <f>IFERROR(CR154/CW154-1,"-")</f>
        <v/>
      </c>
      <c r="CY154" s="70" t="n"/>
      <c r="CZ154" s="2870" t="n">
        <v>0</v>
      </c>
      <c r="DA154" s="2868" t="n">
        <v>0</v>
      </c>
      <c r="DB154" s="2868" t="n"/>
      <c r="DC154" s="2868" t="n"/>
      <c r="DD154" s="2868" t="n">
        <v>0</v>
      </c>
      <c r="DE154" s="1492" t="n"/>
      <c r="DF154" s="1492" t="n"/>
      <c r="DG154" s="1994" t="n"/>
      <c r="DH154" s="1994" t="n"/>
      <c r="DI154" s="2855" t="n"/>
      <c r="DJ154" s="2652">
        <f>SUM(D154,J154,P154,V154,AD154,AL154,AU154,BC154,BK154,BT154,CB154,CJ154)-CR154</f>
        <v/>
      </c>
      <c r="DK154" s="2652">
        <f>SUM(E154,K154,Q154,W154,AE154,AM154,AV154,BD154,BL154,BU154,CC154,CK154)-CS154</f>
        <v/>
      </c>
      <c r="DL154" s="2652">
        <f>SUM(G154,M154,S154,AA154,AI154,AR154,AZ154,BH154,BQ154,BY154,CG154,CO154)-CW154</f>
        <v/>
      </c>
      <c r="DM154" s="2652">
        <f>SUM(D154,J154,P154,V154,AD154,AL154,AU154,BC154,,BN154,BV154,CD154,CL154)-CT154</f>
        <v/>
      </c>
      <c r="DN154" s="2855" t="n"/>
      <c r="DO154" s="2855" t="n"/>
      <c r="DP154" s="2871" t="n">
        <v>0</v>
      </c>
      <c r="DQ154" s="2857">
        <f>-CR154+DP154/10^6</f>
        <v/>
      </c>
      <c r="DR154" s="2652">
        <f>SUM(E154,K154,Q154,W154,AE154,AM154,AV154,BD154,BL154,BU154,CC154,CK154)-CS154</f>
        <v/>
      </c>
      <c r="DS154" s="2652">
        <f>SUM(D154,J154,P154,V154,AD154,AL154,AU154,BC154,,BN154,BV154,CD154,CL154)-CT154</f>
        <v/>
      </c>
      <c r="DT154" s="2858" t="n"/>
      <c r="DU154" s="2189" t="n">
        <v>0</v>
      </c>
      <c r="DV154" s="2859">
        <f>DU154-CJ154</f>
        <v/>
      </c>
      <c r="DX154" s="2847">
        <f>(CS154-CZ154)*10^6</f>
        <v/>
      </c>
      <c r="DY154" s="2847">
        <f>(CT154-DC154)*10^6</f>
        <v/>
      </c>
      <c r="DZ154" s="2847">
        <f>(CW154-DD154)*10^6</f>
        <v/>
      </c>
      <c r="EB154" s="2860" t="n"/>
    </row>
    <row customFormat="1" customHeight="1" hidden="1" ht="15.75" outlineLevel="1" r="155" s="1879">
      <c r="A155" s="1116" t="n"/>
      <c r="B155" s="2202" t="inlineStr">
        <is>
          <t>AUTRES PRIMES D'ASSURANCE</t>
        </is>
      </c>
      <c r="C155" s="2201" t="inlineStr">
        <is>
          <t>Opex149</t>
        </is>
      </c>
      <c r="D155" s="2867" t="n">
        <v>0</v>
      </c>
      <c r="E155" s="2868" t="n">
        <v>0</v>
      </c>
      <c r="F155" s="2868" t="n">
        <v>0</v>
      </c>
      <c r="G155" s="2868" t="n">
        <v>0</v>
      </c>
      <c r="H155" s="1492" t="n"/>
      <c r="I155" s="482" t="n"/>
      <c r="J155" s="2867" t="n">
        <v>0</v>
      </c>
      <c r="K155" s="2868" t="n">
        <v>0</v>
      </c>
      <c r="L155" s="2868" t="n">
        <v>0</v>
      </c>
      <c r="M155" s="2868" t="n">
        <v>0</v>
      </c>
      <c r="N155" s="1492" t="n"/>
      <c r="O155" s="1496" t="n"/>
      <c r="P155" s="2867" t="n">
        <v>0</v>
      </c>
      <c r="Q155" s="2868" t="n">
        <v>0</v>
      </c>
      <c r="R155" s="2868" t="n">
        <v>0</v>
      </c>
      <c r="S155" s="2868" t="n">
        <v>0</v>
      </c>
      <c r="T155" s="1492" t="n"/>
      <c r="U155" s="2862" t="n"/>
      <c r="V155" s="2867" t="n">
        <v>0</v>
      </c>
      <c r="W155" s="2868" t="n">
        <v>0</v>
      </c>
      <c r="X155" s="2868" t="n">
        <v>0</v>
      </c>
      <c r="Y155" s="2868" t="n">
        <v>0</v>
      </c>
      <c r="Z155" s="2868" t="n">
        <v>0</v>
      </c>
      <c r="AA155" s="2868" t="n">
        <v>0</v>
      </c>
      <c r="AB155" s="1492" t="n"/>
      <c r="AC155" s="1496" t="n"/>
      <c r="AD155" s="2867" t="n"/>
      <c r="AE155" s="2868" t="n"/>
      <c r="AF155" s="2868" t="n"/>
      <c r="AG155" s="2868" t="n"/>
      <c r="AH155" s="2868" t="n"/>
      <c r="AI155" s="2868" t="n"/>
      <c r="AJ155" s="1492" t="n"/>
      <c r="AK155" s="1496" t="n"/>
      <c r="AL155" s="2867" t="n"/>
      <c r="AM155" s="2868" t="n"/>
      <c r="AN155" s="2868" t="n"/>
      <c r="AO155" s="2868" t="n"/>
      <c r="AP155" s="2868" t="n"/>
      <c r="AQ155" s="2868" t="n"/>
      <c r="AR155" s="2868" t="n"/>
      <c r="AS155" s="1492" t="n"/>
      <c r="AT155" s="2863" t="n"/>
      <c r="AU155" s="2867" t="n"/>
      <c r="AV155" s="2868" t="n"/>
      <c r="AW155" s="2868" t="n"/>
      <c r="AX155" s="2868" t="n"/>
      <c r="AY155" s="2868" t="n"/>
      <c r="AZ155" s="2868" t="n"/>
      <c r="BA155" s="1492" t="n"/>
      <c r="BB155" s="1496" t="n"/>
      <c r="BC155" s="2867" t="n"/>
      <c r="BD155" s="2868" t="n"/>
      <c r="BE155" s="2868" t="n"/>
      <c r="BF155" s="2868" t="n"/>
      <c r="BG155" s="2868" t="n"/>
      <c r="BH155" s="2868" t="n"/>
      <c r="BI155" s="1492" t="n"/>
      <c r="BJ155" s="2869" t="n"/>
      <c r="BK155" s="2867" t="n"/>
      <c r="BL155" s="2868" t="n"/>
      <c r="BM155" s="2868" t="n"/>
      <c r="BN155" s="2868" t="n"/>
      <c r="BO155" s="2868" t="n"/>
      <c r="BP155" s="2868" t="n"/>
      <c r="BQ155" s="2868" t="n"/>
      <c r="BR155" s="1492" t="n"/>
      <c r="BS155" s="2869" t="n"/>
      <c r="BT155" s="2867" t="n"/>
      <c r="BU155" s="2868" t="n"/>
      <c r="BV155" s="2868" t="n"/>
      <c r="BW155" s="2868" t="n"/>
      <c r="BX155" s="2868" t="n"/>
      <c r="BY155" s="2868" t="n"/>
      <c r="BZ155" s="1492" t="n"/>
      <c r="CA155" s="2831" t="n"/>
      <c r="CB155" s="2867" t="n"/>
      <c r="CC155" s="2868" t="n"/>
      <c r="CD155" s="2868" t="n"/>
      <c r="CE155" s="2868" t="n"/>
      <c r="CF155" s="2868" t="n"/>
      <c r="CG155" s="2868" t="n"/>
      <c r="CH155" s="1492" t="n"/>
      <c r="CI155" s="2831" t="n"/>
      <c r="CJ155" s="2867" t="n"/>
      <c r="CK155" s="2868" t="n"/>
      <c r="CL155" s="2868" t="n"/>
      <c r="CM155" s="2868" t="n"/>
      <c r="CN155" s="2868" t="n"/>
      <c r="CO155" s="2868" t="n"/>
      <c r="CP155" s="1492" t="n"/>
      <c r="CQ155" s="1496" t="n"/>
      <c r="CR155" s="2867" t="n">
        <v>0</v>
      </c>
      <c r="CS155" s="2868" t="n">
        <v>0</v>
      </c>
      <c r="CT155" s="2868" t="n">
        <v>0</v>
      </c>
      <c r="CU155" s="2868" t="n">
        <v>0</v>
      </c>
      <c r="CV155" s="2868" t="n">
        <v>0</v>
      </c>
      <c r="CW155" s="2868" t="n">
        <v>0</v>
      </c>
      <c r="CX155" s="1492">
        <f>IFERROR(CR155/CW155-1,"-")</f>
        <v/>
      </c>
      <c r="CY155" s="70" t="n"/>
      <c r="CZ155" s="2870" t="n">
        <v>0</v>
      </c>
      <c r="DA155" s="2868" t="n">
        <v>0</v>
      </c>
      <c r="DB155" s="2868" t="n"/>
      <c r="DC155" s="2868" t="n"/>
      <c r="DD155" s="2868" t="n">
        <v>0</v>
      </c>
      <c r="DE155" s="1492" t="n"/>
      <c r="DF155" s="1492" t="n"/>
      <c r="DG155" s="1994" t="n"/>
      <c r="DH155" s="1994" t="n"/>
      <c r="DI155" s="2855" t="n"/>
      <c r="DJ155" s="2652">
        <f>SUM(D155,J155,P155,V155,AD155,AL155,AU155,BC155,BK155,BT155,CB155,CJ155)-CR155</f>
        <v/>
      </c>
      <c r="DK155" s="2652">
        <f>SUM(E155,K155,Q155,W155,AE155,AM155,AV155,BD155,BL155,BU155,CC155,CK155)-CS155</f>
        <v/>
      </c>
      <c r="DL155" s="2652">
        <f>SUM(G155,M155,S155,AA155,AI155,AR155,AZ155,BH155,BQ155,BY155,CG155,CO155)-CW155</f>
        <v/>
      </c>
      <c r="DM155" s="2652">
        <f>SUM(D155,J155,P155,V155,AD155,AL155,AU155,BC155,,BN155,BV155,CD155,CL155)-CT155</f>
        <v/>
      </c>
      <c r="DN155" s="2855" t="n"/>
      <c r="DO155" s="2855" t="n"/>
      <c r="DP155" s="2871" t="n">
        <v>0</v>
      </c>
      <c r="DQ155" s="2857">
        <f>-CR155+DP155/10^6</f>
        <v/>
      </c>
      <c r="DR155" s="2652">
        <f>SUM(E155,K155,Q155,W155,AE155,AM155,AV155,BD155,BL155,BU155,CC155,CK155)-CS155</f>
        <v/>
      </c>
      <c r="DS155" s="2652">
        <f>SUM(D155,J155,P155,V155,AD155,AL155,AU155,BC155,,BN155,BV155,CD155,CL155)-CT155</f>
        <v/>
      </c>
      <c r="DT155" s="2858" t="n"/>
      <c r="DU155" s="2189" t="n">
        <v>0</v>
      </c>
      <c r="DV155" s="2859">
        <f>DU155-CJ155</f>
        <v/>
      </c>
      <c r="DX155" s="2847">
        <f>(CS155-CZ155)*10^6</f>
        <v/>
      </c>
      <c r="DY155" s="2847">
        <f>(CT155-DC155)*10^6</f>
        <v/>
      </c>
      <c r="DZ155" s="2847">
        <f>(CW155-DD155)*10^6</f>
        <v/>
      </c>
      <c r="EB155" s="2860" t="n"/>
    </row>
    <row customFormat="1" customHeight="1" hidden="1" ht="15.75" outlineLevel="1" r="156" s="1879">
      <c r="A156" s="1116" t="n"/>
      <c r="B156" s="2202" t="inlineStr">
        <is>
          <t>FRAIS SUR EFFETS</t>
        </is>
      </c>
      <c r="C156" s="2201" t="inlineStr">
        <is>
          <t>Opex150</t>
        </is>
      </c>
      <c r="D156" s="2867" t="n">
        <v>0</v>
      </c>
      <c r="E156" s="2868" t="n">
        <v>-8.333333333333334</v>
      </c>
      <c r="F156" s="2868" t="n">
        <v>8.333333333333334</v>
      </c>
      <c r="G156" s="2868" t="n">
        <v>0</v>
      </c>
      <c r="H156" s="1492" t="n"/>
      <c r="I156" s="482" t="n"/>
      <c r="J156" s="2867" t="n">
        <v>0</v>
      </c>
      <c r="K156" s="2868" t="n">
        <v>-8.333333333333334</v>
      </c>
      <c r="L156" s="2868" t="n">
        <v>8.333333333333334</v>
      </c>
      <c r="M156" s="2868" t="n">
        <v>0</v>
      </c>
      <c r="N156" s="1492" t="n"/>
      <c r="O156" s="1496" t="n"/>
      <c r="P156" s="2867" t="n">
        <v>0</v>
      </c>
      <c r="Q156" s="2868" t="n">
        <v>-8.333333333333334</v>
      </c>
      <c r="R156" s="2868" t="n">
        <v>8.333333333333334</v>
      </c>
      <c r="S156" s="2868" t="n">
        <v>0</v>
      </c>
      <c r="T156" s="1492" t="n"/>
      <c r="U156" s="2862" t="n"/>
      <c r="V156" s="2867" t="n">
        <v>0</v>
      </c>
      <c r="W156" s="2868" t="n">
        <v>-8.333333333333334</v>
      </c>
      <c r="X156" s="2868" t="n">
        <v>-8.333333333333334</v>
      </c>
      <c r="Y156" s="2868" t="n">
        <v>8.333333333333334</v>
      </c>
      <c r="Z156" s="2868" t="n">
        <v>8.333333333333334</v>
      </c>
      <c r="AA156" s="2868" t="n">
        <v>0</v>
      </c>
      <c r="AB156" s="1492" t="n"/>
      <c r="AC156" s="1496" t="n"/>
      <c r="AD156" s="2867" t="n"/>
      <c r="AE156" s="2868" t="n"/>
      <c r="AF156" s="2868" t="n"/>
      <c r="AG156" s="2868" t="n"/>
      <c r="AH156" s="2868" t="n"/>
      <c r="AI156" s="2868" t="n"/>
      <c r="AJ156" s="1492" t="n"/>
      <c r="AK156" s="1496" t="n"/>
      <c r="AL156" s="2867" t="n"/>
      <c r="AM156" s="2868" t="n"/>
      <c r="AN156" s="2868" t="n"/>
      <c r="AO156" s="2868" t="n"/>
      <c r="AP156" s="2868" t="n"/>
      <c r="AQ156" s="2868" t="n"/>
      <c r="AR156" s="2868" t="n"/>
      <c r="AS156" s="1492" t="n"/>
      <c r="AT156" s="2863" t="n"/>
      <c r="AU156" s="2867" t="n"/>
      <c r="AV156" s="2868" t="n"/>
      <c r="AW156" s="2868" t="n"/>
      <c r="AX156" s="2868" t="n"/>
      <c r="AY156" s="2868" t="n"/>
      <c r="AZ156" s="2868" t="n"/>
      <c r="BA156" s="1492" t="n"/>
      <c r="BB156" s="1496" t="n"/>
      <c r="BC156" s="2867" t="n"/>
      <c r="BD156" s="2868" t="n"/>
      <c r="BE156" s="2868" t="n"/>
      <c r="BF156" s="2868" t="n"/>
      <c r="BG156" s="2868" t="n"/>
      <c r="BH156" s="2868" t="n"/>
      <c r="BI156" s="1492" t="n"/>
      <c r="BJ156" s="2869" t="n"/>
      <c r="BK156" s="2867" t="n"/>
      <c r="BL156" s="2868" t="n"/>
      <c r="BM156" s="2868" t="n"/>
      <c r="BN156" s="2868" t="n"/>
      <c r="BO156" s="2868" t="n"/>
      <c r="BP156" s="2868" t="n"/>
      <c r="BQ156" s="2868" t="n"/>
      <c r="BR156" s="1492" t="n"/>
      <c r="BS156" s="2869" t="n"/>
      <c r="BT156" s="2867" t="n"/>
      <c r="BU156" s="2868" t="n"/>
      <c r="BV156" s="2868" t="n"/>
      <c r="BW156" s="2868" t="n"/>
      <c r="BX156" s="2868" t="n"/>
      <c r="BY156" s="2868" t="n"/>
      <c r="BZ156" s="1492" t="n"/>
      <c r="CA156" s="2831" t="n"/>
      <c r="CB156" s="2867" t="n"/>
      <c r="CC156" s="2868" t="n"/>
      <c r="CD156" s="2868" t="n"/>
      <c r="CE156" s="2868" t="n"/>
      <c r="CF156" s="2868" t="n"/>
      <c r="CG156" s="2868" t="n"/>
      <c r="CH156" s="1492" t="n"/>
      <c r="CI156" s="2831" t="n"/>
      <c r="CJ156" s="2867" t="n"/>
      <c r="CK156" s="2868" t="n"/>
      <c r="CL156" s="2868" t="n"/>
      <c r="CM156" s="2868" t="n"/>
      <c r="CN156" s="2868" t="n"/>
      <c r="CO156" s="2868" t="n"/>
      <c r="CP156" s="1492" t="n"/>
      <c r="CQ156" s="1496" t="n"/>
      <c r="CR156" s="2867" t="n">
        <v>0</v>
      </c>
      <c r="CS156" s="2868" t="n">
        <v>-33.33333333333334</v>
      </c>
      <c r="CT156" s="2868" t="n">
        <v>-8.333333333333334</v>
      </c>
      <c r="CU156" s="2868" t="n">
        <v>33.33333333333334</v>
      </c>
      <c r="CV156" s="2868" t="n">
        <v>8.333333333333334</v>
      </c>
      <c r="CW156" s="2868" t="n">
        <v>0</v>
      </c>
      <c r="CX156" s="1492">
        <f>IFERROR(CR156/CW156-1,"-")</f>
        <v/>
      </c>
      <c r="CY156" s="70" t="n"/>
      <c r="CZ156" s="2870" t="n">
        <v>-99.99999999999999</v>
      </c>
      <c r="DA156" s="2868" t="n">
        <v>-25</v>
      </c>
      <c r="DB156" s="2868" t="n"/>
      <c r="DC156" s="2868" t="n"/>
      <c r="DD156" s="2868" t="n">
        <v>0</v>
      </c>
      <c r="DE156" s="1492" t="n"/>
      <c r="DF156" s="1492" t="n"/>
      <c r="DG156" s="1994" t="n"/>
      <c r="DH156" s="1994" t="n"/>
      <c r="DI156" s="2855" t="n"/>
      <c r="DJ156" s="2652">
        <f>SUM(D156,J156,P156,V156,AD156,AL156,AU156,BC156,BK156,BT156,CB156,CJ156)-CR156</f>
        <v/>
      </c>
      <c r="DK156" s="2652">
        <f>SUM(E156,K156,Q156,W156,AE156,AM156,AV156,BD156,BL156,BU156,CC156,CK156)-CS156</f>
        <v/>
      </c>
      <c r="DL156" s="2652">
        <f>SUM(G156,M156,S156,AA156,AI156,AR156,AZ156,BH156,BQ156,BY156,CG156,CO156)-CW156</f>
        <v/>
      </c>
      <c r="DM156" s="2652">
        <f>SUM(D156,J156,P156,V156,AD156,AL156,AU156,BC156,,BN156,BV156,CD156,CL156)-CT156</f>
        <v/>
      </c>
      <c r="DN156" s="2855" t="n"/>
      <c r="DO156" s="2855" t="n"/>
      <c r="DP156" s="2871" t="n">
        <v>0</v>
      </c>
      <c r="DQ156" s="2857">
        <f>-CR156+DP156/10^6</f>
        <v/>
      </c>
      <c r="DR156" s="2652">
        <f>SUM(E156,K156,Q156,W156,AE156,AM156,AV156,BD156,BL156,BU156,CC156,CK156)-CS156</f>
        <v/>
      </c>
      <c r="DS156" s="2652">
        <f>SUM(D156,J156,P156,V156,AD156,AL156,AU156,BC156,,BN156,BV156,CD156,CL156)-CT156</f>
        <v/>
      </c>
      <c r="DT156" s="2858" t="n"/>
      <c r="DU156" s="2189" t="n">
        <v>0</v>
      </c>
      <c r="DV156" s="2859">
        <f>DU156-CJ156</f>
        <v/>
      </c>
      <c r="DX156" s="2847">
        <f>(CS156-CZ156)*10^6</f>
        <v/>
      </c>
      <c r="DY156" s="2847">
        <f>(CT156-DC156)*10^6</f>
        <v/>
      </c>
      <c r="DZ156" s="2847">
        <f>(CW156-DD156)*10^6</f>
        <v/>
      </c>
      <c r="EB156" s="2860" t="n"/>
    </row>
    <row customFormat="1" customHeight="1" hidden="1" ht="15.75" outlineLevel="1" r="157" s="1879">
      <c r="A157" s="1116" t="n"/>
      <c r="B157" s="2202" t="inlineStr">
        <is>
          <t>FRAIS D'EMISSION D'EMPRUNTS</t>
        </is>
      </c>
      <c r="C157" s="2201" t="inlineStr">
        <is>
          <t>Opex151</t>
        </is>
      </c>
      <c r="D157" s="2867" t="n">
        <v>0</v>
      </c>
      <c r="E157" s="2868" t="n"/>
      <c r="F157" s="2868" t="n">
        <v>0</v>
      </c>
      <c r="G157" s="2868" t="n"/>
      <c r="H157" s="1492" t="n"/>
      <c r="I157" s="482" t="n"/>
      <c r="J157" s="2867" t="n">
        <v>0</v>
      </c>
      <c r="K157" s="2868" t="n"/>
      <c r="L157" s="2868" t="n">
        <v>0</v>
      </c>
      <c r="M157" s="2868" t="n"/>
      <c r="N157" s="1492" t="n"/>
      <c r="O157" s="1496" t="n"/>
      <c r="P157" s="2867" t="n">
        <v>0</v>
      </c>
      <c r="Q157" s="2868" t="n"/>
      <c r="R157" s="2868" t="n">
        <v>0</v>
      </c>
      <c r="S157" s="2868" t="n"/>
      <c r="T157" s="1492" t="n"/>
      <c r="U157" s="2862" t="n"/>
      <c r="V157" s="2867" t="n">
        <v>0</v>
      </c>
      <c r="W157" s="2868" t="n"/>
      <c r="X157" s="2868" t="n"/>
      <c r="Y157" s="2868" t="n">
        <v>0</v>
      </c>
      <c r="Z157" s="2868" t="n">
        <v>0</v>
      </c>
      <c r="AA157" s="2868" t="n"/>
      <c r="AB157" s="1492" t="n"/>
      <c r="AC157" s="1496" t="n"/>
      <c r="AD157" s="2867" t="n"/>
      <c r="AE157" s="2868" t="n"/>
      <c r="AF157" s="2868" t="n"/>
      <c r="AG157" s="2868" t="n"/>
      <c r="AH157" s="2868" t="n"/>
      <c r="AI157" s="2868" t="n"/>
      <c r="AJ157" s="1492" t="n"/>
      <c r="AK157" s="1496" t="n"/>
      <c r="AL157" s="2867" t="n"/>
      <c r="AM157" s="2868" t="n"/>
      <c r="AN157" s="2868" t="n"/>
      <c r="AO157" s="2868" t="n"/>
      <c r="AP157" s="2868" t="n"/>
      <c r="AQ157" s="2868" t="n"/>
      <c r="AR157" s="2868" t="n"/>
      <c r="AS157" s="1492" t="n"/>
      <c r="AT157" s="2863" t="n"/>
      <c r="AU157" s="2867" t="n"/>
      <c r="AV157" s="2868" t="n"/>
      <c r="AW157" s="2868" t="n"/>
      <c r="AX157" s="2868" t="n"/>
      <c r="AY157" s="2868" t="n"/>
      <c r="AZ157" s="2868" t="n"/>
      <c r="BA157" s="1492" t="n"/>
      <c r="BB157" s="1496" t="n"/>
      <c r="BC157" s="2867" t="n"/>
      <c r="BD157" s="2868" t="n"/>
      <c r="BE157" s="2868" t="n"/>
      <c r="BF157" s="2868" t="n"/>
      <c r="BG157" s="2868" t="n"/>
      <c r="BH157" s="2868" t="n"/>
      <c r="BI157" s="1492" t="n"/>
      <c r="BJ157" s="2869" t="n"/>
      <c r="BK157" s="2867" t="n"/>
      <c r="BL157" s="2868" t="n"/>
      <c r="BM157" s="2868" t="n"/>
      <c r="BN157" s="2868" t="n"/>
      <c r="BO157" s="2868" t="n"/>
      <c r="BP157" s="2868" t="n"/>
      <c r="BQ157" s="2868" t="n"/>
      <c r="BR157" s="1492" t="n"/>
      <c r="BS157" s="2869" t="n"/>
      <c r="BT157" s="2867" t="n"/>
      <c r="BU157" s="2868" t="n"/>
      <c r="BV157" s="2868" t="n"/>
      <c r="BW157" s="2868" t="n"/>
      <c r="BX157" s="2868" t="n"/>
      <c r="BY157" s="2868" t="n"/>
      <c r="BZ157" s="1492" t="n"/>
      <c r="CA157" s="2831" t="n"/>
      <c r="CB157" s="2867" t="n"/>
      <c r="CC157" s="2868" t="n"/>
      <c r="CD157" s="2868" t="n"/>
      <c r="CE157" s="2868" t="n"/>
      <c r="CF157" s="2868" t="n"/>
      <c r="CG157" s="2868" t="n"/>
      <c r="CH157" s="1492" t="n"/>
      <c r="CI157" s="2831" t="n"/>
      <c r="CJ157" s="2867" t="n"/>
      <c r="CK157" s="2868" t="n"/>
      <c r="CL157" s="2868" t="n"/>
      <c r="CM157" s="2868" t="n"/>
      <c r="CN157" s="2868" t="n"/>
      <c r="CO157" s="2868" t="n"/>
      <c r="CP157" s="1492" t="n"/>
      <c r="CQ157" s="1496" t="n"/>
      <c r="CR157" s="2867" t="n">
        <v>0</v>
      </c>
      <c r="CS157" s="2868" t="n">
        <v>0</v>
      </c>
      <c r="CT157" s="2868" t="n">
        <v>0</v>
      </c>
      <c r="CU157" s="2868" t="n">
        <v>0</v>
      </c>
      <c r="CV157" s="2868" t="n">
        <v>0</v>
      </c>
      <c r="CW157" s="2868" t="n">
        <v>0</v>
      </c>
      <c r="CX157" s="1492">
        <f>IFERROR(CR157/CW157-1,"-")</f>
        <v/>
      </c>
      <c r="CY157" s="70" t="n"/>
      <c r="CZ157" s="2870" t="n">
        <v>0</v>
      </c>
      <c r="DA157" s="2868" t="n">
        <v>0</v>
      </c>
      <c r="DB157" s="2868" t="n"/>
      <c r="DC157" s="2868" t="n"/>
      <c r="DD157" s="2868" t="n">
        <v>0</v>
      </c>
      <c r="DE157" s="1492" t="n"/>
      <c r="DF157" s="1492" t="n"/>
      <c r="DG157" s="1994" t="n"/>
      <c r="DH157" s="1994" t="n"/>
      <c r="DI157" s="2855" t="n"/>
      <c r="DJ157" s="2652">
        <f>SUM(D157,J157,P157,V157,AD157,AL157,AU157,BC157,BK157,BT157,CB157,CJ157)-CR157</f>
        <v/>
      </c>
      <c r="DK157" s="2652">
        <f>SUM(E157,K157,Q157,W157,AE157,AM157,AV157,BD157,BL157,BU157,CC157,CK157)-CS157</f>
        <v/>
      </c>
      <c r="DL157" s="2652">
        <f>SUM(G157,M157,S157,AA157,AI157,AR157,AZ157,BH157,BQ157,BY157,CG157,CO157)-CW157</f>
        <v/>
      </c>
      <c r="DM157" s="2652">
        <f>SUM(D157,J157,P157,V157,AD157,AL157,AU157,BC157,,BN157,BV157,CD157,CL157)-CT157</f>
        <v/>
      </c>
      <c r="DN157" s="2855" t="n"/>
      <c r="DO157" s="2855" t="n"/>
      <c r="DP157" s="2871" t="n">
        <v>0</v>
      </c>
      <c r="DQ157" s="2857">
        <f>-CR157+DP157/10^6</f>
        <v/>
      </c>
      <c r="DR157" s="2652">
        <f>SUM(E157,K157,Q157,W157,AE157,AM157,AV157,BD157,BL157,BU157,CC157,CK157)-CS157</f>
        <v/>
      </c>
      <c r="DS157" s="2652">
        <f>SUM(D157,J157,P157,V157,AD157,AL157,AU157,BC157,,BN157,BV157,CD157,CL157)-CT157</f>
        <v/>
      </c>
      <c r="DT157" s="2858" t="n"/>
      <c r="DU157" s="2189" t="n">
        <v>0</v>
      </c>
      <c r="DV157" s="2859">
        <f>DU157-CJ157</f>
        <v/>
      </c>
      <c r="DX157" s="2847">
        <f>(CS157-CZ157)*10^6</f>
        <v/>
      </c>
      <c r="DY157" s="2847">
        <f>(CT157-DC157)*10^6</f>
        <v/>
      </c>
      <c r="DZ157" s="2847">
        <f>(CW157-DD157)*10^6</f>
        <v/>
      </c>
      <c r="EB157" s="2860" t="n"/>
    </row>
    <row customFormat="1" customHeight="1" hidden="1" ht="15.75" outlineLevel="1" r="158" s="1879">
      <c r="A158" s="1116" t="n"/>
      <c r="B158" s="2202" t="inlineStr">
        <is>
          <t>AUTRES FRAIS BANCAIRES</t>
        </is>
      </c>
      <c r="C158" s="2201" t="inlineStr">
        <is>
          <t>Opex152</t>
        </is>
      </c>
      <c r="D158" s="2890" t="n">
        <v>32.154564</v>
      </c>
      <c r="E158" s="2868" t="n">
        <v>6</v>
      </c>
      <c r="F158" s="2868" t="n">
        <v>26.154564</v>
      </c>
      <c r="G158" s="2868" t="n">
        <v>10.951374</v>
      </c>
      <c r="H158" s="1492" t="n">
        <v>1.936121440104228</v>
      </c>
      <c r="I158" s="482" t="n"/>
      <c r="J158" s="2890" t="n">
        <v>30.661133</v>
      </c>
      <c r="K158" s="2868" t="n">
        <v>6</v>
      </c>
      <c r="L158" s="2868" t="n">
        <v>24.661133</v>
      </c>
      <c r="M158" s="2868" t="n">
        <v>5.706892</v>
      </c>
      <c r="N158" s="1492" t="n">
        <v>4.372649946766121</v>
      </c>
      <c r="O158" s="1496" t="n"/>
      <c r="P158" s="2890" t="n">
        <v>23.443985</v>
      </c>
      <c r="Q158" s="2868" t="n">
        <v>6</v>
      </c>
      <c r="R158" s="2868" t="n">
        <v>17.443985</v>
      </c>
      <c r="S158" s="2868" t="n">
        <v>4.172532</v>
      </c>
      <c r="T158" s="1492" t="n">
        <v>4.618647142790037</v>
      </c>
      <c r="U158" s="2862" t="n"/>
      <c r="V158" s="2890" t="n">
        <v>57.319543</v>
      </c>
      <c r="W158" s="2868" t="n">
        <v>6</v>
      </c>
      <c r="X158" s="2868" t="n">
        <v>23</v>
      </c>
      <c r="Y158" s="2868" t="n">
        <v>51.319543</v>
      </c>
      <c r="Z158" s="2868" t="n">
        <v>34.319543</v>
      </c>
      <c r="AA158" s="2868" t="n">
        <v>18.453123</v>
      </c>
      <c r="AB158" s="1492" t="n">
        <v>2.106224512783012</v>
      </c>
      <c r="AC158" s="1496" t="n"/>
      <c r="AD158" s="2890" t="n"/>
      <c r="AE158" s="2868" t="n"/>
      <c r="AF158" s="2868" t="n"/>
      <c r="AG158" s="2868" t="n"/>
      <c r="AH158" s="2868" t="n"/>
      <c r="AI158" s="2868" t="n"/>
      <c r="AJ158" s="1492" t="n"/>
      <c r="AK158" s="1496" t="n"/>
      <c r="AL158" s="2890" t="n"/>
      <c r="AM158" s="2868" t="n"/>
      <c r="AN158" s="2868" t="n"/>
      <c r="AO158" s="2868" t="n"/>
      <c r="AP158" s="2868" t="n"/>
      <c r="AQ158" s="2868" t="n"/>
      <c r="AR158" s="2868" t="n"/>
      <c r="AS158" s="1492" t="n"/>
      <c r="AT158" s="2863" t="n"/>
      <c r="AU158" s="2890" t="n"/>
      <c r="AV158" s="2868" t="n"/>
      <c r="AW158" s="2868" t="n"/>
      <c r="AX158" s="2868" t="n"/>
      <c r="AY158" s="2868" t="n"/>
      <c r="AZ158" s="2868" t="n"/>
      <c r="BA158" s="1492" t="n"/>
      <c r="BB158" s="1496" t="n"/>
      <c r="BC158" s="2890" t="n"/>
      <c r="BD158" s="2868" t="n"/>
      <c r="BE158" s="2868" t="n"/>
      <c r="BF158" s="2868" t="n"/>
      <c r="BG158" s="2868" t="n"/>
      <c r="BH158" s="2868" t="n"/>
      <c r="BI158" s="1492" t="n"/>
      <c r="BJ158" s="2869" t="n"/>
      <c r="BK158" s="2890" t="n"/>
      <c r="BL158" s="2868" t="n"/>
      <c r="BM158" s="2868" t="n"/>
      <c r="BN158" s="2868" t="n"/>
      <c r="BO158" s="2868" t="n"/>
      <c r="BP158" s="2868" t="n"/>
      <c r="BQ158" s="2868" t="n"/>
      <c r="BR158" s="1492" t="n"/>
      <c r="BS158" s="2869" t="n"/>
      <c r="BT158" s="2890" t="n"/>
      <c r="BU158" s="2868" t="n"/>
      <c r="BV158" s="2868" t="n"/>
      <c r="BW158" s="2868" t="n"/>
      <c r="BX158" s="2868" t="n"/>
      <c r="BY158" s="2868" t="n"/>
      <c r="BZ158" s="1492" t="n"/>
      <c r="CA158" s="2831" t="n"/>
      <c r="CB158" s="2890" t="n"/>
      <c r="CC158" s="2868" t="n"/>
      <c r="CD158" s="2868" t="n"/>
      <c r="CE158" s="2868" t="n"/>
      <c r="CF158" s="2868" t="n"/>
      <c r="CG158" s="2868" t="n"/>
      <c r="CH158" s="1492" t="n"/>
      <c r="CI158" s="2831" t="n"/>
      <c r="CJ158" s="2890" t="n"/>
      <c r="CK158" s="2868" t="n"/>
      <c r="CL158" s="2868" t="n"/>
      <c r="CM158" s="2868" t="n"/>
      <c r="CN158" s="2868" t="n"/>
      <c r="CO158" s="2868" t="n"/>
      <c r="CP158" s="1492" t="n"/>
      <c r="CQ158" s="1496" t="n"/>
      <c r="CR158" s="2867" t="n">
        <v>143.579225</v>
      </c>
      <c r="CS158" s="2868" t="n">
        <v>24</v>
      </c>
      <c r="CT158" s="2868" t="n">
        <v>109.259682</v>
      </c>
      <c r="CU158" s="2868" t="n">
        <v>119.579225</v>
      </c>
      <c r="CV158" s="2868" t="n">
        <v>34.31954300000001</v>
      </c>
      <c r="CW158" s="2868" t="n">
        <v>39.283921</v>
      </c>
      <c r="CX158" s="1492">
        <f>IFERROR(CR158/CW158-1,"-")</f>
        <v/>
      </c>
      <c r="CY158" s="70" t="n"/>
      <c r="CZ158" s="2870" t="n">
        <v>72</v>
      </c>
      <c r="DA158" s="2868" t="n">
        <v>216.2596820000001</v>
      </c>
      <c r="DB158" s="2868" t="n"/>
      <c r="DC158" s="2868" t="n"/>
      <c r="DD158" s="2868" t="n">
        <v>275.8308729999933</v>
      </c>
      <c r="DE158" s="1492">
        <f>+CZ158/DD158-1</f>
        <v/>
      </c>
      <c r="DF158" s="1492">
        <f>+DA158/DD158-1</f>
        <v/>
      </c>
      <c r="DG158" s="1994">
        <f>+DB158/DD158-1</f>
        <v/>
      </c>
      <c r="DH158" s="1994">
        <f>+DC158/DD158-1</f>
        <v/>
      </c>
      <c r="DI158" s="2855" t="n"/>
      <c r="DJ158" s="2652">
        <f>SUM(D158,J158,P158,V158,AD158,AL158,AU158,BC158,BK158,BT158,CB158,CJ158)-CR158</f>
        <v/>
      </c>
      <c r="DK158" s="2652">
        <f>SUM(E158,K158,Q158,W158,AE158,AM158,AV158,BD158,BL158,BU158,CC158,CK158)-CS158</f>
        <v/>
      </c>
      <c r="DL158" s="2652">
        <f>SUM(G158,M158,S158,AA158,AI158,AR158,AZ158,BH158,BQ158,BY158,CG158,CO158)-CW158</f>
        <v/>
      </c>
      <c r="DM158" s="2652">
        <f>SUM(D158,J158,P158,V158,AD158,AL158,AU158,BC158,,BN158,BV158,CD158,CL158)-CT158</f>
        <v/>
      </c>
      <c r="DN158" s="2855" t="n"/>
      <c r="DO158" s="2855" t="n"/>
      <c r="DP158" s="2894">
        <f>#VALUE!</f>
        <v/>
      </c>
      <c r="DQ158" s="2857">
        <f>-CR158+DP158/10^6</f>
        <v/>
      </c>
      <c r="DR158" s="2652">
        <f>SUM(E158,K158,Q158,W158,AE158,AM158,AV158,BD158,BL158,BU158,CC158,CK158)-CS158</f>
        <v/>
      </c>
      <c r="DS158" s="2652">
        <f>SUM(D158,J158,P158,V158,AD158,AL158,AU158,BC158,,BN158,BV158,CD158,CL158)-CT158</f>
        <v/>
      </c>
      <c r="DT158" s="2973" t="n">
        <v>-29.353233</v>
      </c>
      <c r="DU158" s="2189" t="n">
        <v>56.609742</v>
      </c>
      <c r="DV158" s="2859">
        <f>DU158-CJ158</f>
        <v/>
      </c>
      <c r="DX158" s="2847">
        <f>(CS158-CZ158)*10^6</f>
        <v/>
      </c>
      <c r="DY158" s="2847">
        <f>(CT158-DC158)*10^6</f>
        <v/>
      </c>
      <c r="DZ158" s="2847">
        <f>(CW158-DD158)*10^6</f>
        <v/>
      </c>
      <c r="EB158" s="2860" t="n"/>
    </row>
    <row customFormat="1" customHeight="1" hidden="1" ht="15.75" outlineLevel="1" r="159" s="1879">
      <c r="A159" s="1116" t="n"/>
      <c r="B159" s="2202" t="inlineStr">
        <is>
          <t>FRAIS DE VIREMENT</t>
        </is>
      </c>
      <c r="C159" s="2201" t="inlineStr">
        <is>
          <t>Opex153</t>
        </is>
      </c>
      <c r="D159" s="2880" t="n">
        <v>3.466376</v>
      </c>
      <c r="E159" s="2868" t="n">
        <v>27.48682970874947</v>
      </c>
      <c r="F159" s="2868" t="n">
        <v>-24.02045370874947</v>
      </c>
      <c r="G159" s="2868" t="n">
        <v>7.26249</v>
      </c>
      <c r="H159" s="1492" t="n">
        <v>-0.5227014426181653</v>
      </c>
      <c r="I159" s="482" t="n"/>
      <c r="J159" s="2880" t="n">
        <v>30.529441</v>
      </c>
      <c r="K159" s="2868" t="n">
        <v>27.48682970874947</v>
      </c>
      <c r="L159" s="2868" t="n">
        <v>3.04261129125053</v>
      </c>
      <c r="M159" s="2868" t="n">
        <v>6.874741</v>
      </c>
      <c r="N159" s="1492" t="n">
        <v>3.440813261183221</v>
      </c>
      <c r="O159" s="1496" t="n"/>
      <c r="P159" s="2880" t="n">
        <v>10.37615</v>
      </c>
      <c r="Q159" s="2868" t="n">
        <v>27.48682970874947</v>
      </c>
      <c r="R159" s="2868" t="n">
        <v>-17.11067970874947</v>
      </c>
      <c r="S159" s="2868" t="n">
        <v>1.399046</v>
      </c>
      <c r="T159" s="1492" t="n">
        <v>6.416589590335129</v>
      </c>
      <c r="U159" s="2862" t="n"/>
      <c r="V159" s="2880" t="n">
        <v>24.028578</v>
      </c>
      <c r="W159" s="2868" t="n">
        <v>27.48682970874947</v>
      </c>
      <c r="X159" s="2868" t="n">
        <v>10.48682970874947</v>
      </c>
      <c r="Y159" s="2868" t="n">
        <v>-3.458251708749469</v>
      </c>
      <c r="Z159" s="2868" t="n">
        <v>13.54174829125053</v>
      </c>
      <c r="AA159" s="2868" t="n">
        <v>49.303</v>
      </c>
      <c r="AB159" s="1492" t="n">
        <v>-0.51263456584792</v>
      </c>
      <c r="AC159" s="1496" t="n"/>
      <c r="AD159" s="2880" t="n"/>
      <c r="AE159" s="2868" t="n"/>
      <c r="AF159" s="2868" t="n"/>
      <c r="AG159" s="2868" t="n"/>
      <c r="AH159" s="2868" t="n"/>
      <c r="AI159" s="2868" t="n"/>
      <c r="AJ159" s="1492" t="n"/>
      <c r="AK159" s="1496" t="n"/>
      <c r="AL159" s="2880" t="n"/>
      <c r="AM159" s="2868" t="n"/>
      <c r="AN159" s="2868" t="n"/>
      <c r="AO159" s="2868" t="n"/>
      <c r="AP159" s="2868" t="n"/>
      <c r="AQ159" s="2868" t="n"/>
      <c r="AR159" s="2868" t="n"/>
      <c r="AS159" s="1492" t="n"/>
      <c r="AT159" s="2863" t="n"/>
      <c r="AU159" s="2880" t="n"/>
      <c r="AV159" s="2868" t="n"/>
      <c r="AW159" s="2868" t="n"/>
      <c r="AX159" s="2868" t="n"/>
      <c r="AY159" s="2868" t="n"/>
      <c r="AZ159" s="2868" t="n"/>
      <c r="BA159" s="1492" t="n"/>
      <c r="BB159" s="1496" t="n"/>
      <c r="BC159" s="2880" t="n"/>
      <c r="BD159" s="2868" t="n"/>
      <c r="BE159" s="2868" t="n"/>
      <c r="BF159" s="2868" t="n"/>
      <c r="BG159" s="2868" t="n"/>
      <c r="BH159" s="2868" t="n"/>
      <c r="BI159" s="1492" t="n"/>
      <c r="BJ159" s="2869" t="n"/>
      <c r="BK159" s="2880" t="n"/>
      <c r="BL159" s="2868" t="n"/>
      <c r="BM159" s="2868" t="n"/>
      <c r="BN159" s="2868" t="n"/>
      <c r="BO159" s="2868" t="n"/>
      <c r="BP159" s="2868" t="n"/>
      <c r="BQ159" s="2868" t="n"/>
      <c r="BR159" s="1492" t="n"/>
      <c r="BS159" s="2869" t="n"/>
      <c r="BT159" s="2880" t="n"/>
      <c r="BU159" s="2868" t="n"/>
      <c r="BV159" s="2868" t="n"/>
      <c r="BW159" s="2868" t="n"/>
      <c r="BX159" s="2868" t="n"/>
      <c r="BY159" s="2868" t="n"/>
      <c r="BZ159" s="1492" t="n"/>
      <c r="CA159" s="2831" t="n"/>
      <c r="CB159" s="2880" t="n"/>
      <c r="CC159" s="2868" t="n"/>
      <c r="CD159" s="2868" t="n"/>
      <c r="CE159" s="2868" t="n"/>
      <c r="CF159" s="2868" t="n"/>
      <c r="CG159" s="2868" t="n"/>
      <c r="CH159" s="1492" t="n"/>
      <c r="CI159" s="2831" t="n"/>
      <c r="CJ159" s="2880" t="n"/>
      <c r="CK159" s="2868" t="n"/>
      <c r="CL159" s="2868" t="n"/>
      <c r="CM159" s="2868" t="n"/>
      <c r="CN159" s="2868" t="n"/>
      <c r="CO159" s="2868" t="n"/>
      <c r="CP159" s="1492" t="n"/>
      <c r="CQ159" s="1496" t="n"/>
      <c r="CR159" s="2867" t="n">
        <v>68.40054499999999</v>
      </c>
      <c r="CS159" s="2868" t="n">
        <v>109.9473188349979</v>
      </c>
      <c r="CT159" s="2868" t="n">
        <v>54.85879670874947</v>
      </c>
      <c r="CU159" s="2868" t="n">
        <v>-41.54677383499788</v>
      </c>
      <c r="CV159" s="2868" t="n">
        <v>13.54174829125053</v>
      </c>
      <c r="CW159" s="2868" t="n">
        <v>64.839277</v>
      </c>
      <c r="CX159" s="1492">
        <f>IFERROR(CR159/CW159-1,"-")</f>
        <v/>
      </c>
      <c r="CY159" s="70" t="n"/>
      <c r="CZ159" s="2870" t="n">
        <v>329.8419565049936</v>
      </c>
      <c r="DA159" s="2868" t="n">
        <v>138.7534343787452</v>
      </c>
      <c r="DB159" s="2868" t="n"/>
      <c r="DC159" s="2868" t="n"/>
      <c r="DD159" s="2868" t="n">
        <v>201.956001</v>
      </c>
      <c r="DE159" s="1492">
        <f>+CZ159/DD159-1</f>
        <v/>
      </c>
      <c r="DF159" s="1492">
        <f>+DA159/DD159-1</f>
        <v/>
      </c>
      <c r="DG159" s="1994">
        <f>+DB159/DD159-1</f>
        <v/>
      </c>
      <c r="DH159" s="1994">
        <f>+DC159/DD159-1</f>
        <v/>
      </c>
      <c r="DI159" s="2855" t="n"/>
      <c r="DJ159" s="2652">
        <f>SUM(D159,J159,P159,V159,AD159,AL159,AU159,BC159,BK159,BT159,CB159,CJ159)-CR159</f>
        <v/>
      </c>
      <c r="DK159" s="2652">
        <f>SUM(E159,K159,Q159,W159,AE159,AM159,AV159,BD159,BL159,BU159,CC159,CK159)-CS159</f>
        <v/>
      </c>
      <c r="DL159" s="2652">
        <f>SUM(G159,M159,S159,AA159,AI159,AR159,AZ159,BH159,BQ159,BY159,CG159,CO159)-CW159</f>
        <v/>
      </c>
      <c r="DM159" s="2652">
        <f>SUM(D159,J159,P159,V159,AD159,AL159,AU159,BC159,,BN159,BV159,CD159,CL159)-CT159</f>
        <v/>
      </c>
      <c r="DN159" s="2855" t="n"/>
      <c r="DO159" s="2855" t="n"/>
      <c r="DP159" s="2889" t="n">
        <v>199826146</v>
      </c>
      <c r="DQ159" s="2857">
        <f>-CR159+DP159/10^6</f>
        <v/>
      </c>
      <c r="DR159" s="2652">
        <f>SUM(E159,K159,Q159,W159,AE159,AM159,AV159,BD159,BL159,BU159,CC159,CK159)-CS159</f>
        <v/>
      </c>
      <c r="DS159" s="2652">
        <f>SUM(D159,J159,P159,V159,AD159,AL159,AU159,BC159,,BN159,BV159,CD159,CL159)-CT159</f>
        <v/>
      </c>
      <c r="DT159" s="2858" t="n"/>
      <c r="DU159" s="2189" t="n">
        <v>18.233711</v>
      </c>
      <c r="DV159" s="2859">
        <f>DU159-CJ159</f>
        <v/>
      </c>
      <c r="DX159" s="2847">
        <f>(CS159-CZ159)*10^6</f>
        <v/>
      </c>
      <c r="DY159" s="2847">
        <f>(CT159-DC159)*10^6</f>
        <v/>
      </c>
      <c r="DZ159" s="2847">
        <f>(CW159-DD159)*10^6</f>
        <v/>
      </c>
      <c r="EB159" s="2860" t="n"/>
    </row>
    <row customFormat="1" customHeight="1" hidden="1" ht="15.75" outlineLevel="1" r="160" s="1879">
      <c r="A160" s="1116" t="n"/>
      <c r="B160" s="2202" t="inlineStr">
        <is>
          <t>FRAIS D'ARRETES DE COMPTES</t>
        </is>
      </c>
      <c r="C160" s="2201" t="inlineStr">
        <is>
          <t>Opex154</t>
        </is>
      </c>
      <c r="D160" s="2867" t="n">
        <v>0.025</v>
      </c>
      <c r="E160" s="2868" t="n">
        <v>0.1795</v>
      </c>
      <c r="F160" s="2868" t="n">
        <v>-0.1545</v>
      </c>
      <c r="G160" s="2868" t="n">
        <v>0.025</v>
      </c>
      <c r="H160" s="1492" t="n">
        <v>0</v>
      </c>
      <c r="I160" s="482" t="n"/>
      <c r="J160" s="2867" t="n">
        <v>0.025</v>
      </c>
      <c r="K160" s="2868" t="n">
        <v>0.1795</v>
      </c>
      <c r="L160" s="2868" t="n">
        <v>-0.1545</v>
      </c>
      <c r="M160" s="2868" t="n">
        <v>0.025</v>
      </c>
      <c r="N160" s="1492" t="n">
        <v>0</v>
      </c>
      <c r="O160" s="1496" t="n"/>
      <c r="P160" s="2867" t="n">
        <v>0</v>
      </c>
      <c r="Q160" s="2868" t="n">
        <v>0.1795</v>
      </c>
      <c r="R160" s="2868" t="n">
        <v>-0.1795</v>
      </c>
      <c r="S160" s="2868" t="n">
        <v>0</v>
      </c>
      <c r="T160" s="1492" t="n"/>
      <c r="U160" s="2862" t="n"/>
      <c r="V160" s="2867" t="n">
        <v>0.05</v>
      </c>
      <c r="W160" s="2868" t="n">
        <v>0.1795</v>
      </c>
      <c r="X160" s="2868" t="n">
        <v>0.1795</v>
      </c>
      <c r="Y160" s="2868" t="n">
        <v>-0.1295</v>
      </c>
      <c r="Z160" s="2868" t="n">
        <v>-0.1295</v>
      </c>
      <c r="AA160" s="2868" t="n">
        <v>0.05</v>
      </c>
      <c r="AB160" s="1492" t="n">
        <v>0</v>
      </c>
      <c r="AC160" s="1496" t="n"/>
      <c r="AD160" s="2867" t="n"/>
      <c r="AE160" s="2868" t="n"/>
      <c r="AF160" s="2868" t="n"/>
      <c r="AG160" s="2868" t="n"/>
      <c r="AH160" s="2868" t="n"/>
      <c r="AI160" s="2868" t="n"/>
      <c r="AJ160" s="1492" t="n"/>
      <c r="AK160" s="1496" t="n"/>
      <c r="AL160" s="2867" t="n"/>
      <c r="AM160" s="2868" t="n"/>
      <c r="AN160" s="2868" t="n"/>
      <c r="AO160" s="2868" t="n"/>
      <c r="AP160" s="2868" t="n"/>
      <c r="AQ160" s="2868" t="n"/>
      <c r="AR160" s="2868" t="n"/>
      <c r="AS160" s="1492" t="n"/>
      <c r="AT160" s="2863" t="n"/>
      <c r="AU160" s="2867" t="n"/>
      <c r="AV160" s="2868" t="n"/>
      <c r="AW160" s="2868" t="n"/>
      <c r="AX160" s="2868" t="n"/>
      <c r="AY160" s="2868" t="n"/>
      <c r="AZ160" s="2868" t="n"/>
      <c r="BA160" s="1492" t="n"/>
      <c r="BB160" s="1496" t="n"/>
      <c r="BC160" s="2867" t="n"/>
      <c r="BD160" s="2868" t="n"/>
      <c r="BE160" s="2868" t="n"/>
      <c r="BF160" s="2868" t="n"/>
      <c r="BG160" s="2868" t="n"/>
      <c r="BH160" s="2868" t="n"/>
      <c r="BI160" s="1492" t="n"/>
      <c r="BJ160" s="2869" t="n"/>
      <c r="BK160" s="2867" t="n"/>
      <c r="BL160" s="2868" t="n"/>
      <c r="BM160" s="2868" t="n"/>
      <c r="BN160" s="2868" t="n"/>
      <c r="BO160" s="2868" t="n"/>
      <c r="BP160" s="2868" t="n"/>
      <c r="BQ160" s="2868" t="n"/>
      <c r="BR160" s="1492" t="n"/>
      <c r="BS160" s="2869" t="n"/>
      <c r="BT160" s="2867" t="n"/>
      <c r="BU160" s="2868" t="n"/>
      <c r="BV160" s="2868" t="n"/>
      <c r="BW160" s="2868" t="n"/>
      <c r="BX160" s="2868" t="n"/>
      <c r="BY160" s="2868" t="n"/>
      <c r="BZ160" s="1492" t="n"/>
      <c r="CA160" s="2831" t="n"/>
      <c r="CB160" s="2867" t="n"/>
      <c r="CC160" s="2868" t="n"/>
      <c r="CD160" s="2868" t="n"/>
      <c r="CE160" s="2868" t="n"/>
      <c r="CF160" s="2868" t="n"/>
      <c r="CG160" s="2868" t="n"/>
      <c r="CH160" s="1492" t="n"/>
      <c r="CI160" s="2831" t="n"/>
      <c r="CJ160" s="2867" t="n"/>
      <c r="CK160" s="2868" t="n"/>
      <c r="CL160" s="2868" t="n"/>
      <c r="CM160" s="2868" t="n"/>
      <c r="CN160" s="2868" t="n"/>
      <c r="CO160" s="2868" t="n"/>
      <c r="CP160" s="1492" t="n"/>
      <c r="CQ160" s="1496" t="n"/>
      <c r="CR160" s="2867" t="n">
        <v>0.1</v>
      </c>
      <c r="CS160" s="2868" t="n">
        <v>0.718</v>
      </c>
      <c r="CT160" s="2868" t="n">
        <v>0.2295</v>
      </c>
      <c r="CU160" s="2868" t="n">
        <v>-0.618</v>
      </c>
      <c r="CV160" s="2868" t="n">
        <v>-0.1295</v>
      </c>
      <c r="CW160" s="2868" t="n">
        <v>0.1</v>
      </c>
      <c r="CX160" s="1492">
        <f>IFERROR(CR160/CW160-1,"-")</f>
        <v/>
      </c>
      <c r="CY160" s="70" t="n"/>
      <c r="CZ160" s="2870" t="n">
        <v>2.154</v>
      </c>
      <c r="DA160" s="2868" t="n">
        <v>1.6655</v>
      </c>
      <c r="DB160" s="2868" t="n"/>
      <c r="DC160" s="2868" t="n"/>
      <c r="DD160" s="2868" t="n">
        <v>0.470216</v>
      </c>
      <c r="DE160" s="1492">
        <f>+CZ160/DD160-1</f>
        <v/>
      </c>
      <c r="DF160" s="1492">
        <f>+DA160/DD160-1</f>
        <v/>
      </c>
      <c r="DG160" s="1994">
        <f>+DB160/DD160-1</f>
        <v/>
      </c>
      <c r="DH160" s="1994">
        <f>+DC160/DD160-1</f>
        <v/>
      </c>
      <c r="DI160" s="2855" t="n"/>
      <c r="DJ160" s="2652">
        <f>SUM(D160,J160,P160,V160,AD160,AL160,AU160,BC160,BK160,BT160,CB160,CJ160)-CR160</f>
        <v/>
      </c>
      <c r="DK160" s="2652">
        <f>SUM(E160,K160,Q160,W160,AE160,AM160,AV160,BD160,BL160,BU160,CC160,CK160)-CS160</f>
        <v/>
      </c>
      <c r="DL160" s="2652">
        <f>SUM(G160,M160,S160,AA160,AI160,AR160,AZ160,BH160,BQ160,BY160,CG160,CO160)-CW160</f>
        <v/>
      </c>
      <c r="DM160" s="2652">
        <f>SUM(D160,J160,P160,V160,AD160,AL160,AU160,BC160,,BN160,BV160,CD160,CL160)-CT160</f>
        <v/>
      </c>
      <c r="DN160" s="2855" t="n"/>
      <c r="DO160" s="2855" t="n"/>
      <c r="DP160" s="2871" t="n">
        <v>480000</v>
      </c>
      <c r="DQ160" s="2857">
        <f>-CR160+DP160/10^6</f>
        <v/>
      </c>
      <c r="DR160" s="2652">
        <f>SUM(E160,K160,Q160,W160,AE160,AM160,AV160,BD160,BL160,BU160,CC160,CK160)-CS160</f>
        <v/>
      </c>
      <c r="DS160" s="2652">
        <f>SUM(D160,J160,P160,V160,AD160,AL160,AU160,BC160,,BN160,BV160,CD160,CL160)-CT160</f>
        <v/>
      </c>
      <c r="DT160" s="2858" t="n"/>
      <c r="DU160" s="2189" t="n">
        <v>0.015</v>
      </c>
      <c r="DV160" s="2859">
        <f>DU160-CJ160</f>
        <v/>
      </c>
      <c r="DX160" s="2847">
        <f>(CS160-CZ160)*10^6</f>
        <v/>
      </c>
      <c r="DY160" s="2847">
        <f>(CT160-DC160)*10^6</f>
        <v/>
      </c>
      <c r="DZ160" s="2847">
        <f>(CW160-DD160)*10^6</f>
        <v/>
      </c>
      <c r="EB160" s="2860" t="n"/>
    </row>
    <row collapsed="1" customHeight="1" ht="15.75" r="161">
      <c r="B161" s="2368" t="inlineStr">
        <is>
          <t>Achats de mat. et fournitures consom.</t>
        </is>
      </c>
      <c r="C161" s="2198" t="inlineStr">
        <is>
          <t>Opex155</t>
        </is>
      </c>
      <c r="D161" s="2779" t="n">
        <v>27.78367</v>
      </c>
      <c r="E161" s="2671" t="n">
        <v>27.27629639945</v>
      </c>
      <c r="F161" s="2671" t="n">
        <v>0.5073736005500002</v>
      </c>
      <c r="G161" s="2671" t="n">
        <v>29.111114</v>
      </c>
      <c r="H161" s="353" t="n">
        <v>-0.04559921684893253</v>
      </c>
      <c r="I161" s="482" t="n"/>
      <c r="J161" s="2779" t="n">
        <v>27.644808</v>
      </c>
      <c r="K161" s="2671" t="n">
        <v>27.27629639945</v>
      </c>
      <c r="L161" s="2671" t="n">
        <v>0.3685116005500007</v>
      </c>
      <c r="M161" s="2671" t="n">
        <v>29.736661</v>
      </c>
      <c r="N161" s="353" t="n">
        <v>-0.07034592754041891</v>
      </c>
      <c r="O161" s="482" t="n"/>
      <c r="P161" s="2779" t="n">
        <v>27.34123</v>
      </c>
      <c r="Q161" s="2671" t="n">
        <v>27.27629639945</v>
      </c>
      <c r="R161" s="2671" t="n">
        <v>0.06493360054999897</v>
      </c>
      <c r="S161" s="2671" t="n">
        <v>27.415341</v>
      </c>
      <c r="T161" s="353" t="n">
        <v>-0.002703267488082806</v>
      </c>
      <c r="U161" s="2862" t="n"/>
      <c r="V161" s="2779" t="n">
        <v>58.0828</v>
      </c>
      <c r="W161" s="2671" t="n">
        <v>27.27629639945</v>
      </c>
      <c r="X161" s="2671" t="n">
        <v>27.27629639945</v>
      </c>
      <c r="Y161" s="2671" t="n">
        <v>30.80650360055</v>
      </c>
      <c r="Z161" s="2671" t="n">
        <v>30.80650360055</v>
      </c>
      <c r="AA161" s="2671" t="n">
        <v>26.164335</v>
      </c>
      <c r="AB161" s="353" t="n">
        <v>1.219922654254351</v>
      </c>
      <c r="AC161" s="482" t="n"/>
      <c r="AD161" s="2779" t="n"/>
      <c r="AE161" s="2671" t="n"/>
      <c r="AF161" s="2671" t="n"/>
      <c r="AG161" s="2671" t="n"/>
      <c r="AH161" s="2671" t="n"/>
      <c r="AI161" s="2671" t="n"/>
      <c r="AJ161" s="353" t="n"/>
      <c r="AK161" s="482" t="n"/>
      <c r="AL161" s="2779" t="n"/>
      <c r="AM161" s="2671" t="n"/>
      <c r="AN161" s="2671" t="n"/>
      <c r="AO161" s="2671" t="n"/>
      <c r="AP161" s="2671" t="n"/>
      <c r="AQ161" s="2671" t="n"/>
      <c r="AR161" s="2671" t="n"/>
      <c r="AS161" s="353" t="n"/>
      <c r="AT161" s="2863" t="n"/>
      <c r="AU161" s="2779" t="n"/>
      <c r="AV161" s="2671" t="n"/>
      <c r="AW161" s="2671" t="n"/>
      <c r="AX161" s="2671" t="n"/>
      <c r="AY161" s="2671" t="n"/>
      <c r="AZ161" s="2671" t="n"/>
      <c r="BA161" s="353" t="n"/>
      <c r="BB161" s="482" t="n"/>
      <c r="BC161" s="2779" t="n"/>
      <c r="BD161" s="2671" t="n"/>
      <c r="BE161" s="2671" t="n"/>
      <c r="BF161" s="2671" t="n"/>
      <c r="BG161" s="2671" t="n"/>
      <c r="BH161" s="2671" t="n"/>
      <c r="BI161" s="353" t="n"/>
      <c r="BJ161" s="2862" t="n"/>
      <c r="BK161" s="2779" t="n"/>
      <c r="BL161" s="2671" t="n"/>
      <c r="BM161" s="2671" t="n"/>
      <c r="BN161" s="2671" t="n"/>
      <c r="BO161" s="2671" t="n"/>
      <c r="BP161" s="2671" t="n"/>
      <c r="BQ161" s="2671" t="n"/>
      <c r="BR161" s="353" t="n"/>
      <c r="BS161" s="2862" t="n"/>
      <c r="BT161" s="2779" t="n"/>
      <c r="BU161" s="2671" t="n"/>
      <c r="BV161" s="2671" t="n"/>
      <c r="BW161" s="2671" t="n"/>
      <c r="BX161" s="2671" t="n"/>
      <c r="BY161" s="2671" t="n"/>
      <c r="BZ161" s="353" t="n"/>
      <c r="CA161" s="2831" t="n"/>
      <c r="CB161" s="2779" t="n"/>
      <c r="CC161" s="2671" t="n"/>
      <c r="CD161" s="2671" t="n"/>
      <c r="CE161" s="2671" t="n"/>
      <c r="CF161" s="2671" t="n"/>
      <c r="CG161" s="2671" t="n"/>
      <c r="CH161" s="353" t="n"/>
      <c r="CI161" s="2831" t="n"/>
      <c r="CJ161" s="2779" t="n"/>
      <c r="CK161" s="2671" t="n"/>
      <c r="CL161" s="2671" t="n"/>
      <c r="CM161" s="2671" t="n"/>
      <c r="CN161" s="2671" t="n"/>
      <c r="CO161" s="2671" t="n"/>
      <c r="CP161" s="353" t="n"/>
      <c r="CQ161" s="482" t="n"/>
      <c r="CR161" s="2779" t="n">
        <v>140.852508</v>
      </c>
      <c r="CS161" s="2671" t="n">
        <v>109.1051855978</v>
      </c>
      <c r="CT161" s="2671" t="n">
        <v>110.04600439945</v>
      </c>
      <c r="CU161" s="2671" t="n">
        <v>31.7473224022</v>
      </c>
      <c r="CV161" s="2671" t="n">
        <v>30.80650360055</v>
      </c>
      <c r="CW161" s="2671" t="n">
        <v>112.427451</v>
      </c>
      <c r="CX161" s="353">
        <f>IFERROR(CR161/CW161-1,"-")</f>
        <v/>
      </c>
      <c r="CY161" s="70" t="n"/>
      <c r="CZ161" s="2864" t="n">
        <v>327.3155567934</v>
      </c>
      <c r="DA161" s="2671" t="n">
        <v>291.8748935978</v>
      </c>
      <c r="DB161" s="2671" t="n"/>
      <c r="DC161" s="2671" t="n"/>
      <c r="DD161" s="2671" t="n">
        <v>334.288481</v>
      </c>
      <c r="DE161" s="353">
        <f>+CZ161/DD161-1</f>
        <v/>
      </c>
      <c r="DF161" s="353">
        <f>+DA161/DD161-1</f>
        <v/>
      </c>
      <c r="DG161" s="2283">
        <f>+DB161/DD161-1</f>
        <v/>
      </c>
      <c r="DH161" s="2283">
        <f>+DC161/DD161-1</f>
        <v/>
      </c>
      <c r="DI161" s="2855" t="n"/>
      <c r="DJ161" s="2652">
        <f>SUM(D161,J161,P161,V161,AD161,AL161,AU161,BC161,BK161,BT161,CB161,CJ161)-CR161</f>
        <v/>
      </c>
      <c r="DK161" s="2652">
        <f>SUM(E161,K161,Q161,W161,AE161,AM161,AV161,BD161,BL161,BU161,CC161,CK161)-CS161</f>
        <v/>
      </c>
      <c r="DL161" s="2652">
        <f>SUM(G161,M161,S161,AA161,AI161,AR161,AZ161,BH161,BQ161,BY161,CG161,CO161)-CW161</f>
        <v/>
      </c>
      <c r="DM161" s="2652">
        <f>SUM(D161,J161,P161,V161,AD161,AL161,AU161,BC161,,BN161,BV161,CD161,CL161)-CT161</f>
        <v/>
      </c>
      <c r="DN161" s="2855" t="n"/>
      <c r="DO161" s="2855" t="n"/>
      <c r="DP161" s="2865">
        <f>+DP162+DP163</f>
        <v/>
      </c>
      <c r="DQ161" s="2857">
        <f>-CR161+DP161/10^6</f>
        <v/>
      </c>
      <c r="DR161" s="2652">
        <f>SUM(E161,K161,Q161,W161,AE161,AM161,AV161,BD161,BL161,BU161,CC161,CK161)-CS161</f>
        <v/>
      </c>
      <c r="DS161" s="2652">
        <f>SUM(D161,J161,P161,V161,AD161,AL161,AU161,BC161,,BN161,BV161,CD161,CL161)-CT161</f>
        <v/>
      </c>
      <c r="DT161" s="2858" t="n"/>
      <c r="DU161" s="2307" t="n">
        <v>4.057447</v>
      </c>
      <c r="DV161" s="2859">
        <f>DU161-CJ161</f>
        <v/>
      </c>
      <c r="DX161" s="2847">
        <f>(CS161-CZ161)*10^6</f>
        <v/>
      </c>
      <c r="DY161" s="2847">
        <f>(CT161-DC161)*10^6</f>
        <v/>
      </c>
      <c r="DZ161" s="2847">
        <f>(CW161-DD161)*10^6</f>
        <v/>
      </c>
      <c r="EB161" s="2860" t="n"/>
    </row>
    <row customFormat="1" customHeight="1" hidden="1" ht="15.75" outlineLevel="1" r="162" s="1879">
      <c r="A162" s="1116" t="n"/>
      <c r="B162" s="2202" t="inlineStr">
        <is>
          <t>FOURNITURES DE BUREAU NON STOC</t>
        </is>
      </c>
      <c r="C162" s="2201" t="inlineStr">
        <is>
          <t>Opex156</t>
        </is>
      </c>
      <c r="D162" s="2890" t="n">
        <v>0.843046</v>
      </c>
      <c r="E162" s="2868" t="n">
        <v>3</v>
      </c>
      <c r="F162" s="2868" t="n">
        <v>-2.156954</v>
      </c>
      <c r="G162" s="2868" t="n">
        <v>1.961394</v>
      </c>
      <c r="H162" s="1492" t="n">
        <v>-0.5701801881722898</v>
      </c>
      <c r="I162" s="482" t="n"/>
      <c r="J162" s="2890" t="n">
        <v>0.7210839999999999</v>
      </c>
      <c r="K162" s="2868" t="n">
        <v>3</v>
      </c>
      <c r="L162" s="2868" t="n">
        <v>-2.278916</v>
      </c>
      <c r="M162" s="2868" t="n">
        <v>1.477668</v>
      </c>
      <c r="N162" s="1492" t="n">
        <v>-0.5120121705281566</v>
      </c>
      <c r="O162" s="1496" t="n"/>
      <c r="P162" s="2890" t="n">
        <v>0.459005</v>
      </c>
      <c r="Q162" s="2868" t="n">
        <v>3</v>
      </c>
      <c r="R162" s="2868" t="n">
        <v>-2.540995</v>
      </c>
      <c r="S162" s="2868" t="n">
        <v>1.903423</v>
      </c>
      <c r="T162" s="1492" t="n">
        <v>-0.7588528666512908</v>
      </c>
      <c r="U162" s="2862" t="n"/>
      <c r="V162" s="2890" t="n">
        <v>2.284399</v>
      </c>
      <c r="W162" s="2868" t="n">
        <v>3</v>
      </c>
      <c r="X162" s="2868" t="n">
        <v>3</v>
      </c>
      <c r="Y162" s="2868" t="n">
        <v>-0.7156009999999999</v>
      </c>
      <c r="Z162" s="2868" t="n">
        <v>-0.7156009999999999</v>
      </c>
      <c r="AA162" s="2868" t="n">
        <v>0.871543</v>
      </c>
      <c r="AB162" s="1492" t="n">
        <v>1.621097295256803</v>
      </c>
      <c r="AC162" s="1496" t="n"/>
      <c r="AD162" s="2890" t="n"/>
      <c r="AE162" s="2868" t="n"/>
      <c r="AF162" s="2868" t="n"/>
      <c r="AG162" s="2868" t="n"/>
      <c r="AH162" s="2868" t="n"/>
      <c r="AI162" s="2868" t="n"/>
      <c r="AJ162" s="1492" t="n"/>
      <c r="AK162" s="1496" t="n"/>
      <c r="AL162" s="2890" t="n"/>
      <c r="AM162" s="2868" t="n"/>
      <c r="AN162" s="2868" t="n"/>
      <c r="AO162" s="2868" t="n"/>
      <c r="AP162" s="2868" t="n"/>
      <c r="AQ162" s="2868" t="n"/>
      <c r="AR162" s="2868" t="n"/>
      <c r="AS162" s="1492" t="n"/>
      <c r="AT162" s="2863" t="n"/>
      <c r="AU162" s="2890" t="n"/>
      <c r="AV162" s="2868" t="n"/>
      <c r="AW162" s="2868" t="n"/>
      <c r="AX162" s="2868" t="n"/>
      <c r="AY162" s="2868" t="n"/>
      <c r="AZ162" s="2868" t="n"/>
      <c r="BA162" s="1492" t="n"/>
      <c r="BB162" s="1496" t="n"/>
      <c r="BC162" s="2890" t="n"/>
      <c r="BD162" s="2868" t="n"/>
      <c r="BE162" s="2868" t="n"/>
      <c r="BF162" s="2868" t="n"/>
      <c r="BG162" s="2868" t="n"/>
      <c r="BH162" s="2868" t="n"/>
      <c r="BI162" s="1492" t="n"/>
      <c r="BJ162" s="2869" t="n"/>
      <c r="BK162" s="2890" t="n"/>
      <c r="BL162" s="2868" t="n"/>
      <c r="BM162" s="2868" t="n"/>
      <c r="BN162" s="2868" t="n"/>
      <c r="BO162" s="2868" t="n"/>
      <c r="BP162" s="2868" t="n"/>
      <c r="BQ162" s="2868" t="n"/>
      <c r="BR162" s="1492" t="n"/>
      <c r="BS162" s="2869" t="n"/>
      <c r="BT162" s="2890" t="n"/>
      <c r="BU162" s="2868" t="n"/>
      <c r="BV162" s="2868" t="n"/>
      <c r="BW162" s="2868" t="n"/>
      <c r="BX162" s="2868" t="n"/>
      <c r="BY162" s="2868" t="n"/>
      <c r="BZ162" s="1492" t="n"/>
      <c r="CA162" s="2831" t="n"/>
      <c r="CB162" s="2890" t="n"/>
      <c r="CC162" s="2868" t="n"/>
      <c r="CD162" s="2868" t="n"/>
      <c r="CE162" s="2868" t="n"/>
      <c r="CF162" s="2868" t="n"/>
      <c r="CG162" s="2868" t="n"/>
      <c r="CH162" s="1492" t="n"/>
      <c r="CI162" s="2831" t="n"/>
      <c r="CJ162" s="2890" t="n"/>
      <c r="CK162" s="2868" t="n"/>
      <c r="CL162" s="2868" t="n"/>
      <c r="CM162" s="2868" t="n"/>
      <c r="CN162" s="2868" t="n"/>
      <c r="CO162" s="2868" t="n"/>
      <c r="CP162" s="1492" t="n"/>
      <c r="CQ162" s="1496" t="n"/>
      <c r="CR162" s="2867" t="n">
        <v>4.307534</v>
      </c>
      <c r="CS162" s="2868" t="n">
        <v>12</v>
      </c>
      <c r="CT162" s="2868" t="n">
        <v>5.023135</v>
      </c>
      <c r="CU162" s="2868" t="n">
        <v>-7.692466</v>
      </c>
      <c r="CV162" s="2868" t="n">
        <v>-0.7156009999999995</v>
      </c>
      <c r="CW162" s="2868" t="n">
        <v>6.214028</v>
      </c>
      <c r="CX162" s="1492">
        <f>IFERROR(CR162/CW162-1,"-")</f>
        <v/>
      </c>
      <c r="CY162" s="70" t="n"/>
      <c r="CZ162" s="2870" t="n">
        <v>36</v>
      </c>
      <c r="DA162" s="2868" t="n">
        <v>29.023135</v>
      </c>
      <c r="DB162" s="2868" t="n"/>
      <c r="DC162" s="2868" t="n"/>
      <c r="DD162" s="2868" t="n">
        <v>12.44937</v>
      </c>
      <c r="DE162" s="1492">
        <f>+CZ162/DD162-1</f>
        <v/>
      </c>
      <c r="DF162" s="1492">
        <f>+DA162/DD162-1</f>
        <v/>
      </c>
      <c r="DG162" s="1994">
        <f>+DB162/DD162-1</f>
        <v/>
      </c>
      <c r="DH162" s="1994">
        <f>+DC162/DD162-1</f>
        <v/>
      </c>
      <c r="DI162" s="2855" t="n"/>
      <c r="DJ162" s="2652">
        <f>SUM(D162,J162,P162,V162,AD162,AL162,AU162,BC162,BK162,BT162,CB162,CJ162)-CR162</f>
        <v/>
      </c>
      <c r="DK162" s="2652">
        <f>SUM(E162,K162,Q162,W162,AE162,AM162,AV162,BD162,BL162,BU162,CC162,CK162)-CS162</f>
        <v/>
      </c>
      <c r="DL162" s="2652">
        <f>SUM(G162,M162,S162,AA162,AI162,AR162,AZ162,BH162,BQ162,BY162,CG162,CO162)-CW162</f>
        <v/>
      </c>
      <c r="DM162" s="2652">
        <f>SUM(D162,J162,P162,V162,AD162,AL162,AU162,BC162,,BN162,BV162,CD162,CL162)-CT162</f>
        <v/>
      </c>
      <c r="DN162" s="2855" t="n"/>
      <c r="DO162" s="2855" t="n"/>
      <c r="DP162" s="2894" t="n">
        <v>12679732</v>
      </c>
      <c r="DQ162" s="2857">
        <f>-CR162+DP162/10^6</f>
        <v/>
      </c>
      <c r="DR162" s="2652">
        <f>SUM(E162,K162,Q162,W162,AE162,AM162,AV162,BD162,BL162,BU162,CC162,CK162)-CS162</f>
        <v/>
      </c>
      <c r="DS162" s="2652">
        <f>SUM(D162,J162,P162,V162,AD162,AL162,AU162,BC162,,BN162,BV162,CD162,CL162)-CT162</f>
        <v/>
      </c>
      <c r="DT162" s="2858" t="n"/>
      <c r="DU162" s="2189" t="n">
        <v>-30.135301</v>
      </c>
      <c r="DV162" s="2859">
        <f>DU162-CJ162</f>
        <v/>
      </c>
      <c r="DX162" s="2847">
        <f>(CS162-CZ162)*10^6</f>
        <v/>
      </c>
      <c r="DY162" s="2847">
        <f>(CT162-DC162)*10^6</f>
        <v/>
      </c>
      <c r="DZ162" s="2847">
        <f>(CW162-DD162)*10^6</f>
        <v/>
      </c>
      <c r="EB162" s="2860" t="n"/>
    </row>
    <row customFormat="1" customHeight="1" hidden="1" ht="15.75" outlineLevel="1" r="163" s="1879">
      <c r="A163" s="1116" t="n"/>
      <c r="B163" s="2202" t="inlineStr">
        <is>
          <t>ACHATS  PETIT MATERIEL ET OUTIL</t>
        </is>
      </c>
      <c r="C163" s="2201" t="inlineStr">
        <is>
          <t>Opex157</t>
        </is>
      </c>
      <c r="D163" s="2880" t="n">
        <v>26.940624</v>
      </c>
      <c r="E163" s="2868" t="n">
        <v>24.27629639945</v>
      </c>
      <c r="F163" s="2868" t="n">
        <v>2.664327600549999</v>
      </c>
      <c r="G163" s="2868" t="n">
        <v>27.14972</v>
      </c>
      <c r="H163" s="1492" t="n">
        <v>-0.007701589555987987</v>
      </c>
      <c r="I163" s="482" t="n"/>
      <c r="J163" s="2880" t="n">
        <v>26.923724</v>
      </c>
      <c r="K163" s="2868" t="n">
        <v>24.27629639945</v>
      </c>
      <c r="L163" s="2868" t="n">
        <v>2.647427600549999</v>
      </c>
      <c r="M163" s="2868" t="n">
        <v>28.258993</v>
      </c>
      <c r="N163" s="1492" t="n">
        <v>-0.04725111754689915</v>
      </c>
      <c r="O163" s="1496" t="n"/>
      <c r="P163" s="2880" t="n">
        <v>26.882225</v>
      </c>
      <c r="Q163" s="2868" t="n">
        <v>24.27629639945</v>
      </c>
      <c r="R163" s="2868" t="n">
        <v>2.605928600549998</v>
      </c>
      <c r="S163" s="2868" t="n">
        <v>25.511918</v>
      </c>
      <c r="T163" s="1492" t="n">
        <v>0.0537124256984518</v>
      </c>
      <c r="U163" s="2862" t="n"/>
      <c r="V163" s="2880" t="n">
        <v>55.798401</v>
      </c>
      <c r="W163" s="2868" t="n">
        <v>24.27629639945</v>
      </c>
      <c r="X163" s="2868" t="n">
        <v>24.27629639945</v>
      </c>
      <c r="Y163" s="2868" t="n">
        <v>31.52210460055</v>
      </c>
      <c r="Z163" s="2868" t="n">
        <v>31.52210460055</v>
      </c>
      <c r="AA163" s="2868" t="n">
        <v>25.292792</v>
      </c>
      <c r="AB163" s="1492" t="n">
        <v>1.206098915453858</v>
      </c>
      <c r="AC163" s="1496" t="n"/>
      <c r="AD163" s="2880" t="n"/>
      <c r="AE163" s="2868" t="n"/>
      <c r="AF163" s="2868" t="n"/>
      <c r="AG163" s="2868" t="n"/>
      <c r="AH163" s="2868" t="n"/>
      <c r="AI163" s="2868" t="n"/>
      <c r="AJ163" s="1492" t="n"/>
      <c r="AK163" s="1496" t="n"/>
      <c r="AL163" s="2880" t="n"/>
      <c r="AM163" s="2868" t="n"/>
      <c r="AN163" s="2868" t="n"/>
      <c r="AO163" s="2868" t="n"/>
      <c r="AP163" s="2868" t="n"/>
      <c r="AQ163" s="2868" t="n"/>
      <c r="AR163" s="2868" t="n"/>
      <c r="AS163" s="1492" t="n"/>
      <c r="AT163" s="2863" t="n"/>
      <c r="AU163" s="2880" t="n"/>
      <c r="AV163" s="2868" t="n"/>
      <c r="AW163" s="2868" t="n"/>
      <c r="AX163" s="2868" t="n"/>
      <c r="AY163" s="2868" t="n"/>
      <c r="AZ163" s="2868" t="n"/>
      <c r="BA163" s="1492" t="n"/>
      <c r="BB163" s="1496" t="n"/>
      <c r="BC163" s="2880" t="n"/>
      <c r="BD163" s="2868" t="n"/>
      <c r="BE163" s="2868" t="n"/>
      <c r="BF163" s="2868" t="n"/>
      <c r="BG163" s="2868" t="n"/>
      <c r="BH163" s="2868" t="n"/>
      <c r="BI163" s="1492" t="n"/>
      <c r="BJ163" s="2869" t="n"/>
      <c r="BK163" s="2880" t="n"/>
      <c r="BL163" s="2868" t="n"/>
      <c r="BM163" s="2868" t="n"/>
      <c r="BN163" s="2868" t="n"/>
      <c r="BO163" s="2868" t="n"/>
      <c r="BP163" s="2868" t="n"/>
      <c r="BQ163" s="2868" t="n"/>
      <c r="BR163" s="1492" t="n"/>
      <c r="BS163" s="2869" t="n"/>
      <c r="BT163" s="2880" t="n"/>
      <c r="BU163" s="2868" t="n"/>
      <c r="BV163" s="2868" t="n"/>
      <c r="BW163" s="2868" t="n"/>
      <c r="BX163" s="2868" t="n"/>
      <c r="BY163" s="2868" t="n"/>
      <c r="BZ163" s="1492" t="n"/>
      <c r="CA163" s="2831" t="n"/>
      <c r="CB163" s="2880" t="n"/>
      <c r="CC163" s="2868" t="n"/>
      <c r="CD163" s="2868" t="n"/>
      <c r="CE163" s="2868" t="n"/>
      <c r="CF163" s="2868" t="n"/>
      <c r="CG163" s="2868" t="n"/>
      <c r="CH163" s="1492" t="n"/>
      <c r="CI163" s="2831" t="n"/>
      <c r="CJ163" s="2880" t="n"/>
      <c r="CK163" s="2868" t="n"/>
      <c r="CL163" s="2868" t="n"/>
      <c r="CM163" s="2868" t="n"/>
      <c r="CN163" s="2868" t="n"/>
      <c r="CO163" s="2868" t="n"/>
      <c r="CP163" s="1492" t="n"/>
      <c r="CQ163" s="1496" t="n"/>
      <c r="CR163" s="2867" t="n">
        <v>136.544974</v>
      </c>
      <c r="CS163" s="2868" t="n">
        <v>97.1051855978</v>
      </c>
      <c r="CT163" s="2868" t="n">
        <v>105.02286939945</v>
      </c>
      <c r="CU163" s="2868" t="n">
        <v>39.43978840219999</v>
      </c>
      <c r="CV163" s="2868" t="n">
        <v>31.52210460054999</v>
      </c>
      <c r="CW163" s="2868" t="n">
        <v>106.213423</v>
      </c>
      <c r="CX163" s="1492">
        <f>IFERROR(CR163/CW163-1,"-")</f>
        <v/>
      </c>
      <c r="CY163" s="70" t="n"/>
      <c r="CZ163" s="2870" t="n">
        <v>291.3155567934</v>
      </c>
      <c r="DA163" s="2868" t="n">
        <v>262.8517585978</v>
      </c>
      <c r="DB163" s="2868" t="n"/>
      <c r="DC163" s="2868" t="n"/>
      <c r="DD163" s="2868" t="n">
        <v>321.814111</v>
      </c>
      <c r="DE163" s="1492">
        <f>+CZ163/DD163-1</f>
        <v/>
      </c>
      <c r="DF163" s="1492">
        <f>+DA163/DD163-1</f>
        <v/>
      </c>
      <c r="DG163" s="1994">
        <f>+DB163/DD163-1</f>
        <v/>
      </c>
      <c r="DH163" s="1994">
        <f>+DC163/DD163-1</f>
        <v/>
      </c>
      <c r="DI163" s="2855" t="n"/>
      <c r="DJ163" s="2652">
        <f>SUM(D163,J163,P163,V163,AD163,AL163,AU163,BC163,BK163,BT163,CB163,CJ163)-CR163</f>
        <v/>
      </c>
      <c r="DK163" s="2652">
        <f>SUM(E163,K163,Q163,W163,AE163,AM163,AV163,BD163,BL163,BU163,CC163,CK163)-CS163</f>
        <v/>
      </c>
      <c r="DL163" s="2652">
        <f>SUM(G163,M163,S163,AA163,AI163,AR163,AZ163,BH163,BQ163,BY163,CG163,CO163)-CW163</f>
        <v/>
      </c>
      <c r="DM163" s="2652">
        <f>SUM(D163,J163,P163,V163,AD163,AL163,AU163,BC163,,BN163,BV163,CD163,CL163)-CT163</f>
        <v/>
      </c>
      <c r="DN163" s="2855" t="n"/>
      <c r="DO163" s="2855" t="n"/>
      <c r="DP163" s="2889" t="n">
        <v>162377803</v>
      </c>
      <c r="DQ163" s="2857">
        <f>-CR163+DP163/10^6</f>
        <v/>
      </c>
      <c r="DR163" s="2652">
        <f>SUM(E163,K163,Q163,W163,AE163,AM163,AV163,BD163,BL163,BU163,CC163,CK163)-CS163</f>
        <v/>
      </c>
      <c r="DS163" s="2652">
        <f>SUM(D163,J163,P163,V163,AD163,AL163,AU163,BC163,,BN163,BV163,CD163,CL163)-CT163</f>
        <v/>
      </c>
      <c r="DT163" s="2858" t="n"/>
      <c r="DU163" s="2189" t="n">
        <v>34.192748</v>
      </c>
      <c r="DV163" s="2859">
        <f>DU163-CJ163</f>
        <v/>
      </c>
      <c r="DX163" s="2847">
        <f>(CS163-CZ163)*10^6</f>
        <v/>
      </c>
      <c r="DY163" s="2847">
        <f>(CT163-DC163)*10^6</f>
        <v/>
      </c>
      <c r="DZ163" s="2847">
        <f>(CW163-DD163)*10^6</f>
        <v/>
      </c>
      <c r="EB163" s="2860" t="n"/>
    </row>
    <row customFormat="1" customHeight="1" hidden="1" ht="15.75" outlineLevel="1" r="164" s="2189">
      <c r="A164" s="2307" t="n"/>
      <c r="B164" s="2311" t="inlineStr">
        <is>
          <t>Contrainte : Identification</t>
        </is>
      </c>
      <c r="C164" s="2201" t="inlineStr">
        <is>
          <t>Opex158</t>
        </is>
      </c>
      <c r="D164" s="2915" t="n"/>
      <c r="E164" s="2916" t="n">
        <v>0</v>
      </c>
      <c r="F164" s="2916" t="n">
        <v>0</v>
      </c>
      <c r="G164" s="2916" t="n"/>
      <c r="H164" s="2325" t="n"/>
      <c r="I164" s="2224" t="n"/>
      <c r="J164" s="2915" t="n"/>
      <c r="K164" s="2916" t="n">
        <v>0</v>
      </c>
      <c r="L164" s="2916" t="n">
        <v>0</v>
      </c>
      <c r="M164" s="2916" t="n"/>
      <c r="N164" s="2325" t="n"/>
      <c r="O164" s="2332" t="n"/>
      <c r="P164" s="2915" t="n"/>
      <c r="Q164" s="2916" t="n">
        <v>0</v>
      </c>
      <c r="R164" s="2916" t="n">
        <v>0</v>
      </c>
      <c r="S164" s="2916" t="n"/>
      <c r="T164" s="2325" t="n"/>
      <c r="U164" s="2917" t="n"/>
      <c r="V164" s="2915" t="n"/>
      <c r="W164" s="2916" t="n">
        <v>0</v>
      </c>
      <c r="X164" s="2916" t="n">
        <v>0</v>
      </c>
      <c r="Y164" s="2916" t="n">
        <v>0</v>
      </c>
      <c r="Z164" s="2916" t="n">
        <v>0</v>
      </c>
      <c r="AA164" s="2916" t="n"/>
      <c r="AB164" s="2325" t="n"/>
      <c r="AC164" s="2332" t="n"/>
      <c r="AD164" s="2915" t="n"/>
      <c r="AE164" s="2916" t="n"/>
      <c r="AF164" s="2916" t="n"/>
      <c r="AG164" s="2916" t="n"/>
      <c r="AH164" s="2916" t="n"/>
      <c r="AI164" s="2916" t="n"/>
      <c r="AJ164" s="2325" t="n"/>
      <c r="AK164" s="2332" t="n"/>
      <c r="AL164" s="2915" t="n"/>
      <c r="AM164" s="2916" t="n"/>
      <c r="AN164" s="2916" t="n"/>
      <c r="AO164" s="2916" t="n"/>
      <c r="AP164" s="2916" t="n"/>
      <c r="AQ164" s="2916" t="n"/>
      <c r="AR164" s="2916" t="n"/>
      <c r="AS164" s="2325" t="n"/>
      <c r="AT164" s="2918" t="n"/>
      <c r="AU164" s="2915" t="n"/>
      <c r="AV164" s="2916" t="n"/>
      <c r="AW164" s="2916" t="n"/>
      <c r="AX164" s="2916" t="n"/>
      <c r="AY164" s="2916" t="n"/>
      <c r="AZ164" s="2916" t="n"/>
      <c r="BA164" s="2325" t="n"/>
      <c r="BB164" s="2332" t="n"/>
      <c r="BC164" s="2915" t="n"/>
      <c r="BD164" s="2916" t="n"/>
      <c r="BE164" s="2916" t="n"/>
      <c r="BF164" s="2916" t="n"/>
      <c r="BG164" s="2916" t="n"/>
      <c r="BH164" s="2916" t="n"/>
      <c r="BI164" s="2325" t="n"/>
      <c r="BJ164" s="2920" t="n"/>
      <c r="BK164" s="2915" t="n"/>
      <c r="BL164" s="2916" t="n"/>
      <c r="BM164" s="2916" t="n"/>
      <c r="BN164" s="2916" t="n"/>
      <c r="BO164" s="2916" t="n"/>
      <c r="BP164" s="2916" t="n"/>
      <c r="BQ164" s="2916" t="n"/>
      <c r="BR164" s="2325" t="n"/>
      <c r="BS164" s="2920" t="n"/>
      <c r="BT164" s="2915" t="n"/>
      <c r="BU164" s="2916" t="n"/>
      <c r="BV164" s="2916" t="n"/>
      <c r="BW164" s="2916" t="n"/>
      <c r="BX164" s="2916" t="n"/>
      <c r="BY164" s="2916" t="n"/>
      <c r="BZ164" s="2325" t="n"/>
      <c r="CA164" s="2831" t="n"/>
      <c r="CB164" s="2915" t="n"/>
      <c r="CC164" s="2916" t="n"/>
      <c r="CD164" s="2916" t="n"/>
      <c r="CE164" s="2916" t="n"/>
      <c r="CF164" s="2916" t="n"/>
      <c r="CG164" s="2916" t="n"/>
      <c r="CH164" s="2325" t="n"/>
      <c r="CI164" s="2831" t="n"/>
      <c r="CJ164" s="2915" t="n"/>
      <c r="CK164" s="2916" t="n"/>
      <c r="CL164" s="2916" t="n"/>
      <c r="CM164" s="2916" t="n"/>
      <c r="CN164" s="2916" t="n"/>
      <c r="CO164" s="2916" t="n"/>
      <c r="CP164" s="2325" t="n"/>
      <c r="CQ164" s="2332" t="n"/>
      <c r="CR164" s="2915" t="n">
        <v>0</v>
      </c>
      <c r="CS164" s="2916" t="n">
        <v>0</v>
      </c>
      <c r="CT164" s="2916" t="n">
        <v>0</v>
      </c>
      <c r="CU164" s="2916" t="n">
        <v>0</v>
      </c>
      <c r="CV164" s="2916" t="n">
        <v>0</v>
      </c>
      <c r="CW164" s="2916" t="n">
        <v>0</v>
      </c>
      <c r="CX164" s="2325">
        <f>IFERROR(CR164/CW164-1,"-")</f>
        <v/>
      </c>
      <c r="CY164" s="509" t="n"/>
      <c r="CZ164" s="2921" t="n">
        <v>0</v>
      </c>
      <c r="DA164" s="2916" t="n">
        <v>0</v>
      </c>
      <c r="DB164" s="2916" t="n"/>
      <c r="DC164" s="2916" t="n"/>
      <c r="DD164" s="2916" t="n">
        <v>0</v>
      </c>
      <c r="DE164" s="2325" t="n"/>
      <c r="DF164" s="2325" t="n"/>
      <c r="DG164" s="2353" t="n"/>
      <c r="DH164" s="2353" t="n"/>
      <c r="DI164" s="2855" t="n"/>
      <c r="DJ164" s="2652">
        <f>SUM(D164,J164,P164,V164,AD164,AL164,AU164,BC164,BK164,BT164,CB164,CJ164)-CR164</f>
        <v/>
      </c>
      <c r="DK164" s="2652">
        <f>SUM(E164,K164,Q164,W164,AE164,AM164,AV164,BD164,BL164,BU164,CC164,CK164)-CS164</f>
        <v/>
      </c>
      <c r="DL164" s="2652">
        <f>SUM(G164,M164,S164,AA164,AI164,AR164,AZ164,BH164,BQ164,BY164,CG164,CO164)-CW164</f>
        <v/>
      </c>
      <c r="DM164" s="2652">
        <f>SUM(D164,J164,P164,V164,AD164,AL164,AU164,BC164,,BN164,BV164,CD164,CL164)-CT164</f>
        <v/>
      </c>
      <c r="DN164" s="2855" t="n"/>
      <c r="DO164" s="2855" t="n"/>
      <c r="DP164" s="2922" t="n"/>
      <c r="DQ164" s="2857">
        <f>-CR164+DP164/10^6</f>
        <v/>
      </c>
      <c r="DR164" s="2652">
        <f>SUM(E164,K164,Q164,W164,AE164,AM164,AV164,BD164,BL164,BU164,CC164,CK164)-CS164</f>
        <v/>
      </c>
      <c r="DS164" s="2652">
        <f>SUM(D164,J164,P164,V164,AD164,AL164,AU164,BC164,,BN164,BV164,CD164,CL164)-CT164</f>
        <v/>
      </c>
      <c r="DT164" s="2858" t="n"/>
      <c r="DV164" s="2859">
        <f>DU164-CJ164</f>
        <v/>
      </c>
      <c r="DX164" s="2847">
        <f>(CS164-CZ164)*10^6</f>
        <v/>
      </c>
      <c r="DY164" s="2847">
        <f>(CT164-DC164)*10^6</f>
        <v/>
      </c>
      <c r="DZ164" s="2847">
        <f>(CW164-DD164)*10^6</f>
        <v/>
      </c>
      <c r="EB164" s="2860" t="n"/>
    </row>
    <row collapsed="1" customHeight="1" ht="9" r="165">
      <c r="B165" s="2318" t="n"/>
      <c r="C165" s="2198" t="inlineStr">
        <is>
          <t>Opex159</t>
        </is>
      </c>
      <c r="D165" s="2943" t="n"/>
      <c r="E165" s="2944" t="n"/>
      <c r="F165" s="2944" t="n"/>
      <c r="G165" s="2944" t="n"/>
      <c r="H165" s="451" t="n"/>
      <c r="I165" s="486" t="n"/>
      <c r="J165" s="2943" t="n"/>
      <c r="K165" s="2944" t="n"/>
      <c r="L165" s="2944" t="n"/>
      <c r="M165" s="2944" t="n"/>
      <c r="N165" s="451" t="n"/>
      <c r="O165" s="486" t="n"/>
      <c r="P165" s="2943" t="n"/>
      <c r="Q165" s="2944" t="n"/>
      <c r="R165" s="2944" t="n"/>
      <c r="S165" s="2944" t="n"/>
      <c r="T165" s="451" t="n"/>
      <c r="U165" s="2945" t="n"/>
      <c r="V165" s="2943" t="n"/>
      <c r="W165" s="2944" t="n"/>
      <c r="X165" s="2944" t="n"/>
      <c r="Y165" s="2944" t="n"/>
      <c r="Z165" s="2944" t="n"/>
      <c r="AA165" s="2944" t="n"/>
      <c r="AB165" s="451" t="n"/>
      <c r="AC165" s="486" t="n"/>
      <c r="AD165" s="2943" t="n"/>
      <c r="AE165" s="2944" t="n"/>
      <c r="AF165" s="2944" t="n"/>
      <c r="AG165" s="2944" t="n"/>
      <c r="AH165" s="2944" t="n"/>
      <c r="AI165" s="2944" t="n"/>
      <c r="AJ165" s="451" t="n"/>
      <c r="AK165" s="486" t="n"/>
      <c r="AL165" s="2974" t="n"/>
      <c r="AM165" s="2944" t="n"/>
      <c r="AN165" s="2944" t="n"/>
      <c r="AO165" s="2944" t="n"/>
      <c r="AP165" s="2944" t="n"/>
      <c r="AQ165" s="2944" t="n"/>
      <c r="AR165" s="2944" t="n"/>
      <c r="AS165" s="451" t="n"/>
      <c r="AT165" s="2946" t="n"/>
      <c r="AU165" s="2974" t="n"/>
      <c r="AV165" s="2944" t="n"/>
      <c r="AW165" s="2944" t="n"/>
      <c r="AX165" s="2944" t="n"/>
      <c r="AY165" s="2944" t="n"/>
      <c r="AZ165" s="2944" t="n"/>
      <c r="BA165" s="451" t="n"/>
      <c r="BB165" s="486" t="n"/>
      <c r="BC165" s="2974" t="n"/>
      <c r="BD165" s="2944" t="n"/>
      <c r="BE165" s="2944" t="n"/>
      <c r="BF165" s="2944" t="n"/>
      <c r="BG165" s="2944" t="n"/>
      <c r="BH165" s="2944" t="n"/>
      <c r="BI165" s="451" t="n"/>
      <c r="BJ165" s="2945" t="n"/>
      <c r="BK165" s="2974" t="n"/>
      <c r="BL165" s="2944" t="n"/>
      <c r="BM165" s="2944" t="n"/>
      <c r="BN165" s="2944" t="n"/>
      <c r="BO165" s="2944" t="n"/>
      <c r="BP165" s="2944" t="n"/>
      <c r="BQ165" s="2944" t="n"/>
      <c r="BR165" s="451" t="n"/>
      <c r="BS165" s="2945" t="n"/>
      <c r="BT165" s="2974" t="n"/>
      <c r="BU165" s="2944" t="n"/>
      <c r="BV165" s="2944" t="n"/>
      <c r="BW165" s="2944" t="n"/>
      <c r="BX165" s="2944" t="n"/>
      <c r="BY165" s="2944" t="n"/>
      <c r="BZ165" s="451" t="n"/>
      <c r="CA165" s="2831" t="n"/>
      <c r="CB165" s="2974" t="n"/>
      <c r="CC165" s="2944" t="n"/>
      <c r="CD165" s="2944" t="n"/>
      <c r="CE165" s="2944" t="n"/>
      <c r="CF165" s="2944" t="n"/>
      <c r="CG165" s="2944" t="n"/>
      <c r="CH165" s="451" t="n"/>
      <c r="CI165" s="2831" t="n"/>
      <c r="CJ165" s="2974" t="n"/>
      <c r="CK165" s="2944" t="n"/>
      <c r="CL165" s="2944" t="n"/>
      <c r="CM165" s="2944" t="n"/>
      <c r="CN165" s="2944" t="n"/>
      <c r="CO165" s="2944" t="n"/>
      <c r="CP165" s="451" t="n"/>
      <c r="CQ165" s="486" t="n"/>
      <c r="CR165" s="2943" t="n"/>
      <c r="CS165" s="2944" t="n"/>
      <c r="CT165" s="2944" t="n"/>
      <c r="CU165" s="2944" t="n"/>
      <c r="CV165" s="2944" t="n"/>
      <c r="CW165" s="2944" t="n"/>
      <c r="CX165" s="451">
        <f>IFERROR(CR165/CW165-1,"-")</f>
        <v/>
      </c>
      <c r="CY165" s="70" t="n"/>
      <c r="CZ165" s="2947" t="n"/>
      <c r="DA165" s="2944" t="n"/>
      <c r="DB165" s="2944" t="n"/>
      <c r="DC165" s="2944" t="n"/>
      <c r="DD165" s="2944" t="n"/>
      <c r="DE165" s="451" t="n"/>
      <c r="DF165" s="451" t="n"/>
      <c r="DG165" s="2355" t="n"/>
      <c r="DH165" s="2355" t="n"/>
      <c r="DI165" s="2855" t="n"/>
      <c r="DJ165" s="2652">
        <f>SUM(D165,J165,P165,V165,AD165,AL165,AU165,BC165,BK165,BT165,CB165,CJ165)-CR165</f>
        <v/>
      </c>
      <c r="DK165" s="2652">
        <f>SUM(E165,K165,Q165,W165,AE165,AM165,AV165,BD165,BL165,BU165,CC165,CK165)-CS165</f>
        <v/>
      </c>
      <c r="DL165" s="2652">
        <f>SUM(G165,M165,S165,AA165,AI165,AR165,AZ165,BH165,BQ165,BY165,CG165,CO165)-CW165</f>
        <v/>
      </c>
      <c r="DM165" s="2652">
        <f>SUM(D165,J165,P165,V165,AD165,AL165,AU165,BC165,,BN165,BV165,CD165,CL165)-CT165</f>
        <v/>
      </c>
      <c r="DN165" s="2855" t="n"/>
      <c r="DO165" s="2855" t="n"/>
      <c r="DP165" s="2948" t="n"/>
      <c r="DQ165" s="2857">
        <f>-CR165+DP165/10^6</f>
        <v/>
      </c>
      <c r="DR165" s="2652">
        <f>SUM(E165,K165,Q165,W165,AE165,AM165,AV165,BD165,BL165,BU165,CC165,CK165)-CS165</f>
        <v/>
      </c>
      <c r="DS165" s="2652">
        <f>SUM(D165,J165,P165,V165,AD165,AL165,AU165,BC165,,BN165,BV165,CD165,CL165)-CT165</f>
        <v/>
      </c>
      <c r="DT165" s="2858" t="n"/>
      <c r="DU165" s="2307" t="n"/>
      <c r="DV165" s="2859">
        <f>DU165-CJ165</f>
        <v/>
      </c>
      <c r="DX165" s="2847">
        <f>(CS165-CZ165)*10^6</f>
        <v/>
      </c>
      <c r="DY165" s="2847">
        <f>(CT165-DC165)*10^6</f>
        <v/>
      </c>
      <c r="DZ165" s="2847">
        <f>(CW165-DD165)*10^6</f>
        <v/>
      </c>
      <c r="EB165" s="2860" t="n"/>
    </row>
    <row customHeight="1" ht="3" r="166">
      <c r="B166" s="710" t="n"/>
      <c r="C166" s="2198" t="inlineStr">
        <is>
          <t>Opex160</t>
        </is>
      </c>
      <c r="D166" s="2779" t="n"/>
      <c r="E166" s="2671" t="n"/>
      <c r="F166" s="2671" t="n"/>
      <c r="G166" s="2671" t="n"/>
      <c r="H166" s="353" t="n"/>
      <c r="I166" s="482" t="n"/>
      <c r="J166" s="2779" t="n"/>
      <c r="K166" s="2671" t="n"/>
      <c r="L166" s="2671" t="n"/>
      <c r="M166" s="2671" t="n"/>
      <c r="N166" s="353" t="n"/>
      <c r="O166" s="482" t="n"/>
      <c r="P166" s="2779" t="n"/>
      <c r="Q166" s="2671" t="n"/>
      <c r="R166" s="2671" t="n"/>
      <c r="S166" s="2671" t="n"/>
      <c r="T166" s="353" t="n"/>
      <c r="U166" s="2862" t="n"/>
      <c r="V166" s="2779" t="n"/>
      <c r="W166" s="2671" t="n"/>
      <c r="X166" s="2671" t="n"/>
      <c r="Y166" s="2671" t="n"/>
      <c r="Z166" s="2671" t="n"/>
      <c r="AA166" s="2671" t="n"/>
      <c r="AB166" s="353" t="n"/>
      <c r="AC166" s="482" t="n"/>
      <c r="AD166" s="2779" t="n"/>
      <c r="AE166" s="2671" t="n"/>
      <c r="AF166" s="2671" t="n"/>
      <c r="AG166" s="2671" t="n"/>
      <c r="AH166" s="2671" t="n"/>
      <c r="AI166" s="2671" t="n"/>
      <c r="AJ166" s="353" t="n"/>
      <c r="AK166" s="482" t="n"/>
      <c r="AL166" s="2779" t="n"/>
      <c r="AM166" s="2671" t="n"/>
      <c r="AN166" s="2671" t="n"/>
      <c r="AO166" s="2671" t="n"/>
      <c r="AP166" s="2671" t="n"/>
      <c r="AQ166" s="2671" t="n"/>
      <c r="AR166" s="2671" t="n"/>
      <c r="AS166" s="353" t="n"/>
      <c r="AT166" s="2863" t="n"/>
      <c r="AU166" s="2779" t="n"/>
      <c r="AV166" s="2671" t="n"/>
      <c r="AW166" s="2671" t="n"/>
      <c r="AX166" s="2671" t="n"/>
      <c r="AY166" s="2671" t="n"/>
      <c r="AZ166" s="2671" t="n"/>
      <c r="BA166" s="353" t="n"/>
      <c r="BB166" s="482" t="n"/>
      <c r="BC166" s="2779" t="n"/>
      <c r="BD166" s="2671" t="n"/>
      <c r="BE166" s="2671" t="n"/>
      <c r="BF166" s="2671" t="n"/>
      <c r="BG166" s="2671" t="n"/>
      <c r="BH166" s="2671" t="n"/>
      <c r="BI166" s="353" t="n"/>
      <c r="BJ166" s="2862" t="n"/>
      <c r="BK166" s="2779" t="n"/>
      <c r="BL166" s="2671" t="n"/>
      <c r="BM166" s="2671" t="n"/>
      <c r="BN166" s="2671" t="n"/>
      <c r="BO166" s="2671" t="n"/>
      <c r="BP166" s="2671" t="n"/>
      <c r="BQ166" s="2671" t="n"/>
      <c r="BR166" s="353" t="n"/>
      <c r="BS166" s="2862" t="n"/>
      <c r="BT166" s="2779" t="n"/>
      <c r="BU166" s="2671" t="n"/>
      <c r="BV166" s="2671" t="n"/>
      <c r="BW166" s="2671" t="n"/>
      <c r="BX166" s="2671" t="n"/>
      <c r="BY166" s="2671" t="n"/>
      <c r="BZ166" s="353" t="n"/>
      <c r="CA166" s="2831" t="n"/>
      <c r="CB166" s="2779" t="n"/>
      <c r="CC166" s="2671" t="n"/>
      <c r="CD166" s="2671" t="n"/>
      <c r="CE166" s="2671" t="n"/>
      <c r="CF166" s="2671" t="n"/>
      <c r="CG166" s="2671" t="n"/>
      <c r="CH166" s="353" t="n"/>
      <c r="CI166" s="2831" t="n"/>
      <c r="CJ166" s="2779" t="n"/>
      <c r="CK166" s="2671" t="n"/>
      <c r="CL166" s="2671" t="n"/>
      <c r="CM166" s="2671" t="n"/>
      <c r="CN166" s="2671" t="n"/>
      <c r="CO166" s="2671" t="n"/>
      <c r="CP166" s="353" t="n"/>
      <c r="CQ166" s="482" t="n"/>
      <c r="CR166" s="2779" t="n"/>
      <c r="CS166" s="2671" t="n"/>
      <c r="CT166" s="2671" t="n"/>
      <c r="CU166" s="2671">
        <f>+CR166-CS166</f>
        <v/>
      </c>
      <c r="CV166" s="2671">
        <f>+CR166-CT166</f>
        <v/>
      </c>
      <c r="CW166" s="2671" t="n"/>
      <c r="CX166" s="353">
        <f>IFERROR(CR166/CW166-1,"-")</f>
        <v/>
      </c>
      <c r="CY166" s="70" t="n"/>
      <c r="CZ166" s="2864" t="n"/>
      <c r="DA166" s="2671" t="n"/>
      <c r="DB166" s="2671" t="n"/>
      <c r="DC166" s="2671" t="n"/>
      <c r="DD166" s="2671" t="n"/>
      <c r="DE166" s="353" t="n"/>
      <c r="DF166" s="353" t="n"/>
      <c r="DG166" s="2283" t="n"/>
      <c r="DH166" s="2283" t="n"/>
      <c r="DI166" s="2855" t="n"/>
      <c r="DJ166" s="2652">
        <f>SUM(D166,J166,P166,V166,AD166,AL166,AU166,BC166,BK166,BT166,CB166,CJ166)-CR166</f>
        <v/>
      </c>
      <c r="DK166" s="2652">
        <f>SUM(E166,K166,Q166,W166,AE166,AM166,AV166,BD166,BL166,BU166,CC166,CK166)-CS166</f>
        <v/>
      </c>
      <c r="DL166" s="2652">
        <f>SUM(G166,M166,S166,AA166,AI166,AR166,AZ166,BH166,BQ166,BY166,CG166,CO166)-CW166</f>
        <v/>
      </c>
      <c r="DM166" s="2652">
        <f>SUM(D166,J166,P166,V166,AD166,AL166,AU166,BC166,,BN166,BV166,CD166,CL166)-CT166</f>
        <v/>
      </c>
      <c r="DN166" s="2855" t="n"/>
      <c r="DO166" s="2855" t="n"/>
      <c r="DP166" s="2865" t="n"/>
      <c r="DQ166" s="2857">
        <f>-CR166+DP166/10^6</f>
        <v/>
      </c>
      <c r="DR166" s="2652">
        <f>SUM(E166,K166,Q166,W166,AE166,AM166,AV166,BD166,BL166,BU166,CC166,CK166)-CS166</f>
        <v/>
      </c>
      <c r="DS166" s="2652">
        <f>SUM(D166,J166,P166,V166,AD166,AL166,AU166,BC166,,BN166,BV166,CD166,CL166)-CT166</f>
        <v/>
      </c>
      <c r="DT166" s="2858" t="n"/>
      <c r="DU166" s="2307" t="n"/>
      <c r="DV166" s="2859">
        <f>DU166-CJ166</f>
        <v/>
      </c>
      <c r="DX166" s="2847">
        <f>(CS166-CZ166)*10^6</f>
        <v/>
      </c>
      <c r="DY166" s="2847">
        <f>(CT166-DC166)*10^6</f>
        <v/>
      </c>
      <c r="DZ166" s="2847">
        <f>(CW166-DD166)*10^6</f>
        <v/>
      </c>
      <c r="EB166" s="2860" t="n"/>
    </row>
    <row customHeight="1" ht="22.5" r="167">
      <c r="B167" s="2866" t="inlineStr">
        <is>
          <t>Impôts, taxes et redevances</t>
        </is>
      </c>
      <c r="C167" s="2198" t="inlineStr">
        <is>
          <t>Opex161</t>
        </is>
      </c>
      <c r="D167" s="2846" t="n">
        <v>2350.092933</v>
      </c>
      <c r="E167" s="2847" t="n">
        <v>2473.236334269004</v>
      </c>
      <c r="F167" s="2847" t="n">
        <v>-123.1434012690038</v>
      </c>
      <c r="G167" s="2847" t="n">
        <v>2616.797006</v>
      </c>
      <c r="H167" s="475" t="n">
        <v>-0.1019200466786226</v>
      </c>
      <c r="I167" s="1495" t="n"/>
      <c r="J167" s="2846" t="n">
        <v>2156.529636</v>
      </c>
      <c r="K167" s="2847" t="n">
        <v>2352.635513754456</v>
      </c>
      <c r="L167" s="2847" t="n">
        <v>-196.1058777544558</v>
      </c>
      <c r="M167" s="2847" t="n">
        <v>2468.945592</v>
      </c>
      <c r="N167" s="475" t="n">
        <v>-0.1265382100813827</v>
      </c>
      <c r="O167" s="481" t="n"/>
      <c r="P167" s="2846" t="n">
        <v>2319.178916</v>
      </c>
      <c r="Q167" s="2847" t="n">
        <v>2598.470222658476</v>
      </c>
      <c r="R167" s="2847" t="n">
        <v>-279.2913066584756</v>
      </c>
      <c r="S167" s="2847" t="n">
        <v>4065.884395</v>
      </c>
      <c r="T167" s="475" t="n">
        <v>-0.4296003794766032</v>
      </c>
      <c r="U167" s="2848" t="n"/>
      <c r="V167" s="2846" t="n">
        <v>2252.047614</v>
      </c>
      <c r="W167" s="2847" t="n">
        <v>2527.447075579578</v>
      </c>
      <c r="X167" s="2847" t="n">
        <v>2370.103055417815</v>
      </c>
      <c r="Y167" s="2847" t="n">
        <v>-275.3994615795782</v>
      </c>
      <c r="Z167" s="2847" t="n">
        <v>-118.055441417815</v>
      </c>
      <c r="AA167" s="2847" t="n">
        <v>2568.564528</v>
      </c>
      <c r="AB167" s="475" t="n">
        <v>-0.1232271607544368</v>
      </c>
      <c r="AC167" s="481" t="n"/>
      <c r="AD167" s="2846" t="n"/>
      <c r="AE167" s="2847" t="n"/>
      <c r="AF167" s="2847" t="n"/>
      <c r="AG167" s="2847" t="n"/>
      <c r="AH167" s="2847" t="n"/>
      <c r="AI167" s="2847" t="n"/>
      <c r="AJ167" s="475" t="n"/>
      <c r="AK167" s="481" t="n"/>
      <c r="AL167" s="2846" t="n"/>
      <c r="AM167" s="2847" t="n"/>
      <c r="AN167" s="2847" t="n"/>
      <c r="AO167" s="2847" t="n"/>
      <c r="AP167" s="2847" t="n"/>
      <c r="AQ167" s="2847" t="n"/>
      <c r="AR167" s="2847" t="n"/>
      <c r="AS167" s="475" t="n"/>
      <c r="AT167" s="2849" t="n"/>
      <c r="AU167" s="2846" t="n"/>
      <c r="AV167" s="2847" t="n"/>
      <c r="AW167" s="2847" t="n"/>
      <c r="AX167" s="2847" t="n"/>
      <c r="AY167" s="2847" t="n"/>
      <c r="AZ167" s="2847" t="n"/>
      <c r="BA167" s="475" t="n"/>
      <c r="BB167" s="481" t="n"/>
      <c r="BC167" s="2846" t="n"/>
      <c r="BD167" s="2847" t="n"/>
      <c r="BE167" s="2847" t="n"/>
      <c r="BF167" s="2847" t="n"/>
      <c r="BG167" s="2847" t="n"/>
      <c r="BH167" s="2847" t="n"/>
      <c r="BI167" s="475" t="n"/>
      <c r="BJ167" s="2851" t="n"/>
      <c r="BK167" s="2846" t="n"/>
      <c r="BL167" s="2847" t="n"/>
      <c r="BM167" s="2847" t="n"/>
      <c r="BN167" s="2847" t="n"/>
      <c r="BO167" s="2847" t="n"/>
      <c r="BP167" s="2847" t="n"/>
      <c r="BQ167" s="2847" t="n"/>
      <c r="BR167" s="475" t="n"/>
      <c r="BS167" s="2851" t="n"/>
      <c r="BT167" s="2846" t="n"/>
      <c r="BU167" s="2847" t="n"/>
      <c r="BV167" s="2847" t="n"/>
      <c r="BW167" s="2847" t="n"/>
      <c r="BX167" s="2847" t="n"/>
      <c r="BY167" s="2847" t="n"/>
      <c r="BZ167" s="475" t="n"/>
      <c r="CA167" s="2831" t="n"/>
      <c r="CB167" s="2846" t="n"/>
      <c r="CC167" s="2847" t="n"/>
      <c r="CD167" s="2847" t="n"/>
      <c r="CE167" s="2847" t="n"/>
      <c r="CF167" s="2847" t="n"/>
      <c r="CG167" s="2847" t="n"/>
      <c r="CH167" s="475" t="n"/>
      <c r="CI167" s="2831" t="n"/>
      <c r="CJ167" s="2846" t="n"/>
      <c r="CK167" s="2847" t="n"/>
      <c r="CL167" s="2847" t="n"/>
      <c r="CM167" s="2847" t="n"/>
      <c r="CN167" s="2847" t="n"/>
      <c r="CO167" s="2847" t="n"/>
      <c r="CP167" s="475" t="n"/>
      <c r="CQ167" s="481" t="n"/>
      <c r="CR167" s="2852" t="n">
        <v>9077.849098999999</v>
      </c>
      <c r="CS167" s="2847" t="n">
        <v>9951.789146261515</v>
      </c>
      <c r="CT167" s="2847" t="n">
        <v>9195.904540417814</v>
      </c>
      <c r="CU167" s="2847" t="n">
        <v>-873.9400472615162</v>
      </c>
      <c r="CV167" s="2847" t="n">
        <v>-118.055441417815</v>
      </c>
      <c r="CW167" s="2847" t="n">
        <v>11720.191521</v>
      </c>
      <c r="CX167" s="475">
        <f>IFERROR(CR167/CW167-1,"-")</f>
        <v/>
      </c>
      <c r="CY167" s="248" t="n"/>
      <c r="CZ167" s="2854" t="n">
        <v>31042.43483432204</v>
      </c>
      <c r="DA167" s="2847" t="n">
        <v>28764.7090086897</v>
      </c>
      <c r="DB167" s="2847" t="n"/>
      <c r="DC167" s="2847" t="n"/>
      <c r="DD167" s="2847" t="n">
        <v>31653.222635</v>
      </c>
      <c r="DE167" s="475">
        <f>+CZ167/DD167-1</f>
        <v/>
      </c>
      <c r="DF167" s="475">
        <f>+DA167/DD167-1</f>
        <v/>
      </c>
      <c r="DG167" s="2282">
        <f>+DB167/DD167-1</f>
        <v/>
      </c>
      <c r="DH167" s="2282">
        <f>+DC167/DD167-1</f>
        <v/>
      </c>
      <c r="DI167" s="2855" t="n"/>
      <c r="DJ167" s="2652">
        <f>SUM(D167,J167,P167,V167,AD167,AL167,AU167,BC167,BK167,BT167,CB167,CJ167)-CR167</f>
        <v/>
      </c>
      <c r="DK167" s="2652">
        <f>SUM(E167,K167,Q167,W167,AE167,AM167,AV167,BD167,BL167,BU167,CC167,CK167)-CS167</f>
        <v/>
      </c>
      <c r="DL167" s="2652">
        <f>SUM(G167,M167,S167,AA167,AI167,AR167,AZ167,BH167,BQ167,BY167,CG167,CO167)-CW167</f>
        <v/>
      </c>
      <c r="DM167" s="2652">
        <f>SUM(D167,J167,P167,V167,AD167,AL167,AU167,BC167,,BN167,BV167,CD167,CL167)-CT167</f>
        <v/>
      </c>
      <c r="DN167" s="2855" t="n"/>
      <c r="DO167" s="2855" t="n"/>
      <c r="DP167" s="2856">
        <f>+DP168+DP171+DP173</f>
        <v/>
      </c>
      <c r="DQ167" s="2857">
        <f>-CR167+DP167/10^6</f>
        <v/>
      </c>
      <c r="DR167" s="2652">
        <f>SUM(E167,K167,Q167,W167,AE167,AM167,AV167,BD167,BL167,BU167,CC167,CK167)-CS167</f>
        <v/>
      </c>
      <c r="DS167" s="2652">
        <f>SUM(D167,J167,P167,V167,AD167,AL167,AU167,BC167,,BN167,BV167,CD167,CL167)-CT167</f>
        <v/>
      </c>
      <c r="DT167" s="2858" t="n"/>
      <c r="DU167" s="2307" t="n">
        <v>3507.105477</v>
      </c>
      <c r="DV167" s="2859">
        <f>DU167-CJ167</f>
        <v/>
      </c>
      <c r="DX167" s="2847">
        <f>(CS167-CZ167)*10^6</f>
        <v/>
      </c>
      <c r="DY167" s="2847">
        <f>(CT167-DC167)*10^6</f>
        <v/>
      </c>
      <c r="DZ167" s="2847">
        <f>(CW167-DD167)*10^6</f>
        <v/>
      </c>
      <c r="EB167" s="2860" t="n"/>
    </row>
    <row customHeight="1" ht="15.75" r="168">
      <c r="B168" s="2207" t="inlineStr">
        <is>
          <t>Redevances régulateur</t>
        </is>
      </c>
      <c r="C168" s="2198" t="inlineStr">
        <is>
          <t>Opex162</t>
        </is>
      </c>
      <c r="D168" s="2949" t="n">
        <v>2103.920948</v>
      </c>
      <c r="E168" s="2950" t="n">
        <v>2241.82240825553</v>
      </c>
      <c r="F168" s="2671" t="n">
        <v>-137.9014602555299</v>
      </c>
      <c r="G168" s="2671" t="n">
        <v>2378.238543</v>
      </c>
      <c r="H168" s="449" t="n">
        <v>-0.1153448613501846</v>
      </c>
      <c r="I168" s="483" t="n"/>
      <c r="J168" s="2949" t="n">
        <v>1922.346246</v>
      </c>
      <c r="K168" s="2950" t="n">
        <v>2132.505875040589</v>
      </c>
      <c r="L168" s="2671" t="n">
        <v>-210.1596290405887</v>
      </c>
      <c r="M168" s="2671" t="n">
        <v>2249.846271</v>
      </c>
      <c r="N168" s="449" t="n">
        <v>-0.1455655122847279</v>
      </c>
      <c r="O168" s="483" t="n"/>
      <c r="P168" s="2949" t="n">
        <v>2074.079975</v>
      </c>
      <c r="Q168" s="2950" t="n">
        <v>2355.338505918502</v>
      </c>
      <c r="R168" s="2671" t="n">
        <v>-281.2585309185015</v>
      </c>
      <c r="S168" s="2671" t="n">
        <v>3825.209973999999</v>
      </c>
      <c r="T168" s="449" t="n">
        <v>-0.4577866341723597</v>
      </c>
      <c r="U168" s="2951" t="n"/>
      <c r="V168" s="2949" t="n">
        <v>2002.424666</v>
      </c>
      <c r="W168" s="2950" t="n">
        <v>2290.960799501957</v>
      </c>
      <c r="X168" s="2950" t="n">
        <v>2099.103055417815</v>
      </c>
      <c r="Y168" s="2671" t="n">
        <v>-288.536133501957</v>
      </c>
      <c r="Z168" s="2671" t="n">
        <v>-96.6783894178152</v>
      </c>
      <c r="AA168" s="2671" t="n">
        <v>2328.234362</v>
      </c>
      <c r="AB168" s="449" t="n">
        <v>-0.1399385308101557</v>
      </c>
      <c r="AC168" s="483" t="n"/>
      <c r="AD168" s="2949" t="n"/>
      <c r="AE168" s="2950" t="n"/>
      <c r="AF168" s="2950" t="n"/>
      <c r="AG168" s="2671" t="n"/>
      <c r="AH168" s="2671" t="n"/>
      <c r="AI168" s="2671" t="n"/>
      <c r="AJ168" s="449" t="n"/>
      <c r="AK168" s="483" t="n"/>
      <c r="AL168" s="2949" t="n"/>
      <c r="AM168" s="2950" t="n"/>
      <c r="AN168" s="2950" t="n"/>
      <c r="AO168" s="2950" t="n"/>
      <c r="AP168" s="2671" t="n"/>
      <c r="AQ168" s="2671" t="n"/>
      <c r="AR168" s="2671" t="n"/>
      <c r="AS168" s="449" t="n"/>
      <c r="AT168" s="2952" t="n"/>
      <c r="AU168" s="2949" t="n"/>
      <c r="AV168" s="2950" t="n"/>
      <c r="AW168" s="2950" t="n"/>
      <c r="AX168" s="2671" t="n"/>
      <c r="AY168" s="2671" t="n"/>
      <c r="AZ168" s="2671" t="n"/>
      <c r="BA168" s="449" t="n"/>
      <c r="BB168" s="483" t="n"/>
      <c r="BC168" s="2949" t="n"/>
      <c r="BD168" s="2950" t="n"/>
      <c r="BE168" s="2950" t="n"/>
      <c r="BF168" s="2671" t="n"/>
      <c r="BG168" s="2671" t="n"/>
      <c r="BH168" s="2671" t="n"/>
      <c r="BI168" s="449" t="n"/>
      <c r="BJ168" s="2951" t="n"/>
      <c r="BK168" s="2949" t="n"/>
      <c r="BL168" s="2950" t="n"/>
      <c r="BM168" s="2950" t="n"/>
      <c r="BN168" s="2950" t="n"/>
      <c r="BO168" s="2671" t="n"/>
      <c r="BP168" s="2671" t="n"/>
      <c r="BQ168" s="2671" t="n"/>
      <c r="BR168" s="449" t="n"/>
      <c r="BS168" s="2951" t="n"/>
      <c r="BT168" s="2949" t="n"/>
      <c r="BU168" s="2950" t="n"/>
      <c r="BV168" s="2950" t="n"/>
      <c r="BW168" s="2671" t="n"/>
      <c r="BX168" s="2671" t="n"/>
      <c r="BY168" s="2671" t="n"/>
      <c r="BZ168" s="449" t="n"/>
      <c r="CA168" s="2831" t="n"/>
      <c r="CB168" s="2949" t="n"/>
      <c r="CC168" s="2950" t="n"/>
      <c r="CD168" s="2950" t="n"/>
      <c r="CE168" s="2671" t="n"/>
      <c r="CF168" s="2671" t="n"/>
      <c r="CG168" s="2671" t="n"/>
      <c r="CH168" s="449" t="n"/>
      <c r="CI168" s="2831" t="n"/>
      <c r="CJ168" s="2949" t="n"/>
      <c r="CK168" s="2950" t="n"/>
      <c r="CL168" s="2950" t="n"/>
      <c r="CM168" s="2671" t="n"/>
      <c r="CN168" s="2671" t="n"/>
      <c r="CO168" s="2671" t="n"/>
      <c r="CP168" s="449" t="n"/>
      <c r="CQ168" s="483" t="n"/>
      <c r="CR168" s="2949" t="n">
        <v>8102.771835</v>
      </c>
      <c r="CS168" s="2950" t="n">
        <v>9020.627588716576</v>
      </c>
      <c r="CT168" s="2950" t="n">
        <v>8199.450224417815</v>
      </c>
      <c r="CU168" s="2950" t="n">
        <v>-917.8557537165752</v>
      </c>
      <c r="CV168" s="2950" t="n">
        <v>-96.67838941781429</v>
      </c>
      <c r="CW168" s="2950" t="n">
        <v>10781.52915</v>
      </c>
      <c r="CX168" s="449">
        <f>IFERROR(CR168/CW168-1,"-")</f>
        <v/>
      </c>
      <c r="CY168" s="70" t="n"/>
      <c r="CZ168" s="2953" t="n">
        <v>28137.87952818665</v>
      </c>
      <c r="DA168" s="2950" t="n">
        <v>25863.2546846897</v>
      </c>
      <c r="DB168" s="2950" t="n"/>
      <c r="DC168" s="2950" t="n"/>
      <c r="DD168" s="2950" t="n">
        <v>28534.138579</v>
      </c>
      <c r="DE168" s="449">
        <f>+CZ168/DD168-1</f>
        <v/>
      </c>
      <c r="DF168" s="449">
        <f>+DA168/DD168-1</f>
        <v/>
      </c>
      <c r="DG168" s="2356">
        <f>+DB168/DD168-1</f>
        <v/>
      </c>
      <c r="DH168" s="2356">
        <f>+DC168/DD168-1</f>
        <v/>
      </c>
      <c r="DI168" s="2855" t="n"/>
      <c r="DJ168" s="2652">
        <f>SUM(D168,J168,P168,V168,AD168,AL168,AU168,BC168,BK168,BT168,CB168,CJ168)-CR168</f>
        <v/>
      </c>
      <c r="DK168" s="2652">
        <f>SUM(E168,K168,Q168,W168,AE168,AM168,AV168,BD168,BL168,BU168,CC168,CK168)-CS168</f>
        <v/>
      </c>
      <c r="DL168" s="2652">
        <f>SUM(G168,M168,S168,AA168,AI168,AR168,AZ168,BH168,BQ168,BY168,CG168,CO168)-CW168</f>
        <v/>
      </c>
      <c r="DM168" s="2652">
        <f>SUM(D168,J168,P168,V168,AD168,AL168,AU168,BC168,,BN168,BV168,CD168,CL168)-CT168</f>
        <v/>
      </c>
      <c r="DN168" s="2855" t="n"/>
      <c r="DO168" s="2855" t="n"/>
      <c r="DP168" s="2954">
        <f>+DP169+DP170</f>
        <v/>
      </c>
      <c r="DQ168" s="2857">
        <f>-CR168+DP168/10^6</f>
        <v/>
      </c>
      <c r="DR168" s="2652">
        <f>SUM(E168,K168,Q168,W168,AE168,AM168,AV168,BD168,BL168,BU168,CC168,CK168)-CS168</f>
        <v/>
      </c>
      <c r="DS168" s="2652">
        <f>SUM(D168,J168,P168,V168,AD168,AL168,AU168,BC168,,BN168,BV168,CD168,CL168)-CT168</f>
        <v/>
      </c>
      <c r="DT168" s="2858" t="n"/>
      <c r="DU168" s="2307" t="n">
        <v>2477.641711</v>
      </c>
      <c r="DV168" s="2859">
        <f>DU168-CJ168</f>
        <v/>
      </c>
      <c r="DX168" s="2847">
        <f>(CS168-CZ168)*10^6</f>
        <v/>
      </c>
      <c r="DY168" s="2847">
        <f>(CT168-DC168)*10^6</f>
        <v/>
      </c>
      <c r="DZ168" s="2847">
        <f>(CW168-DD168)*10^6</f>
        <v/>
      </c>
      <c r="EB168" s="2860" t="n"/>
    </row>
    <row customFormat="1" customHeight="1" hidden="1" ht="15.75" outlineLevel="1" r="169" s="1879">
      <c r="A169" s="1116" t="n"/>
      <c r="B169" s="2202" t="inlineStr">
        <is>
          <t>REDEVANCES AUTORITE DE REGULATION (Redevance licence &amp; Contribution)</t>
        </is>
      </c>
      <c r="C169" s="2201" t="inlineStr">
        <is>
          <t>Opex163</t>
        </is>
      </c>
      <c r="D169" s="2867" t="n">
        <v>2103.920948</v>
      </c>
      <c r="E169" s="2868" t="n">
        <v>379.299026188892</v>
      </c>
      <c r="F169" s="2868" t="n">
        <v>1724.621921811108</v>
      </c>
      <c r="G169" s="2868" t="n">
        <v>2378.238543</v>
      </c>
      <c r="H169" s="1492" t="n">
        <v>-0.1153448613501846</v>
      </c>
      <c r="I169" s="482" t="n"/>
      <c r="J169" s="2867" t="n">
        <v>1922.346246</v>
      </c>
      <c r="K169" s="2868" t="n">
        <v>360.3825708875994</v>
      </c>
      <c r="L169" s="2868" t="n">
        <v>1561.963675112401</v>
      </c>
      <c r="M169" s="2868" t="n">
        <v>2249.846271</v>
      </c>
      <c r="N169" s="1492" t="n">
        <v>-0.1455655122847279</v>
      </c>
      <c r="O169" s="1496" t="n"/>
      <c r="P169" s="2867" t="n">
        <v>2074.079975</v>
      </c>
      <c r="Q169" s="2868" t="n">
        <v>404.4050159624034</v>
      </c>
      <c r="R169" s="2868" t="n">
        <v>1669.674959037597</v>
      </c>
      <c r="S169" s="2868" t="n">
        <v>3825.209974</v>
      </c>
      <c r="T169" s="1492" t="n">
        <v>-0.4577866341723598</v>
      </c>
      <c r="U169" s="2862" t="n"/>
      <c r="V169" s="2867" t="n">
        <v>2002.424666</v>
      </c>
      <c r="W169" s="2868" t="n">
        <v>392.0270190934715</v>
      </c>
      <c r="X169" s="2868" t="n">
        <v>328.9432005882894</v>
      </c>
      <c r="Y169" s="2868" t="n">
        <v>1610.397646906528</v>
      </c>
      <c r="Z169" s="2868" t="n">
        <v>1673.48146541171</v>
      </c>
      <c r="AA169" s="2868" t="n">
        <v>2328.234362</v>
      </c>
      <c r="AB169" s="1492" t="n">
        <v>-0.1399385308101557</v>
      </c>
      <c r="AC169" s="1496" t="n"/>
      <c r="AD169" s="2867" t="n"/>
      <c r="AE169" s="2868" t="n"/>
      <c r="AF169" s="2868" t="n"/>
      <c r="AG169" s="2868" t="n"/>
      <c r="AH169" s="2868" t="n"/>
      <c r="AI169" s="2868" t="n"/>
      <c r="AJ169" s="1492" t="n"/>
      <c r="AK169" s="1496" t="n"/>
      <c r="AL169" s="2867" t="n"/>
      <c r="AM169" s="2868" t="n"/>
      <c r="AN169" s="2868" t="n"/>
      <c r="AO169" s="2868" t="n"/>
      <c r="AP169" s="2868" t="n"/>
      <c r="AQ169" s="2868" t="n"/>
      <c r="AR169" s="2868" t="n"/>
      <c r="AS169" s="1492" t="n"/>
      <c r="AT169" s="2863" t="n"/>
      <c r="AU169" s="2867" t="n"/>
      <c r="AV169" s="2868" t="n"/>
      <c r="AW169" s="2868" t="n"/>
      <c r="AX169" s="2868" t="n"/>
      <c r="AY169" s="2868" t="n"/>
      <c r="AZ169" s="2868" t="n"/>
      <c r="BA169" s="1492" t="n"/>
      <c r="BB169" s="1496" t="n"/>
      <c r="BC169" s="2867" t="n"/>
      <c r="BD169" s="2868" t="n"/>
      <c r="BE169" s="2868" t="n"/>
      <c r="BF169" s="2868" t="n"/>
      <c r="BG169" s="2868" t="n"/>
      <c r="BH169" s="2868" t="n"/>
      <c r="BI169" s="1492" t="n"/>
      <c r="BJ169" s="2869" t="n"/>
      <c r="BK169" s="2867" t="n"/>
      <c r="BL169" s="2868" t="n"/>
      <c r="BM169" s="2868" t="n"/>
      <c r="BN169" s="2868" t="n"/>
      <c r="BO169" s="2868" t="n"/>
      <c r="BP169" s="2868" t="n"/>
      <c r="BQ169" s="2868" t="n"/>
      <c r="BR169" s="1492" t="n"/>
      <c r="BS169" s="2869" t="n"/>
      <c r="BT169" s="2867" t="n"/>
      <c r="BU169" s="2868" t="n"/>
      <c r="BV169" s="2868" t="n"/>
      <c r="BW169" s="2868" t="n"/>
      <c r="BX169" s="2868" t="n"/>
      <c r="BY169" s="2868" t="n"/>
      <c r="BZ169" s="1492" t="n"/>
      <c r="CA169" s="2831" t="n"/>
      <c r="CB169" s="2867" t="n"/>
      <c r="CC169" s="2868" t="n"/>
      <c r="CD169" s="2868" t="n"/>
      <c r="CE169" s="2868" t="n"/>
      <c r="CF169" s="2868" t="n"/>
      <c r="CG169" s="2868" t="n"/>
      <c r="CH169" s="1492" t="n"/>
      <c r="CI169" s="2831" t="n"/>
      <c r="CJ169" s="2867" t="n"/>
      <c r="CK169" s="2868" t="n"/>
      <c r="CL169" s="2868" t="n"/>
      <c r="CM169" s="2868" t="n"/>
      <c r="CN169" s="2868" t="n"/>
      <c r="CO169" s="2868" t="n"/>
      <c r="CP169" s="1492" t="n"/>
      <c r="CQ169" s="1496" t="n"/>
      <c r="CR169" s="2975" t="n">
        <v>8102.771835</v>
      </c>
      <c r="CS169" s="2868" t="n">
        <v>1536.113632132366</v>
      </c>
      <c r="CT169" s="2868" t="n">
        <v>6429.29036958829</v>
      </c>
      <c r="CU169" s="2868" t="n">
        <v>6566.658202867635</v>
      </c>
      <c r="CV169" s="2868" t="n">
        <v>1673.481465411711</v>
      </c>
      <c r="CW169" s="2868" t="n">
        <v>10781.52915</v>
      </c>
      <c r="CX169" s="1492">
        <f>IFERROR(CR169/CW169-1,"-")</f>
        <v/>
      </c>
      <c r="CY169" s="70" t="n"/>
      <c r="CZ169" s="2870" t="n">
        <v>4845.431957806725</v>
      </c>
      <c r="DA169" s="2868" t="n">
        <v>9474.903268157919</v>
      </c>
      <c r="DB169" s="2868" t="n"/>
      <c r="DC169" s="2868" t="n"/>
      <c r="DD169" s="2868" t="n">
        <v>28534.138579</v>
      </c>
      <c r="DE169" s="1492">
        <f>+CZ169/DD169-1</f>
        <v/>
      </c>
      <c r="DF169" s="1492">
        <f>+DA169/DD169-1</f>
        <v/>
      </c>
      <c r="DG169" s="1994">
        <f>+DB169/DD169-1</f>
        <v/>
      </c>
      <c r="DH169" s="1994">
        <f>+DC169/DD169-1</f>
        <v/>
      </c>
      <c r="DI169" s="2855" t="n"/>
      <c r="DJ169" s="2652">
        <f>SUM(D169,J169,P169,V169,AD169,AL169,AU169,BC169,BK169,BT169,CB169,CJ169)-CR169</f>
        <v/>
      </c>
      <c r="DK169" s="2652">
        <f>SUM(E169,K169,Q169,W169,AE169,AM169,AV169,BD169,BL169,BU169,CC169,CK169)-CS169</f>
        <v/>
      </c>
      <c r="DL169" s="2652">
        <f>SUM(G169,M169,S169,AA169,AI169,AR169,AZ169,BH169,BQ169,BY169,CG169,CO169)-CW169</f>
        <v/>
      </c>
      <c r="DM169" s="2652">
        <f>SUM(D169,J169,P169,V169,AD169,AL169,AU169,BC169,,BN169,BV169,CD169,CL169)-CT169</f>
        <v/>
      </c>
      <c r="DN169" s="2855" t="n"/>
      <c r="DO169" s="2855" t="n"/>
      <c r="DP169" s="2867" t="n">
        <v>27649911524</v>
      </c>
      <c r="DQ169" s="2857" t="n"/>
      <c r="DR169" s="2652">
        <f>SUM(E169,K169,Q169,W169,AE169,AM169,AV169,BD169,BL169,BU169,CC169,CK169)-CS169</f>
        <v/>
      </c>
      <c r="DS169" s="2652">
        <f>SUM(D169,J169,P169,V169,AD169,AL169,AU169,BC169,,BN169,BV169,CD169,CL169)-CT169</f>
        <v/>
      </c>
      <c r="DT169" s="2858" t="n"/>
      <c r="DU169" s="2189" t="n">
        <v>2477.641711</v>
      </c>
      <c r="DV169" s="2859">
        <f>DU169-CJ169</f>
        <v/>
      </c>
      <c r="DX169" s="2847">
        <f>(CS169-CZ169)*10^6</f>
        <v/>
      </c>
      <c r="DY169" s="2847">
        <f>(CT169-DC169)*10^6</f>
        <v/>
      </c>
      <c r="DZ169" s="2847">
        <f>(CW169-DD169)*10^6</f>
        <v/>
      </c>
      <c r="EB169" s="2860" t="n"/>
    </row>
    <row customFormat="1" customHeight="1" hidden="1" ht="30" outlineLevel="1" r="170" s="1879">
      <c r="A170" s="1116" t="n"/>
      <c r="B170" s="2369" t="inlineStr">
        <is>
          <t>REDEVANCES AUTORITE DE REGULAT (Redevance Trafic &amp; autres)</t>
        </is>
      </c>
      <c r="C170" s="2201" t="inlineStr">
        <is>
          <t>Opex164</t>
        </is>
      </c>
      <c r="D170" s="2867" t="n"/>
      <c r="E170" s="2868" t="n">
        <v>1862.523382066638</v>
      </c>
      <c r="F170" s="2868" t="n">
        <v>-1862.523382066638</v>
      </c>
      <c r="G170" s="2868" t="n"/>
      <c r="H170" s="1492" t="n"/>
      <c r="I170" s="482" t="n"/>
      <c r="J170" s="2867" t="n"/>
      <c r="K170" s="2868" t="n">
        <v>1772.12330415299</v>
      </c>
      <c r="L170" s="2868" t="n">
        <v>-1772.12330415299</v>
      </c>
      <c r="M170" s="2868" t="n"/>
      <c r="N170" s="1492" t="n"/>
      <c r="O170" s="1496" t="n"/>
      <c r="P170" s="2867" t="n"/>
      <c r="Q170" s="2868" t="n">
        <v>1950.933489956098</v>
      </c>
      <c r="R170" s="2868" t="n">
        <v>-1950.933489956098</v>
      </c>
      <c r="S170" s="2868" t="n"/>
      <c r="T170" s="1492" t="n"/>
      <c r="U170" s="2862" t="n"/>
      <c r="V170" s="2867" t="n"/>
      <c r="W170" s="2868" t="n">
        <v>1898.933780408486</v>
      </c>
      <c r="X170" s="2868" t="n">
        <v>1770.159854829526</v>
      </c>
      <c r="Y170" s="2868" t="n">
        <v>-1898.933780408486</v>
      </c>
      <c r="Z170" s="2868" t="n">
        <v>-1770.159854829526</v>
      </c>
      <c r="AA170" s="2868" t="n"/>
      <c r="AB170" s="1492" t="n"/>
      <c r="AC170" s="1496" t="n"/>
      <c r="AD170" s="2867" t="n"/>
      <c r="AE170" s="2868" t="n"/>
      <c r="AF170" s="2868" t="n"/>
      <c r="AG170" s="2868" t="n"/>
      <c r="AH170" s="2868" t="n"/>
      <c r="AI170" s="2868" t="n"/>
      <c r="AJ170" s="1492" t="n"/>
      <c r="AK170" s="1496" t="n"/>
      <c r="AL170" s="2867" t="n"/>
      <c r="AM170" s="2868" t="n"/>
      <c r="AN170" s="2868" t="n"/>
      <c r="AO170" s="2868" t="n"/>
      <c r="AP170" s="2868" t="n"/>
      <c r="AQ170" s="2868" t="n"/>
      <c r="AR170" s="2868" t="n"/>
      <c r="AS170" s="1492" t="n"/>
      <c r="AT170" s="2863" t="n"/>
      <c r="AU170" s="2867" t="n"/>
      <c r="AV170" s="2868" t="n"/>
      <c r="AW170" s="2868" t="n"/>
      <c r="AX170" s="2868" t="n"/>
      <c r="AY170" s="2868" t="n"/>
      <c r="AZ170" s="2868" t="n"/>
      <c r="BA170" s="1492" t="n"/>
      <c r="BB170" s="1496" t="n"/>
      <c r="BC170" s="2867" t="n"/>
      <c r="BD170" s="2868" t="n"/>
      <c r="BE170" s="2868" t="n"/>
      <c r="BF170" s="2868" t="n"/>
      <c r="BG170" s="2868" t="n"/>
      <c r="BH170" s="2868" t="n"/>
      <c r="BI170" s="1492" t="n"/>
      <c r="BJ170" s="2869" t="n"/>
      <c r="BK170" s="2867" t="n"/>
      <c r="BL170" s="2868" t="n"/>
      <c r="BM170" s="2868" t="n"/>
      <c r="BN170" s="2868" t="n"/>
      <c r="BO170" s="2868" t="n"/>
      <c r="BP170" s="2868" t="n"/>
      <c r="BQ170" s="2868" t="n"/>
      <c r="BR170" s="1492" t="n"/>
      <c r="BS170" s="2869" t="n"/>
      <c r="BT170" s="2867" t="n"/>
      <c r="BU170" s="2868" t="n"/>
      <c r="BV170" s="2868" t="n"/>
      <c r="BW170" s="2868" t="n"/>
      <c r="BX170" s="2868" t="n"/>
      <c r="BY170" s="2868" t="n"/>
      <c r="BZ170" s="1492" t="n"/>
      <c r="CA170" s="2831" t="n"/>
      <c r="CB170" s="2867" t="n"/>
      <c r="CC170" s="2868" t="n"/>
      <c r="CD170" s="2868" t="n"/>
      <c r="CE170" s="2868" t="n"/>
      <c r="CF170" s="2868" t="n"/>
      <c r="CG170" s="2868" t="n"/>
      <c r="CH170" s="1492" t="n"/>
      <c r="CI170" s="2831" t="n"/>
      <c r="CJ170" s="2867" t="n"/>
      <c r="CK170" s="2868" t="n"/>
      <c r="CL170" s="2868" t="n"/>
      <c r="CM170" s="2868" t="n"/>
      <c r="CN170" s="2868" t="n"/>
      <c r="CO170" s="2868" t="n"/>
      <c r="CP170" s="1492" t="n"/>
      <c r="CQ170" s="1496" t="n"/>
      <c r="CR170" s="2867" t="n">
        <v>0</v>
      </c>
      <c r="CS170" s="2868" t="n">
        <v>7484.513956584212</v>
      </c>
      <c r="CT170" s="2868" t="n">
        <v>1770.159854829526</v>
      </c>
      <c r="CU170" s="2868" t="n">
        <v>-7484.513956584212</v>
      </c>
      <c r="CV170" s="2868" t="n">
        <v>-1770.159854829526</v>
      </c>
      <c r="CW170" s="2868" t="n">
        <v>0</v>
      </c>
      <c r="CX170" s="1492">
        <f>IFERROR(CR170/CW170-1,"-")</f>
        <v/>
      </c>
      <c r="CY170" s="70" t="n"/>
      <c r="CZ170" s="2870" t="n">
        <v>23292.44757037992</v>
      </c>
      <c r="DA170" s="2868" t="n">
        <v>16388.35141653177</v>
      </c>
      <c r="DB170" s="2868" t="n"/>
      <c r="DC170" s="2868" t="n"/>
      <c r="DD170" s="2868" t="n">
        <v>0</v>
      </c>
      <c r="DE170" s="1492">
        <f>+CZ170/DD170-1</f>
        <v/>
      </c>
      <c r="DF170" s="1492">
        <f>+DA170/DD170-1</f>
        <v/>
      </c>
      <c r="DG170" s="1994">
        <f>+DB170/DD170-1</f>
        <v/>
      </c>
      <c r="DH170" s="1994">
        <f>+DC170/DD170-1</f>
        <v/>
      </c>
      <c r="DI170" s="2855" t="n"/>
      <c r="DJ170" s="2652">
        <f>SUM(D170,J170,P170,V170,AD170,AL170,AU170,BC170,BK170,BT170,CB170,CJ170)-CR170</f>
        <v/>
      </c>
      <c r="DK170" s="2652">
        <f>SUM(E170,K170,Q170,W170,AE170,AM170,AV170,BD170,BL170,BU170,CC170,CK170)-CS170</f>
        <v/>
      </c>
      <c r="DL170" s="2652">
        <f>SUM(G170,M170,S170,AA170,AI170,AR170,AZ170,BH170,BQ170,BY170,CG170,CO170)-CW170</f>
        <v/>
      </c>
      <c r="DM170" s="2652">
        <f>SUM(D170,J170,P170,V170,AD170,AL170,AU170,BC170,,BN170,BV170,CD170,CL170)-CT170</f>
        <v/>
      </c>
      <c r="DN170" s="2855" t="n"/>
      <c r="DO170" s="2855" t="n"/>
      <c r="DP170" s="2871" t="n"/>
      <c r="DQ170" s="2857" t="n"/>
      <c r="DR170" s="2652">
        <f>SUM(E170,K170,Q170,W170,AE170,AM170,AV170,BD170,BL170,BU170,CC170,CK170)-CS170</f>
        <v/>
      </c>
      <c r="DS170" s="2652">
        <f>SUM(D170,J170,P170,V170,AD170,AL170,AU170,BC170,,BN170,BV170,CD170,CL170)-CT170</f>
        <v/>
      </c>
      <c r="DT170" s="2858" t="n"/>
      <c r="DU170" s="2189" t="n"/>
      <c r="DV170" s="2859">
        <f>DU170-CJ170</f>
        <v/>
      </c>
      <c r="DX170" s="2847">
        <f>(CS170-CZ170)*10^6</f>
        <v/>
      </c>
      <c r="DY170" s="2847">
        <f>(CT170-DC170)*10^6</f>
        <v/>
      </c>
      <c r="DZ170" s="2847">
        <f>(CW170-DD170)*10^6</f>
        <v/>
      </c>
      <c r="EB170" s="2860" t="n"/>
    </row>
    <row collapsed="1" customHeight="1" ht="15.75" r="171">
      <c r="B171" s="2313" t="inlineStr">
        <is>
          <t>Droits sur le trafic International Entrant</t>
        </is>
      </c>
      <c r="C171" s="2198" t="inlineStr">
        <is>
          <t>Opex165</t>
        </is>
      </c>
      <c r="D171" s="2779" t="n">
        <v>0</v>
      </c>
      <c r="E171" s="2671" t="n">
        <v>0</v>
      </c>
      <c r="F171" s="2671" t="n">
        <v>0</v>
      </c>
      <c r="G171" s="2671" t="n">
        <v>0</v>
      </c>
      <c r="H171" s="353" t="n"/>
      <c r="I171" s="482" t="n"/>
      <c r="J171" s="2779" t="n">
        <v>0</v>
      </c>
      <c r="K171" s="2671" t="n">
        <v>0</v>
      </c>
      <c r="L171" s="2671" t="n">
        <v>0</v>
      </c>
      <c r="M171" s="2671" t="n">
        <v>0</v>
      </c>
      <c r="N171" s="353" t="n"/>
      <c r="O171" s="482" t="n"/>
      <c r="P171" s="2779" t="n">
        <v>0</v>
      </c>
      <c r="Q171" s="2671" t="n">
        <v>0</v>
      </c>
      <c r="R171" s="2671" t="n">
        <v>0</v>
      </c>
      <c r="S171" s="2671" t="n">
        <v>0</v>
      </c>
      <c r="T171" s="353" t="n"/>
      <c r="U171" s="2862" t="n"/>
      <c r="V171" s="2779" t="n">
        <v>0</v>
      </c>
      <c r="W171" s="2671" t="n">
        <v>0</v>
      </c>
      <c r="X171" s="2671" t="n">
        <v>0</v>
      </c>
      <c r="Y171" s="2671" t="n">
        <v>0</v>
      </c>
      <c r="Z171" s="2671" t="n">
        <v>0</v>
      </c>
      <c r="AA171" s="2671" t="n">
        <v>0</v>
      </c>
      <c r="AB171" s="353" t="n"/>
      <c r="AC171" s="482" t="n"/>
      <c r="AD171" s="2779" t="n"/>
      <c r="AE171" s="2671" t="n"/>
      <c r="AF171" s="2671" t="n"/>
      <c r="AG171" s="2671" t="n"/>
      <c r="AH171" s="2671" t="n"/>
      <c r="AI171" s="2671" t="n"/>
      <c r="AJ171" s="353" t="n"/>
      <c r="AK171" s="482" t="n"/>
      <c r="AL171" s="2779" t="n"/>
      <c r="AM171" s="2671" t="n"/>
      <c r="AN171" s="2671" t="n"/>
      <c r="AO171" s="2671" t="n"/>
      <c r="AP171" s="2671" t="n"/>
      <c r="AQ171" s="2671" t="n"/>
      <c r="AR171" s="2671" t="n"/>
      <c r="AS171" s="353" t="n"/>
      <c r="AT171" s="2863" t="n"/>
      <c r="AU171" s="2779" t="n"/>
      <c r="AV171" s="2671" t="n"/>
      <c r="AW171" s="2671" t="n"/>
      <c r="AX171" s="2671" t="n"/>
      <c r="AY171" s="2671" t="n"/>
      <c r="AZ171" s="2671" t="n"/>
      <c r="BA171" s="353" t="n"/>
      <c r="BB171" s="482" t="n"/>
      <c r="BC171" s="2779" t="n"/>
      <c r="BD171" s="2671" t="n"/>
      <c r="BE171" s="2671" t="n"/>
      <c r="BF171" s="2671" t="n"/>
      <c r="BG171" s="2671" t="n"/>
      <c r="BH171" s="2671" t="n"/>
      <c r="BI171" s="353" t="n"/>
      <c r="BJ171" s="2862" t="n"/>
      <c r="BK171" s="2779" t="n"/>
      <c r="BL171" s="2671" t="n"/>
      <c r="BM171" s="2671" t="n"/>
      <c r="BN171" s="2671" t="n"/>
      <c r="BO171" s="2671" t="n"/>
      <c r="BP171" s="2671" t="n"/>
      <c r="BQ171" s="2671" t="n"/>
      <c r="BR171" s="353" t="n"/>
      <c r="BS171" s="2862" t="n"/>
      <c r="BT171" s="2779" t="n"/>
      <c r="BU171" s="2671" t="n"/>
      <c r="BV171" s="2671" t="n"/>
      <c r="BW171" s="2671" t="n"/>
      <c r="BX171" s="2671" t="n"/>
      <c r="BY171" s="2671" t="n"/>
      <c r="BZ171" s="353" t="n"/>
      <c r="CA171" s="2831" t="n"/>
      <c r="CB171" s="2779" t="n"/>
      <c r="CC171" s="2671" t="n"/>
      <c r="CD171" s="2671" t="n"/>
      <c r="CE171" s="2671" t="n"/>
      <c r="CF171" s="2671" t="n"/>
      <c r="CG171" s="2671" t="n"/>
      <c r="CH171" s="353" t="n"/>
      <c r="CI171" s="2831" t="n"/>
      <c r="CJ171" s="2779" t="n"/>
      <c r="CK171" s="2671" t="n"/>
      <c r="CL171" s="2671" t="n"/>
      <c r="CM171" s="2671" t="n"/>
      <c r="CN171" s="2671" t="n"/>
      <c r="CO171" s="2671" t="n"/>
      <c r="CP171" s="353" t="n"/>
      <c r="CQ171" s="482" t="n"/>
      <c r="CR171" s="2779" t="n">
        <v>0</v>
      </c>
      <c r="CS171" s="2671" t="n">
        <v>0</v>
      </c>
      <c r="CT171" s="2671" t="n">
        <v>0</v>
      </c>
      <c r="CU171" s="2671" t="n">
        <v>0</v>
      </c>
      <c r="CV171" s="2671" t="n">
        <v>0</v>
      </c>
      <c r="CW171" s="2671" t="n">
        <v>0</v>
      </c>
      <c r="CX171" s="353">
        <f>IFERROR(CR171/CW171-1,"-")</f>
        <v/>
      </c>
      <c r="CY171" s="70" t="n"/>
      <c r="CZ171" s="2864" t="n">
        <v>0</v>
      </c>
      <c r="DA171" s="2671" t="n">
        <v>0</v>
      </c>
      <c r="DB171" s="2671" t="n"/>
      <c r="DC171" s="2671" t="n"/>
      <c r="DD171" s="2671" t="n">
        <v>0</v>
      </c>
      <c r="DE171" s="353" t="n"/>
      <c r="DF171" s="353" t="n"/>
      <c r="DG171" s="2283" t="n"/>
      <c r="DH171" s="2283" t="n"/>
      <c r="DI171" s="2855" t="n"/>
      <c r="DJ171" s="2652">
        <f>SUM(D171,J171,P171,V171,AD171,AL171,AU171,BC171,BK171,BT171,CB171,CJ171)-CR171</f>
        <v/>
      </c>
      <c r="DK171" s="2652">
        <f>SUM(E171,K171,Q171,W171,AE171,AM171,AV171,BD171,BL171,BU171,CC171,CK171)-CS171</f>
        <v/>
      </c>
      <c r="DL171" s="2652">
        <f>SUM(G171,M171,S171,AA171,AI171,AR171,AZ171,BH171,BQ171,BY171,CG171,CO171)-CW171</f>
        <v/>
      </c>
      <c r="DM171" s="2652">
        <f>SUM(D171,J171,P171,V171,AD171,AL171,AU171,BC171,,BN171,BV171,CD171,CL171)-CT171</f>
        <v/>
      </c>
      <c r="DN171" s="2855" t="n"/>
      <c r="DO171" s="2855" t="n"/>
      <c r="DP171" s="2865" t="n"/>
      <c r="DQ171" s="2857" t="n"/>
      <c r="DR171" s="2652">
        <f>SUM(E171,K171,Q171,W171,AE171,AM171,AV171,BD171,BL171,BU171,CC171,CK171)-CS171</f>
        <v/>
      </c>
      <c r="DS171" s="2652">
        <f>SUM(D171,J171,P171,V171,AD171,AL171,AU171,BC171,,BN171,BV171,CD171,CL171)-CT171</f>
        <v/>
      </c>
      <c r="DT171" s="2858" t="n"/>
      <c r="DU171" s="2307" t="n"/>
      <c r="DV171" s="2859">
        <f>DU171-CJ171</f>
        <v/>
      </c>
      <c r="DX171" s="2847">
        <f>(CS171-CZ171)*10^6</f>
        <v/>
      </c>
      <c r="DY171" s="2847">
        <f>(CT171-DC171)*10^6</f>
        <v/>
      </c>
      <c r="DZ171" s="2847">
        <f>(CW171-DD171)*10^6</f>
        <v/>
      </c>
      <c r="EB171" s="2860" t="n"/>
    </row>
    <row customFormat="1" customHeight="1" hidden="1" ht="15.75" outlineLevel="1" r="172" s="1879">
      <c r="A172" s="1116" t="n"/>
      <c r="B172" s="2202" t="inlineStr">
        <is>
          <t>Droits sur le trafic International Entrant</t>
        </is>
      </c>
      <c r="C172" s="2201" t="inlineStr">
        <is>
          <t>Opex166</t>
        </is>
      </c>
      <c r="D172" s="2867" t="n"/>
      <c r="E172" s="2868" t="n"/>
      <c r="F172" s="2868" t="n">
        <v>0</v>
      </c>
      <c r="G172" s="2868" t="n"/>
      <c r="H172" s="1492" t="n"/>
      <c r="I172" s="482" t="n"/>
      <c r="J172" s="2867" t="n"/>
      <c r="K172" s="2868" t="n"/>
      <c r="L172" s="2868" t="n">
        <v>0</v>
      </c>
      <c r="M172" s="2868" t="n"/>
      <c r="N172" s="1492" t="n"/>
      <c r="O172" s="1496" t="n"/>
      <c r="P172" s="2867" t="n"/>
      <c r="Q172" s="2868" t="n"/>
      <c r="R172" s="2868" t="n">
        <v>0</v>
      </c>
      <c r="S172" s="2868" t="n"/>
      <c r="T172" s="1492" t="n"/>
      <c r="U172" s="2862" t="n"/>
      <c r="V172" s="2867" t="n"/>
      <c r="W172" s="2868" t="n"/>
      <c r="X172" s="2868" t="n"/>
      <c r="Y172" s="2868" t="n">
        <v>0</v>
      </c>
      <c r="Z172" s="2868" t="n">
        <v>0</v>
      </c>
      <c r="AA172" s="2868" t="n"/>
      <c r="AB172" s="1492" t="n"/>
      <c r="AC172" s="1496" t="n"/>
      <c r="AD172" s="2867" t="n"/>
      <c r="AE172" s="2868" t="n"/>
      <c r="AF172" s="2868" t="n"/>
      <c r="AG172" s="2868" t="n"/>
      <c r="AH172" s="2868" t="n"/>
      <c r="AI172" s="2868" t="n"/>
      <c r="AJ172" s="1492" t="n"/>
      <c r="AK172" s="1496" t="n"/>
      <c r="AL172" s="2867" t="n"/>
      <c r="AM172" s="2868" t="n"/>
      <c r="AN172" s="2868" t="n"/>
      <c r="AO172" s="2868" t="n"/>
      <c r="AP172" s="2868" t="n"/>
      <c r="AQ172" s="2868" t="n"/>
      <c r="AR172" s="2868" t="n"/>
      <c r="AS172" s="1492" t="n"/>
      <c r="AT172" s="2863" t="n"/>
      <c r="AU172" s="2867" t="n"/>
      <c r="AV172" s="2868" t="n"/>
      <c r="AW172" s="2868" t="n"/>
      <c r="AX172" s="2868" t="n"/>
      <c r="AY172" s="2868" t="n"/>
      <c r="AZ172" s="2868" t="n"/>
      <c r="BA172" s="1492" t="n"/>
      <c r="BB172" s="1496" t="n"/>
      <c r="BC172" s="2867" t="n"/>
      <c r="BD172" s="2868" t="n"/>
      <c r="BE172" s="2868" t="n"/>
      <c r="BF172" s="2868" t="n"/>
      <c r="BG172" s="2868" t="n"/>
      <c r="BH172" s="2868" t="n"/>
      <c r="BI172" s="1492" t="n"/>
      <c r="BJ172" s="2869" t="n"/>
      <c r="BK172" s="2867" t="n"/>
      <c r="BL172" s="2868" t="n"/>
      <c r="BM172" s="2868" t="n"/>
      <c r="BN172" s="2868" t="n"/>
      <c r="BO172" s="2868" t="n"/>
      <c r="BP172" s="2868" t="n"/>
      <c r="BQ172" s="2868" t="n"/>
      <c r="BR172" s="1492" t="n"/>
      <c r="BS172" s="2869" t="n"/>
      <c r="BT172" s="2867" t="n"/>
      <c r="BU172" s="2868" t="n"/>
      <c r="BV172" s="2868" t="n"/>
      <c r="BW172" s="2868" t="n"/>
      <c r="BX172" s="2868" t="n"/>
      <c r="BY172" s="2868" t="n"/>
      <c r="BZ172" s="1492" t="n"/>
      <c r="CA172" s="2831" t="n"/>
      <c r="CB172" s="2867" t="n"/>
      <c r="CC172" s="2868" t="n"/>
      <c r="CD172" s="2868" t="n"/>
      <c r="CE172" s="2868" t="n"/>
      <c r="CF172" s="2868" t="n"/>
      <c r="CG172" s="2868" t="n"/>
      <c r="CH172" s="1492" t="n"/>
      <c r="CI172" s="2831" t="n"/>
      <c r="CJ172" s="2867" t="n"/>
      <c r="CK172" s="2868" t="n"/>
      <c r="CL172" s="2868" t="n"/>
      <c r="CM172" s="2868" t="n"/>
      <c r="CN172" s="2868" t="n"/>
      <c r="CO172" s="2868" t="n"/>
      <c r="CP172" s="1492" t="n"/>
      <c r="CQ172" s="1496" t="n"/>
      <c r="CR172" s="2867" t="n">
        <v>0</v>
      </c>
      <c r="CS172" s="2868" t="n">
        <v>0</v>
      </c>
      <c r="CT172" s="2868" t="n">
        <v>0</v>
      </c>
      <c r="CU172" s="2868" t="n">
        <v>0</v>
      </c>
      <c r="CV172" s="2868" t="n">
        <v>0</v>
      </c>
      <c r="CW172" s="2868" t="n">
        <v>0</v>
      </c>
      <c r="CX172" s="1492">
        <f>IFERROR(CR172/CW172-1,"-")</f>
        <v/>
      </c>
      <c r="CY172" s="70" t="n"/>
      <c r="CZ172" s="2870" t="n">
        <v>0</v>
      </c>
      <c r="DA172" s="2868" t="n">
        <v>0</v>
      </c>
      <c r="DB172" s="2868" t="n"/>
      <c r="DC172" s="2868" t="n"/>
      <c r="DD172" s="2868" t="n">
        <v>0</v>
      </c>
      <c r="DE172" s="1492" t="n"/>
      <c r="DF172" s="1492" t="n"/>
      <c r="DG172" s="1994" t="n"/>
      <c r="DH172" s="1994" t="n"/>
      <c r="DI172" s="2855" t="n"/>
      <c r="DJ172" s="2652">
        <f>SUM(D172,J172,P172,V172,AD172,AL172,AU172,BC172,BK172,BT172,CB172,CJ172)-CR172</f>
        <v/>
      </c>
      <c r="DK172" s="2652">
        <f>SUM(E172,K172,Q172,W172,AE172,AM172,AV172,BD172,BL172,BU172,CC172,CK172)-CS172</f>
        <v/>
      </c>
      <c r="DL172" s="2652">
        <f>SUM(G172,M172,S172,AA172,AI172,AR172,AZ172,BH172,BQ172,BY172,CG172,CO172)-CW172</f>
        <v/>
      </c>
      <c r="DM172" s="2652">
        <f>SUM(D172,J172,P172,V172,AD172,AL172,AU172,BC172,,BN172,BV172,CD172,CL172)-CT172</f>
        <v/>
      </c>
      <c r="DN172" s="2855" t="n"/>
      <c r="DO172" s="2855" t="n"/>
      <c r="DP172" s="2871" t="n"/>
      <c r="DQ172" s="2857">
        <f>-CR172+DP172/10^6</f>
        <v/>
      </c>
      <c r="DR172" s="2652">
        <f>SUM(E172,K172,Q172,W172,AE172,AM172,AV172,BD172,BL172,BU172,CC172,CK172)-CS172</f>
        <v/>
      </c>
      <c r="DS172" s="2652">
        <f>SUM(D172,J172,P172,V172,AD172,AL172,AU172,BC172,,BN172,BV172,CD172,CL172)-CT172</f>
        <v/>
      </c>
      <c r="DT172" s="2858" t="n"/>
      <c r="DU172" s="2189" t="n"/>
      <c r="DV172" s="2859">
        <f>DU172-CJ172</f>
        <v/>
      </c>
      <c r="DX172" s="2847">
        <f>(CS172-CZ172)*10^6</f>
        <v/>
      </c>
      <c r="DY172" s="2847">
        <f>(CT172-DC172)*10^6</f>
        <v/>
      </c>
      <c r="DZ172" s="2847">
        <f>(CW172-DD172)*10^6</f>
        <v/>
      </c>
      <c r="EB172" s="2860" t="n"/>
    </row>
    <row collapsed="1" customHeight="1" ht="15.75" r="173">
      <c r="B173" s="2313" t="inlineStr">
        <is>
          <t>Autres impôts et taxes</t>
        </is>
      </c>
      <c r="C173" s="2198" t="inlineStr">
        <is>
          <t>Opex167</t>
        </is>
      </c>
      <c r="D173" s="2779" t="n">
        <v>246.171985</v>
      </c>
      <c r="E173" s="2671" t="n">
        <v>231.4139260134741</v>
      </c>
      <c r="F173" s="2671" t="n">
        <v>14.75805898652592</v>
      </c>
      <c r="G173" s="2671" t="n">
        <v>238.558463</v>
      </c>
      <c r="H173" s="353" t="n">
        <v>0.03191470092595305</v>
      </c>
      <c r="I173" s="482" t="n"/>
      <c r="J173" s="2779" t="n">
        <v>234.18339</v>
      </c>
      <c r="K173" s="2671" t="n">
        <v>220.1296387138673</v>
      </c>
      <c r="L173" s="2671" t="n">
        <v>14.05375128613272</v>
      </c>
      <c r="M173" s="2671" t="n">
        <v>219.099321</v>
      </c>
      <c r="N173" s="353" t="n">
        <v>0.0688458044103204</v>
      </c>
      <c r="O173" s="482" t="n"/>
      <c r="P173" s="2779" t="n">
        <v>245.098941</v>
      </c>
      <c r="Q173" s="2671" t="n">
        <v>243.1317167399744</v>
      </c>
      <c r="R173" s="2671" t="n">
        <v>1.967224260025631</v>
      </c>
      <c r="S173" s="2671" t="n">
        <v>240.6744210000002</v>
      </c>
      <c r="T173" s="353" t="n">
        <v>0.01838383980157055</v>
      </c>
      <c r="U173" s="2862" t="n"/>
      <c r="V173" s="2779" t="n">
        <v>249.622948</v>
      </c>
      <c r="W173" s="2671" t="n">
        <v>236.4862760776215</v>
      </c>
      <c r="X173" s="2671" t="n">
        <v>271.0000000000001</v>
      </c>
      <c r="Y173" s="2671" t="n">
        <v>13.13667192237853</v>
      </c>
      <c r="Z173" s="2671" t="n">
        <v>-21.37705200000008</v>
      </c>
      <c r="AA173" s="2671" t="n">
        <v>240.330166</v>
      </c>
      <c r="AB173" s="353" t="n">
        <v>0.03866673149969868</v>
      </c>
      <c r="AC173" s="482" t="n"/>
      <c r="AD173" s="2779" t="n"/>
      <c r="AE173" s="2671" t="n"/>
      <c r="AF173" s="2671" t="n"/>
      <c r="AG173" s="2671" t="n"/>
      <c r="AH173" s="2671" t="n"/>
      <c r="AI173" s="2671" t="n"/>
      <c r="AJ173" s="353" t="n"/>
      <c r="AK173" s="482" t="n"/>
      <c r="AL173" s="2779" t="n"/>
      <c r="AM173" s="2671" t="n"/>
      <c r="AN173" s="2671" t="n"/>
      <c r="AO173" s="2671" t="n"/>
      <c r="AP173" s="2671" t="n"/>
      <c r="AQ173" s="2671" t="n"/>
      <c r="AR173" s="2671" t="n"/>
      <c r="AS173" s="353" t="n"/>
      <c r="AT173" s="2863" t="n"/>
      <c r="AU173" s="2779" t="n"/>
      <c r="AV173" s="2671" t="n"/>
      <c r="AW173" s="2671" t="n"/>
      <c r="AX173" s="2671" t="n"/>
      <c r="AY173" s="2671" t="n"/>
      <c r="AZ173" s="2671" t="n"/>
      <c r="BA173" s="353" t="n"/>
      <c r="BB173" s="482" t="n"/>
      <c r="BC173" s="2779" t="n"/>
      <c r="BD173" s="2671" t="n"/>
      <c r="BE173" s="2671" t="n"/>
      <c r="BF173" s="2671" t="n"/>
      <c r="BG173" s="2671" t="n"/>
      <c r="BH173" s="2671" t="n"/>
      <c r="BI173" s="353" t="n"/>
      <c r="BJ173" s="2862" t="n"/>
      <c r="BK173" s="2779" t="n"/>
      <c r="BL173" s="2671" t="n"/>
      <c r="BM173" s="2671" t="n"/>
      <c r="BN173" s="2671" t="n"/>
      <c r="BO173" s="2671" t="n"/>
      <c r="BP173" s="2671" t="n"/>
      <c r="BQ173" s="2671" t="n"/>
      <c r="BR173" s="353" t="n"/>
      <c r="BS173" s="2862" t="n"/>
      <c r="BT173" s="2779" t="n"/>
      <c r="BU173" s="2671" t="n"/>
      <c r="BV173" s="2671" t="n"/>
      <c r="BW173" s="2671" t="n"/>
      <c r="BX173" s="2671" t="n"/>
      <c r="BY173" s="2671" t="n"/>
      <c r="BZ173" s="353" t="n"/>
      <c r="CA173" s="2831" t="n"/>
      <c r="CB173" s="2779" t="n"/>
      <c r="CC173" s="2671" t="n"/>
      <c r="CD173" s="2671" t="n"/>
      <c r="CE173" s="2671" t="n"/>
      <c r="CF173" s="2671" t="n"/>
      <c r="CG173" s="2671" t="n"/>
      <c r="CH173" s="353" t="n"/>
      <c r="CI173" s="2831" t="n"/>
      <c r="CJ173" s="2779" t="n"/>
      <c r="CK173" s="2671" t="n"/>
      <c r="CL173" s="2671" t="n"/>
      <c r="CM173" s="2671" t="n"/>
      <c r="CN173" s="2671" t="n"/>
      <c r="CO173" s="2671" t="n"/>
      <c r="CP173" s="353" t="n"/>
      <c r="CQ173" s="482" t="n"/>
      <c r="CR173" s="2779" t="n">
        <v>975.0772639999999</v>
      </c>
      <c r="CS173" s="2671" t="n">
        <v>931.1615575449372</v>
      </c>
      <c r="CT173" s="2671" t="n">
        <v>996.4543160000001</v>
      </c>
      <c r="CU173" s="2671" t="n">
        <v>43.91570645506272</v>
      </c>
      <c r="CV173" s="2671" t="n">
        <v>-21.37705200000016</v>
      </c>
      <c r="CW173" s="2671" t="n">
        <v>938.6623710000001</v>
      </c>
      <c r="CX173" s="353">
        <f>IFERROR(CR173/CW173-1,"-")</f>
        <v/>
      </c>
      <c r="CY173" s="70" t="n"/>
      <c r="CZ173" s="2864" t="n">
        <v>2904.555306135396</v>
      </c>
      <c r="DA173" s="2671" t="n">
        <v>2901.454324</v>
      </c>
      <c r="DB173" s="2671" t="n"/>
      <c r="DC173" s="2671" t="n"/>
      <c r="DD173" s="2671" t="n">
        <v>3119.084056</v>
      </c>
      <c r="DE173" s="353">
        <f>+CZ173/DD173-1</f>
        <v/>
      </c>
      <c r="DF173" s="353">
        <f>+DA173/DD173-1</f>
        <v/>
      </c>
      <c r="DG173" s="2283">
        <f>+DB173/DD173-1</f>
        <v/>
      </c>
      <c r="DH173" s="2283">
        <f>+DC173/DD173-1</f>
        <v/>
      </c>
      <c r="DI173" s="2855" t="n"/>
      <c r="DJ173" s="2652">
        <f>SUM(D173,J173,P173,V173,AD173,AL173,AU173,BC173,BK173,BT173,CB173,CJ173)-CR173</f>
        <v/>
      </c>
      <c r="DK173" s="2652">
        <f>SUM(E173,K173,Q173,W173,AE173,AM173,AV173,BD173,BL173,BU173,CC173,CK173)-CS173</f>
        <v/>
      </c>
      <c r="DL173" s="2652">
        <f>SUM(G173,M173,S173,AA173,AI173,AR173,AZ173,BH173,BQ173,BY173,CG173,CO173)-CW173</f>
        <v/>
      </c>
      <c r="DM173" s="2652">
        <f>SUM(D173,J173,P173,V173,AD173,AL173,AU173,BC173,,BN173,BV173,CD173,CL173)-CT173</f>
        <v/>
      </c>
      <c r="DN173" s="2855" t="n"/>
      <c r="DO173" s="2855" t="n"/>
      <c r="DP173" s="2865">
        <f>SUM(DP174:DP181)</f>
        <v/>
      </c>
      <c r="DQ173" s="2857">
        <f>-CR173+DP173/10^6</f>
        <v/>
      </c>
      <c r="DR173" s="2652">
        <f>SUM(E173,K173,Q173,W173,AE173,AM173,AV173,BD173,BL173,BU173,CC173,CK173)-CS173</f>
        <v/>
      </c>
      <c r="DS173" s="2652">
        <f>SUM(D173,J173,P173,V173,AD173,AL173,AU173,BC173,,BN173,BV173,CD173,CL173)-CT173</f>
        <v/>
      </c>
      <c r="DT173" s="2858" t="n"/>
      <c r="DU173" s="2307" t="n">
        <v>1029.463766</v>
      </c>
      <c r="DV173" s="2859">
        <f>DU173-CJ173</f>
        <v/>
      </c>
      <c r="DX173" s="2847">
        <f>(CS173-CZ173)*10^6</f>
        <v/>
      </c>
      <c r="DY173" s="2847">
        <f>(CT173-DC173)*10^6</f>
        <v/>
      </c>
      <c r="DZ173" s="2847">
        <f>(CW173-DD173)*10^6</f>
        <v/>
      </c>
      <c r="EB173" s="2860" t="n"/>
    </row>
    <row customFormat="1" customHeight="1" hidden="1" ht="15.75" outlineLevel="1" r="174" s="1879">
      <c r="A174" s="1116" t="n"/>
      <c r="B174" s="2202" t="inlineStr">
        <is>
          <t>IMPOTS FONCIERS ET TAXES ANNEX</t>
        </is>
      </c>
      <c r="C174" s="2201" t="inlineStr">
        <is>
          <t>Opex168</t>
        </is>
      </c>
      <c r="D174" s="2867" t="n">
        <v>3.028385</v>
      </c>
      <c r="E174" s="2868" t="n">
        <v>8.572684509556389</v>
      </c>
      <c r="F174" s="2868" t="n">
        <v>-5.544299509556389</v>
      </c>
      <c r="G174" s="2868" t="n">
        <v>4.132121</v>
      </c>
      <c r="H174" s="1492" t="n">
        <v>-0.2671112486783421</v>
      </c>
      <c r="I174" s="482" t="n"/>
      <c r="J174" s="2867" t="n">
        <v>4.865448</v>
      </c>
      <c r="K174" s="2868" t="n">
        <v>8.572684509556389</v>
      </c>
      <c r="L174" s="2868" t="n">
        <v>-3.707236509556389</v>
      </c>
      <c r="M174" s="2868" t="n">
        <v>4.319634</v>
      </c>
      <c r="N174" s="1492" t="n">
        <v>0.1263565385400707</v>
      </c>
      <c r="O174" s="1496" t="n"/>
      <c r="P174" s="2867" t="n">
        <v>4.865449</v>
      </c>
      <c r="Q174" s="2868" t="n">
        <v>8.572684509556389</v>
      </c>
      <c r="R174" s="2868" t="n">
        <v>-3.707235509556389</v>
      </c>
      <c r="S174" s="2868" t="n">
        <v>4.319634</v>
      </c>
      <c r="T174" s="1492" t="n">
        <v>0.1263567700411656</v>
      </c>
      <c r="U174" s="2862" t="n"/>
      <c r="V174" s="2867" t="n">
        <v>4.865427</v>
      </c>
      <c r="W174" s="2868" t="n">
        <v>8.572684509556389</v>
      </c>
      <c r="X174" s="2868" t="n">
        <v>5.691502709556389</v>
      </c>
      <c r="Y174" s="2868" t="n">
        <v>-3.707257509556388</v>
      </c>
      <c r="Z174" s="2868" t="n">
        <v>-0.8260757095563882</v>
      </c>
      <c r="AA174" s="2868" t="n">
        <v>4.319649</v>
      </c>
      <c r="AB174" s="1492" t="n">
        <v>0.1263477657559677</v>
      </c>
      <c r="AC174" s="1496" t="n"/>
      <c r="AD174" s="2867" t="n"/>
      <c r="AE174" s="2868" t="n"/>
      <c r="AF174" s="2868" t="n"/>
      <c r="AG174" s="2868" t="n"/>
      <c r="AH174" s="2868" t="n"/>
      <c r="AI174" s="2868" t="n"/>
      <c r="AJ174" s="1492" t="n"/>
      <c r="AK174" s="1496" t="n"/>
      <c r="AL174" s="2867" t="n"/>
      <c r="AM174" s="2868" t="n"/>
      <c r="AN174" s="2868" t="n"/>
      <c r="AO174" s="2868" t="n"/>
      <c r="AP174" s="2868" t="n"/>
      <c r="AQ174" s="2868" t="n"/>
      <c r="AR174" s="2868" t="n"/>
      <c r="AS174" s="1492" t="n"/>
      <c r="AT174" s="2863" t="n"/>
      <c r="AU174" s="2867" t="n"/>
      <c r="AV174" s="2868" t="n"/>
      <c r="AW174" s="2868" t="n"/>
      <c r="AX174" s="2868" t="n"/>
      <c r="AY174" s="2868" t="n"/>
      <c r="AZ174" s="2868" t="n"/>
      <c r="BA174" s="1492" t="n"/>
      <c r="BB174" s="1496" t="n"/>
      <c r="BC174" s="2867" t="n"/>
      <c r="BD174" s="2868" t="n"/>
      <c r="BE174" s="2868" t="n"/>
      <c r="BF174" s="2868" t="n"/>
      <c r="BG174" s="2868" t="n"/>
      <c r="BH174" s="2868" t="n"/>
      <c r="BI174" s="1492" t="n"/>
      <c r="BJ174" s="2869" t="n"/>
      <c r="BK174" s="2867" t="n"/>
      <c r="BL174" s="2868" t="n"/>
      <c r="BM174" s="2868" t="n"/>
      <c r="BN174" s="2868" t="n"/>
      <c r="BO174" s="2868" t="n"/>
      <c r="BP174" s="2868" t="n"/>
      <c r="BQ174" s="2868" t="n"/>
      <c r="BR174" s="1492" t="n"/>
      <c r="BS174" s="2869" t="n"/>
      <c r="BT174" s="2867" t="n"/>
      <c r="BU174" s="2868" t="n"/>
      <c r="BV174" s="2868" t="n"/>
      <c r="BW174" s="2868" t="n"/>
      <c r="BX174" s="2868" t="n"/>
      <c r="BY174" s="2868" t="n"/>
      <c r="BZ174" s="1492" t="n"/>
      <c r="CA174" s="2831" t="n"/>
      <c r="CB174" s="2867" t="n"/>
      <c r="CC174" s="2868" t="n"/>
      <c r="CD174" s="2868" t="n"/>
      <c r="CE174" s="2868" t="n"/>
      <c r="CF174" s="2868" t="n"/>
      <c r="CG174" s="2868" t="n"/>
      <c r="CH174" s="1492" t="n"/>
      <c r="CI174" s="2831" t="n"/>
      <c r="CJ174" s="2867" t="n"/>
      <c r="CK174" s="2868" t="n"/>
      <c r="CL174" s="2868" t="n"/>
      <c r="CM174" s="2868" t="n"/>
      <c r="CN174" s="2868" t="n"/>
      <c r="CO174" s="2868" t="n"/>
      <c r="CP174" s="1492" t="n"/>
      <c r="CQ174" s="1496" t="n"/>
      <c r="CR174" s="2867" t="n">
        <v>17.624709</v>
      </c>
      <c r="CS174" s="2868" t="n">
        <v>34.29073803822556</v>
      </c>
      <c r="CT174" s="2868" t="n">
        <v>18.45078470955639</v>
      </c>
      <c r="CU174" s="2868" t="n">
        <v>-16.66602903822556</v>
      </c>
      <c r="CV174" s="2868" t="n">
        <v>-0.8260757095563882</v>
      </c>
      <c r="CW174" s="2868" t="n">
        <v>17.091038</v>
      </c>
      <c r="CX174" s="1492">
        <f>IFERROR(CR174/CW174-1,"-")</f>
        <v/>
      </c>
      <c r="CY174" s="70" t="n"/>
      <c r="CZ174" s="2870" t="n">
        <v>102.8722141146766</v>
      </c>
      <c r="DA174" s="2868" t="n">
        <v>63.9828063860075</v>
      </c>
      <c r="DB174" s="2868" t="n"/>
      <c r="DC174" s="2868" t="n"/>
      <c r="DD174" s="2868" t="n">
        <v>51.648111</v>
      </c>
      <c r="DE174" s="1492">
        <f>+CZ174/DD174-1</f>
        <v/>
      </c>
      <c r="DF174" s="1492">
        <f>+DA174/DD174-1</f>
        <v/>
      </c>
      <c r="DG174" s="1994">
        <f>+DB174/DD174-1</f>
        <v/>
      </c>
      <c r="DH174" s="1994">
        <f>+DC174/DD174-1</f>
        <v/>
      </c>
      <c r="DI174" s="2855" t="n"/>
      <c r="DJ174" s="2652">
        <f>SUM(D174,J174,P174,V174,AD174,AL174,AU174,BC174,BK174,BT174,CB174,CJ174)-CR174</f>
        <v/>
      </c>
      <c r="DK174" s="2652">
        <f>SUM(E174,K174,Q174,W174,AE174,AM174,AV174,BD174,BL174,BU174,CC174,CK174)-CS174</f>
        <v/>
      </c>
      <c r="DL174" s="2652">
        <f>SUM(G174,M174,S174,AA174,AI174,AR174,AZ174,BH174,BQ174,BY174,CG174,CO174)-CW174</f>
        <v/>
      </c>
      <c r="DM174" s="2652">
        <f>SUM(D174,J174,P174,V174,AD174,AL174,AU174,BC174,,BN174,BV174,CD174,CL174)-CT174</f>
        <v/>
      </c>
      <c r="DN174" s="2855" t="n"/>
      <c r="DO174" s="2855" t="n"/>
      <c r="DP174" s="2871" t="n">
        <v>73499320</v>
      </c>
      <c r="DQ174" s="2857">
        <f>-CR174+DP174/10^6</f>
        <v/>
      </c>
      <c r="DR174" s="2652">
        <f>SUM(E174,K174,Q174,W174,AE174,AM174,AV174,BD174,BL174,BU174,CC174,CK174)-CS174</f>
        <v/>
      </c>
      <c r="DS174" s="2652">
        <f>SUM(D174,J174,P174,V174,AD174,AL174,AU174,BC174,,BN174,BV174,CD174,CL174)-CT174</f>
        <v/>
      </c>
      <c r="DT174" s="2858" t="n"/>
      <c r="DU174" s="2189" t="n">
        <v>6.654011</v>
      </c>
      <c r="DV174" s="2859">
        <f>DU174-CJ174</f>
        <v/>
      </c>
      <c r="DX174" s="2847">
        <f>(CS174-CZ174)*10^6</f>
        <v/>
      </c>
      <c r="DY174" s="2847">
        <f>(CT174-DC174)*10^6</f>
        <v/>
      </c>
      <c r="DZ174" s="2847">
        <f>(CW174-DD174)*10^6</f>
        <v/>
      </c>
      <c r="EB174" s="2860" t="n"/>
    </row>
    <row customFormat="1" customHeight="1" hidden="1" ht="15.75" outlineLevel="1" r="175" s="1879">
      <c r="A175" s="1116" t="n"/>
      <c r="B175" s="2202" t="inlineStr">
        <is>
          <t>PATENTES, LICENCES ET TAXES AN</t>
        </is>
      </c>
      <c r="C175" s="2201" t="inlineStr">
        <is>
          <t>Opex169</t>
        </is>
      </c>
      <c r="D175" s="2955" t="n">
        <v>23.559708</v>
      </c>
      <c r="E175" s="2868" t="n">
        <v>34.21281891443009</v>
      </c>
      <c r="F175" s="2868" t="n">
        <v>-10.65311091443009</v>
      </c>
      <c r="G175" s="2868" t="n">
        <v>34.101775</v>
      </c>
      <c r="H175" s="1492" t="n">
        <v>-0.3091354335661414</v>
      </c>
      <c r="I175" s="482" t="n"/>
      <c r="J175" s="2955" t="n">
        <v>46.326092</v>
      </c>
      <c r="K175" s="2868" t="n">
        <v>34.21281891443009</v>
      </c>
      <c r="L175" s="2868" t="n">
        <v>12.1132730855699</v>
      </c>
      <c r="M175" s="2868" t="n">
        <v>34.87307</v>
      </c>
      <c r="N175" s="1492" t="n">
        <v>0.3284202394569793</v>
      </c>
      <c r="O175" s="1496" t="n"/>
      <c r="P175" s="2955" t="n">
        <v>46.326047</v>
      </c>
      <c r="Q175" s="2868" t="n">
        <v>34.21281891443009</v>
      </c>
      <c r="R175" s="2868" t="n">
        <v>12.11322808556991</v>
      </c>
      <c r="S175" s="2868" t="n">
        <v>34.873072</v>
      </c>
      <c r="T175" s="1492" t="n">
        <v>0.3284188728770441</v>
      </c>
      <c r="U175" s="2862" t="n"/>
      <c r="V175" s="2955" t="n">
        <v>46.326113</v>
      </c>
      <c r="W175" s="2868" t="n">
        <v>34.21281891443009</v>
      </c>
      <c r="X175" s="2868" t="n">
        <v>45.93681899842829</v>
      </c>
      <c r="Y175" s="2868" t="n">
        <v>12.1132940855699</v>
      </c>
      <c r="Z175" s="2868" t="n">
        <v>0.3892940015717059</v>
      </c>
      <c r="AA175" s="2868" t="n">
        <v>34.873066</v>
      </c>
      <c r="AB175" s="1492" t="n">
        <v>0.3284209940129725</v>
      </c>
      <c r="AC175" s="1496" t="n"/>
      <c r="AD175" s="2955" t="n"/>
      <c r="AE175" s="2868" t="n"/>
      <c r="AF175" s="2868" t="n"/>
      <c r="AG175" s="2868" t="n"/>
      <c r="AH175" s="2868" t="n"/>
      <c r="AI175" s="2868" t="n"/>
      <c r="AJ175" s="1492" t="n"/>
      <c r="AK175" s="1496" t="n"/>
      <c r="AL175" s="2955" t="n"/>
      <c r="AM175" s="2868" t="n"/>
      <c r="AN175" s="2868" t="n"/>
      <c r="AO175" s="2868" t="n"/>
      <c r="AP175" s="2868" t="n"/>
      <c r="AQ175" s="2868" t="n"/>
      <c r="AR175" s="2868" t="n"/>
      <c r="AS175" s="1492" t="n"/>
      <c r="AT175" s="2863" t="n"/>
      <c r="AU175" s="2955" t="n"/>
      <c r="AV175" s="2868" t="n"/>
      <c r="AW175" s="2868" t="n"/>
      <c r="AX175" s="2868" t="n"/>
      <c r="AY175" s="2868" t="n"/>
      <c r="AZ175" s="2868" t="n"/>
      <c r="BA175" s="1492" t="n"/>
      <c r="BB175" s="1496" t="n"/>
      <c r="BC175" s="2955" t="n"/>
      <c r="BD175" s="2868" t="n"/>
      <c r="BE175" s="2868" t="n"/>
      <c r="BF175" s="2868" t="n"/>
      <c r="BG175" s="2868" t="n"/>
      <c r="BH175" s="2868" t="n"/>
      <c r="BI175" s="1492" t="n"/>
      <c r="BJ175" s="2869" t="n"/>
      <c r="BK175" s="2955" t="n"/>
      <c r="BL175" s="2868" t="n"/>
      <c r="BM175" s="2868" t="n"/>
      <c r="BN175" s="2868" t="n"/>
      <c r="BO175" s="2868" t="n"/>
      <c r="BP175" s="2868" t="n"/>
      <c r="BQ175" s="2868" t="n"/>
      <c r="BR175" s="1492" t="n"/>
      <c r="BS175" s="2869" t="n"/>
      <c r="BT175" s="2955" t="n"/>
      <c r="BU175" s="2868" t="n"/>
      <c r="BV175" s="2868" t="n"/>
      <c r="BW175" s="2868" t="n"/>
      <c r="BX175" s="2868" t="n"/>
      <c r="BY175" s="2868" t="n"/>
      <c r="BZ175" s="1492" t="n"/>
      <c r="CA175" s="2831" t="n"/>
      <c r="CB175" s="2955" t="n"/>
      <c r="CC175" s="2868" t="n"/>
      <c r="CD175" s="2868" t="n"/>
      <c r="CE175" s="2868" t="n"/>
      <c r="CF175" s="2868" t="n"/>
      <c r="CG175" s="2868" t="n"/>
      <c r="CH175" s="1492" t="n"/>
      <c r="CI175" s="2831" t="n"/>
      <c r="CJ175" s="2955" t="n"/>
      <c r="CK175" s="2868" t="n"/>
      <c r="CL175" s="2868" t="n"/>
      <c r="CM175" s="2868" t="n"/>
      <c r="CN175" s="2868" t="n"/>
      <c r="CO175" s="2868" t="n"/>
      <c r="CP175" s="1492" t="n"/>
      <c r="CQ175" s="1496" t="n"/>
      <c r="CR175" s="2867" t="n">
        <v>162.53796</v>
      </c>
      <c r="CS175" s="2868" t="n">
        <v>136.8512756577204</v>
      </c>
      <c r="CT175" s="2868" t="n">
        <v>162.1486659984283</v>
      </c>
      <c r="CU175" s="2868" t="n">
        <v>25.68668434227962</v>
      </c>
      <c r="CV175" s="2868" t="n">
        <v>0.3892940015717272</v>
      </c>
      <c r="CW175" s="2868" t="n">
        <v>138.720983</v>
      </c>
      <c r="CX175" s="1492">
        <f>IFERROR(CR175/CW175-1,"-")</f>
        <v/>
      </c>
      <c r="CY175" s="70" t="n"/>
      <c r="CZ175" s="2870" t="n">
        <v>410.5538269731612</v>
      </c>
      <c r="DA175" s="2868" t="n">
        <v>529.6432179858546</v>
      </c>
      <c r="DB175" s="2868" t="n"/>
      <c r="DC175" s="2868" t="n"/>
      <c r="DD175" s="2868" t="n">
        <v>432.7983839999999</v>
      </c>
      <c r="DE175" s="1492">
        <f>+CZ175/DD175-1</f>
        <v/>
      </c>
      <c r="DF175" s="1492">
        <f>+DA175/DD175-1</f>
        <v/>
      </c>
      <c r="DG175" s="1994">
        <f>+DB175/DD175-1</f>
        <v/>
      </c>
      <c r="DH175" s="1994">
        <f>+DC175/DD175-1</f>
        <v/>
      </c>
      <c r="DI175" s="2855" t="n"/>
      <c r="DJ175" s="2652">
        <f>SUM(D175,J175,P175,V175,AD175,AL175,AU175,BC175,BK175,BT175,CB175,CJ175)-CR175</f>
        <v/>
      </c>
      <c r="DK175" s="2652">
        <f>SUM(E175,K175,Q175,W175,AE175,AM175,AV175,BD175,BL175,BU175,CC175,CK175)-CS175</f>
        <v/>
      </c>
      <c r="DL175" s="2652">
        <f>SUM(G175,M175,S175,AA175,AI175,AR175,AZ175,BH175,BQ175,BY175,CG175,CO175)-CW175</f>
        <v/>
      </c>
      <c r="DM175" s="2652">
        <f>SUM(D175,J175,P175,V175,AD175,AL175,AU175,BC175,,BN175,BV175,CD175,CL175)-CT175</f>
        <v/>
      </c>
      <c r="DN175" s="2855" t="n"/>
      <c r="DO175" s="2855" t="n"/>
      <c r="DP175" s="2956">
        <f>#VALUE!</f>
        <v/>
      </c>
      <c r="DQ175" s="2857">
        <f>-CR175+DP175/10^6</f>
        <v/>
      </c>
      <c r="DR175" s="2652">
        <f>SUM(E175,K175,Q175,W175,AE175,AM175,AV175,BD175,BL175,BU175,CC175,CK175)-CS175</f>
        <v/>
      </c>
      <c r="DS175" s="2652">
        <f>SUM(D175,J175,P175,V175,AD175,AL175,AU175,BC175,,BN175,BV175,CD175,CL175)-CT175</f>
        <v/>
      </c>
      <c r="DT175" s="2858" t="n"/>
      <c r="DU175" s="2189" t="n">
        <v>34.166017</v>
      </c>
      <c r="DV175" s="2859">
        <f>DU175-CJ175</f>
        <v/>
      </c>
      <c r="DX175" s="2847">
        <f>(CS175-CZ175)*10^6</f>
        <v/>
      </c>
      <c r="DY175" s="2847">
        <f>(CT175-DC175)*10^6</f>
        <v/>
      </c>
      <c r="DZ175" s="2847">
        <f>(CW175-DD175)*10^6</f>
        <v/>
      </c>
      <c r="EB175" s="2860" t="n"/>
    </row>
    <row customFormat="1" customHeight="1" hidden="1" ht="15.75" outlineLevel="1" r="176" s="1879">
      <c r="A176" s="1116" t="n"/>
      <c r="B176" s="2202" t="inlineStr">
        <is>
          <t>AUTRES  IMPOTS ET TAXES DIRECTS</t>
        </is>
      </c>
      <c r="C176" s="2201" t="inlineStr">
        <is>
          <t>Opex170</t>
        </is>
      </c>
      <c r="D176" s="2976" t="n">
        <v>189.724019</v>
      </c>
      <c r="E176" s="2868" t="n">
        <v>159.1058479447009</v>
      </c>
      <c r="F176" s="2868" t="n">
        <v>30.61817105529914</v>
      </c>
      <c r="G176" s="2868" t="n">
        <v>181.184766</v>
      </c>
      <c r="H176" s="1492" t="n">
        <v>0.04713008266931218</v>
      </c>
      <c r="I176" s="482" t="n"/>
      <c r="J176" s="2976" t="n">
        <v>176.032507</v>
      </c>
      <c r="K176" s="2868" t="n">
        <v>147.8215606450941</v>
      </c>
      <c r="L176" s="2868" t="n">
        <v>28.21094635490596</v>
      </c>
      <c r="M176" s="2868" t="n">
        <v>153.291252</v>
      </c>
      <c r="N176" s="1492" t="n">
        <v>0.1483532471898659</v>
      </c>
      <c r="O176" s="1496" t="n"/>
      <c r="P176" s="2976" t="n">
        <v>177.846372</v>
      </c>
      <c r="Q176" s="2868" t="n">
        <v>170.8236386712011</v>
      </c>
      <c r="R176" s="2868" t="n">
        <v>7.022733328798864</v>
      </c>
      <c r="S176" s="2868" t="n">
        <v>165.045876</v>
      </c>
      <c r="T176" s="1492" t="n">
        <v>0.0775571999145257</v>
      </c>
      <c r="U176" s="2862" t="n"/>
      <c r="V176" s="2976" t="n">
        <v>188.655024</v>
      </c>
      <c r="W176" s="2868" t="n">
        <v>163.5781980088482</v>
      </c>
      <c r="X176" s="2868" t="n">
        <v>189.2491036472286</v>
      </c>
      <c r="Y176" s="2868" t="n">
        <v>25.07682599115176</v>
      </c>
      <c r="Z176" s="2868" t="n">
        <v>-0.5940796472285967</v>
      </c>
      <c r="AA176" s="2868" t="n">
        <v>186.454893</v>
      </c>
      <c r="AB176" s="1492" t="n">
        <v>0.01179980296896788</v>
      </c>
      <c r="AC176" s="1496" t="n"/>
      <c r="AD176" s="2976" t="n"/>
      <c r="AE176" s="2868" t="n"/>
      <c r="AF176" s="2868" t="n"/>
      <c r="AG176" s="2868" t="n"/>
      <c r="AH176" s="2868" t="n"/>
      <c r="AI176" s="2868" t="n"/>
      <c r="AJ176" s="1492" t="n"/>
      <c r="AK176" s="1496" t="n"/>
      <c r="AL176" s="2976" t="n"/>
      <c r="AM176" s="2868" t="n"/>
      <c r="AN176" s="2868" t="n"/>
      <c r="AO176" s="2868" t="n"/>
      <c r="AP176" s="2868" t="n"/>
      <c r="AQ176" s="2868" t="n"/>
      <c r="AR176" s="2868" t="n"/>
      <c r="AS176" s="1492" t="n"/>
      <c r="AT176" s="2863" t="n"/>
      <c r="AU176" s="2976" t="n"/>
      <c r="AV176" s="2868" t="n"/>
      <c r="AW176" s="2868" t="n"/>
      <c r="AX176" s="2868" t="n"/>
      <c r="AY176" s="2868" t="n"/>
      <c r="AZ176" s="2868" t="n"/>
      <c r="BA176" s="1492" t="n"/>
      <c r="BB176" s="1496" t="n"/>
      <c r="BC176" s="2976" t="n"/>
      <c r="BD176" s="2868" t="n"/>
      <c r="BE176" s="2868" t="n"/>
      <c r="BF176" s="2868" t="n"/>
      <c r="BG176" s="2868" t="n"/>
      <c r="BH176" s="2868" t="n"/>
      <c r="BI176" s="1492" t="n"/>
      <c r="BJ176" s="2869" t="n"/>
      <c r="BK176" s="2976" t="n"/>
      <c r="BL176" s="2868" t="n"/>
      <c r="BM176" s="2868" t="n"/>
      <c r="BN176" s="2868" t="n"/>
      <c r="BO176" s="2868" t="n"/>
      <c r="BP176" s="2868" t="n"/>
      <c r="BQ176" s="2868" t="n"/>
      <c r="BR176" s="1492" t="n"/>
      <c r="BS176" s="2869" t="n"/>
      <c r="BT176" s="2976" t="n"/>
      <c r="BU176" s="2868" t="n"/>
      <c r="BV176" s="2868" t="n"/>
      <c r="BW176" s="2868" t="n"/>
      <c r="BX176" s="2868" t="n"/>
      <c r="BY176" s="2868" t="n"/>
      <c r="BZ176" s="1492" t="n"/>
      <c r="CA176" s="2831" t="n"/>
      <c r="CB176" s="2976" t="n"/>
      <c r="CC176" s="2868" t="n"/>
      <c r="CD176" s="2868" t="n"/>
      <c r="CE176" s="2868" t="n"/>
      <c r="CF176" s="2868" t="n"/>
      <c r="CG176" s="2868" t="n"/>
      <c r="CH176" s="1492" t="n"/>
      <c r="CI176" s="2831" t="n"/>
      <c r="CJ176" s="2976" t="n"/>
      <c r="CK176" s="2868" t="n"/>
      <c r="CL176" s="2868" t="n"/>
      <c r="CM176" s="2868" t="n"/>
      <c r="CN176" s="2868" t="n"/>
      <c r="CO176" s="2868" t="n"/>
      <c r="CP176" s="1492" t="n"/>
      <c r="CQ176" s="1496" t="n"/>
      <c r="CR176" s="2867" t="n">
        <v>732.257922</v>
      </c>
      <c r="CS176" s="2868" t="n">
        <v>641.3292452698443</v>
      </c>
      <c r="CT176" s="2868" t="n">
        <v>732.8520016472286</v>
      </c>
      <c r="CU176" s="2868" t="n">
        <v>90.92867673015576</v>
      </c>
      <c r="CV176" s="2868" t="n">
        <v>-0.5940796472285683</v>
      </c>
      <c r="CW176" s="2868" t="n">
        <v>685.9767869999999</v>
      </c>
      <c r="CX176" s="1492">
        <f>IFERROR(CR176/CW176-1,"-")</f>
        <v/>
      </c>
      <c r="CY176" s="70" t="n"/>
      <c r="CZ176" s="2870" t="n">
        <v>2033.795169310117</v>
      </c>
      <c r="DA176" s="2868" t="n">
        <v>1986.181630825057</v>
      </c>
      <c r="DB176" s="2868" t="n"/>
      <c r="DC176" s="2868" t="n"/>
      <c r="DD176" s="2868" t="n">
        <v>2072.883471</v>
      </c>
      <c r="DE176" s="1492">
        <f>+CZ176/DD176-1</f>
        <v/>
      </c>
      <c r="DF176" s="1492">
        <f>+DA176/DD176-1</f>
        <v/>
      </c>
      <c r="DG176" s="1994">
        <f>+DB176/DD176-1</f>
        <v/>
      </c>
      <c r="DH176" s="1994">
        <f>+DC176/DD176-1</f>
        <v/>
      </c>
      <c r="DI176" s="2855" t="n"/>
      <c r="DJ176" s="2652">
        <f>SUM(D176,J176,P176,V176,AD176,AL176,AU176,BC176,BK176,BT176,CB176,CJ176)-CR176</f>
        <v/>
      </c>
      <c r="DK176" s="2652">
        <f>SUM(E176,K176,Q176,W176,AE176,AM176,AV176,BD176,BL176,BU176,CC176,CK176)-CS176</f>
        <v/>
      </c>
      <c r="DL176" s="2652">
        <f>SUM(G176,M176,S176,AA176,AI176,AR176,AZ176,BH176,BQ176,BY176,CG176,CO176)-CW176</f>
        <v/>
      </c>
      <c r="DM176" s="2652">
        <f>SUM(D176,J176,P176,V176,AD176,AL176,AU176,BC176,,BN176,BV176,CD176,CL176)-CT176</f>
        <v/>
      </c>
      <c r="DN176" s="2855" t="n"/>
      <c r="DO176" s="2855" t="n"/>
      <c r="DP176" s="2977">
        <f>#VALUE!</f>
        <v/>
      </c>
      <c r="DQ176" s="2857">
        <f>-CR176+DP176/10^6</f>
        <v/>
      </c>
      <c r="DR176" s="2652">
        <f>SUM(E176,K176,Q176,W176,AE176,AM176,AV176,BD176,BL176,BU176,CC176,CK176)-CS176</f>
        <v/>
      </c>
      <c r="DS176" s="2652">
        <f>SUM(D176,J176,P176,V176,AD176,AL176,AU176,BC176,,BN176,BV176,CD176,CL176)-CT176</f>
        <v/>
      </c>
      <c r="DT176" s="2858" t="n"/>
      <c r="DU176" s="2189" t="n">
        <v>965.316362</v>
      </c>
      <c r="DV176" s="2859">
        <f>DU176-CJ176</f>
        <v/>
      </c>
      <c r="DX176" s="2847">
        <f>(CS176-CZ176)*10^6</f>
        <v/>
      </c>
      <c r="DY176" s="2847">
        <f>(CT176-DC176)*10^6</f>
        <v/>
      </c>
      <c r="DZ176" s="2847">
        <f>(CW176-DD176)*10^6</f>
        <v/>
      </c>
      <c r="EB176" s="2860" t="n"/>
    </row>
    <row customFormat="1" customHeight="1" hidden="1" ht="15.75" outlineLevel="1" r="177" s="1879">
      <c r="A177" s="1116" t="n"/>
      <c r="B177" s="2202" t="inlineStr">
        <is>
          <t>IMPOTS ET TAXES INDIRECTS</t>
        </is>
      </c>
      <c r="C177" s="2201" t="inlineStr">
        <is>
          <t>Opex171</t>
        </is>
      </c>
      <c r="D177" s="2867" t="n">
        <v>0</v>
      </c>
      <c r="E177" s="2868" t="n">
        <v>8.36828058075</v>
      </c>
      <c r="F177" s="2868" t="n">
        <v>-8.36828058075</v>
      </c>
      <c r="G177" s="2868" t="n">
        <v>0</v>
      </c>
      <c r="H177" s="1492" t="n"/>
      <c r="I177" s="482" t="n"/>
      <c r="J177" s="2867" t="n">
        <v>0</v>
      </c>
      <c r="K177" s="2868" t="n">
        <v>8.36828058075</v>
      </c>
      <c r="L177" s="2868" t="n">
        <v>-8.36828058075</v>
      </c>
      <c r="M177" s="2868" t="n">
        <v>0</v>
      </c>
      <c r="N177" s="1492" t="n"/>
      <c r="O177" s="1496" t="n"/>
      <c r="P177" s="2867" t="n">
        <v>0</v>
      </c>
      <c r="Q177" s="2868" t="n">
        <v>8.36828058075</v>
      </c>
      <c r="R177" s="2868" t="n">
        <v>-8.36828058075</v>
      </c>
      <c r="S177" s="2868" t="n">
        <v>0</v>
      </c>
      <c r="T177" s="1492" t="n"/>
      <c r="U177" s="2862" t="n"/>
      <c r="V177" s="2867" t="n">
        <v>0</v>
      </c>
      <c r="W177" s="2868" t="n">
        <v>8.36828058075</v>
      </c>
      <c r="X177" s="2868" t="n">
        <v>8.36828058075</v>
      </c>
      <c r="Y177" s="2868" t="n">
        <v>-8.36828058075</v>
      </c>
      <c r="Z177" s="2868" t="n">
        <v>-8.36828058075</v>
      </c>
      <c r="AA177" s="2868" t="n">
        <v>0</v>
      </c>
      <c r="AB177" s="1492" t="n"/>
      <c r="AC177" s="1496" t="n"/>
      <c r="AD177" s="2867" t="n"/>
      <c r="AE177" s="2868" t="n"/>
      <c r="AF177" s="2868" t="n"/>
      <c r="AG177" s="2868" t="n"/>
      <c r="AH177" s="2868" t="n"/>
      <c r="AI177" s="2868" t="n"/>
      <c r="AJ177" s="1492" t="n"/>
      <c r="AK177" s="1496" t="n"/>
      <c r="AL177" s="2867" t="n"/>
      <c r="AM177" s="2868" t="n"/>
      <c r="AN177" s="2868" t="n"/>
      <c r="AO177" s="2868" t="n"/>
      <c r="AP177" s="2868" t="n"/>
      <c r="AQ177" s="2868" t="n"/>
      <c r="AR177" s="2868" t="n"/>
      <c r="AS177" s="1492" t="n"/>
      <c r="AT177" s="2863" t="n"/>
      <c r="AU177" s="2867" t="n"/>
      <c r="AV177" s="2868" t="n"/>
      <c r="AW177" s="2868" t="n"/>
      <c r="AX177" s="2868" t="n"/>
      <c r="AY177" s="2868" t="n"/>
      <c r="AZ177" s="2868" t="n"/>
      <c r="BA177" s="1492" t="n"/>
      <c r="BB177" s="1496" t="n"/>
      <c r="BC177" s="2867" t="n"/>
      <c r="BD177" s="2868" t="n"/>
      <c r="BE177" s="2868" t="n"/>
      <c r="BF177" s="2868" t="n"/>
      <c r="BG177" s="2868" t="n"/>
      <c r="BH177" s="2868" t="n"/>
      <c r="BI177" s="1492" t="n"/>
      <c r="BJ177" s="2869" t="n"/>
      <c r="BK177" s="2867" t="n"/>
      <c r="BL177" s="2868" t="n"/>
      <c r="BM177" s="2868" t="n"/>
      <c r="BN177" s="2868" t="n"/>
      <c r="BO177" s="2868" t="n"/>
      <c r="BP177" s="2868" t="n"/>
      <c r="BQ177" s="2868" t="n"/>
      <c r="BR177" s="1492" t="n"/>
      <c r="BS177" s="2869" t="n"/>
      <c r="BT177" s="2867" t="n"/>
      <c r="BU177" s="2868" t="n"/>
      <c r="BV177" s="2868" t="n"/>
      <c r="BW177" s="2868" t="n"/>
      <c r="BX177" s="2868" t="n"/>
      <c r="BY177" s="2868" t="n"/>
      <c r="BZ177" s="1492" t="n"/>
      <c r="CA177" s="2831" t="n"/>
      <c r="CB177" s="2867" t="n"/>
      <c r="CC177" s="2868" t="n"/>
      <c r="CD177" s="2868" t="n"/>
      <c r="CE177" s="2868" t="n"/>
      <c r="CF177" s="2868" t="n"/>
      <c r="CG177" s="2868" t="n"/>
      <c r="CH177" s="1492" t="n"/>
      <c r="CI177" s="2831" t="n"/>
      <c r="CJ177" s="2867" t="n"/>
      <c r="CK177" s="2868" t="n"/>
      <c r="CL177" s="2868" t="n"/>
      <c r="CM177" s="2868" t="n"/>
      <c r="CN177" s="2868" t="n"/>
      <c r="CO177" s="2868" t="n"/>
      <c r="CP177" s="1492" t="n"/>
      <c r="CQ177" s="1496" t="n"/>
      <c r="CR177" s="2867" t="n">
        <v>0</v>
      </c>
      <c r="CS177" s="2868" t="n">
        <v>33.473122323</v>
      </c>
      <c r="CT177" s="2868" t="n">
        <v>8.36828058075</v>
      </c>
      <c r="CU177" s="2868" t="n">
        <v>-33.473122323</v>
      </c>
      <c r="CV177" s="2868" t="n">
        <v>-8.36828058075</v>
      </c>
      <c r="CW177" s="2868" t="n">
        <v>0</v>
      </c>
      <c r="CX177" s="1492">
        <f>IFERROR(CR177/CW177-1,"-")</f>
        <v/>
      </c>
      <c r="CY177" s="70" t="n"/>
      <c r="CZ177" s="2870" t="n">
        <v>100.419366969</v>
      </c>
      <c r="DA177" s="2868" t="n">
        <v>75.31452522674998</v>
      </c>
      <c r="DB177" s="2868" t="n"/>
      <c r="DC177" s="2868" t="n"/>
      <c r="DD177" s="2868" t="n">
        <v>0</v>
      </c>
      <c r="DE177" s="1492" t="n"/>
      <c r="DF177" s="1492" t="n"/>
      <c r="DG177" s="1994" t="n"/>
      <c r="DH177" s="1994" t="n"/>
      <c r="DI177" s="2855" t="n"/>
      <c r="DJ177" s="2652">
        <f>SUM(D177,J177,P177,V177,AD177,AL177,AU177,BC177,BK177,BT177,CB177,CJ177)-CR177</f>
        <v/>
      </c>
      <c r="DK177" s="2652">
        <f>SUM(E177,K177,Q177,W177,AE177,AM177,AV177,BD177,BL177,BU177,CC177,CK177)-CS177</f>
        <v/>
      </c>
      <c r="DL177" s="2652">
        <f>SUM(G177,M177,S177,AA177,AI177,AR177,AZ177,BH177,BQ177,BY177,CG177,CO177)-CW177</f>
        <v/>
      </c>
      <c r="DM177" s="2652">
        <f>SUM(D177,J177,P177,V177,AD177,AL177,AU177,BC177,,BN177,BV177,CD177,CL177)-CT177</f>
        <v/>
      </c>
      <c r="DN177" s="2855" t="n"/>
      <c r="DO177" s="2855" t="n"/>
      <c r="DP177" s="2871" t="n">
        <v>0</v>
      </c>
      <c r="DQ177" s="2857">
        <f>-CR177+DP177/10^6</f>
        <v/>
      </c>
      <c r="DR177" s="2652">
        <f>SUM(E177,K177,Q177,W177,AE177,AM177,AV177,BD177,BL177,BU177,CC177,CK177)-CS177</f>
        <v/>
      </c>
      <c r="DS177" s="2652">
        <f>SUM(D177,J177,P177,V177,AD177,AL177,AU177,BC177,,BN177,BV177,CD177,CL177)-CT177</f>
        <v/>
      </c>
      <c r="DT177" s="2858" t="n"/>
      <c r="DU177" s="2189" t="n">
        <v>0</v>
      </c>
      <c r="DV177" s="2859">
        <f>DU177-CJ177</f>
        <v/>
      </c>
      <c r="DX177" s="2847">
        <f>(CS177-CZ177)*10^6</f>
        <v/>
      </c>
      <c r="DY177" s="2847">
        <f>(CT177-DC177)*10^6</f>
        <v/>
      </c>
      <c r="DZ177" s="2847">
        <f>(CW177-DD177)*10^6</f>
        <v/>
      </c>
      <c r="EB177" s="2860" t="n"/>
    </row>
    <row customFormat="1" customHeight="1" hidden="1" ht="15.75" outlineLevel="1" r="178" s="1879">
      <c r="A178" s="1116" t="n"/>
      <c r="B178" s="2202" t="inlineStr">
        <is>
          <t>TAXES SUR LES VEHICULES DE SOC</t>
        </is>
      </c>
      <c r="C178" s="2201" t="inlineStr">
        <is>
          <t>Opex172</t>
        </is>
      </c>
      <c r="D178" s="2867" t="n">
        <v>0</v>
      </c>
      <c r="E178" s="2868" t="n">
        <v>0.8333333333333334</v>
      </c>
      <c r="F178" s="2868" t="n">
        <v>-0.8333333333333334</v>
      </c>
      <c r="G178" s="2868" t="n">
        <v>0</v>
      </c>
      <c r="H178" s="1492" t="n"/>
      <c r="I178" s="482" t="n"/>
      <c r="J178" s="2867" t="n">
        <v>2.39</v>
      </c>
      <c r="K178" s="2868" t="n">
        <v>0.8333333333333334</v>
      </c>
      <c r="L178" s="2868" t="n">
        <v>1.556666666666667</v>
      </c>
      <c r="M178" s="2868" t="n">
        <v>4.32</v>
      </c>
      <c r="N178" s="1492" t="n">
        <v>-0.4467592592592593</v>
      </c>
      <c r="O178" s="1496" t="n"/>
      <c r="P178" s="2867" t="n">
        <v>0</v>
      </c>
      <c r="Q178" s="2868" t="n">
        <v>0.8333333333333334</v>
      </c>
      <c r="R178" s="2868" t="n">
        <v>-0.8333333333333334</v>
      </c>
      <c r="S178" s="2868" t="n">
        <v>0</v>
      </c>
      <c r="T178" s="1492" t="n"/>
      <c r="U178" s="2862" t="n"/>
      <c r="V178" s="2867" t="n">
        <v>0</v>
      </c>
      <c r="W178" s="2868" t="n">
        <v>0.8333333333333334</v>
      </c>
      <c r="X178" s="2868" t="n">
        <v>0.8333333333333334</v>
      </c>
      <c r="Y178" s="2868" t="n">
        <v>-0.8333333333333334</v>
      </c>
      <c r="Z178" s="2868" t="n">
        <v>-0.8333333333333334</v>
      </c>
      <c r="AA178" s="2868" t="n">
        <v>0</v>
      </c>
      <c r="AB178" s="1492" t="n"/>
      <c r="AC178" s="1496" t="n"/>
      <c r="AD178" s="2867" t="n"/>
      <c r="AE178" s="2868" t="n"/>
      <c r="AF178" s="2868" t="n"/>
      <c r="AG178" s="2868" t="n"/>
      <c r="AH178" s="2868" t="n"/>
      <c r="AI178" s="2868" t="n"/>
      <c r="AJ178" s="1492" t="n"/>
      <c r="AK178" s="1496" t="n"/>
      <c r="AL178" s="2867" t="n"/>
      <c r="AM178" s="2868" t="n"/>
      <c r="AN178" s="2868" t="n"/>
      <c r="AO178" s="2868" t="n"/>
      <c r="AP178" s="2868" t="n"/>
      <c r="AQ178" s="2868" t="n"/>
      <c r="AR178" s="2868" t="n"/>
      <c r="AS178" s="1492" t="n"/>
      <c r="AT178" s="2863" t="n"/>
      <c r="AU178" s="2867" t="n"/>
      <c r="AV178" s="2868" t="n"/>
      <c r="AW178" s="2868" t="n"/>
      <c r="AX178" s="2868" t="n"/>
      <c r="AY178" s="2868" t="n"/>
      <c r="AZ178" s="2868" t="n"/>
      <c r="BA178" s="1492" t="n"/>
      <c r="BB178" s="1496" t="n"/>
      <c r="BC178" s="2867" t="n"/>
      <c r="BD178" s="2868" t="n"/>
      <c r="BE178" s="2868" t="n"/>
      <c r="BF178" s="2868" t="n"/>
      <c r="BG178" s="2868" t="n"/>
      <c r="BH178" s="2868" t="n"/>
      <c r="BI178" s="1492" t="n"/>
      <c r="BJ178" s="2869" t="n"/>
      <c r="BK178" s="2867" t="n"/>
      <c r="BL178" s="2868" t="n"/>
      <c r="BM178" s="2868" t="n"/>
      <c r="BN178" s="2868" t="n"/>
      <c r="BO178" s="2868" t="n"/>
      <c r="BP178" s="2868" t="n"/>
      <c r="BQ178" s="2868" t="n"/>
      <c r="BR178" s="1492" t="n"/>
      <c r="BS178" s="2869" t="n"/>
      <c r="BT178" s="2867" t="n"/>
      <c r="BU178" s="2868" t="n"/>
      <c r="BV178" s="2868" t="n"/>
      <c r="BW178" s="2868" t="n"/>
      <c r="BX178" s="2868" t="n"/>
      <c r="BY178" s="2868" t="n"/>
      <c r="BZ178" s="1492" t="n"/>
      <c r="CA178" s="2831" t="n"/>
      <c r="CB178" s="2867" t="n"/>
      <c r="CC178" s="2868" t="n"/>
      <c r="CD178" s="2868" t="n"/>
      <c r="CE178" s="2868" t="n"/>
      <c r="CF178" s="2868" t="n"/>
      <c r="CG178" s="2868" t="n"/>
      <c r="CH178" s="1492" t="n"/>
      <c r="CI178" s="2831" t="n"/>
      <c r="CJ178" s="2867" t="n"/>
      <c r="CK178" s="2868" t="n"/>
      <c r="CL178" s="2868" t="n"/>
      <c r="CM178" s="2868" t="n"/>
      <c r="CN178" s="2868" t="n"/>
      <c r="CO178" s="2868" t="n"/>
      <c r="CP178" s="1492" t="n"/>
      <c r="CQ178" s="1496" t="n"/>
      <c r="CR178" s="2867" t="n">
        <v>2.39</v>
      </c>
      <c r="CS178" s="2868" t="n">
        <v>3.333333333333333</v>
      </c>
      <c r="CT178" s="2868" t="n">
        <v>3.223333333333334</v>
      </c>
      <c r="CU178" s="2868" t="n">
        <v>-0.9433333333333334</v>
      </c>
      <c r="CV178" s="2868" t="n">
        <v>-0.8333333333333335</v>
      </c>
      <c r="CW178" s="2868" t="n">
        <v>4.32</v>
      </c>
      <c r="CX178" s="1492">
        <f>IFERROR(CR178/CW178-1,"-")</f>
        <v/>
      </c>
      <c r="CY178" s="70" t="n"/>
      <c r="CZ178" s="2870" t="n">
        <v>10</v>
      </c>
      <c r="DA178" s="2868" t="n">
        <v>9.890000000000001</v>
      </c>
      <c r="DB178" s="2868" t="n"/>
      <c r="DC178" s="2868" t="n"/>
      <c r="DD178" s="2868" t="n">
        <v>4.32</v>
      </c>
      <c r="DE178" s="1492">
        <f>+CZ178/DD178-1</f>
        <v/>
      </c>
      <c r="DF178" s="1492">
        <f>+DA178/DD178-1</f>
        <v/>
      </c>
      <c r="DG178" s="1994">
        <f>+DB178/DD178-1</f>
        <v/>
      </c>
      <c r="DH178" s="1994">
        <f>+DC178/DD178-1</f>
        <v/>
      </c>
      <c r="DI178" s="2855" t="n"/>
      <c r="DJ178" s="2652">
        <f>SUM(D178,J178,P178,V178,AD178,AL178,AU178,BC178,BK178,BT178,CB178,CJ178)-CR178</f>
        <v/>
      </c>
      <c r="DK178" s="2652">
        <f>SUM(E178,K178,Q178,W178,AE178,AM178,AV178,BD178,BL178,BU178,CC178,CK178)-CS178</f>
        <v/>
      </c>
      <c r="DL178" s="2652">
        <f>SUM(G178,M178,S178,AA178,AI178,AR178,AZ178,BH178,BQ178,BY178,CG178,CO178)-CW178</f>
        <v/>
      </c>
      <c r="DM178" s="2652">
        <f>SUM(D178,J178,P178,V178,AD178,AL178,AU178,BC178,,BN178,BV178,CD178,CL178)-CT178</f>
        <v/>
      </c>
      <c r="DN178" s="2855" t="n"/>
      <c r="DO178" s="2855" t="n"/>
      <c r="DP178" s="2871" t="n">
        <v>4880000</v>
      </c>
      <c r="DQ178" s="2857">
        <f>-CR178+DP178/10^6</f>
        <v/>
      </c>
      <c r="DR178" s="2652">
        <f>SUM(E178,K178,Q178,W178,AE178,AM178,AV178,BD178,BL178,BU178,CC178,CK178)-CS178</f>
        <v/>
      </c>
      <c r="DS178" s="2652">
        <f>SUM(D178,J178,P178,V178,AD178,AL178,AU178,BC178,,BN178,BV178,CD178,CL178)-CT178</f>
        <v/>
      </c>
      <c r="DT178" s="2858" t="n"/>
      <c r="DU178" s="2189" t="n">
        <v>0</v>
      </c>
      <c r="DV178" s="2859">
        <f>DU178-CJ178</f>
        <v/>
      </c>
      <c r="DX178" s="2847">
        <f>(CS178-CZ178)*10^6</f>
        <v/>
      </c>
      <c r="DY178" s="2847">
        <f>(CT178-DC178)*10^6</f>
        <v/>
      </c>
      <c r="DZ178" s="2847">
        <f>(CW178-DD178)*10^6</f>
        <v/>
      </c>
      <c r="EB178" s="2860" t="n"/>
    </row>
    <row customFormat="1" customHeight="1" hidden="1" ht="15.75" outlineLevel="1" r="179" s="1879">
      <c r="A179" s="1116" t="n"/>
      <c r="B179" s="2202" t="inlineStr">
        <is>
          <t>AUTRES DROITS D'ENREGISTREMENT</t>
        </is>
      </c>
      <c r="C179" s="2201" t="inlineStr">
        <is>
          <t>Opex173</t>
        </is>
      </c>
      <c r="D179" s="2900" t="n">
        <v>1.21532</v>
      </c>
      <c r="E179" s="2868" t="n">
        <v>3</v>
      </c>
      <c r="F179" s="2868" t="n">
        <v>-1.78468</v>
      </c>
      <c r="G179" s="2868" t="n">
        <v>6.237633</v>
      </c>
      <c r="H179" s="1492" t="n">
        <v>-0.8051632726708994</v>
      </c>
      <c r="I179" s="482" t="n"/>
      <c r="J179" s="2900" t="n">
        <v>0.0242</v>
      </c>
      <c r="K179" s="2868" t="n">
        <v>3</v>
      </c>
      <c r="L179" s="2868" t="n">
        <v>-2.9758</v>
      </c>
      <c r="M179" s="2868" t="n">
        <v>7.441885</v>
      </c>
      <c r="N179" s="1492" t="n">
        <v>-0.9967481357209901</v>
      </c>
      <c r="O179" s="1496" t="n"/>
      <c r="P179" s="2900" t="n">
        <v>2.10358</v>
      </c>
      <c r="Q179" s="2868" t="n">
        <v>3</v>
      </c>
      <c r="R179" s="2868" t="n">
        <v>-0.89642</v>
      </c>
      <c r="S179" s="2868" t="n">
        <v>22.7136</v>
      </c>
      <c r="T179" s="1492" t="n">
        <v>-0.9073867638771485</v>
      </c>
      <c r="U179" s="2862" t="n"/>
      <c r="V179" s="2900" t="n">
        <v>1.487157</v>
      </c>
      <c r="W179" s="2868" t="n">
        <v>3</v>
      </c>
      <c r="X179" s="2868" t="n">
        <v>3</v>
      </c>
      <c r="Y179" s="2868" t="n">
        <v>-1.512843</v>
      </c>
      <c r="Z179" s="2868" t="n">
        <v>-1.512843</v>
      </c>
      <c r="AA179" s="2868" t="n">
        <v>0.977722</v>
      </c>
      <c r="AB179" s="1492" t="n">
        <v>0.5210427913046858</v>
      </c>
      <c r="AC179" s="1496" t="n"/>
      <c r="AD179" s="2900" t="n"/>
      <c r="AE179" s="2868" t="n"/>
      <c r="AF179" s="2868" t="n"/>
      <c r="AG179" s="2868" t="n"/>
      <c r="AH179" s="2868" t="n"/>
      <c r="AI179" s="2868" t="n"/>
      <c r="AJ179" s="1492" t="n"/>
      <c r="AK179" s="1496" t="n"/>
      <c r="AL179" s="2900" t="n"/>
      <c r="AM179" s="2868" t="n"/>
      <c r="AN179" s="2868" t="n"/>
      <c r="AO179" s="2868" t="n"/>
      <c r="AP179" s="2868" t="n"/>
      <c r="AQ179" s="2868" t="n"/>
      <c r="AR179" s="2868" t="n"/>
      <c r="AS179" s="1492" t="n"/>
      <c r="AT179" s="2863" t="n"/>
      <c r="AU179" s="2900" t="n"/>
      <c r="AV179" s="2868" t="n"/>
      <c r="AW179" s="2868" t="n"/>
      <c r="AX179" s="2868" t="n"/>
      <c r="AY179" s="2868" t="n"/>
      <c r="AZ179" s="2868" t="n"/>
      <c r="BA179" s="1492" t="n"/>
      <c r="BB179" s="1496" t="n"/>
      <c r="BC179" s="2900" t="n"/>
      <c r="BD179" s="2868" t="n"/>
      <c r="BE179" s="2868" t="n"/>
      <c r="BF179" s="2868" t="n"/>
      <c r="BG179" s="2868" t="n"/>
      <c r="BH179" s="2868" t="n"/>
      <c r="BI179" s="1492" t="n"/>
      <c r="BJ179" s="2869" t="n"/>
      <c r="BK179" s="2900" t="n"/>
      <c r="BL179" s="2868" t="n"/>
      <c r="BM179" s="2868" t="n"/>
      <c r="BN179" s="2868" t="n"/>
      <c r="BO179" s="2868" t="n"/>
      <c r="BP179" s="2868" t="n"/>
      <c r="BQ179" s="2868" t="n"/>
      <c r="BR179" s="1492" t="n"/>
      <c r="BS179" s="2869" t="n"/>
      <c r="BT179" s="2900" t="n"/>
      <c r="BU179" s="2868" t="n"/>
      <c r="BV179" s="2868" t="n"/>
      <c r="BW179" s="2868" t="n"/>
      <c r="BX179" s="2868" t="n"/>
      <c r="BY179" s="2868" t="n"/>
      <c r="BZ179" s="1492" t="n"/>
      <c r="CA179" s="2831" t="n"/>
      <c r="CB179" s="2900" t="n"/>
      <c r="CC179" s="2868" t="n"/>
      <c r="CD179" s="2868" t="n"/>
      <c r="CE179" s="2868" t="n"/>
      <c r="CF179" s="2868" t="n"/>
      <c r="CG179" s="2868" t="n"/>
      <c r="CH179" s="1492" t="n"/>
      <c r="CI179" s="2831" t="n"/>
      <c r="CJ179" s="2900" t="n"/>
      <c r="CK179" s="2868" t="n"/>
      <c r="CL179" s="2868" t="n"/>
      <c r="CM179" s="2868" t="n"/>
      <c r="CN179" s="2868" t="n"/>
      <c r="CO179" s="2868" t="n"/>
      <c r="CP179" s="1492" t="n"/>
      <c r="CQ179" s="1496" t="n"/>
      <c r="CR179" s="2867" t="n">
        <v>4.830257</v>
      </c>
      <c r="CS179" s="2868" t="n">
        <v>12</v>
      </c>
      <c r="CT179" s="2868" t="n">
        <v>6.3431</v>
      </c>
      <c r="CU179" s="2868" t="n">
        <v>-7.169743</v>
      </c>
      <c r="CV179" s="2868" t="n">
        <v>-1.512843</v>
      </c>
      <c r="CW179" s="2868" t="n">
        <v>37.37084</v>
      </c>
      <c r="CX179" s="1492">
        <f>IFERROR(CR179/CW179-1,"-")</f>
        <v/>
      </c>
      <c r="CY179" s="70" t="n"/>
      <c r="CZ179" s="2870" t="n">
        <v>36</v>
      </c>
      <c r="DA179" s="2868" t="n">
        <v>30.3431</v>
      </c>
      <c r="DB179" s="2868" t="n"/>
      <c r="DC179" s="2868" t="n"/>
      <c r="DD179" s="2868" t="n">
        <v>78.36771600000002</v>
      </c>
      <c r="DE179" s="1492">
        <f>+CZ179/DD179-1</f>
        <v/>
      </c>
      <c r="DF179" s="1492">
        <f>+DA179/DD179-1</f>
        <v/>
      </c>
      <c r="DG179" s="1994">
        <f>+DB179/DD179-1</f>
        <v/>
      </c>
      <c r="DH179" s="1994">
        <f>+DC179/DD179-1</f>
        <v/>
      </c>
      <c r="DI179" s="2855" t="n"/>
      <c r="DJ179" s="2652">
        <f>SUM(D179,J179,P179,V179,AD179,AL179,AU179,BC179,BK179,BT179,CB179,CJ179)-CR179</f>
        <v/>
      </c>
      <c r="DK179" s="2652">
        <f>SUM(E179,K179,Q179,W179,AE179,AM179,AV179,BD179,BL179,BU179,CC179,CK179)-CS179</f>
        <v/>
      </c>
      <c r="DL179" s="2652">
        <f>SUM(G179,M179,S179,AA179,AI179,AR179,AZ179,BH179,BQ179,BY179,CG179,CO179)-CW179</f>
        <v/>
      </c>
      <c r="DM179" s="2652">
        <f>SUM(D179,J179,P179,V179,AD179,AL179,AU179,BC179,,BN179,BV179,CD179,CL179)-CT179</f>
        <v/>
      </c>
      <c r="DN179" s="2855" t="n"/>
      <c r="DO179" s="2855" t="n"/>
      <c r="DP179" s="2901">
        <f>#VALUE!</f>
        <v/>
      </c>
      <c r="DQ179" s="2857">
        <f>-CR179+DP179/10^6</f>
        <v/>
      </c>
      <c r="DR179" s="2652">
        <f>SUM(E179,K179,Q179,W179,AE179,AM179,AV179,BD179,BL179,BU179,CC179,CK179)-CS179</f>
        <v/>
      </c>
      <c r="DS179" s="2652">
        <f>SUM(D179,J179,P179,V179,AD179,AL179,AU179,BC179,,BN179,BV179,CD179,CL179)-CT179</f>
        <v/>
      </c>
      <c r="DT179" s="2858" t="n"/>
      <c r="DU179" s="2189" t="n">
        <v>2.03179000000001</v>
      </c>
      <c r="DV179" s="2859">
        <f>DU179-CJ179</f>
        <v/>
      </c>
      <c r="DX179" s="2847">
        <f>(CS179-CZ179)*10^6</f>
        <v/>
      </c>
      <c r="DY179" s="2847">
        <f>(CT179-DC179)*10^6</f>
        <v/>
      </c>
      <c r="DZ179" s="2847">
        <f>(CW179-DD179)*10^6</f>
        <v/>
      </c>
      <c r="EB179" s="2860" t="n"/>
    </row>
    <row customFormat="1" customHeight="1" hidden="1" ht="15.75" outlineLevel="1" r="180" s="1879">
      <c r="A180" s="1116" t="n"/>
      <c r="B180" s="2202" t="inlineStr">
        <is>
          <t>AUTRES IMPOTS &amp; TAXES</t>
        </is>
      </c>
      <c r="C180" s="2201" t="inlineStr">
        <is>
          <t>Opex174</t>
        </is>
      </c>
      <c r="D180" s="2867" t="n">
        <v>14.446136</v>
      </c>
      <c r="E180" s="2868" t="n">
        <v>17.32096073070341</v>
      </c>
      <c r="F180" s="2868" t="n">
        <v>-2.874824730703409</v>
      </c>
      <c r="G180" s="2868" t="n">
        <v>13.90792</v>
      </c>
      <c r="H180" s="1492" t="n">
        <v>0.03869852573210064</v>
      </c>
      <c r="I180" s="482" t="n"/>
      <c r="J180" s="2867" t="n">
        <v>14.581851</v>
      </c>
      <c r="K180" s="2868" t="n">
        <v>17.32096073070341</v>
      </c>
      <c r="L180" s="2868" t="n">
        <v>-2.739109730703408</v>
      </c>
      <c r="M180" s="2868" t="n">
        <v>14.861668</v>
      </c>
      <c r="N180" s="1492" t="n">
        <v>-0.01882810193310736</v>
      </c>
      <c r="O180" s="1496" t="n"/>
      <c r="P180" s="2867" t="n">
        <v>13.957493</v>
      </c>
      <c r="Q180" s="2868" t="n">
        <v>17.32096073070341</v>
      </c>
      <c r="R180" s="2868" t="n">
        <v>-3.363467730703411</v>
      </c>
      <c r="S180" s="2868" t="n">
        <v>13.726766</v>
      </c>
      <c r="T180" s="1492" t="n">
        <v>0.01680854762148631</v>
      </c>
      <c r="U180" s="2862" t="n"/>
      <c r="V180" s="2867" t="n">
        <v>13.480718</v>
      </c>
      <c r="W180" s="2868" t="n">
        <v>17.92096073070341</v>
      </c>
      <c r="X180" s="2868" t="n">
        <v>17.92096073070341</v>
      </c>
      <c r="Y180" s="2868" t="n">
        <v>-4.440242730703407</v>
      </c>
      <c r="Z180" s="2868" t="n">
        <v>-4.440242730703407</v>
      </c>
      <c r="AA180" s="2868" t="n">
        <v>13.712099</v>
      </c>
      <c r="AB180" s="1492" t="n">
        <v>-0.01687422180951292</v>
      </c>
      <c r="AC180" s="1496" t="n"/>
      <c r="AD180" s="2867" t="n"/>
      <c r="AE180" s="2868" t="n"/>
      <c r="AF180" s="2868" t="n"/>
      <c r="AG180" s="2868" t="n"/>
      <c r="AH180" s="2868" t="n"/>
      <c r="AI180" s="2868" t="n"/>
      <c r="AJ180" s="1492" t="n"/>
      <c r="AK180" s="1496" t="n"/>
      <c r="AL180" s="2867" t="n"/>
      <c r="AM180" s="2868" t="n"/>
      <c r="AN180" s="2868" t="n"/>
      <c r="AO180" s="2868" t="n"/>
      <c r="AP180" s="2868" t="n"/>
      <c r="AQ180" s="2868" t="n"/>
      <c r="AR180" s="2868" t="n"/>
      <c r="AS180" s="1492" t="n"/>
      <c r="AT180" s="2863" t="n"/>
      <c r="AU180" s="2867" t="n"/>
      <c r="AV180" s="2868" t="n"/>
      <c r="AW180" s="2868" t="n"/>
      <c r="AX180" s="2868" t="n"/>
      <c r="AY180" s="2868" t="n"/>
      <c r="AZ180" s="2868" t="n"/>
      <c r="BA180" s="1492" t="n"/>
      <c r="BB180" s="1496" t="n"/>
      <c r="BC180" s="2867" t="n"/>
      <c r="BD180" s="2868" t="n"/>
      <c r="BE180" s="2868" t="n"/>
      <c r="BF180" s="2868" t="n"/>
      <c r="BG180" s="2868" t="n"/>
      <c r="BH180" s="2868" t="n"/>
      <c r="BI180" s="1492" t="n"/>
      <c r="BJ180" s="2869" t="n"/>
      <c r="BK180" s="2867" t="n"/>
      <c r="BL180" s="2868" t="n"/>
      <c r="BM180" s="2868" t="n"/>
      <c r="BN180" s="2868" t="n"/>
      <c r="BO180" s="2868" t="n"/>
      <c r="BP180" s="2868" t="n"/>
      <c r="BQ180" s="2868" t="n"/>
      <c r="BR180" s="1492" t="n"/>
      <c r="BS180" s="2869" t="n"/>
      <c r="BT180" s="2867" t="n"/>
      <c r="BU180" s="2868" t="n"/>
      <c r="BV180" s="2868" t="n"/>
      <c r="BW180" s="2868" t="n"/>
      <c r="BX180" s="2868" t="n"/>
      <c r="BY180" s="2868" t="n"/>
      <c r="BZ180" s="1492" t="n"/>
      <c r="CA180" s="2831" t="n"/>
      <c r="CB180" s="2867" t="n"/>
      <c r="CC180" s="2868" t="n"/>
      <c r="CD180" s="2868" t="n"/>
      <c r="CE180" s="2868" t="n"/>
      <c r="CF180" s="2868" t="n"/>
      <c r="CG180" s="2868" t="n"/>
      <c r="CH180" s="1492" t="n"/>
      <c r="CI180" s="2831" t="n"/>
      <c r="CJ180" s="2867" t="n"/>
      <c r="CK180" s="2868" t="n"/>
      <c r="CL180" s="2868" t="n"/>
      <c r="CM180" s="2868" t="n"/>
      <c r="CN180" s="2868" t="n"/>
      <c r="CO180" s="2868" t="n"/>
      <c r="CP180" s="1492" t="n"/>
      <c r="CQ180" s="1496" t="n"/>
      <c r="CR180" s="2867" t="n">
        <v>56.46619799999999</v>
      </c>
      <c r="CS180" s="2868" t="n">
        <v>69.88384292281364</v>
      </c>
      <c r="CT180" s="2868" t="n">
        <v>60.9064407307034</v>
      </c>
      <c r="CU180" s="2868" t="n">
        <v>-13.41764492281365</v>
      </c>
      <c r="CV180" s="2868" t="n">
        <v>-4.44024273070341</v>
      </c>
      <c r="CW180" s="2868" t="n">
        <v>56.208453</v>
      </c>
      <c r="CX180" s="1492">
        <f>IFERROR(CR180/CW180-1,"-")</f>
        <v/>
      </c>
      <c r="CY180" s="70" t="n"/>
      <c r="CZ180" s="2870" t="n">
        <v>210.9147287684409</v>
      </c>
      <c r="DA180" s="2868" t="n">
        <v>201.9373265763306</v>
      </c>
      <c r="DB180" s="2868" t="n"/>
      <c r="DC180" s="2868" t="n"/>
      <c r="DD180" s="2868" t="n">
        <v>162.187804</v>
      </c>
      <c r="DE180" s="1492">
        <f>+CZ180/DD180-1</f>
        <v/>
      </c>
      <c r="DF180" s="1492">
        <f>+DA180/DD180-1</f>
        <v/>
      </c>
      <c r="DG180" s="1994">
        <f>+DB180/DD180-1</f>
        <v/>
      </c>
      <c r="DH180" s="1994">
        <f>+DC180/DD180-1</f>
        <v/>
      </c>
      <c r="DI180" s="2855" t="n"/>
      <c r="DJ180" s="2652">
        <f>SUM(D180,J180,P180,V180,AD180,AL180,AU180,BC180,BK180,BT180,CB180,CJ180)-CR180</f>
        <v/>
      </c>
      <c r="DK180" s="2652">
        <f>SUM(E180,K180,Q180,W180,AE180,AM180,AV180,BD180,BL180,BU180,CC180,CK180)-CS180</f>
        <v/>
      </c>
      <c r="DL180" s="2652">
        <f>SUM(G180,M180,S180,AA180,AI180,AR180,AZ180,BH180,BQ180,BY180,CG180,CO180)-CW180</f>
        <v/>
      </c>
      <c r="DM180" s="2652">
        <f>SUM(D180,J180,P180,V180,AD180,AL180,AU180,BC180,,BN180,BV180,CD180,CL180)-CT180</f>
        <v/>
      </c>
      <c r="DN180" s="2855" t="n"/>
      <c r="DO180" s="2855" t="n"/>
      <c r="DP180" s="2871">
        <f>#VALUE!</f>
        <v/>
      </c>
      <c r="DQ180" s="2857">
        <f>-CR180+DP180/10^6</f>
        <v/>
      </c>
      <c r="DR180" s="2652">
        <f>SUM(E180,K180,Q180,W180,AE180,AM180,AV180,BD180,BL180,BU180,CC180,CK180)-CS180</f>
        <v/>
      </c>
      <c r="DS180" s="2652">
        <f>SUM(D180,J180,P180,V180,AD180,AL180,AU180,BC180,,BN180,BV180,CD180,CL180)-CT180</f>
        <v/>
      </c>
      <c r="DT180" s="2858" t="n"/>
      <c r="DU180" s="2189" t="n">
        <v>14.122604</v>
      </c>
      <c r="DV180" s="2859">
        <f>DU180-CJ180</f>
        <v/>
      </c>
      <c r="DX180" s="2847">
        <f>(CS180-CZ180)*10^6</f>
        <v/>
      </c>
      <c r="DY180" s="2847">
        <f>(CT180-DC180)*10^6</f>
        <v/>
      </c>
      <c r="DZ180" s="2847">
        <f>(CW180-DD180)*10^6</f>
        <v/>
      </c>
      <c r="EB180" s="2860" t="n"/>
    </row>
    <row customFormat="1" customHeight="1" hidden="1" ht="15.75" outlineLevel="1" r="181" s="1879">
      <c r="A181" s="1116" t="n"/>
      <c r="B181" s="2202" t="inlineStr">
        <is>
          <t>PENALITES &amp; AMENDES FISCALES</t>
        </is>
      </c>
      <c r="C181" s="2201" t="inlineStr">
        <is>
          <t>Opex175</t>
        </is>
      </c>
      <c r="D181" s="2868" t="n">
        <v>14.198417</v>
      </c>
      <c r="E181" s="2868" t="n"/>
      <c r="F181" s="2868" t="n">
        <v>14.198417</v>
      </c>
      <c r="G181" s="2868" t="n">
        <v>-0.004527</v>
      </c>
      <c r="H181" s="1492" t="n">
        <v>-3137.385464987851</v>
      </c>
      <c r="I181" s="482" t="n"/>
      <c r="J181" s="2868" t="n">
        <v>-10.036708</v>
      </c>
      <c r="K181" s="2868" t="n"/>
      <c r="L181" s="2868" t="n">
        <v>-10.036708</v>
      </c>
      <c r="M181" s="2868" t="n">
        <v>-0.008188000000000001</v>
      </c>
      <c r="N181" s="1492" t="n">
        <v>1224.782608695652</v>
      </c>
      <c r="O181" s="1496" t="n"/>
      <c r="P181" s="2868" t="n">
        <v>0</v>
      </c>
      <c r="Q181" s="2868" t="n"/>
      <c r="R181" s="2868" t="n">
        <v>0</v>
      </c>
      <c r="S181" s="2868" t="n">
        <v>-0.007263</v>
      </c>
      <c r="T181" s="1492" t="n">
        <v>-1</v>
      </c>
      <c r="U181" s="2862" t="n"/>
      <c r="V181" s="2868" t="n">
        <v>-5.191491</v>
      </c>
      <c r="W181" s="2868" t="n"/>
      <c r="X181" s="2868" t="n"/>
      <c r="Y181" s="2868" t="n">
        <v>-5.191491</v>
      </c>
      <c r="Z181" s="2868" t="n">
        <v>-5.191491</v>
      </c>
      <c r="AA181" s="2868" t="n">
        <v>-0.004527</v>
      </c>
      <c r="AB181" s="1492" t="n">
        <v>1145.783962889331</v>
      </c>
      <c r="AC181" s="1496" t="n"/>
      <c r="AD181" s="2868" t="n"/>
      <c r="AE181" s="2868" t="n"/>
      <c r="AF181" s="2868" t="n"/>
      <c r="AG181" s="2868" t="n"/>
      <c r="AH181" s="2868" t="n"/>
      <c r="AI181" s="2868" t="n"/>
      <c r="AJ181" s="1492" t="n"/>
      <c r="AK181" s="1496" t="n"/>
      <c r="AL181" s="2868" t="n"/>
      <c r="AM181" s="2868" t="n"/>
      <c r="AN181" s="2868" t="n"/>
      <c r="AO181" s="2868" t="n"/>
      <c r="AP181" s="2868" t="n"/>
      <c r="AQ181" s="2868" t="n"/>
      <c r="AR181" s="2868" t="n"/>
      <c r="AS181" s="1492" t="n"/>
      <c r="AT181" s="2863" t="n"/>
      <c r="AU181" s="2868" t="n"/>
      <c r="AV181" s="2868" t="n"/>
      <c r="AW181" s="2868" t="n"/>
      <c r="AX181" s="2868" t="n"/>
      <c r="AY181" s="2868" t="n"/>
      <c r="AZ181" s="2868" t="n"/>
      <c r="BA181" s="1492" t="n"/>
      <c r="BB181" s="1496" t="n"/>
      <c r="BC181" s="2868" t="n"/>
      <c r="BD181" s="2868" t="n"/>
      <c r="BE181" s="2868" t="n"/>
      <c r="BF181" s="2868" t="n"/>
      <c r="BG181" s="2868" t="n"/>
      <c r="BH181" s="2868" t="n"/>
      <c r="BI181" s="1492" t="n"/>
      <c r="BJ181" s="2869" t="n"/>
      <c r="BK181" s="2868" t="n"/>
      <c r="BL181" s="2868" t="n"/>
      <c r="BM181" s="2868" t="n"/>
      <c r="BN181" s="2868" t="n"/>
      <c r="BO181" s="2868" t="n"/>
      <c r="BP181" s="2868" t="n"/>
      <c r="BQ181" s="2868" t="n"/>
      <c r="BR181" s="1492" t="n"/>
      <c r="BS181" s="2869" t="n"/>
      <c r="BT181" s="2868" t="n"/>
      <c r="BU181" s="2868" t="n"/>
      <c r="BV181" s="2868" t="n"/>
      <c r="BW181" s="2868" t="n"/>
      <c r="BX181" s="2868" t="n"/>
      <c r="BY181" s="2868" t="n"/>
      <c r="BZ181" s="1492" t="n"/>
      <c r="CA181" s="2831" t="n"/>
      <c r="CB181" s="2868" t="n"/>
      <c r="CC181" s="2868" t="n"/>
      <c r="CD181" s="2868" t="n"/>
      <c r="CE181" s="2868" t="n"/>
      <c r="CF181" s="2868" t="n"/>
      <c r="CG181" s="2868" t="n"/>
      <c r="CH181" s="1492" t="n"/>
      <c r="CI181" s="2831" t="n"/>
      <c r="CJ181" s="2868" t="n"/>
      <c r="CK181" s="2868" t="n"/>
      <c r="CL181" s="2868" t="n"/>
      <c r="CM181" s="2868" t="n"/>
      <c r="CN181" s="2868" t="n"/>
      <c r="CO181" s="2868" t="n"/>
      <c r="CP181" s="1492" t="n"/>
      <c r="CQ181" s="1496" t="n"/>
      <c r="CR181" s="2867" t="n">
        <v>-1.029782000000002</v>
      </c>
      <c r="CS181" s="2868" t="n">
        <v>0</v>
      </c>
      <c r="CT181" s="2868" t="n">
        <v>4.161708999999998</v>
      </c>
      <c r="CU181" s="2868" t="n">
        <v>-1.029782000000002</v>
      </c>
      <c r="CV181" s="2868" t="n">
        <v>-5.191491</v>
      </c>
      <c r="CW181" s="2868" t="n">
        <v>-0.024505</v>
      </c>
      <c r="CX181" s="1492">
        <f>IFERROR(CR181/CW181-1,"-")</f>
        <v/>
      </c>
      <c r="CY181" s="70" t="n"/>
      <c r="CZ181" s="2870" t="n">
        <v>0</v>
      </c>
      <c r="DA181" s="2868" t="n">
        <v>4.161716999999999</v>
      </c>
      <c r="DB181" s="2868" t="n"/>
      <c r="DC181" s="2868" t="n"/>
      <c r="DD181" s="2868" t="n">
        <v>273.113273</v>
      </c>
      <c r="DE181" s="1492">
        <f>+CZ181/DD181-1</f>
        <v/>
      </c>
      <c r="DF181" s="1492">
        <f>+DA181/DD181-1</f>
        <v/>
      </c>
      <c r="DG181" s="1994">
        <f>+DB181/DD181-1</f>
        <v/>
      </c>
      <c r="DH181" s="1994">
        <f>+DC181/DD181-1</f>
        <v/>
      </c>
      <c r="DI181" s="2855" t="n"/>
      <c r="DJ181" s="2652">
        <f>SUM(D181,J181,P181,V181,AD181,AL181,AU181,BC181,BK181,BT181,CB181,CJ181)-CR181</f>
        <v/>
      </c>
      <c r="DK181" s="2652">
        <f>SUM(E181,K181,Q181,W181,AE181,AM181,AV181,BD181,BL181,BU181,CC181,CK181)-CS181</f>
        <v/>
      </c>
      <c r="DL181" s="2652">
        <f>SUM(G181,M181,S181,AA181,AI181,AR181,AZ181,BH181,BQ181,BY181,CG181,CO181)-CW181</f>
        <v/>
      </c>
      <c r="DM181" s="2652">
        <f>SUM(D181,J181,P181,V181,AD181,AL181,AU181,BC181,,BN181,BV181,CD181,CL181)-CT181</f>
        <v/>
      </c>
      <c r="DN181" s="2855" t="n"/>
      <c r="DO181" s="2855" t="n"/>
      <c r="DP181" s="2937" t="n">
        <v>-10457839</v>
      </c>
      <c r="DQ181" s="2857">
        <f>-CR181+DP181/10^6</f>
        <v/>
      </c>
      <c r="DR181" s="2652">
        <f>SUM(E181,K181,Q181,W181,AE181,AM181,AV181,BD181,BL181,BU181,CC181,CK181)-CS181</f>
        <v/>
      </c>
      <c r="DS181" s="2652">
        <f>SUM(D181,J181,P181,V181,AD181,AL181,AU181,BC181,,BN181,BV181,CD181,CL181)-CT181</f>
        <v/>
      </c>
      <c r="DT181" s="2858" t="n"/>
      <c r="DU181" s="2189" t="n">
        <v>7.172982</v>
      </c>
      <c r="DV181" s="2859">
        <f>DU181-CJ181</f>
        <v/>
      </c>
      <c r="DX181" s="2847">
        <f>(CS181-CZ181)*10^6</f>
        <v/>
      </c>
      <c r="DY181" s="2847">
        <f>(CT181-DC181)*10^6</f>
        <v/>
      </c>
      <c r="DZ181" s="2847">
        <f>(CW181-DD181)*10^6</f>
        <v/>
      </c>
      <c r="EB181" s="2860" t="n"/>
    </row>
    <row collapsed="1" customHeight="1" ht="8.25" r="182">
      <c r="B182" s="2318" t="n"/>
      <c r="C182" s="2198" t="inlineStr">
        <is>
          <t>Opex176</t>
        </is>
      </c>
      <c r="D182" s="2943" t="n"/>
      <c r="E182" s="2944" t="n"/>
      <c r="F182" s="2944" t="n"/>
      <c r="G182" s="2944" t="n"/>
      <c r="H182" s="451" t="n"/>
      <c r="I182" s="486" t="n"/>
      <c r="J182" s="2943" t="n"/>
      <c r="K182" s="2944" t="n"/>
      <c r="L182" s="2944" t="n"/>
      <c r="M182" s="2944" t="n"/>
      <c r="N182" s="451" t="n"/>
      <c r="O182" s="486" t="n"/>
      <c r="P182" s="2943" t="n"/>
      <c r="Q182" s="2944" t="n"/>
      <c r="R182" s="2944" t="n"/>
      <c r="S182" s="2944" t="n"/>
      <c r="T182" s="451" t="n"/>
      <c r="U182" s="2945" t="n"/>
      <c r="V182" s="2943" t="n"/>
      <c r="W182" s="2944" t="n"/>
      <c r="X182" s="2944" t="n"/>
      <c r="Y182" s="2944" t="n"/>
      <c r="Z182" s="2944" t="n"/>
      <c r="AA182" s="2944" t="n"/>
      <c r="AB182" s="451" t="n"/>
      <c r="AC182" s="486" t="n"/>
      <c r="AD182" s="2943" t="n"/>
      <c r="AE182" s="2944" t="n"/>
      <c r="AF182" s="2944" t="n"/>
      <c r="AG182" s="2944" t="n"/>
      <c r="AH182" s="2944" t="n"/>
      <c r="AI182" s="2944" t="n"/>
      <c r="AJ182" s="451" t="n"/>
      <c r="AK182" s="486" t="n"/>
      <c r="AL182" s="2943" t="n"/>
      <c r="AM182" s="2944" t="n"/>
      <c r="AN182" s="2944" t="n"/>
      <c r="AO182" s="2944" t="n"/>
      <c r="AP182" s="2944" t="n"/>
      <c r="AQ182" s="2944" t="n"/>
      <c r="AR182" s="2944" t="n"/>
      <c r="AS182" s="451" t="n"/>
      <c r="AT182" s="2946" t="n"/>
      <c r="AU182" s="2943" t="n"/>
      <c r="AV182" s="2944" t="n"/>
      <c r="AW182" s="2944" t="n"/>
      <c r="AX182" s="2944" t="n"/>
      <c r="AY182" s="2944" t="n"/>
      <c r="AZ182" s="2944" t="n"/>
      <c r="BA182" s="451" t="n"/>
      <c r="BB182" s="486" t="n"/>
      <c r="BC182" s="2943" t="n"/>
      <c r="BD182" s="2944" t="n"/>
      <c r="BE182" s="2944" t="n"/>
      <c r="BF182" s="2944" t="n"/>
      <c r="BG182" s="2944" t="n"/>
      <c r="BH182" s="2944" t="n"/>
      <c r="BI182" s="451" t="n"/>
      <c r="BJ182" s="2945" t="n"/>
      <c r="BK182" s="2943" t="n"/>
      <c r="BL182" s="2944" t="n"/>
      <c r="BM182" s="2944" t="n"/>
      <c r="BN182" s="2944" t="n"/>
      <c r="BO182" s="2944" t="n"/>
      <c r="BP182" s="2944" t="n"/>
      <c r="BQ182" s="2944" t="n"/>
      <c r="BR182" s="451" t="n"/>
      <c r="BS182" s="2945" t="n"/>
      <c r="BT182" s="2943" t="n"/>
      <c r="BU182" s="2944" t="n"/>
      <c r="BV182" s="2944" t="n"/>
      <c r="BW182" s="2944" t="n"/>
      <c r="BX182" s="2944" t="n"/>
      <c r="BY182" s="2944" t="n"/>
      <c r="BZ182" s="451" t="n"/>
      <c r="CA182" s="2831" t="n"/>
      <c r="CB182" s="2943" t="n"/>
      <c r="CC182" s="2944" t="n"/>
      <c r="CD182" s="2944" t="n"/>
      <c r="CE182" s="2944" t="n"/>
      <c r="CF182" s="2944" t="n"/>
      <c r="CG182" s="2944" t="n"/>
      <c r="CH182" s="451" t="n"/>
      <c r="CI182" s="2831" t="n"/>
      <c r="CJ182" s="2943" t="n"/>
      <c r="CK182" s="2944" t="n"/>
      <c r="CL182" s="2944" t="n"/>
      <c r="CM182" s="2944" t="n"/>
      <c r="CN182" s="2944" t="n"/>
      <c r="CO182" s="2944" t="n"/>
      <c r="CP182" s="451" t="n"/>
      <c r="CQ182" s="486" t="n"/>
      <c r="CR182" s="2978" t="n"/>
      <c r="CS182" s="2944" t="n"/>
      <c r="CT182" s="2944" t="n"/>
      <c r="CU182" s="2944" t="n"/>
      <c r="CV182" s="2944" t="n"/>
      <c r="CW182" s="2944" t="n"/>
      <c r="CX182" s="451">
        <f>IFERROR(CR182/CW182-1,"-")</f>
        <v/>
      </c>
      <c r="CY182" s="70" t="n"/>
      <c r="CZ182" s="2947" t="n"/>
      <c r="DA182" s="2944" t="n"/>
      <c r="DB182" s="2944" t="n"/>
      <c r="DC182" s="2944" t="n"/>
      <c r="DD182" s="2944" t="n"/>
      <c r="DE182" s="451" t="n"/>
      <c r="DF182" s="451" t="n"/>
      <c r="DG182" s="2355" t="n"/>
      <c r="DH182" s="2355" t="n"/>
      <c r="DI182" s="2855" t="n"/>
      <c r="DJ182" s="2652">
        <f>SUM(D182,J182,P182,V182,AD182,AL182,AU182,BC182,BK182,BT182,CB182,CJ182)-CR182</f>
        <v/>
      </c>
      <c r="DK182" s="2652">
        <f>SUM(E182,K182,Q182,W182,AE182,AM182,AV182,BD182,BL182,BU182,CC182,CK182)-CS182</f>
        <v/>
      </c>
      <c r="DL182" s="2652">
        <f>SUM(G182,M182,S182,AA182,AI182,AR182,AZ182,BH182,BQ182,BY182,CG182,CO182)-CW182</f>
        <v/>
      </c>
      <c r="DM182" s="2652">
        <f>SUM(D182,J182,P182,V182,AD182,AL182,AU182,BC182,,BN182,BV182,CD182,CL182)-CT182</f>
        <v/>
      </c>
      <c r="DN182" s="2855" t="n"/>
      <c r="DO182" s="2855" t="n"/>
      <c r="DP182" s="2948" t="n"/>
      <c r="DQ182" s="2857">
        <f>-CR182+DP182/10^6</f>
        <v/>
      </c>
      <c r="DR182" s="2652">
        <f>SUM(E182,K182,Q182,W182,AE182,AM182,AV182,BD182,BL182,BU182,CC182,CK182)-CS182</f>
        <v/>
      </c>
      <c r="DS182" s="2652">
        <f>SUM(D182,J182,P182,V182,AD182,AL182,AU182,BC182,,BN182,BV182,CD182,CL182)-CT182</f>
        <v/>
      </c>
      <c r="DT182" s="2858" t="n"/>
      <c r="DU182" s="2307" t="n"/>
      <c r="DV182" s="2859">
        <f>DU182-CJ182</f>
        <v/>
      </c>
      <c r="DX182" s="2847">
        <f>(CS182-CZ182)*10^6</f>
        <v/>
      </c>
      <c r="DY182" s="2847">
        <f>(CT182-DC182)*10^6</f>
        <v/>
      </c>
      <c r="DZ182" s="2847">
        <f>(CW182-DD182)*10^6</f>
        <v/>
      </c>
      <c r="EB182" s="2860" t="n"/>
    </row>
    <row customHeight="1" ht="3" r="183">
      <c r="B183" s="710" t="n"/>
      <c r="C183" s="2198" t="inlineStr">
        <is>
          <t>Opex177</t>
        </is>
      </c>
      <c r="D183" s="2779" t="n"/>
      <c r="E183" s="2671" t="n"/>
      <c r="F183" s="2671" t="n"/>
      <c r="G183" s="2671" t="n"/>
      <c r="H183" s="353" t="n"/>
      <c r="I183" s="482" t="n"/>
      <c r="J183" s="2779" t="n"/>
      <c r="K183" s="2671" t="n"/>
      <c r="L183" s="2671" t="n"/>
      <c r="M183" s="2671" t="n"/>
      <c r="N183" s="353" t="n"/>
      <c r="O183" s="482" t="n"/>
      <c r="P183" s="2779" t="n"/>
      <c r="Q183" s="2671" t="n"/>
      <c r="R183" s="2671" t="n"/>
      <c r="S183" s="2671" t="n"/>
      <c r="T183" s="353" t="n"/>
      <c r="U183" s="2862" t="n"/>
      <c r="V183" s="2779" t="n"/>
      <c r="W183" s="2671" t="n"/>
      <c r="X183" s="2671" t="n"/>
      <c r="Y183" s="2671" t="n"/>
      <c r="Z183" s="2671" t="n"/>
      <c r="AA183" s="2671" t="n"/>
      <c r="AB183" s="353" t="n"/>
      <c r="AC183" s="482" t="n"/>
      <c r="AD183" s="2779" t="n"/>
      <c r="AE183" s="2671" t="n"/>
      <c r="AF183" s="2671" t="n"/>
      <c r="AG183" s="2671" t="n"/>
      <c r="AH183" s="2671" t="n"/>
      <c r="AI183" s="2671" t="n"/>
      <c r="AJ183" s="353" t="n"/>
      <c r="AK183" s="482" t="n"/>
      <c r="AL183" s="2779" t="n"/>
      <c r="AM183" s="2671" t="n"/>
      <c r="AN183" s="2671" t="n"/>
      <c r="AO183" s="2671" t="n"/>
      <c r="AP183" s="2671" t="n"/>
      <c r="AQ183" s="2671" t="n"/>
      <c r="AR183" s="2671" t="n"/>
      <c r="AS183" s="353" t="n"/>
      <c r="AT183" s="2863" t="n"/>
      <c r="AU183" s="2779" t="n"/>
      <c r="AV183" s="2671" t="n"/>
      <c r="AW183" s="2671" t="n"/>
      <c r="AX183" s="2671" t="n"/>
      <c r="AY183" s="2671" t="n"/>
      <c r="AZ183" s="2671" t="n"/>
      <c r="BA183" s="353" t="n"/>
      <c r="BB183" s="482" t="n"/>
      <c r="BC183" s="2779" t="n"/>
      <c r="BD183" s="2671" t="n"/>
      <c r="BE183" s="2671" t="n"/>
      <c r="BF183" s="2671" t="n"/>
      <c r="BG183" s="2671" t="n"/>
      <c r="BH183" s="2671" t="n"/>
      <c r="BI183" s="353" t="n"/>
      <c r="BJ183" s="2862" t="n"/>
      <c r="BK183" s="2779" t="n"/>
      <c r="BL183" s="2671" t="n"/>
      <c r="BM183" s="2671" t="n"/>
      <c r="BN183" s="2671" t="n"/>
      <c r="BO183" s="2671" t="n"/>
      <c r="BP183" s="2671" t="n"/>
      <c r="BQ183" s="2671" t="n"/>
      <c r="BR183" s="353" t="n"/>
      <c r="BS183" s="2862" t="n"/>
      <c r="BT183" s="2779" t="n"/>
      <c r="BU183" s="2671" t="n"/>
      <c r="BV183" s="2671" t="n"/>
      <c r="BW183" s="2671" t="n"/>
      <c r="BX183" s="2671" t="n"/>
      <c r="BY183" s="2671" t="n"/>
      <c r="BZ183" s="353" t="n"/>
      <c r="CA183" s="2831" t="n"/>
      <c r="CB183" s="2779" t="n"/>
      <c r="CC183" s="2671" t="n"/>
      <c r="CD183" s="2671" t="n"/>
      <c r="CE183" s="2671" t="n"/>
      <c r="CF183" s="2671" t="n"/>
      <c r="CG183" s="2671" t="n"/>
      <c r="CH183" s="353" t="n"/>
      <c r="CI183" s="2831" t="n"/>
      <c r="CJ183" s="2779" t="n"/>
      <c r="CK183" s="2671" t="n"/>
      <c r="CL183" s="2671" t="n"/>
      <c r="CM183" s="2671" t="n"/>
      <c r="CN183" s="2671" t="n"/>
      <c r="CO183" s="2671" t="n"/>
      <c r="CP183" s="353" t="n"/>
      <c r="CQ183" s="482" t="n"/>
      <c r="CR183" s="2779" t="n"/>
      <c r="CS183" s="2671" t="n"/>
      <c r="CT183" s="2671" t="n"/>
      <c r="CU183" s="2671">
        <f>+CR183-CS183</f>
        <v/>
      </c>
      <c r="CV183" s="2671">
        <f>+CR183-CT183</f>
        <v/>
      </c>
      <c r="CW183" s="2671" t="n"/>
      <c r="CX183" s="353">
        <f>IFERROR(CR183/CW183-1,"-")</f>
        <v/>
      </c>
      <c r="CY183" s="70" t="n"/>
      <c r="CZ183" s="2864" t="n"/>
      <c r="DA183" s="2671" t="n"/>
      <c r="DB183" s="2671" t="n"/>
      <c r="DC183" s="2671" t="n"/>
      <c r="DD183" s="2671" t="n"/>
      <c r="DE183" s="353" t="n"/>
      <c r="DF183" s="353" t="n"/>
      <c r="DG183" s="2283" t="n"/>
      <c r="DH183" s="2283" t="n"/>
      <c r="DI183" s="2855" t="n"/>
      <c r="DJ183" s="2652">
        <f>SUM(D183,J183,P183,V183,AD183,AL183,AU183,BC183,BK183,BT183,CB183,CJ183)-CR183</f>
        <v/>
      </c>
      <c r="DK183" s="2652">
        <f>SUM(E183,K183,Q183,W183,AE183,AM183,AV183,BD183,BL183,BU183,CC183,CK183)-CS183</f>
        <v/>
      </c>
      <c r="DL183" s="2652">
        <f>SUM(G183,M183,S183,AA183,AI183,AR183,AZ183,BH183,BQ183,BY183,CG183,CO183)-CW183</f>
        <v/>
      </c>
      <c r="DM183" s="2652">
        <f>SUM(D183,J183,P183,V183,AD183,AL183,AU183,BC183,,BN183,BV183,CD183,CL183)-CT183</f>
        <v/>
      </c>
      <c r="DN183" s="2855" t="n"/>
      <c r="DO183" s="2855" t="n"/>
      <c r="DP183" s="2865" t="n"/>
      <c r="DQ183" s="2857">
        <f>-CR183+DP183/10^6</f>
        <v/>
      </c>
      <c r="DR183" s="2652">
        <f>SUM(E183,K183,Q183,W183,AE183,AM183,AV183,BD183,BL183,BU183,CC183,CK183)-CS183</f>
        <v/>
      </c>
      <c r="DS183" s="2652">
        <f>SUM(D183,J183,P183,V183,AD183,AL183,AU183,BC183,,BN183,BV183,CD183,CL183)-CT183</f>
        <v/>
      </c>
      <c r="DT183" s="2858" t="n"/>
      <c r="DU183" s="2307" t="n"/>
      <c r="DV183" s="2859">
        <f>DU183-CJ183</f>
        <v/>
      </c>
      <c r="DX183" s="2847">
        <f>(CS183-CZ183)*10^6</f>
        <v/>
      </c>
      <c r="DY183" s="2847">
        <f>(CT183-DC183)*10^6</f>
        <v/>
      </c>
      <c r="DZ183" s="2847">
        <f>(CW183-DD183)*10^6</f>
        <v/>
      </c>
      <c r="EB183" s="2860" t="n"/>
    </row>
    <row customHeight="1" ht="21" r="184">
      <c r="B184" s="2866" t="inlineStr">
        <is>
          <t>Provision clients, R&amp;C &amp; NC</t>
        </is>
      </c>
      <c r="C184" s="2198" t="inlineStr">
        <is>
          <t>Opex178</t>
        </is>
      </c>
      <c r="D184" s="2846" t="n">
        <v>-16.29143699999999</v>
      </c>
      <c r="E184" s="2847" t="n">
        <v>15.32941149791529</v>
      </c>
      <c r="F184" s="2847" t="n">
        <v>-31.62084849791528</v>
      </c>
      <c r="G184" s="2847" t="n">
        <v>-171.354905</v>
      </c>
      <c r="H184" s="475" t="n">
        <v>-0.9049257621192695</v>
      </c>
      <c r="I184" s="1495" t="n"/>
      <c r="J184" s="2846" t="n">
        <v>-40.783986</v>
      </c>
      <c r="K184" s="2847" t="n">
        <v>15.37236748152653</v>
      </c>
      <c r="L184" s="2847" t="n">
        <v>-56.15635348152654</v>
      </c>
      <c r="M184" s="2847" t="n">
        <v>273.077744</v>
      </c>
      <c r="N184" s="475" t="n">
        <v>-1.149349358913702</v>
      </c>
      <c r="O184" s="481" t="n"/>
      <c r="P184" s="2846" t="n">
        <v>85.59443399999999</v>
      </c>
      <c r="Q184" s="2847" t="n">
        <v>15.41532346513778</v>
      </c>
      <c r="R184" s="2847" t="n">
        <v>70.1791105348622</v>
      </c>
      <c r="S184" s="2847" t="n">
        <v>-1448.703538</v>
      </c>
      <c r="T184" s="475" t="n">
        <v>-1.059083471362379</v>
      </c>
      <c r="U184" s="2848" t="n"/>
      <c r="V184" s="2846" t="n">
        <v>70.322029</v>
      </c>
      <c r="W184" s="2847" t="n">
        <v>15.46185911405004</v>
      </c>
      <c r="X184" s="2847" t="n">
        <v>20.21706022602658</v>
      </c>
      <c r="Y184" s="2847" t="n">
        <v>54.86016988594996</v>
      </c>
      <c r="Z184" s="2847" t="n">
        <v>50.10496877397343</v>
      </c>
      <c r="AA184" s="2847" t="n">
        <v>31.034461</v>
      </c>
      <c r="AB184" s="475" t="n">
        <v>1.265933634226803</v>
      </c>
      <c r="AC184" s="481" t="n"/>
      <c r="AD184" s="2846" t="n"/>
      <c r="AE184" s="2847" t="n"/>
      <c r="AF184" s="2847" t="n"/>
      <c r="AG184" s="2847" t="n"/>
      <c r="AH184" s="2847" t="n"/>
      <c r="AI184" s="2847" t="n"/>
      <c r="AJ184" s="475" t="n"/>
      <c r="AK184" s="481" t="n"/>
      <c r="AL184" s="2846" t="n"/>
      <c r="AM184" s="2847" t="n"/>
      <c r="AN184" s="2847" t="n"/>
      <c r="AO184" s="2847" t="n"/>
      <c r="AP184" s="2847" t="n"/>
      <c r="AQ184" s="2847" t="n"/>
      <c r="AR184" s="2847" t="n"/>
      <c r="AS184" s="475" t="n"/>
      <c r="AT184" s="2849" t="n"/>
      <c r="AU184" s="2846" t="n"/>
      <c r="AV184" s="2847" t="n"/>
      <c r="AW184" s="2847" t="n"/>
      <c r="AX184" s="2847" t="n"/>
      <c r="AY184" s="2847" t="n"/>
      <c r="AZ184" s="2847" t="n"/>
      <c r="BA184" s="475" t="n"/>
      <c r="BB184" s="481" t="n"/>
      <c r="BC184" s="2846" t="n"/>
      <c r="BD184" s="2847" t="n"/>
      <c r="BE184" s="2847" t="n"/>
      <c r="BF184" s="2847" t="n"/>
      <c r="BG184" s="2847" t="n"/>
      <c r="BH184" s="2847" t="n"/>
      <c r="BI184" s="475" t="n"/>
      <c r="BJ184" s="2851" t="n"/>
      <c r="BK184" s="2846" t="n"/>
      <c r="BL184" s="2847" t="n"/>
      <c r="BM184" s="2847" t="n"/>
      <c r="BN184" s="2847" t="n"/>
      <c r="BO184" s="2847" t="n"/>
      <c r="BP184" s="2847" t="n"/>
      <c r="BQ184" s="2847" t="n"/>
      <c r="BR184" s="475" t="n"/>
      <c r="BS184" s="2851" t="n"/>
      <c r="BT184" s="2846" t="n"/>
      <c r="BU184" s="2847" t="n"/>
      <c r="BV184" s="2847" t="n"/>
      <c r="BW184" s="2847" t="n"/>
      <c r="BX184" s="2847" t="n"/>
      <c r="BY184" s="2847" t="n"/>
      <c r="BZ184" s="475" t="n"/>
      <c r="CA184" s="2831" t="n"/>
      <c r="CB184" s="2846" t="n"/>
      <c r="CC184" s="2847" t="n"/>
      <c r="CD184" s="2847" t="n"/>
      <c r="CE184" s="2847" t="n"/>
      <c r="CF184" s="2847" t="n"/>
      <c r="CG184" s="2847" t="n"/>
      <c r="CH184" s="475" t="n"/>
      <c r="CI184" s="2831" t="n"/>
      <c r="CJ184" s="2846" t="n"/>
      <c r="CK184" s="2847" t="n"/>
      <c r="CL184" s="2847" t="n"/>
      <c r="CM184" s="2847" t="n"/>
      <c r="CN184" s="2847" t="n"/>
      <c r="CO184" s="2847" t="n"/>
      <c r="CP184" s="475" t="n"/>
      <c r="CQ184" s="481" t="n"/>
      <c r="CR184" s="2852" t="n">
        <v>98.84103999999999</v>
      </c>
      <c r="CS184" s="2847" t="n">
        <v>61.57896155862964</v>
      </c>
      <c r="CT184" s="2847" t="n">
        <v>48.73607122602658</v>
      </c>
      <c r="CU184" s="2847" t="n">
        <v>37.26207844137035</v>
      </c>
      <c r="CV184" s="2847" t="n">
        <v>50.10496877397341</v>
      </c>
      <c r="CW184" s="2847" t="n">
        <v>-1315.946238</v>
      </c>
      <c r="CX184" s="475">
        <f>IFERROR(CR184/CW184-1,"-")</f>
        <v/>
      </c>
      <c r="CY184" s="248" t="n"/>
      <c r="CZ184" s="2854" t="n">
        <v>178.1119335902936</v>
      </c>
      <c r="DA184" s="2847" t="n">
        <v>202.9391127656687</v>
      </c>
      <c r="DB184" s="2847" t="n"/>
      <c r="DC184" s="2847" t="n"/>
      <c r="DD184" s="2847" t="n">
        <v>-1073.347467000003</v>
      </c>
      <c r="DE184" s="475">
        <f>+CZ184/DD184-1</f>
        <v/>
      </c>
      <c r="DF184" s="475">
        <f>+DA184/DD184-1</f>
        <v/>
      </c>
      <c r="DG184" s="2282">
        <f>+DB184/DD184-1</f>
        <v/>
      </c>
      <c r="DH184" s="2282">
        <f>+DC184/DD184-1</f>
        <v/>
      </c>
      <c r="DI184" s="2855" t="n"/>
      <c r="DJ184" s="2652">
        <f>SUM(D184,J184,P184,V184,AD184,AL184,AU184,BC184,BK184,BT184,CB184,CJ184)-CR184</f>
        <v/>
      </c>
      <c r="DK184" s="2652">
        <f>SUM(E184,K184,Q184,W184,AE184,AM184,AV184,BD184,BL184,BU184,CC184,CK184)-CS184</f>
        <v/>
      </c>
      <c r="DL184" s="2652">
        <f>SUM(G184,M184,S184,AA184,AI184,AR184,AZ184,BH184,BQ184,BY184,CG184,CO184)-CW184</f>
        <v/>
      </c>
      <c r="DM184" s="2652">
        <f>SUM(D184,J184,P184,V184,AD184,AL184,AU184,BC184,,BN184,BV184,CD184,CL184)-CT184</f>
        <v/>
      </c>
      <c r="DN184" s="2855" t="n"/>
      <c r="DO184" s="2855" t="n"/>
      <c r="DP184" s="2856">
        <f>+DP185+DP186+DP198+DP199</f>
        <v/>
      </c>
      <c r="DQ184" s="2857">
        <f>-CR184+DP184/10^6</f>
        <v/>
      </c>
      <c r="DR184" s="2652">
        <f>SUM(E184,K184,Q184,W184,AE184,AM184,AV184,BD184,BL184,BU184,CC184,CK184)-CS184</f>
        <v/>
      </c>
      <c r="DS184" s="2652">
        <f>SUM(D184,J184,P184,V184,AD184,AL184,AU184,BC184,,BN184,BV184,CD184,CL184)-CT184</f>
        <v/>
      </c>
      <c r="DT184" s="2858" t="n"/>
      <c r="DU184" s="2307" t="n">
        <v>191.741452</v>
      </c>
      <c r="DV184" s="2859">
        <f>DU184-CJ184</f>
        <v/>
      </c>
      <c r="DW184" s="2858" t="n"/>
      <c r="DX184" s="2847">
        <f>(CS184-CZ184)*10^6</f>
        <v/>
      </c>
      <c r="DY184" s="2847">
        <f>(CT184-DC184)*10^6</f>
        <v/>
      </c>
      <c r="DZ184" s="2847">
        <f>(CW184-DD184)*10^6</f>
        <v/>
      </c>
      <c r="EB184" s="2860" t="n"/>
    </row>
    <row r="185">
      <c r="B185" s="438" t="inlineStr">
        <is>
          <t>Prov. Créances clients</t>
        </is>
      </c>
      <c r="C185" s="2198" t="inlineStr">
        <is>
          <t>Opex179</t>
        </is>
      </c>
      <c r="D185" s="2949" t="n">
        <v>48.560024</v>
      </c>
      <c r="E185" s="2950" t="n">
        <v>12.30744569032833</v>
      </c>
      <c r="F185" s="2671" t="n">
        <v>36.25257830967166</v>
      </c>
      <c r="G185" s="2671" t="n">
        <v>-77.676845</v>
      </c>
      <c r="H185" s="449" t="n">
        <v>-1.625154433087492</v>
      </c>
      <c r="I185" s="483" t="n"/>
      <c r="J185" s="2949" t="n">
        <v>-48.587263</v>
      </c>
      <c r="K185" s="2950" t="n">
        <v>12.34193353974398</v>
      </c>
      <c r="L185" s="2671" t="n">
        <v>-60.92919653974398</v>
      </c>
      <c r="M185" s="2671" t="n">
        <v>162.367309</v>
      </c>
      <c r="N185" s="449" t="n">
        <v>-1.299242891313793</v>
      </c>
      <c r="O185" s="483" t="n"/>
      <c r="P185" s="2949" t="n">
        <v>77.791157</v>
      </c>
      <c r="Q185" s="2950" t="n">
        <v>12.37642138915963</v>
      </c>
      <c r="R185" s="2671" t="n">
        <v>65.41473561084037</v>
      </c>
      <c r="S185" s="2671" t="n">
        <v>49.696245</v>
      </c>
      <c r="T185" s="449" t="n">
        <v>0.5653326926410638</v>
      </c>
      <c r="U185" s="2951" t="n"/>
      <c r="V185" s="2949" t="n">
        <v>62.518752</v>
      </c>
      <c r="W185" s="2950" t="n">
        <v>12.41378322602658</v>
      </c>
      <c r="X185" s="2950" t="n">
        <v>12.41378322602658</v>
      </c>
      <c r="Y185" s="2671" t="n">
        <v>50.10496877397342</v>
      </c>
      <c r="Z185" s="2671" t="n">
        <v>50.10496877397342</v>
      </c>
      <c r="AA185" s="2671" t="n">
        <v>22.709017</v>
      </c>
      <c r="AB185" s="449" t="n">
        <v>1.753036470050641</v>
      </c>
      <c r="AC185" s="483" t="n"/>
      <c r="AD185" s="2949" t="n"/>
      <c r="AE185" s="2950" t="n"/>
      <c r="AF185" s="2950" t="n"/>
      <c r="AG185" s="2671" t="n"/>
      <c r="AH185" s="2671" t="n"/>
      <c r="AI185" s="2671" t="n"/>
      <c r="AJ185" s="449" t="n"/>
      <c r="AK185" s="483" t="n"/>
      <c r="AL185" s="2949" t="n"/>
      <c r="AM185" s="2950" t="n"/>
      <c r="AN185" s="2950" t="n"/>
      <c r="AO185" s="2950" t="n"/>
      <c r="AP185" s="2671" t="n"/>
      <c r="AQ185" s="2671" t="n"/>
      <c r="AR185" s="2671" t="n"/>
      <c r="AS185" s="449" t="n"/>
      <c r="AT185" s="2952" t="n"/>
      <c r="AU185" s="2949" t="n"/>
      <c r="AV185" s="2950" t="n"/>
      <c r="AW185" s="2950" t="n"/>
      <c r="AX185" s="2671" t="n"/>
      <c r="AY185" s="2671" t="n"/>
      <c r="AZ185" s="2671" t="n"/>
      <c r="BA185" s="449" t="n"/>
      <c r="BB185" s="483" t="n"/>
      <c r="BC185" s="2949" t="n"/>
      <c r="BD185" s="2950" t="n"/>
      <c r="BE185" s="2950" t="n"/>
      <c r="BF185" s="2671" t="n"/>
      <c r="BG185" s="2671" t="n"/>
      <c r="BH185" s="2671" t="n"/>
      <c r="BI185" s="449" t="n"/>
      <c r="BJ185" s="2951" t="n"/>
      <c r="BK185" s="2949" t="n"/>
      <c r="BL185" s="2950" t="n"/>
      <c r="BM185" s="2950" t="n"/>
      <c r="BN185" s="2950" t="n"/>
      <c r="BO185" s="2671" t="n"/>
      <c r="BP185" s="2671" t="n"/>
      <c r="BQ185" s="2671" t="n"/>
      <c r="BR185" s="449" t="n"/>
      <c r="BS185" s="2951" t="n"/>
      <c r="BT185" s="2949" t="n"/>
      <c r="BU185" s="2950" t="n"/>
      <c r="BV185" s="2950" t="n"/>
      <c r="BW185" s="2671" t="n"/>
      <c r="BX185" s="2671" t="n"/>
      <c r="BY185" s="2671" t="n"/>
      <c r="BZ185" s="449" t="n"/>
      <c r="CA185" s="2831" t="n"/>
      <c r="CB185" s="2949" t="n"/>
      <c r="CC185" s="2950" t="n"/>
      <c r="CD185" s="2950" t="n"/>
      <c r="CE185" s="2671" t="n"/>
      <c r="CF185" s="2671" t="n"/>
      <c r="CG185" s="2671" t="n"/>
      <c r="CH185" s="449" t="n"/>
      <c r="CI185" s="2831" t="n"/>
      <c r="CJ185" s="2949" t="n"/>
      <c r="CK185" s="2950" t="n"/>
      <c r="CL185" s="2950" t="n"/>
      <c r="CM185" s="2671" t="n"/>
      <c r="CN185" s="2671" t="n"/>
      <c r="CO185" s="2671" t="n"/>
      <c r="CP185" s="449" t="n"/>
      <c r="CQ185" s="483" t="n"/>
      <c r="CR185" s="2949" t="n">
        <v>140.28267</v>
      </c>
      <c r="CS185" s="2950" t="n">
        <v>49.43958384525853</v>
      </c>
      <c r="CT185" s="2950" t="n">
        <v>90.17770122602657</v>
      </c>
      <c r="CU185" s="2950" t="n">
        <v>90.84308615474147</v>
      </c>
      <c r="CV185" s="2950" t="n">
        <v>50.10496877397343</v>
      </c>
      <c r="CW185" s="2950" t="n">
        <v>157.095726</v>
      </c>
      <c r="CX185" s="449">
        <f>IFERROR(CR185/CW185-1,"-")</f>
        <v/>
      </c>
      <c r="CY185" s="70" t="n"/>
      <c r="CZ185" s="2953" t="n">
        <v>141.2164093849007</v>
      </c>
      <c r="DA185" s="2950" t="n">
        <v>181.9545267656687</v>
      </c>
      <c r="DB185" s="2950" t="n"/>
      <c r="DC185" s="2950" t="n"/>
      <c r="DD185" s="2950" t="n">
        <v>486.3053939999999</v>
      </c>
      <c r="DE185" s="449">
        <f>+CZ185/DD185-1</f>
        <v/>
      </c>
      <c r="DF185" s="449">
        <f>+DA185/DD185-1</f>
        <v/>
      </c>
      <c r="DG185" s="2356">
        <f>+DB185/DD185-1</f>
        <v/>
      </c>
      <c r="DH185" s="2356">
        <f>+DC185/DD185-1</f>
        <v/>
      </c>
      <c r="DI185" s="2855" t="n"/>
      <c r="DJ185" s="2652">
        <f>SUM(D185,J185,P185,V185,AD185,AL185,AU185,BC185,BK185,BT185,CB185,CJ185)-CR185</f>
        <v/>
      </c>
      <c r="DK185" s="2652">
        <f>SUM(E185,K185,Q185,W185,AE185,AM185,AV185,BD185,BL185,BU185,CC185,CK185)-CS185</f>
        <v/>
      </c>
      <c r="DL185" s="2652">
        <f>SUM(G185,M185,S185,AA185,AI185,AR185,AZ185,BH185,BQ185,BY185,CG185,CO185)-CW185</f>
        <v/>
      </c>
      <c r="DM185" s="2652">
        <f>SUM(D185,J185,P185,V185,AD185,AL185,AU185,BC185,,BN185,BV185,CD185,CL185)-CT185</f>
        <v/>
      </c>
      <c r="DN185" s="2855" t="n"/>
      <c r="DO185" s="2855" t="n"/>
      <c r="DP185" s="2954">
        <f>SUM(DP190:DP193,DP195:DP197)+DP187+DP188</f>
        <v/>
      </c>
      <c r="DQ185" s="2857">
        <f>-CR185+DP185/10^6</f>
        <v/>
      </c>
      <c r="DR185" s="2652">
        <f>SUM(E185,K185,Q185,W185,AE185,AM185,AV185,BD185,BL185,BU185,CC185,CK185)-CS185</f>
        <v/>
      </c>
      <c r="DS185" s="2652">
        <f>SUM(D185,J185,P185,V185,AD185,AL185,AU185,BC185,,BN185,BV185,CD185,CL185)-CT185</f>
        <v/>
      </c>
      <c r="DT185" s="2858" t="n"/>
      <c r="DU185" s="2307" t="n">
        <v>167.672564</v>
      </c>
      <c r="DV185" s="2859">
        <f>DU185-CJ185</f>
        <v/>
      </c>
      <c r="DX185" s="2847">
        <f>(CS185-CZ185)*10^6</f>
        <v/>
      </c>
      <c r="DY185" s="2847">
        <f>(CT185-DC185)*10^6</f>
        <v/>
      </c>
      <c r="DZ185" s="2847">
        <f>(CW185-DD185)*10^6</f>
        <v/>
      </c>
      <c r="EB185" s="2860" t="n"/>
    </row>
    <row r="186">
      <c r="B186" s="443" t="inlineStr">
        <is>
          <t>Prov. R&amp;C</t>
        </is>
      </c>
      <c r="C186" s="2198" t="inlineStr">
        <is>
          <t>Opex180</t>
        </is>
      </c>
      <c r="D186" s="2779" t="n">
        <v>-72.65473799999999</v>
      </c>
      <c r="E186" s="2671" t="n">
        <v>0</v>
      </c>
      <c r="F186" s="2671" t="n">
        <v>-72.65473799999999</v>
      </c>
      <c r="G186" s="2671" t="n">
        <v>0</v>
      </c>
      <c r="H186" s="353" t="n"/>
      <c r="I186" s="482" t="n"/>
      <c r="J186" s="2779" t="n">
        <v>0</v>
      </c>
      <c r="K186" s="2671" t="n">
        <v>0</v>
      </c>
      <c r="L186" s="2671" t="n">
        <v>0</v>
      </c>
      <c r="M186" s="2671" t="n">
        <v>0</v>
      </c>
      <c r="N186" s="353" t="n"/>
      <c r="O186" s="482" t="n"/>
      <c r="P186" s="2779" t="n">
        <v>0</v>
      </c>
      <c r="Q186" s="2671" t="n">
        <v>0</v>
      </c>
      <c r="R186" s="2671" t="n">
        <v>0</v>
      </c>
      <c r="S186" s="2671" t="n">
        <v>-1506.34374</v>
      </c>
      <c r="T186" s="353" t="n">
        <v>-1</v>
      </c>
      <c r="U186" s="2862" t="n"/>
      <c r="V186" s="2779" t="n">
        <v>0</v>
      </c>
      <c r="W186" s="2671" t="n">
        <v>0</v>
      </c>
      <c r="X186" s="2671" t="n">
        <v>0</v>
      </c>
      <c r="Y186" s="2671" t="n">
        <v>0</v>
      </c>
      <c r="Z186" s="2671" t="n">
        <v>0</v>
      </c>
      <c r="AA186" s="2671" t="n">
        <v>0</v>
      </c>
      <c r="AB186" s="353" t="n"/>
      <c r="AC186" s="482" t="n"/>
      <c r="AD186" s="2779" t="n"/>
      <c r="AE186" s="2671" t="n"/>
      <c r="AF186" s="2671" t="n"/>
      <c r="AG186" s="2671" t="n"/>
      <c r="AH186" s="2671" t="n"/>
      <c r="AI186" s="2671" t="n"/>
      <c r="AJ186" s="353" t="n"/>
      <c r="AK186" s="482" t="n"/>
      <c r="AL186" s="2779" t="n"/>
      <c r="AM186" s="2671" t="n"/>
      <c r="AN186" s="2671" t="n"/>
      <c r="AO186" s="2671" t="n"/>
      <c r="AP186" s="2671" t="n"/>
      <c r="AQ186" s="2671" t="n"/>
      <c r="AR186" s="2671" t="n"/>
      <c r="AS186" s="353" t="n"/>
      <c r="AT186" s="2863" t="n"/>
      <c r="AU186" s="2779" t="n"/>
      <c r="AV186" s="2671" t="n"/>
      <c r="AW186" s="2671" t="n"/>
      <c r="AX186" s="2671" t="n"/>
      <c r="AY186" s="2671" t="n"/>
      <c r="AZ186" s="2671" t="n"/>
      <c r="BA186" s="353" t="n"/>
      <c r="BB186" s="482" t="n"/>
      <c r="BC186" s="2779" t="n"/>
      <c r="BD186" s="2671" t="n"/>
      <c r="BE186" s="2671" t="n"/>
      <c r="BF186" s="2671" t="n"/>
      <c r="BG186" s="2671" t="n"/>
      <c r="BH186" s="2671" t="n"/>
      <c r="BI186" s="353" t="n"/>
      <c r="BJ186" s="2862" t="n"/>
      <c r="BK186" s="2779" t="n"/>
      <c r="BL186" s="2671" t="n"/>
      <c r="BM186" s="2671" t="n"/>
      <c r="BN186" s="2671" t="n"/>
      <c r="BO186" s="2671" t="n"/>
      <c r="BP186" s="2671" t="n"/>
      <c r="BQ186" s="2671" t="n"/>
      <c r="BR186" s="353" t="n"/>
      <c r="BS186" s="2862" t="n"/>
      <c r="BT186" s="2779" t="n"/>
      <c r="BU186" s="2671" t="n"/>
      <c r="BV186" s="2671" t="n"/>
      <c r="BW186" s="2671" t="n"/>
      <c r="BX186" s="2671" t="n"/>
      <c r="BY186" s="2671" t="n"/>
      <c r="BZ186" s="353" t="n"/>
      <c r="CA186" s="2831" t="n"/>
      <c r="CB186" s="2779" t="n"/>
      <c r="CC186" s="2671" t="n"/>
      <c r="CD186" s="2671" t="n"/>
      <c r="CE186" s="2671" t="n"/>
      <c r="CF186" s="2671" t="n"/>
      <c r="CG186" s="2671" t="n"/>
      <c r="CH186" s="353" t="n"/>
      <c r="CI186" s="2831" t="n"/>
      <c r="CJ186" s="2779" t="n"/>
      <c r="CK186" s="2671" t="n"/>
      <c r="CL186" s="2671" t="n"/>
      <c r="CM186" s="2671" t="n"/>
      <c r="CN186" s="2671" t="n"/>
      <c r="CO186" s="2671" t="n"/>
      <c r="CP186" s="353" t="n"/>
      <c r="CQ186" s="482" t="n"/>
      <c r="CR186" s="2779" t="n">
        <v>-72.65473799999999</v>
      </c>
      <c r="CS186" s="2671" t="n">
        <v>0</v>
      </c>
      <c r="CT186" s="2671" t="n">
        <v>-72.65473799999999</v>
      </c>
      <c r="CU186" s="2671" t="n">
        <v>-72.65473799999999</v>
      </c>
      <c r="CV186" s="2671" t="n">
        <v>0</v>
      </c>
      <c r="CW186" s="2671" t="n">
        <v>-1506.34374</v>
      </c>
      <c r="CX186" s="353">
        <f>IFERROR(CR186/CW186-1,"-")</f>
        <v/>
      </c>
      <c r="CY186" s="70" t="n"/>
      <c r="CZ186" s="2864" t="n">
        <v>0</v>
      </c>
      <c r="DA186" s="2671" t="n">
        <v>-72.65473799999999</v>
      </c>
      <c r="DB186" s="2671" t="n"/>
      <c r="DC186" s="2671" t="n"/>
      <c r="DD186" s="2671" t="n">
        <v>-1659.558189000002</v>
      </c>
      <c r="DE186" s="353" t="n"/>
      <c r="DF186" s="353" t="n"/>
      <c r="DG186" s="2283" t="n"/>
      <c r="DH186" s="2283" t="n"/>
      <c r="DI186" s="2855" t="n"/>
      <c r="DJ186" s="2652">
        <f>SUM(D186,J186,P186,V186,AD186,AL186,AU186,BC186,BK186,BT186,CB186,CJ186)-CR186</f>
        <v/>
      </c>
      <c r="DK186" s="2652">
        <f>SUM(E186,K186,Q186,W186,AE186,AM186,AV186,BD186,BL186,BU186,CC186,CK186)-CS186</f>
        <v/>
      </c>
      <c r="DL186" s="2652">
        <f>SUM(G186,M186,S186,AA186,AI186,AR186,AZ186,BH186,BQ186,BY186,CG186,CO186)-CW186</f>
        <v/>
      </c>
      <c r="DM186" s="2652">
        <f>SUM(D186,J186,P186,V186,AD186,AL186,AU186,BC186,,BN186,BV186,CD186,CL186)-CT186</f>
        <v/>
      </c>
      <c r="DN186" s="2855" t="n"/>
      <c r="DO186" s="2855" t="n"/>
      <c r="DP186" s="2865">
        <f>+DP189+DP194</f>
        <v/>
      </c>
      <c r="DQ186" s="2857">
        <f>-CR186+DP186/10^6</f>
        <v/>
      </c>
      <c r="DR186" s="2652">
        <f>SUM(E186,K186,Q186,W186,AE186,AM186,AV186,BD186,BL186,BU186,CC186,CK186)-CS186</f>
        <v/>
      </c>
      <c r="DS186" s="2652">
        <f>SUM(D186,J186,P186,V186,AD186,AL186,AU186,BC186,,BN186,BV186,CD186,CL186)-CT186</f>
        <v/>
      </c>
      <c r="DT186" s="2858" t="n"/>
      <c r="DU186" s="2307" t="n">
        <v>0</v>
      </c>
      <c r="DV186" s="2859">
        <f>DU186-CJ186</f>
        <v/>
      </c>
      <c r="DX186" s="2847">
        <f>(CS186-CZ186)*10^6</f>
        <v/>
      </c>
      <c r="DY186" s="2847">
        <f>(CT186-DC186)*10^6</f>
        <v/>
      </c>
      <c r="DZ186" s="2847">
        <f>(CW186-DD186)*10^6</f>
        <v/>
      </c>
      <c r="EB186" s="2860" t="n"/>
    </row>
    <row customFormat="1" customHeight="1" hidden="1" ht="15.75" outlineLevel="1" r="187" s="1879">
      <c r="A187" s="1116" t="n"/>
      <c r="B187" s="2202" t="inlineStr">
        <is>
          <t>PERTES / CREANCES CLIENTS</t>
        </is>
      </c>
      <c r="C187" s="2198" t="inlineStr">
        <is>
          <t>Opex181</t>
        </is>
      </c>
      <c r="D187" s="2979" t="n"/>
      <c r="E187" s="2980" t="n"/>
      <c r="F187" s="2980" t="n">
        <v>0</v>
      </c>
      <c r="G187" s="2980" t="n"/>
      <c r="H187" s="2373" t="n"/>
      <c r="I187" s="482" t="n"/>
      <c r="J187" s="2979" t="n"/>
      <c r="K187" s="2980" t="n"/>
      <c r="L187" s="2980" t="n">
        <v>0</v>
      </c>
      <c r="M187" s="2980" t="n"/>
      <c r="N187" s="2373" t="n"/>
      <c r="O187" s="2375" t="n"/>
      <c r="P187" s="2979" t="n"/>
      <c r="Q187" s="2980" t="n"/>
      <c r="R187" s="2980" t="n">
        <v>0</v>
      </c>
      <c r="S187" s="2980" t="n"/>
      <c r="T187" s="2373" t="n"/>
      <c r="U187" s="2862" t="n"/>
      <c r="V187" s="2979" t="n"/>
      <c r="W187" s="2980" t="n"/>
      <c r="X187" s="2980" t="n"/>
      <c r="Y187" s="2980" t="n">
        <v>0</v>
      </c>
      <c r="Z187" s="2980" t="n">
        <v>0</v>
      </c>
      <c r="AA187" s="2980" t="n"/>
      <c r="AB187" s="2373" t="n"/>
      <c r="AC187" s="2375" t="n"/>
      <c r="AD187" s="2979" t="n"/>
      <c r="AE187" s="2980" t="n"/>
      <c r="AF187" s="2980" t="n"/>
      <c r="AG187" s="2980" t="n"/>
      <c r="AH187" s="2980" t="n"/>
      <c r="AI187" s="2980" t="n"/>
      <c r="AJ187" s="2373" t="n"/>
      <c r="AK187" s="2375" t="n"/>
      <c r="AL187" s="2979" t="n"/>
      <c r="AM187" s="2980" t="n"/>
      <c r="AN187" s="2980" t="n"/>
      <c r="AO187" s="2980" t="n"/>
      <c r="AP187" s="2980" t="n"/>
      <c r="AQ187" s="2980" t="n"/>
      <c r="AR187" s="2980" t="n"/>
      <c r="AS187" s="2373" t="n"/>
      <c r="AT187" s="2863" t="n"/>
      <c r="AU187" s="2979" t="n"/>
      <c r="AV187" s="2980" t="n"/>
      <c r="AW187" s="2980" t="n"/>
      <c r="AX187" s="2980" t="n"/>
      <c r="AY187" s="2980" t="n"/>
      <c r="AZ187" s="2980" t="n"/>
      <c r="BA187" s="2373" t="n"/>
      <c r="BB187" s="2375" t="n"/>
      <c r="BC187" s="2979" t="n"/>
      <c r="BD187" s="2980" t="n"/>
      <c r="BE187" s="2980" t="n"/>
      <c r="BF187" s="2980" t="n"/>
      <c r="BG187" s="2980" t="n"/>
      <c r="BH187" s="2980" t="n"/>
      <c r="BI187" s="2373" t="n"/>
      <c r="BJ187" s="2981" t="n"/>
      <c r="BK187" s="2979" t="n"/>
      <c r="BL187" s="2980" t="n"/>
      <c r="BM187" s="2980" t="n"/>
      <c r="BN187" s="2980" t="n"/>
      <c r="BO187" s="2868" t="n"/>
      <c r="BP187" s="2868" t="n"/>
      <c r="BQ187" s="2980" t="n"/>
      <c r="BR187" s="2373" t="n"/>
      <c r="BS187" s="2981" t="n"/>
      <c r="BT187" s="2979" t="n"/>
      <c r="BU187" s="2980" t="n"/>
      <c r="BV187" s="2980" t="n"/>
      <c r="BW187" s="2980" t="n"/>
      <c r="BX187" s="2980" t="n"/>
      <c r="BY187" s="2980" t="n"/>
      <c r="BZ187" s="2373" t="n"/>
      <c r="CA187" s="2831" t="n"/>
      <c r="CB187" s="2979" t="n"/>
      <c r="CC187" s="2980" t="n"/>
      <c r="CD187" s="2980" t="n"/>
      <c r="CE187" s="2980" t="n"/>
      <c r="CF187" s="2980" t="n"/>
      <c r="CG187" s="2980" t="n"/>
      <c r="CH187" s="2373" t="n"/>
      <c r="CI187" s="2831" t="n"/>
      <c r="CJ187" s="2979" t="n"/>
      <c r="CK187" s="2980" t="n"/>
      <c r="CL187" s="2980" t="n"/>
      <c r="CM187" s="2980" t="n"/>
      <c r="CN187" s="2980" t="n"/>
      <c r="CO187" s="2980" t="n"/>
      <c r="CP187" s="2373" t="n"/>
      <c r="CQ187" s="2375" t="n"/>
      <c r="CR187" s="2979" t="n">
        <v>0</v>
      </c>
      <c r="CS187" s="2980" t="n">
        <v>0</v>
      </c>
      <c r="CT187" s="2980" t="n">
        <v>0</v>
      </c>
      <c r="CU187" s="2980" t="n">
        <v>0</v>
      </c>
      <c r="CV187" s="2980" t="n">
        <v>0</v>
      </c>
      <c r="CW187" s="2980" t="n">
        <v>0</v>
      </c>
      <c r="CX187" s="2373">
        <f>IFERROR(CR187/CW187-1,"-")</f>
        <v/>
      </c>
      <c r="CY187" s="2380" t="n"/>
      <c r="CZ187" s="2982" t="n">
        <v>0</v>
      </c>
      <c r="DA187" s="2980" t="n">
        <v>0</v>
      </c>
      <c r="DB187" s="2868" t="n"/>
      <c r="DC187" s="2980" t="n"/>
      <c r="DD187" s="2868" t="n">
        <v>0</v>
      </c>
      <c r="DE187" s="1492" t="n"/>
      <c r="DF187" s="1492" t="n"/>
      <c r="DG187" s="1994" t="n"/>
      <c r="DH187" s="1994" t="n"/>
      <c r="DI187" s="2855" t="n"/>
      <c r="DJ187" s="2652">
        <f>SUM(D187,J187,P187,V187,AD187,AL187,AU187,BC187,BK187,BT187,CB187,CJ187)-CR187</f>
        <v/>
      </c>
      <c r="DK187" s="2652">
        <f>SUM(E187,K187,Q187,W187,AE187,AM187,AV187,BD187,BL187,BU187,CC187,CK187)-CS187</f>
        <v/>
      </c>
      <c r="DL187" s="2652">
        <f>SUM(G187,M187,S187,AA187,AI187,AR187,AZ187,BH187,BQ187,BY187,CG187,CO187)-CW187</f>
        <v/>
      </c>
      <c r="DM187" s="2652">
        <f>SUM(D187,J187,P187,V187,AD187,AL187,AU187,BC187,,BN187,BV187,CD187,CL187)-CT187</f>
        <v/>
      </c>
      <c r="DN187" s="2855" t="n"/>
      <c r="DO187" s="2855" t="n"/>
      <c r="DP187" s="2983" t="n">
        <v>0</v>
      </c>
      <c r="DQ187" s="2857">
        <f>-CR187+DP187/10^6</f>
        <v/>
      </c>
      <c r="DR187" s="2652">
        <f>SUM(E187,K187,Q187,W187,AE187,AM187,AV187,BD187,BL187,BU187,CC187,CK187)-CS187</f>
        <v/>
      </c>
      <c r="DS187" s="2652">
        <f>SUM(D187,J187,P187,V187,AD187,AL187,AU187,BC187,,BN187,BV187,CD187,CL187)-CT187</f>
        <v/>
      </c>
      <c r="DT187" s="2858" t="n"/>
      <c r="DU187" s="2189" t="n">
        <v>0</v>
      </c>
      <c r="DV187" s="2859">
        <f>DU187-CJ187</f>
        <v/>
      </c>
      <c r="DX187" s="2847">
        <f>(CS187-CZ187)*10^6</f>
        <v/>
      </c>
      <c r="DY187" s="2847">
        <f>(CT187-DC187)*10^6</f>
        <v/>
      </c>
      <c r="DZ187" s="2847">
        <f>(CW187-DD187)*10^6</f>
        <v/>
      </c>
      <c r="EB187" s="2860" t="n"/>
    </row>
    <row customFormat="1" customHeight="1" hidden="1" ht="15.75" outlineLevel="1" r="188" s="1879">
      <c r="A188" s="1116" t="n"/>
      <c r="B188" s="2202" t="inlineStr">
        <is>
          <t>PERTES / AUTRES DEBITEURS</t>
        </is>
      </c>
      <c r="C188" s="2198" t="inlineStr">
        <is>
          <t>Opex182</t>
        </is>
      </c>
      <c r="D188" s="2979" t="n">
        <v>0</v>
      </c>
      <c r="E188" s="2980" t="n"/>
      <c r="F188" s="2980" t="n">
        <v>0</v>
      </c>
      <c r="G188" s="2980" t="n"/>
      <c r="H188" s="2373" t="n"/>
      <c r="I188" s="482" t="n"/>
      <c r="J188" s="2979" t="n">
        <v>0</v>
      </c>
      <c r="K188" s="2980" t="n"/>
      <c r="L188" s="2980" t="n">
        <v>0</v>
      </c>
      <c r="M188" s="2980" t="n"/>
      <c r="N188" s="2373" t="n"/>
      <c r="O188" s="2375" t="n"/>
      <c r="P188" s="2979" t="n">
        <v>0</v>
      </c>
      <c r="Q188" s="2980" t="n"/>
      <c r="R188" s="2980" t="n">
        <v>0</v>
      </c>
      <c r="S188" s="2980" t="n"/>
      <c r="T188" s="2373" t="n"/>
      <c r="U188" s="2862" t="n"/>
      <c r="V188" s="2979" t="n">
        <v>0</v>
      </c>
      <c r="W188" s="2980" t="n"/>
      <c r="X188" s="2980" t="n"/>
      <c r="Y188" s="2980" t="n">
        <v>0</v>
      </c>
      <c r="Z188" s="2980" t="n">
        <v>0</v>
      </c>
      <c r="AA188" s="2980" t="n"/>
      <c r="AB188" s="2373" t="n"/>
      <c r="AC188" s="2375" t="n"/>
      <c r="AD188" s="2979" t="n"/>
      <c r="AE188" s="2980" t="n"/>
      <c r="AF188" s="2980" t="n"/>
      <c r="AG188" s="2980" t="n"/>
      <c r="AH188" s="2980" t="n"/>
      <c r="AI188" s="2980" t="n"/>
      <c r="AJ188" s="2373" t="n"/>
      <c r="AK188" s="2375" t="n"/>
      <c r="AL188" s="2979" t="n"/>
      <c r="AM188" s="2980" t="n"/>
      <c r="AN188" s="2980" t="n"/>
      <c r="AO188" s="2980" t="n"/>
      <c r="AP188" s="2980" t="n"/>
      <c r="AQ188" s="2980" t="n"/>
      <c r="AR188" s="2980" t="n"/>
      <c r="AS188" s="2373" t="n"/>
      <c r="AT188" s="2863" t="n"/>
      <c r="AU188" s="2979" t="n"/>
      <c r="AV188" s="2980" t="n"/>
      <c r="AW188" s="2980" t="n"/>
      <c r="AX188" s="2980" t="n"/>
      <c r="AY188" s="2980" t="n"/>
      <c r="AZ188" s="2980" t="n"/>
      <c r="BA188" s="2373" t="n"/>
      <c r="BB188" s="2375" t="n"/>
      <c r="BC188" s="2979" t="n"/>
      <c r="BD188" s="2980" t="n"/>
      <c r="BE188" s="2980" t="n"/>
      <c r="BF188" s="2980" t="n"/>
      <c r="BG188" s="2980" t="n"/>
      <c r="BH188" s="2980" t="n"/>
      <c r="BI188" s="2373" t="n"/>
      <c r="BJ188" s="2981" t="n"/>
      <c r="BK188" s="2979" t="n"/>
      <c r="BL188" s="2980" t="n"/>
      <c r="BM188" s="2980" t="n"/>
      <c r="BN188" s="2980" t="n"/>
      <c r="BO188" s="2868" t="n"/>
      <c r="BP188" s="2868" t="n"/>
      <c r="BQ188" s="2980" t="n"/>
      <c r="BR188" s="2373" t="n"/>
      <c r="BS188" s="2981" t="n"/>
      <c r="BT188" s="2979" t="n"/>
      <c r="BU188" s="2980" t="n"/>
      <c r="BV188" s="2980" t="n"/>
      <c r="BW188" s="2980" t="n"/>
      <c r="BX188" s="2980" t="n"/>
      <c r="BY188" s="2980" t="n"/>
      <c r="BZ188" s="2373" t="n"/>
      <c r="CA188" s="2831" t="n"/>
      <c r="CB188" s="2979" t="n"/>
      <c r="CC188" s="2980" t="n"/>
      <c r="CD188" s="2980" t="n"/>
      <c r="CE188" s="2980" t="n"/>
      <c r="CF188" s="2980" t="n"/>
      <c r="CG188" s="2980" t="n"/>
      <c r="CH188" s="2373" t="n"/>
      <c r="CI188" s="2831" t="n"/>
      <c r="CJ188" s="2979" t="n"/>
      <c r="CK188" s="2980" t="n"/>
      <c r="CL188" s="2980" t="n"/>
      <c r="CM188" s="2980" t="n"/>
      <c r="CN188" s="2980" t="n"/>
      <c r="CO188" s="2980" t="n"/>
      <c r="CP188" s="2373" t="n"/>
      <c r="CQ188" s="2375" t="n"/>
      <c r="CR188" s="2979" t="n">
        <v>0</v>
      </c>
      <c r="CS188" s="2980" t="n">
        <v>0</v>
      </c>
      <c r="CT188" s="2980" t="n">
        <v>0</v>
      </c>
      <c r="CU188" s="2980" t="n">
        <v>0</v>
      </c>
      <c r="CV188" s="2980" t="n">
        <v>0</v>
      </c>
      <c r="CW188" s="2980" t="n">
        <v>0</v>
      </c>
      <c r="CX188" s="2373">
        <f>IFERROR(CR188/CW188-1,"-")</f>
        <v/>
      </c>
      <c r="CY188" s="2380" t="n"/>
      <c r="CZ188" s="2982" t="n">
        <v>0</v>
      </c>
      <c r="DA188" s="2980" t="n">
        <v>0</v>
      </c>
      <c r="DB188" s="2980" t="n"/>
      <c r="DC188" s="2980" t="n"/>
      <c r="DD188" s="2980" t="n">
        <v>0</v>
      </c>
      <c r="DE188" s="1492" t="n"/>
      <c r="DF188" s="1492" t="n"/>
      <c r="DG188" s="1994" t="n"/>
      <c r="DH188" s="1994" t="n"/>
      <c r="DI188" s="2855" t="n"/>
      <c r="DJ188" s="2652">
        <f>SUM(D188,J188,P188,V188,AD188,AL188,AU188,BC188,BK188,BT188,CB188,CJ188)-CR188</f>
        <v/>
      </c>
      <c r="DK188" s="2652">
        <f>SUM(E188,K188,Q188,W188,AE188,AM188,AV188,BD188,BL188,BU188,CC188,CK188)-CS188</f>
        <v/>
      </c>
      <c r="DL188" s="2652">
        <f>SUM(G188,M188,S188,AA188,AI188,AR188,AZ188,BH188,BQ188,BY188,CG188,CO188)-CW188</f>
        <v/>
      </c>
      <c r="DM188" s="2652">
        <f>SUM(D188,J188,P188,V188,AD188,AL188,AU188,BC188,,BN188,BV188,CD188,CL188)-CT188</f>
        <v/>
      </c>
      <c r="DN188" s="2855" t="n"/>
      <c r="DO188" s="2855" t="n"/>
      <c r="DP188" s="2983" t="n">
        <v>0</v>
      </c>
      <c r="DQ188" s="2857">
        <f>-CR188+DP188/10^6</f>
        <v/>
      </c>
      <c r="DR188" s="2652">
        <f>SUM(E188,K188,Q188,W188,AE188,AM188,AV188,BD188,BL188,BU188,CC188,CK188)-CS188</f>
        <v/>
      </c>
      <c r="DS188" s="2652">
        <f>SUM(D188,J188,P188,V188,AD188,AL188,AU188,BC188,,BN188,BV188,CD188,CL188)-CT188</f>
        <v/>
      </c>
      <c r="DT188" s="2858" t="n"/>
      <c r="DU188" s="2189" t="n">
        <v>0</v>
      </c>
      <c r="DV188" s="2859">
        <f>DU188-CJ188</f>
        <v/>
      </c>
      <c r="DX188" s="2847">
        <f>(CS188-CZ188)*10^6</f>
        <v/>
      </c>
      <c r="DY188" s="2847">
        <f>(CT188-DC188)*10^6</f>
        <v/>
      </c>
      <c r="DZ188" s="2847">
        <f>(CW188-DD188)*10^6</f>
        <v/>
      </c>
      <c r="EB188" s="2860" t="n"/>
    </row>
    <row customFormat="1" customHeight="1" hidden="1" ht="15.75" outlineLevel="1" r="189" s="1879">
      <c r="A189" s="1116" t="n"/>
      <c r="B189" s="2202" t="inlineStr">
        <is>
          <t>CHARGES PROVISIONNEES / RISQUE</t>
        </is>
      </c>
      <c r="C189" s="2201" t="inlineStr">
        <is>
          <t>Opex183</t>
        </is>
      </c>
      <c r="D189" s="2867" t="n"/>
      <c r="E189" s="2868" t="n">
        <v>0</v>
      </c>
      <c r="F189" s="2868" t="n">
        <v>0</v>
      </c>
      <c r="G189" s="2868" t="n">
        <v>0</v>
      </c>
      <c r="H189" s="1492" t="n"/>
      <c r="I189" s="482" t="n"/>
      <c r="J189" s="2867" t="n"/>
      <c r="K189" s="2868" t="n">
        <v>0</v>
      </c>
      <c r="L189" s="2868" t="n">
        <v>0</v>
      </c>
      <c r="M189" s="2868" t="n">
        <v>0</v>
      </c>
      <c r="N189" s="1492" t="n"/>
      <c r="O189" s="1496" t="n"/>
      <c r="P189" s="2867" t="n"/>
      <c r="Q189" s="2868" t="n">
        <v>0</v>
      </c>
      <c r="R189" s="2868" t="n">
        <v>0</v>
      </c>
      <c r="S189" s="2868" t="n">
        <v>0</v>
      </c>
      <c r="T189" s="1492" t="n"/>
      <c r="U189" s="2862" t="n"/>
      <c r="V189" s="2867" t="n"/>
      <c r="W189" s="2868" t="n">
        <v>0</v>
      </c>
      <c r="X189" s="2868" t="n">
        <v>0</v>
      </c>
      <c r="Y189" s="2868" t="n">
        <v>0</v>
      </c>
      <c r="Z189" s="2868" t="n">
        <v>0</v>
      </c>
      <c r="AA189" s="2868" t="n">
        <v>0</v>
      </c>
      <c r="AB189" s="1492" t="n"/>
      <c r="AC189" s="1496" t="n"/>
      <c r="AD189" s="2867" t="n"/>
      <c r="AE189" s="2868" t="n"/>
      <c r="AF189" s="2868" t="n"/>
      <c r="AG189" s="2868" t="n"/>
      <c r="AH189" s="2868" t="n"/>
      <c r="AI189" s="2868" t="n"/>
      <c r="AJ189" s="1492" t="n"/>
      <c r="AK189" s="1496" t="n"/>
      <c r="AL189" s="2867" t="n"/>
      <c r="AM189" s="2868" t="n"/>
      <c r="AN189" s="2868" t="n"/>
      <c r="AO189" s="2868" t="n"/>
      <c r="AP189" s="2868" t="n"/>
      <c r="AQ189" s="2868" t="n"/>
      <c r="AR189" s="2868" t="n"/>
      <c r="AS189" s="1492" t="n"/>
      <c r="AT189" s="2863" t="n"/>
      <c r="AU189" s="2867" t="n"/>
      <c r="AV189" s="2868" t="n"/>
      <c r="AW189" s="2868" t="n"/>
      <c r="AX189" s="2868" t="n"/>
      <c r="AY189" s="2868" t="n"/>
      <c r="AZ189" s="2868" t="n"/>
      <c r="BA189" s="1492" t="n"/>
      <c r="BB189" s="1496" t="n"/>
      <c r="BC189" s="2867" t="n"/>
      <c r="BD189" s="2868" t="n"/>
      <c r="BE189" s="2868" t="n"/>
      <c r="BF189" s="2868" t="n"/>
      <c r="BG189" s="2868" t="n"/>
      <c r="BH189" s="2868" t="n"/>
      <c r="BI189" s="1492" t="n"/>
      <c r="BJ189" s="2869" t="n"/>
      <c r="BK189" s="2867" t="n"/>
      <c r="BL189" s="2868" t="n"/>
      <c r="BM189" s="2868" t="n"/>
      <c r="BN189" s="2868" t="n"/>
      <c r="BO189" s="2868" t="n"/>
      <c r="BP189" s="2868" t="n"/>
      <c r="BQ189" s="2868" t="n"/>
      <c r="BR189" s="1492" t="n"/>
      <c r="BS189" s="2869" t="n"/>
      <c r="BT189" s="2867" t="n"/>
      <c r="BU189" s="2868" t="n"/>
      <c r="BV189" s="2868" t="n"/>
      <c r="BW189" s="2868" t="n"/>
      <c r="BX189" s="2868" t="n"/>
      <c r="BY189" s="2868" t="n"/>
      <c r="BZ189" s="1492" t="n"/>
      <c r="CA189" s="2831" t="n"/>
      <c r="CB189" s="2867" t="n"/>
      <c r="CC189" s="2868" t="n"/>
      <c r="CD189" s="2868" t="n"/>
      <c r="CE189" s="2868" t="n"/>
      <c r="CF189" s="2868" t="n"/>
      <c r="CG189" s="2868" t="n"/>
      <c r="CH189" s="1492" t="n"/>
      <c r="CI189" s="2831" t="n"/>
      <c r="CJ189" s="2867" t="n"/>
      <c r="CK189" s="2868" t="n"/>
      <c r="CL189" s="2868" t="n"/>
      <c r="CM189" s="2868" t="n"/>
      <c r="CN189" s="2868" t="n"/>
      <c r="CO189" s="2868" t="n"/>
      <c r="CP189" s="1492" t="n"/>
      <c r="CQ189" s="1496" t="n"/>
      <c r="CR189" s="2867" t="n">
        <v>0</v>
      </c>
      <c r="CS189" s="2868" t="n">
        <v>0</v>
      </c>
      <c r="CT189" s="2868" t="n">
        <v>0</v>
      </c>
      <c r="CU189" s="2868" t="n">
        <v>0</v>
      </c>
      <c r="CV189" s="2868" t="n">
        <v>0</v>
      </c>
      <c r="CW189" s="2868" t="n">
        <v>0</v>
      </c>
      <c r="CX189" s="1492">
        <f>IFERROR(CR189/CW189-1,"-")</f>
        <v/>
      </c>
      <c r="CY189" s="70" t="n"/>
      <c r="CZ189" s="2870" t="n">
        <v>0</v>
      </c>
      <c r="DA189" s="2868" t="n">
        <v>0</v>
      </c>
      <c r="DB189" s="2868" t="n"/>
      <c r="DC189" s="2868" t="n"/>
      <c r="DD189" s="2868" t="n">
        <v>148.800302</v>
      </c>
      <c r="DE189" s="1492">
        <f>+CZ189/DD189-1</f>
        <v/>
      </c>
      <c r="DF189" s="1492">
        <f>+DA189/DD189-1</f>
        <v/>
      </c>
      <c r="DG189" s="1994">
        <f>+DB189/DD189-1</f>
        <v/>
      </c>
      <c r="DH189" s="1994">
        <f>+DC189/DD189-1</f>
        <v/>
      </c>
      <c r="DI189" s="2855" t="n"/>
      <c r="DJ189" s="2652">
        <f>SUM(D189,J189,P189,V189,AD189,AL189,AU189,BC189,BK189,BT189,CB189,CJ189)-CR189</f>
        <v/>
      </c>
      <c r="DK189" s="2652">
        <f>SUM(E189,K189,Q189,W189,AE189,AM189,AV189,BD189,BL189,BU189,CC189,CK189)-CS189</f>
        <v/>
      </c>
      <c r="DL189" s="2652">
        <f>SUM(G189,M189,S189,AA189,AI189,AR189,AZ189,BH189,BQ189,BY189,CG189,CO189)-CW189</f>
        <v/>
      </c>
      <c r="DM189" s="2652">
        <f>SUM(D189,J189,P189,V189,AD189,AL189,AU189,BC189,,BN189,BV189,CD189,CL189)-CT189</f>
        <v/>
      </c>
      <c r="DN189" s="2855" t="n"/>
      <c r="DO189" s="2855" t="n"/>
      <c r="DP189" s="2871" t="n">
        <v>0</v>
      </c>
      <c r="DQ189" s="2857">
        <f>-CR189+DP189/10^6</f>
        <v/>
      </c>
      <c r="DR189" s="2652">
        <f>SUM(E189,K189,Q189,W189,AE189,AM189,AV189,BD189,BL189,BU189,CC189,CK189)-CS189</f>
        <v/>
      </c>
      <c r="DS189" s="2652">
        <f>SUM(D189,J189,P189,V189,AD189,AL189,AU189,BC189,,BN189,BV189,CD189,CL189)-CT189</f>
        <v/>
      </c>
      <c r="DT189" s="2858" t="n"/>
      <c r="DU189" s="2189" t="n">
        <v>0</v>
      </c>
      <c r="DV189" s="2859">
        <f>DU189-CJ189</f>
        <v/>
      </c>
      <c r="DX189" s="2847">
        <f>(CS189-CZ189)*10^6</f>
        <v/>
      </c>
      <c r="DY189" s="2847">
        <f>(CT189-DC189)*10^6</f>
        <v/>
      </c>
      <c r="DZ189" s="2847">
        <f>(CW189-DD189)*10^6</f>
        <v/>
      </c>
      <c r="EB189" s="2860" t="n"/>
    </row>
    <row customFormat="1" customHeight="1" hidden="1" ht="15.75" outlineLevel="1" r="190" s="1879">
      <c r="A190" s="1116" t="n"/>
      <c r="B190" s="2202" t="inlineStr">
        <is>
          <t>CHARGES PROVISIONNEES S/ STOCK</t>
        </is>
      </c>
      <c r="C190" s="2198" t="inlineStr">
        <is>
          <t>Opex184</t>
        </is>
      </c>
      <c r="D190" s="2979" t="n"/>
      <c r="E190" s="2980" t="n"/>
      <c r="F190" s="2980" t="n">
        <v>0</v>
      </c>
      <c r="G190" s="2980" t="n"/>
      <c r="H190" s="2373" t="n"/>
      <c r="I190" s="482" t="n"/>
      <c r="J190" s="2979" t="n"/>
      <c r="K190" s="2980" t="n"/>
      <c r="L190" s="2980" t="n">
        <v>0</v>
      </c>
      <c r="M190" s="2980" t="n"/>
      <c r="N190" s="2373" t="n"/>
      <c r="O190" s="2375" t="n"/>
      <c r="P190" s="2979" t="n"/>
      <c r="Q190" s="2980" t="n"/>
      <c r="R190" s="2980" t="n">
        <v>0</v>
      </c>
      <c r="S190" s="2980" t="n"/>
      <c r="T190" s="2373" t="n"/>
      <c r="U190" s="2862" t="n"/>
      <c r="V190" s="2979" t="n"/>
      <c r="W190" s="2980" t="n"/>
      <c r="X190" s="2980" t="n"/>
      <c r="Y190" s="2980" t="n">
        <v>0</v>
      </c>
      <c r="Z190" s="2980" t="n">
        <v>0</v>
      </c>
      <c r="AA190" s="2980" t="n"/>
      <c r="AB190" s="2373" t="n"/>
      <c r="AC190" s="2375" t="n"/>
      <c r="AD190" s="2979" t="n"/>
      <c r="AE190" s="2980" t="n"/>
      <c r="AF190" s="2980" t="n"/>
      <c r="AG190" s="2980" t="n"/>
      <c r="AH190" s="2980" t="n"/>
      <c r="AI190" s="2980" t="n"/>
      <c r="AJ190" s="2373" t="n"/>
      <c r="AK190" s="2375" t="n"/>
      <c r="AL190" s="2979" t="n"/>
      <c r="AM190" s="2980" t="n"/>
      <c r="AN190" s="2980" t="n"/>
      <c r="AO190" s="2980" t="n"/>
      <c r="AP190" s="2980" t="n"/>
      <c r="AQ190" s="2980" t="n"/>
      <c r="AR190" s="2980" t="n"/>
      <c r="AS190" s="2373" t="n"/>
      <c r="AT190" s="2863" t="n"/>
      <c r="AU190" s="2979" t="n"/>
      <c r="AV190" s="2980" t="n"/>
      <c r="AW190" s="2980" t="n"/>
      <c r="AX190" s="2980" t="n"/>
      <c r="AY190" s="2980" t="n"/>
      <c r="AZ190" s="2980" t="n"/>
      <c r="BA190" s="2373" t="n"/>
      <c r="BB190" s="2375" t="n"/>
      <c r="BC190" s="2979" t="n"/>
      <c r="BD190" s="2980" t="n"/>
      <c r="BE190" s="2980" t="n"/>
      <c r="BF190" s="2980" t="n"/>
      <c r="BG190" s="2980" t="n"/>
      <c r="BH190" s="2980" t="n"/>
      <c r="BI190" s="2373" t="n"/>
      <c r="BJ190" s="2981" t="n"/>
      <c r="BK190" s="2979" t="n"/>
      <c r="BL190" s="2980" t="n"/>
      <c r="BM190" s="2980" t="n"/>
      <c r="BN190" s="2980" t="n"/>
      <c r="BO190" s="2868" t="n"/>
      <c r="BP190" s="2868" t="n"/>
      <c r="BQ190" s="2980" t="n"/>
      <c r="BR190" s="2373" t="n"/>
      <c r="BS190" s="2981" t="n"/>
      <c r="BT190" s="2979" t="n"/>
      <c r="BU190" s="2980" t="n"/>
      <c r="BV190" s="2980" t="n"/>
      <c r="BW190" s="2980" t="n"/>
      <c r="BX190" s="2980" t="n"/>
      <c r="BY190" s="2980" t="n"/>
      <c r="BZ190" s="2373" t="n"/>
      <c r="CA190" s="2831" t="n"/>
      <c r="CB190" s="2979" t="n"/>
      <c r="CC190" s="2980" t="n"/>
      <c r="CD190" s="2980" t="n"/>
      <c r="CE190" s="2980" t="n"/>
      <c r="CF190" s="2980" t="n"/>
      <c r="CG190" s="2980" t="n"/>
      <c r="CH190" s="2373" t="n"/>
      <c r="CI190" s="2831" t="n"/>
      <c r="CJ190" s="2979" t="n"/>
      <c r="CK190" s="2980" t="n"/>
      <c r="CL190" s="2980" t="n"/>
      <c r="CM190" s="2980" t="n"/>
      <c r="CN190" s="2980" t="n"/>
      <c r="CO190" s="2980" t="n"/>
      <c r="CP190" s="2373" t="n"/>
      <c r="CQ190" s="2375" t="n"/>
      <c r="CR190" s="2979" t="n">
        <v>0</v>
      </c>
      <c r="CS190" s="2980" t="n">
        <v>0</v>
      </c>
      <c r="CT190" s="2980" t="n">
        <v>0</v>
      </c>
      <c r="CU190" s="2980" t="n">
        <v>0</v>
      </c>
      <c r="CV190" s="2980" t="n">
        <v>0</v>
      </c>
      <c r="CW190" s="2980" t="n">
        <v>0</v>
      </c>
      <c r="CX190" s="2373">
        <f>IFERROR(CR190/CW190-1,"-")</f>
        <v/>
      </c>
      <c r="CY190" s="2380" t="n"/>
      <c r="CZ190" s="2982" t="n">
        <v>0</v>
      </c>
      <c r="DA190" s="2980" t="n">
        <v>0</v>
      </c>
      <c r="DB190" s="2980" t="n"/>
      <c r="DC190" s="2980" t="n"/>
      <c r="DD190" s="2980" t="n">
        <v>0</v>
      </c>
      <c r="DE190" s="1492" t="n"/>
      <c r="DF190" s="1492" t="n"/>
      <c r="DG190" s="1994" t="n"/>
      <c r="DH190" s="1994" t="n"/>
      <c r="DI190" s="2855" t="n"/>
      <c r="DJ190" s="2652">
        <f>SUM(D190,J190,P190,V190,AD190,AL190,AU190,BC190,BK190,BT190,CB190,CJ190)-CR190</f>
        <v/>
      </c>
      <c r="DK190" s="2652">
        <f>SUM(E190,K190,Q190,W190,AE190,AM190,AV190,BD190,BL190,BU190,CC190,CK190)-CS190</f>
        <v/>
      </c>
      <c r="DL190" s="2652">
        <f>SUM(G190,M190,S190,AA190,AI190,AR190,AZ190,BH190,BQ190,BY190,CG190,CO190)-CW190</f>
        <v/>
      </c>
      <c r="DM190" s="2652">
        <f>SUM(D190,J190,P190,V190,AD190,AL190,AU190,BC190,,BN190,BV190,CD190,CL190)-CT190</f>
        <v/>
      </c>
      <c r="DN190" s="2855" t="n"/>
      <c r="DO190" s="2855" t="n"/>
      <c r="DP190" s="2983" t="n">
        <v>0</v>
      </c>
      <c r="DQ190" s="2857">
        <f>-CR190+DP190/10^6</f>
        <v/>
      </c>
      <c r="DR190" s="2652">
        <f>SUM(E190,K190,Q190,W190,AE190,AM190,AV190,BD190,BL190,BU190,CC190,CK190)-CS190</f>
        <v/>
      </c>
      <c r="DS190" s="2652">
        <f>SUM(D190,J190,P190,V190,AD190,AL190,AU190,BC190,,BN190,BV190,CD190,CL190)-CT190</f>
        <v/>
      </c>
      <c r="DT190" s="2858" t="n"/>
      <c r="DU190" s="2189" t="n">
        <v>0</v>
      </c>
      <c r="DV190" s="2859">
        <f>DU190-CJ190</f>
        <v/>
      </c>
      <c r="DX190" s="2847">
        <f>(CS190-CZ190)*10^6</f>
        <v/>
      </c>
      <c r="DY190" s="2847">
        <f>(CT190-DC190)*10^6</f>
        <v/>
      </c>
      <c r="DZ190" s="2847">
        <f>(CW190-DD190)*10^6</f>
        <v/>
      </c>
      <c r="EB190" s="2860" t="n"/>
    </row>
    <row customFormat="1" customHeight="1" hidden="1" ht="15.75" outlineLevel="1" r="191" s="1879">
      <c r="A191" s="1116" t="n"/>
      <c r="B191" s="2202" t="inlineStr">
        <is>
          <t>CHARGES PROVISIONNEES S/ CREAN</t>
        </is>
      </c>
      <c r="C191" s="2198" t="inlineStr">
        <is>
          <t>Opex185</t>
        </is>
      </c>
      <c r="D191" s="2979" t="n">
        <v>48.560024</v>
      </c>
      <c r="E191" s="2980" t="n">
        <v>12.30744569032833</v>
      </c>
      <c r="F191" s="2980" t="n">
        <v>36.25257830967166</v>
      </c>
      <c r="G191" s="2980" t="n">
        <v>-77.676845</v>
      </c>
      <c r="H191" s="2373" t="n">
        <v>-1.625154433087492</v>
      </c>
      <c r="I191" s="482" t="n"/>
      <c r="J191" s="2979" t="n">
        <v>-48.587263</v>
      </c>
      <c r="K191" s="2980" t="n">
        <v>12.34193353974398</v>
      </c>
      <c r="L191" s="2980" t="n">
        <v>-60.92919653974398</v>
      </c>
      <c r="M191" s="2980" t="n">
        <v>162.367309</v>
      </c>
      <c r="N191" s="2373" t="n">
        <v>-1.299242891313793</v>
      </c>
      <c r="O191" s="2375" t="n"/>
      <c r="P191" s="2979" t="n">
        <v>77.791157</v>
      </c>
      <c r="Q191" s="2980" t="n">
        <v>12.37642138915963</v>
      </c>
      <c r="R191" s="2980" t="n">
        <v>65.41473561084037</v>
      </c>
      <c r="S191" s="2980" t="n">
        <v>49.696245</v>
      </c>
      <c r="T191" s="2373" t="n">
        <v>0.5653326926410638</v>
      </c>
      <c r="U191" s="2862" t="n"/>
      <c r="V191" s="2979" t="n">
        <v>62.518752</v>
      </c>
      <c r="W191" s="2980" t="n">
        <v>12.41378322602658</v>
      </c>
      <c r="X191" s="2980" t="n">
        <v>12.41378322602658</v>
      </c>
      <c r="Y191" s="2980" t="n">
        <v>50.10496877397342</v>
      </c>
      <c r="Z191" s="2980" t="n">
        <v>50.10496877397342</v>
      </c>
      <c r="AA191" s="2980" t="n">
        <v>22.709017</v>
      </c>
      <c r="AB191" s="2373" t="n">
        <v>1.753036470050641</v>
      </c>
      <c r="AC191" s="2375" t="n"/>
      <c r="AD191" s="2979" t="n"/>
      <c r="AE191" s="2980" t="n"/>
      <c r="AF191" s="2980" t="n"/>
      <c r="AG191" s="2980" t="n"/>
      <c r="AH191" s="2980" t="n"/>
      <c r="AI191" s="2980" t="n"/>
      <c r="AJ191" s="2373" t="n"/>
      <c r="AK191" s="2375" t="n"/>
      <c r="AL191" s="2979" t="n"/>
      <c r="AM191" s="2980" t="n"/>
      <c r="AN191" s="2980" t="n"/>
      <c r="AO191" s="2980" t="n"/>
      <c r="AP191" s="2980" t="n"/>
      <c r="AQ191" s="2980" t="n"/>
      <c r="AR191" s="2980" t="n"/>
      <c r="AS191" s="2373" t="n"/>
      <c r="AT191" s="2863" t="n"/>
      <c r="AU191" s="2979" t="n"/>
      <c r="AV191" s="2980" t="n"/>
      <c r="AW191" s="2980" t="n"/>
      <c r="AX191" s="2980" t="n"/>
      <c r="AY191" s="2980" t="n"/>
      <c r="AZ191" s="2980" t="n"/>
      <c r="BA191" s="2373" t="n"/>
      <c r="BB191" s="2375" t="n"/>
      <c r="BC191" s="2979" t="n"/>
      <c r="BD191" s="2980" t="n"/>
      <c r="BE191" s="2980" t="n"/>
      <c r="BF191" s="2980" t="n"/>
      <c r="BG191" s="2980" t="n"/>
      <c r="BH191" s="2980" t="n"/>
      <c r="BI191" s="2373" t="n"/>
      <c r="BJ191" s="2981" t="n"/>
      <c r="BK191" s="2979" t="n"/>
      <c r="BL191" s="2980" t="n"/>
      <c r="BM191" s="2980" t="n"/>
      <c r="BN191" s="2980" t="n"/>
      <c r="BO191" s="2868" t="n"/>
      <c r="BP191" s="2868" t="n"/>
      <c r="BQ191" s="2980" t="n"/>
      <c r="BR191" s="2373" t="n"/>
      <c r="BS191" s="2981" t="n"/>
      <c r="BT191" s="2979" t="n"/>
      <c r="BU191" s="2980" t="n"/>
      <c r="BV191" s="2980" t="n"/>
      <c r="BW191" s="2980" t="n"/>
      <c r="BX191" s="2980" t="n"/>
      <c r="BY191" s="2980" t="n"/>
      <c r="BZ191" s="2373" t="n"/>
      <c r="CA191" s="2831" t="n"/>
      <c r="CB191" s="2979" t="n"/>
      <c r="CC191" s="2980" t="n"/>
      <c r="CD191" s="2980" t="n"/>
      <c r="CE191" s="2980" t="n"/>
      <c r="CF191" s="2980" t="n"/>
      <c r="CG191" s="2980" t="n"/>
      <c r="CH191" s="2373" t="n"/>
      <c r="CI191" s="2831" t="n"/>
      <c r="CJ191" s="2979" t="n"/>
      <c r="CK191" s="2980" t="n"/>
      <c r="CL191" s="2980" t="n"/>
      <c r="CM191" s="2980" t="n"/>
      <c r="CN191" s="2980" t="n"/>
      <c r="CO191" s="2980" t="n"/>
      <c r="CP191" s="2373" t="n"/>
      <c r="CQ191" s="2375" t="n"/>
      <c r="CR191" s="2979" t="n">
        <v>140.28267</v>
      </c>
      <c r="CS191" s="2980" t="n">
        <v>49.43958384525853</v>
      </c>
      <c r="CT191" s="2980" t="n">
        <v>90.17770122602657</v>
      </c>
      <c r="CU191" s="2980" t="n">
        <v>90.84308615474147</v>
      </c>
      <c r="CV191" s="2980" t="n">
        <v>50.10496877397343</v>
      </c>
      <c r="CW191" s="2980" t="n">
        <v>157.095726</v>
      </c>
      <c r="CX191" s="2373">
        <f>IFERROR(CR191/CW191-1,"-")</f>
        <v/>
      </c>
      <c r="CY191" s="2380" t="n"/>
      <c r="CZ191" s="2982" t="n">
        <v>141.2164093849007</v>
      </c>
      <c r="DA191" s="2980" t="n">
        <v>181.9545267656687</v>
      </c>
      <c r="DB191" s="2980" t="n"/>
      <c r="DC191" s="2980" t="n"/>
      <c r="DD191" s="2980" t="n">
        <v>525.3053939999999</v>
      </c>
      <c r="DE191" s="1492">
        <f>+CZ191/DD191-1</f>
        <v/>
      </c>
      <c r="DF191" s="1492">
        <f>+DA191/DD191-1</f>
        <v/>
      </c>
      <c r="DG191" s="1994">
        <f>+DB191/DD191-1</f>
        <v/>
      </c>
      <c r="DH191" s="1994">
        <f>+DC191/DD191-1</f>
        <v/>
      </c>
      <c r="DI191" s="2855" t="n"/>
      <c r="DJ191" s="2652">
        <f>SUM(D191,J191,P191,V191,AD191,AL191,AU191,BC191,BK191,BT191,CB191,CJ191)-CR191</f>
        <v/>
      </c>
      <c r="DK191" s="2652">
        <f>SUM(E191,K191,Q191,W191,AE191,AM191,AV191,BD191,BL191,BU191,CC191,CK191)-CS191</f>
        <v/>
      </c>
      <c r="DL191" s="2652">
        <f>SUM(G191,M191,S191,AA191,AI191,AR191,AZ191,BH191,BQ191,BY191,CG191,CO191)-CW191</f>
        <v/>
      </c>
      <c r="DM191" s="2652">
        <f>SUM(D191,J191,P191,V191,AD191,AL191,AU191,BC191,,BN191,BV191,CD191,CL191)-CT191</f>
        <v/>
      </c>
      <c r="DN191" s="2855" t="n"/>
      <c r="DO191" s="2855" t="n"/>
      <c r="DP191" s="2983" t="n">
        <v>293139877</v>
      </c>
      <c r="DQ191" s="2857">
        <f>-CR191+DP191/10^6</f>
        <v/>
      </c>
      <c r="DR191" s="2652">
        <f>SUM(E191,K191,Q191,W191,AE191,AM191,AV191,BD191,BL191,BU191,CC191,CK191)-CS191</f>
        <v/>
      </c>
      <c r="DS191" s="2652">
        <f>SUM(D191,J191,P191,V191,AD191,AL191,AU191,BC191,,BN191,BV191,CD191,CL191)-CT191</f>
        <v/>
      </c>
      <c r="DT191" s="2858" t="n"/>
      <c r="DU191" s="2189" t="n">
        <v>167.672564</v>
      </c>
      <c r="DV191" s="2859">
        <f>DU191-CJ191</f>
        <v/>
      </c>
      <c r="DX191" s="2847">
        <f>(CS191-CZ191)*10^6</f>
        <v/>
      </c>
      <c r="DY191" s="2847">
        <f>(CT191-DC191)*10^6</f>
        <v/>
      </c>
      <c r="DZ191" s="2847">
        <f>(CW191-DD191)*10^6</f>
        <v/>
      </c>
      <c r="EB191" s="2860" t="n"/>
    </row>
    <row customFormat="1" customHeight="1" hidden="1" ht="15.75" outlineLevel="1" r="192" s="1879">
      <c r="A192" s="1116" t="n"/>
      <c r="B192" s="2202" t="inlineStr">
        <is>
          <t>AUTRES CHARGES PROVISIONNEES</t>
        </is>
      </c>
      <c r="C192" s="2198" t="inlineStr">
        <is>
          <t>Opex186</t>
        </is>
      </c>
      <c r="D192" s="2979" t="n">
        <v>0</v>
      </c>
      <c r="E192" s="2980" t="n"/>
      <c r="F192" s="2980" t="n">
        <v>0</v>
      </c>
      <c r="G192" s="2980" t="n"/>
      <c r="H192" s="2373" t="n"/>
      <c r="I192" s="482" t="n"/>
      <c r="J192" s="2979" t="n">
        <v>0</v>
      </c>
      <c r="K192" s="2980" t="n"/>
      <c r="L192" s="2980" t="n">
        <v>0</v>
      </c>
      <c r="M192" s="2980" t="n"/>
      <c r="N192" s="2373" t="n"/>
      <c r="O192" s="2375" t="n"/>
      <c r="P192" s="2979" t="n">
        <v>0</v>
      </c>
      <c r="Q192" s="2980" t="n"/>
      <c r="R192" s="2980" t="n">
        <v>0</v>
      </c>
      <c r="S192" s="2980" t="n"/>
      <c r="T192" s="2373" t="n"/>
      <c r="U192" s="2862" t="n"/>
      <c r="V192" s="2979" t="n">
        <v>0</v>
      </c>
      <c r="W192" s="2980" t="n"/>
      <c r="X192" s="2980" t="n"/>
      <c r="Y192" s="2980" t="n">
        <v>0</v>
      </c>
      <c r="Z192" s="2980" t="n">
        <v>0</v>
      </c>
      <c r="AA192" s="2980" t="n"/>
      <c r="AB192" s="2373" t="n"/>
      <c r="AC192" s="2375" t="n"/>
      <c r="AD192" s="2979" t="n"/>
      <c r="AE192" s="2980" t="n"/>
      <c r="AF192" s="2980" t="n"/>
      <c r="AG192" s="2980" t="n"/>
      <c r="AH192" s="2980" t="n"/>
      <c r="AI192" s="2980" t="n"/>
      <c r="AJ192" s="2373" t="n"/>
      <c r="AK192" s="2375" t="n"/>
      <c r="AL192" s="2979" t="n"/>
      <c r="AM192" s="2980" t="n"/>
      <c r="AN192" s="2980" t="n"/>
      <c r="AO192" s="2980" t="n"/>
      <c r="AP192" s="2980" t="n"/>
      <c r="AQ192" s="2980" t="n"/>
      <c r="AR192" s="2980" t="n"/>
      <c r="AS192" s="2373" t="n"/>
      <c r="AT192" s="2863" t="n"/>
      <c r="AU192" s="2979" t="n"/>
      <c r="AV192" s="2980" t="n"/>
      <c r="AW192" s="2980" t="n"/>
      <c r="AX192" s="2980" t="n"/>
      <c r="AY192" s="2980" t="n"/>
      <c r="AZ192" s="2980" t="n"/>
      <c r="BA192" s="2373" t="n"/>
      <c r="BB192" s="2375" t="n"/>
      <c r="BC192" s="2979" t="n"/>
      <c r="BD192" s="2980" t="n"/>
      <c r="BE192" s="2980" t="n"/>
      <c r="BF192" s="2980" t="n"/>
      <c r="BG192" s="2980" t="n"/>
      <c r="BH192" s="2980" t="n"/>
      <c r="BI192" s="2373" t="n"/>
      <c r="BJ192" s="2981" t="n"/>
      <c r="BK192" s="2979" t="n"/>
      <c r="BL192" s="2980" t="n"/>
      <c r="BM192" s="2980" t="n"/>
      <c r="BN192" s="2980" t="n"/>
      <c r="BO192" s="2868" t="n"/>
      <c r="BP192" s="2868" t="n"/>
      <c r="BQ192" s="2980" t="n"/>
      <c r="BR192" s="2373" t="n"/>
      <c r="BS192" s="2981" t="n"/>
      <c r="BT192" s="2979" t="n"/>
      <c r="BU192" s="2980" t="n"/>
      <c r="BV192" s="2980" t="n"/>
      <c r="BW192" s="2980" t="n"/>
      <c r="BX192" s="2980" t="n"/>
      <c r="BY192" s="2980" t="n"/>
      <c r="BZ192" s="2373" t="n"/>
      <c r="CA192" s="2831" t="n"/>
      <c r="CB192" s="2979" t="n"/>
      <c r="CC192" s="2980" t="n"/>
      <c r="CD192" s="2980" t="n"/>
      <c r="CE192" s="2980" t="n"/>
      <c r="CF192" s="2980" t="n"/>
      <c r="CG192" s="2980" t="n"/>
      <c r="CH192" s="2373" t="n"/>
      <c r="CI192" s="2831" t="n"/>
      <c r="CJ192" s="2979" t="n"/>
      <c r="CK192" s="2980" t="n"/>
      <c r="CL192" s="2980" t="n"/>
      <c r="CM192" s="2980" t="n"/>
      <c r="CN192" s="2980" t="n"/>
      <c r="CO192" s="2980" t="n"/>
      <c r="CP192" s="2373" t="n"/>
      <c r="CQ192" s="2375" t="n"/>
      <c r="CR192" s="2979" t="n">
        <v>0</v>
      </c>
      <c r="CS192" s="2980" t="n">
        <v>0</v>
      </c>
      <c r="CT192" s="2980" t="n">
        <v>0</v>
      </c>
      <c r="CU192" s="2980" t="n">
        <v>0</v>
      </c>
      <c r="CV192" s="2980" t="n">
        <v>0</v>
      </c>
      <c r="CW192" s="2980" t="n">
        <v>0</v>
      </c>
      <c r="CX192" s="2373">
        <f>IFERROR(CR192/CW192-1,"-")</f>
        <v/>
      </c>
      <c r="CY192" s="2380" t="n"/>
      <c r="CZ192" s="2982" t="n">
        <v>0</v>
      </c>
      <c r="DA192" s="2980" t="n">
        <v>0</v>
      </c>
      <c r="DB192" s="2980" t="n"/>
      <c r="DC192" s="2980" t="n"/>
      <c r="DD192" s="2980" t="n">
        <v>0</v>
      </c>
      <c r="DE192" s="1492" t="n"/>
      <c r="DF192" s="1492">
        <f>+DA192/DD192-1</f>
        <v/>
      </c>
      <c r="DG192" s="1994">
        <f>+DB192/DD192-1</f>
        <v/>
      </c>
      <c r="DH192" s="1994">
        <f>+DC192/DD192-1</f>
        <v/>
      </c>
      <c r="DI192" s="2855" t="n"/>
      <c r="DJ192" s="2652">
        <f>SUM(D192,J192,P192,V192,AD192,AL192,AU192,BC192,BK192,BT192,CB192,CJ192)-CR192</f>
        <v/>
      </c>
      <c r="DK192" s="2652">
        <f>SUM(E192,K192,Q192,W192,AE192,AM192,AV192,BD192,BL192,BU192,CC192,CK192)-CS192</f>
        <v/>
      </c>
      <c r="DL192" s="2652">
        <f>SUM(G192,M192,S192,AA192,AI192,AR192,AZ192,BH192,BQ192,BY192,CG192,CO192)-CW192</f>
        <v/>
      </c>
      <c r="DM192" s="2652">
        <f>SUM(D192,J192,P192,V192,AD192,AL192,AU192,BC192,,BN192,BV192,CD192,CL192)-CT192</f>
        <v/>
      </c>
      <c r="DN192" s="2855" t="n"/>
      <c r="DO192" s="2855" t="n"/>
      <c r="DP192" s="2983" t="n">
        <v>3</v>
      </c>
      <c r="DQ192" s="2857">
        <f>-CR192+DP192/10^6</f>
        <v/>
      </c>
      <c r="DR192" s="2652">
        <f>SUM(E192,K192,Q192,W192,AE192,AM192,AV192,BD192,BL192,BU192,CC192,CK192)-CS192</f>
        <v/>
      </c>
      <c r="DS192" s="2652">
        <f>SUM(D192,J192,P192,V192,AD192,AL192,AU192,BC192,,BN192,BV192,CD192,CL192)-CT192</f>
        <v/>
      </c>
      <c r="DT192" s="2858" t="n"/>
      <c r="DU192" s="2189" t="n">
        <v>0</v>
      </c>
      <c r="DV192" s="2859">
        <f>DU192-CJ192</f>
        <v/>
      </c>
      <c r="DX192" s="2847">
        <f>(CS192-CZ192)*10^6</f>
        <v/>
      </c>
      <c r="DY192" s="2847">
        <f>(CT192-DC192)*10^6</f>
        <v/>
      </c>
      <c r="DZ192" s="2847">
        <f>(CW192-DD192)*10^6</f>
        <v/>
      </c>
      <c r="EB192" s="2860" t="n"/>
    </row>
    <row customFormat="1" customHeight="1" hidden="1" ht="15.75" outlineLevel="1" r="193" s="1879">
      <c r="A193" s="1116" t="n"/>
      <c r="B193" s="2202" t="inlineStr">
        <is>
          <t>REPRISES PROVISIONS S/ RISQUES</t>
        </is>
      </c>
      <c r="C193" s="2201" t="inlineStr">
        <is>
          <t>Opex187</t>
        </is>
      </c>
      <c r="D193" s="2867" t="n">
        <v>0</v>
      </c>
      <c r="E193" s="2868" t="n"/>
      <c r="F193" s="2868" t="n">
        <v>0</v>
      </c>
      <c r="G193" s="2868" t="n">
        <v>0</v>
      </c>
      <c r="H193" s="1492" t="n"/>
      <c r="I193" s="482" t="n"/>
      <c r="J193" s="2867" t="n">
        <v>0</v>
      </c>
      <c r="K193" s="2868" t="n"/>
      <c r="L193" s="2868" t="n">
        <v>0</v>
      </c>
      <c r="M193" s="2868" t="n">
        <v>0</v>
      </c>
      <c r="N193" s="1492" t="n"/>
      <c r="O193" s="1496" t="n"/>
      <c r="P193" s="2867" t="n">
        <v>0</v>
      </c>
      <c r="Q193" s="2868" t="n"/>
      <c r="R193" s="2868" t="n">
        <v>0</v>
      </c>
      <c r="S193" s="2868" t="n"/>
      <c r="T193" s="1492" t="n"/>
      <c r="U193" s="2862" t="n"/>
      <c r="V193" s="2867" t="n">
        <v>0</v>
      </c>
      <c r="W193" s="2868" t="n"/>
      <c r="X193" s="2868" t="n"/>
      <c r="Y193" s="2868" t="n">
        <v>0</v>
      </c>
      <c r="Z193" s="2868" t="n">
        <v>0</v>
      </c>
      <c r="AA193" s="2868" t="n">
        <v>0</v>
      </c>
      <c r="AB193" s="1492" t="n"/>
      <c r="AC193" s="1496" t="n"/>
      <c r="AD193" s="2867" t="n"/>
      <c r="AE193" s="2868" t="n"/>
      <c r="AF193" s="2868" t="n"/>
      <c r="AG193" s="2868" t="n"/>
      <c r="AH193" s="2868" t="n"/>
      <c r="AI193" s="2868" t="n"/>
      <c r="AJ193" s="1492" t="n"/>
      <c r="AK193" s="1496" t="n"/>
      <c r="AL193" s="2867" t="n"/>
      <c r="AM193" s="2868" t="n"/>
      <c r="AN193" s="2868" t="n"/>
      <c r="AO193" s="2868" t="n"/>
      <c r="AP193" s="2868" t="n"/>
      <c r="AQ193" s="2868" t="n"/>
      <c r="AR193" s="2868" t="n"/>
      <c r="AS193" s="1492" t="n"/>
      <c r="AT193" s="2863" t="n"/>
      <c r="AU193" s="2867" t="n"/>
      <c r="AV193" s="2868" t="n"/>
      <c r="AW193" s="2868" t="n"/>
      <c r="AX193" s="2868" t="n"/>
      <c r="AY193" s="2868" t="n"/>
      <c r="AZ193" s="2868" t="n"/>
      <c r="BA193" s="1492" t="n"/>
      <c r="BB193" s="1496" t="n"/>
      <c r="BC193" s="2867" t="n"/>
      <c r="BD193" s="2868" t="n"/>
      <c r="BE193" s="2868" t="n"/>
      <c r="BF193" s="2868" t="n"/>
      <c r="BG193" s="2868" t="n"/>
      <c r="BH193" s="2868" t="n"/>
      <c r="BI193" s="1492" t="n"/>
      <c r="BJ193" s="2869" t="n"/>
      <c r="BK193" s="2867" t="n"/>
      <c r="BL193" s="2868" t="n"/>
      <c r="BM193" s="2868" t="n"/>
      <c r="BN193" s="2868" t="n"/>
      <c r="BO193" s="2868" t="n"/>
      <c r="BP193" s="2868" t="n"/>
      <c r="BQ193" s="2868" t="n"/>
      <c r="BR193" s="1492" t="n"/>
      <c r="BS193" s="2869" t="n"/>
      <c r="BT193" s="2867" t="n"/>
      <c r="BU193" s="2868" t="n"/>
      <c r="BV193" s="2868" t="n"/>
      <c r="BW193" s="2868" t="n"/>
      <c r="BX193" s="2868" t="n"/>
      <c r="BY193" s="2868" t="n"/>
      <c r="BZ193" s="1492" t="n"/>
      <c r="CA193" s="2831" t="n"/>
      <c r="CB193" s="2867" t="n"/>
      <c r="CC193" s="2868" t="n"/>
      <c r="CD193" s="2868" t="n"/>
      <c r="CE193" s="2868" t="n"/>
      <c r="CF193" s="2868" t="n"/>
      <c r="CG193" s="2868" t="n"/>
      <c r="CH193" s="1492" t="n"/>
      <c r="CI193" s="2831" t="n"/>
      <c r="CJ193" s="2867" t="n"/>
      <c r="CK193" s="2868" t="n"/>
      <c r="CL193" s="2868" t="n"/>
      <c r="CM193" s="2868" t="n"/>
      <c r="CN193" s="2868" t="n"/>
      <c r="CO193" s="2868" t="n"/>
      <c r="CP193" s="1492" t="n"/>
      <c r="CQ193" s="1496" t="n"/>
      <c r="CR193" s="2939" t="n">
        <v>0</v>
      </c>
      <c r="CS193" s="2868" t="n">
        <v>0</v>
      </c>
      <c r="CT193" s="2868" t="n">
        <v>0</v>
      </c>
      <c r="CU193" s="2868" t="n">
        <v>0</v>
      </c>
      <c r="CV193" s="2868" t="n">
        <v>0</v>
      </c>
      <c r="CW193" s="2868" t="n">
        <v>0</v>
      </c>
      <c r="CX193" s="1492">
        <f>IFERROR(CR193/CW193-1,"-")</f>
        <v/>
      </c>
      <c r="CY193" s="70" t="n"/>
      <c r="CZ193" s="2870" t="n">
        <v>0</v>
      </c>
      <c r="DA193" s="2868" t="n">
        <v>0</v>
      </c>
      <c r="DB193" s="2868" t="n"/>
      <c r="DC193" s="2868" t="n"/>
      <c r="DD193" s="2868" t="n">
        <v>0</v>
      </c>
      <c r="DE193" s="1492" t="n"/>
      <c r="DF193" s="1492" t="n"/>
      <c r="DG193" s="1994" t="n"/>
      <c r="DH193" s="1994" t="n"/>
      <c r="DI193" s="2855" t="n"/>
      <c r="DJ193" s="2652">
        <f>SUM(D193,J193,P193,V193,AD193,AL193,AU193,BC193,BK193,BT193,CB193,CJ193)-CR193</f>
        <v/>
      </c>
      <c r="DK193" s="2652">
        <f>SUM(E193,K193,Q193,W193,AE193,AM193,AV193,BD193,BL193,BU193,CC193,CK193)-CS193</f>
        <v/>
      </c>
      <c r="DL193" s="2652">
        <f>SUM(G193,M193,S193,AA193,AI193,AR193,AZ193,BH193,BQ193,BY193,CG193,CO193)-CW193</f>
        <v/>
      </c>
      <c r="DM193" s="2652">
        <f>SUM(D193,J193,P193,V193,AD193,AL193,AU193,BC193,,BN193,BV193,CD193,CL193)-CT193</f>
        <v/>
      </c>
      <c r="DN193" s="2855" t="n"/>
      <c r="DO193" s="2855" t="n"/>
      <c r="DP193" s="2871" t="n">
        <v>0</v>
      </c>
      <c r="DQ193" s="2857">
        <f>-CR193+DP193/10^6</f>
        <v/>
      </c>
      <c r="DR193" s="2652">
        <f>SUM(E193,K193,Q193,W193,AE193,AM193,AV193,BD193,BL193,BU193,CC193,CK193)-CS193</f>
        <v/>
      </c>
      <c r="DS193" s="2652">
        <f>SUM(D193,J193,P193,V193,AD193,AL193,AU193,BC193,,BN193,BV193,CD193,CL193)-CT193</f>
        <v/>
      </c>
      <c r="DT193" s="2858" t="n"/>
      <c r="DU193" s="2189" t="n">
        <v>0</v>
      </c>
      <c r="DV193" s="2859">
        <f>DU193-CJ193</f>
        <v/>
      </c>
      <c r="DX193" s="2847">
        <f>(CS193-CZ193)*10^6</f>
        <v/>
      </c>
      <c r="DY193" s="2847">
        <f>(CT193-DC193)*10^6</f>
        <v/>
      </c>
      <c r="DZ193" s="2847">
        <f>(CW193-DD193)*10^6</f>
        <v/>
      </c>
      <c r="EB193" s="2860" t="n"/>
    </row>
    <row customFormat="1" customHeight="1" hidden="1" ht="15.75" outlineLevel="1" r="194" s="1879">
      <c r="A194" s="1116" t="n"/>
      <c r="B194" s="2202" t="inlineStr">
        <is>
          <t>REPRISES PROV. POUR RISQUES &amp;</t>
        </is>
      </c>
      <c r="C194" s="2201" t="inlineStr">
        <is>
          <t>Opex188</t>
        </is>
      </c>
      <c r="D194" s="2867" t="n">
        <v>-72.65473799999999</v>
      </c>
      <c r="E194" s="2868" t="n"/>
      <c r="F194" s="2868" t="n">
        <v>-72.65473799999999</v>
      </c>
      <c r="G194" s="2868" t="n">
        <v>0</v>
      </c>
      <c r="H194" s="1492" t="n"/>
      <c r="I194" s="482" t="n"/>
      <c r="J194" s="2867" t="n">
        <v>0</v>
      </c>
      <c r="K194" s="2868" t="n"/>
      <c r="L194" s="2868" t="n">
        <v>0</v>
      </c>
      <c r="M194" s="2868" t="n">
        <v>0</v>
      </c>
      <c r="N194" s="1492" t="n"/>
      <c r="O194" s="1496" t="n"/>
      <c r="P194" s="2867" t="n">
        <v>0</v>
      </c>
      <c r="Q194" s="2868" t="n"/>
      <c r="R194" s="2868" t="n">
        <v>0</v>
      </c>
      <c r="S194" s="2868" t="n">
        <v>-1506.34374</v>
      </c>
      <c r="T194" s="1492" t="n">
        <v>-1</v>
      </c>
      <c r="U194" s="2862" t="n"/>
      <c r="V194" s="2867" t="n">
        <v>0</v>
      </c>
      <c r="W194" s="2868" t="n"/>
      <c r="X194" s="2868" t="n"/>
      <c r="Y194" s="2868" t="n">
        <v>0</v>
      </c>
      <c r="Z194" s="2868" t="n">
        <v>0</v>
      </c>
      <c r="AA194" s="2868" t="n">
        <v>0</v>
      </c>
      <c r="AB194" s="1492" t="n"/>
      <c r="AC194" s="1496" t="n"/>
      <c r="AD194" s="2867" t="n"/>
      <c r="AE194" s="2868" t="n"/>
      <c r="AF194" s="2868" t="n"/>
      <c r="AG194" s="2868" t="n"/>
      <c r="AH194" s="2868" t="n"/>
      <c r="AI194" s="2868" t="n"/>
      <c r="AJ194" s="1492" t="n"/>
      <c r="AK194" s="1496" t="n"/>
      <c r="AL194" s="2867" t="n"/>
      <c r="AM194" s="2868" t="n"/>
      <c r="AN194" s="2868" t="n"/>
      <c r="AO194" s="2868" t="n"/>
      <c r="AP194" s="2868" t="n"/>
      <c r="AQ194" s="2868" t="n"/>
      <c r="AR194" s="2868" t="n"/>
      <c r="AS194" s="1492" t="n"/>
      <c r="AT194" s="2863" t="n"/>
      <c r="AU194" s="2867" t="n"/>
      <c r="AV194" s="2868" t="n"/>
      <c r="AW194" s="2868" t="n"/>
      <c r="AX194" s="2868" t="n"/>
      <c r="AY194" s="2868" t="n"/>
      <c r="AZ194" s="2868" t="n"/>
      <c r="BA194" s="1492" t="n"/>
      <c r="BB194" s="1496" t="n"/>
      <c r="BC194" s="2867" t="n"/>
      <c r="BD194" s="2868" t="n"/>
      <c r="BE194" s="2868" t="n"/>
      <c r="BF194" s="2868" t="n"/>
      <c r="BG194" s="2868" t="n"/>
      <c r="BH194" s="2868" t="n"/>
      <c r="BI194" s="1492" t="n"/>
      <c r="BJ194" s="2869" t="n"/>
      <c r="BK194" s="2867" t="n"/>
      <c r="BL194" s="2868" t="n"/>
      <c r="BM194" s="2868" t="n"/>
      <c r="BN194" s="2868" t="n"/>
      <c r="BO194" s="2868" t="n"/>
      <c r="BP194" s="2868" t="n"/>
      <c r="BQ194" s="2868" t="n"/>
      <c r="BR194" s="1492" t="n"/>
      <c r="BS194" s="2869" t="n"/>
      <c r="BT194" s="2867" t="n"/>
      <c r="BU194" s="2868" t="n"/>
      <c r="BV194" s="2868" t="n"/>
      <c r="BW194" s="2868" t="n"/>
      <c r="BX194" s="2868" t="n"/>
      <c r="BY194" s="2868" t="n"/>
      <c r="BZ194" s="1492" t="n"/>
      <c r="CA194" s="2831" t="n"/>
      <c r="CB194" s="2867" t="n"/>
      <c r="CC194" s="2868" t="n"/>
      <c r="CD194" s="2868" t="n"/>
      <c r="CE194" s="2868" t="n"/>
      <c r="CF194" s="2868" t="n"/>
      <c r="CG194" s="2868" t="n"/>
      <c r="CH194" s="1492" t="n"/>
      <c r="CI194" s="2831" t="n"/>
      <c r="CJ194" s="2867" t="n"/>
      <c r="CK194" s="2868" t="n"/>
      <c r="CL194" s="2868" t="n"/>
      <c r="CM194" s="2868" t="n"/>
      <c r="CN194" s="2868" t="n"/>
      <c r="CO194" s="2868" t="n"/>
      <c r="CP194" s="1492" t="n"/>
      <c r="CQ194" s="1496" t="n"/>
      <c r="CR194" s="2867" t="n">
        <v>-72.65473799999999</v>
      </c>
      <c r="CS194" s="2868" t="n">
        <v>0</v>
      </c>
      <c r="CT194" s="2868" t="n">
        <v>-72.65473799999999</v>
      </c>
      <c r="CU194" s="2868" t="n">
        <v>-72.65473799999999</v>
      </c>
      <c r="CV194" s="2868" t="n">
        <v>0</v>
      </c>
      <c r="CW194" s="2868" t="n">
        <v>-1506.34374</v>
      </c>
      <c r="CX194" s="1492">
        <f>IFERROR(CR194/CW194-1,"-")</f>
        <v/>
      </c>
      <c r="CY194" s="70" t="n"/>
      <c r="CZ194" s="2870" t="n">
        <v>0</v>
      </c>
      <c r="DA194" s="2868" t="n">
        <v>-72.65473799999999</v>
      </c>
      <c r="DB194" s="2868" t="n"/>
      <c r="DC194" s="2868" t="n"/>
      <c r="DD194" s="2868" t="n">
        <v>-1808.358487000002</v>
      </c>
      <c r="DE194" s="1492" t="n"/>
      <c r="DF194" s="1492">
        <f>+DA194/DD194-1</f>
        <v/>
      </c>
      <c r="DG194" s="1994">
        <f>+DB194/DD194-1</f>
        <v/>
      </c>
      <c r="DH194" s="1994">
        <f>+DC194/DD194-1</f>
        <v/>
      </c>
      <c r="DI194" s="2855" t="n"/>
      <c r="DJ194" s="2652">
        <f>SUM(D194,J194,P194,V194,AD194,AL194,AU194,BC194,BK194,BT194,CB194,CJ194)-CR194</f>
        <v/>
      </c>
      <c r="DK194" s="2652">
        <f>SUM(E194,K194,Q194,W194,AE194,AM194,AV194,BD194,BL194,BU194,CC194,CK194)-CS194</f>
        <v/>
      </c>
      <c r="DL194" s="2652">
        <f>SUM(G194,M194,S194,AA194,AI194,AR194,AZ194,BH194,BQ194,BY194,CG194,CO194)-CW194</f>
        <v/>
      </c>
      <c r="DM194" s="2652">
        <f>SUM(D194,J194,P194,V194,AD194,AL194,AU194,BC194,,BN194,BV194,CD194,CL194)-CT194</f>
        <v/>
      </c>
      <c r="DN194" s="2855" t="n"/>
      <c r="DO194" s="2855" t="n"/>
      <c r="DP194" s="2871" t="n">
        <v>0</v>
      </c>
      <c r="DQ194" s="2857">
        <f>-CR194+DP194/10^6</f>
        <v/>
      </c>
      <c r="DR194" s="2652">
        <f>SUM(E194,K194,Q194,W194,AE194,AM194,AV194,BD194,BL194,BU194,CC194,CK194)-CS194</f>
        <v/>
      </c>
      <c r="DS194" s="2652">
        <f>SUM(D194,J194,P194,V194,AD194,AL194,AU194,BC194,,BN194,BV194,CD194,CL194)-CT194</f>
        <v/>
      </c>
      <c r="DT194" s="2858" t="n"/>
      <c r="DU194" s="2189" t="n">
        <v>0</v>
      </c>
      <c r="DV194" s="2859">
        <f>DU194-CJ194</f>
        <v/>
      </c>
      <c r="DX194" s="2847">
        <f>(CS194-CZ194)*10^6</f>
        <v/>
      </c>
      <c r="DY194" s="2847">
        <f>(CT194-DC194)*10^6</f>
        <v/>
      </c>
      <c r="DZ194" s="2847">
        <f>(CW194-DD194)*10^6</f>
        <v/>
      </c>
      <c r="EB194" s="2860" t="n"/>
    </row>
    <row customFormat="1" customHeight="1" hidden="1" ht="15.75" outlineLevel="1" r="195" s="1879">
      <c r="A195" s="1116" t="n"/>
      <c r="B195" s="2202" t="inlineStr">
        <is>
          <t>REPRISES PROVISIONS POUR DEPRE</t>
        </is>
      </c>
      <c r="C195" s="2201" t="inlineStr">
        <is>
          <t>Opex189</t>
        </is>
      </c>
      <c r="D195" s="2867" t="n">
        <v>0</v>
      </c>
      <c r="E195" s="2868" t="n">
        <v>0</v>
      </c>
      <c r="F195" s="2868" t="n">
        <v>0</v>
      </c>
      <c r="G195" s="2868" t="n">
        <v>0</v>
      </c>
      <c r="H195" s="1492" t="n"/>
      <c r="I195" s="482" t="n"/>
      <c r="J195" s="2867" t="n">
        <v>0</v>
      </c>
      <c r="K195" s="2868" t="n">
        <v>0</v>
      </c>
      <c r="L195" s="2868" t="n">
        <v>0</v>
      </c>
      <c r="M195" s="2868" t="n">
        <v>0</v>
      </c>
      <c r="N195" s="1492" t="n"/>
      <c r="O195" s="1496" t="n"/>
      <c r="P195" s="2867" t="n">
        <v>0</v>
      </c>
      <c r="Q195" s="2868" t="n">
        <v>0</v>
      </c>
      <c r="R195" s="2868" t="n">
        <v>0</v>
      </c>
      <c r="S195" s="2868" t="n">
        <v>0</v>
      </c>
      <c r="T195" s="1492" t="n"/>
      <c r="U195" s="2862" t="n"/>
      <c r="V195" s="2867" t="n">
        <v>0</v>
      </c>
      <c r="W195" s="2868" t="n">
        <v>0</v>
      </c>
      <c r="X195" s="2868" t="n">
        <v>0</v>
      </c>
      <c r="Y195" s="2868" t="n">
        <v>0</v>
      </c>
      <c r="Z195" s="2868" t="n">
        <v>0</v>
      </c>
      <c r="AA195" s="2868" t="n">
        <v>0</v>
      </c>
      <c r="AB195" s="1492" t="n"/>
      <c r="AC195" s="1496" t="n"/>
      <c r="AD195" s="2867" t="n"/>
      <c r="AE195" s="2868" t="n"/>
      <c r="AF195" s="2868" t="n"/>
      <c r="AG195" s="2868" t="n"/>
      <c r="AH195" s="2868" t="n"/>
      <c r="AI195" s="2868" t="n"/>
      <c r="AJ195" s="1492" t="n"/>
      <c r="AK195" s="1496" t="n"/>
      <c r="AL195" s="2867" t="n"/>
      <c r="AM195" s="2868" t="n"/>
      <c r="AN195" s="2868" t="n"/>
      <c r="AO195" s="2868" t="n"/>
      <c r="AP195" s="2868" t="n"/>
      <c r="AQ195" s="2868" t="n"/>
      <c r="AR195" s="2868" t="n"/>
      <c r="AS195" s="1492" t="n"/>
      <c r="AT195" s="2863" t="n"/>
      <c r="AU195" s="2867" t="n"/>
      <c r="AV195" s="2868" t="n"/>
      <c r="AW195" s="2868" t="n"/>
      <c r="AX195" s="2868" t="n"/>
      <c r="AY195" s="2868" t="n"/>
      <c r="AZ195" s="2868" t="n"/>
      <c r="BA195" s="1492" t="n"/>
      <c r="BB195" s="1496" t="n"/>
      <c r="BC195" s="2867" t="n"/>
      <c r="BD195" s="2868" t="n"/>
      <c r="BE195" s="2868" t="n"/>
      <c r="BF195" s="2868" t="n"/>
      <c r="BG195" s="2868" t="n"/>
      <c r="BH195" s="2868" t="n"/>
      <c r="BI195" s="1492" t="n"/>
      <c r="BJ195" s="2869" t="n"/>
      <c r="BK195" s="2867" t="n"/>
      <c r="BL195" s="2868" t="n"/>
      <c r="BM195" s="2868" t="n"/>
      <c r="BN195" s="2868" t="n"/>
      <c r="BO195" s="2868" t="n"/>
      <c r="BP195" s="2868" t="n"/>
      <c r="BQ195" s="2868" t="n"/>
      <c r="BR195" s="1492" t="n"/>
      <c r="BS195" s="2869" t="n"/>
      <c r="BT195" s="2867" t="n"/>
      <c r="BU195" s="2868" t="n"/>
      <c r="BV195" s="2868" t="n"/>
      <c r="BW195" s="2868" t="n"/>
      <c r="BX195" s="2868" t="n"/>
      <c r="BY195" s="2868" t="n"/>
      <c r="BZ195" s="1492" t="n"/>
      <c r="CA195" s="2831" t="n"/>
      <c r="CB195" s="2867" t="n"/>
      <c r="CC195" s="2868" t="n"/>
      <c r="CD195" s="2868" t="n"/>
      <c r="CE195" s="2868" t="n"/>
      <c r="CF195" s="2868" t="n"/>
      <c r="CG195" s="2868" t="n"/>
      <c r="CH195" s="1492" t="n"/>
      <c r="CI195" s="2831" t="n"/>
      <c r="CJ195" s="2867" t="n"/>
      <c r="CK195" s="2868" t="n"/>
      <c r="CL195" s="2868" t="n"/>
      <c r="CM195" s="2868" t="n"/>
      <c r="CN195" s="2868" t="n"/>
      <c r="CO195" s="2868" t="n"/>
      <c r="CP195" s="1492" t="n"/>
      <c r="CQ195" s="1496" t="n"/>
      <c r="CR195" s="2939" t="n">
        <v>0</v>
      </c>
      <c r="CS195" s="2868" t="n">
        <v>0</v>
      </c>
      <c r="CT195" s="2868" t="n">
        <v>0</v>
      </c>
      <c r="CU195" s="2868" t="n">
        <v>0</v>
      </c>
      <c r="CV195" s="2868" t="n">
        <v>0</v>
      </c>
      <c r="CW195" s="2868" t="n">
        <v>0</v>
      </c>
      <c r="CX195" s="1492">
        <f>IFERROR(CR195/CW195-1,"-")</f>
        <v/>
      </c>
      <c r="CY195" s="70" t="n"/>
      <c r="CZ195" s="2870" t="n">
        <v>0</v>
      </c>
      <c r="DA195" s="2868" t="n">
        <v>0</v>
      </c>
      <c r="DB195" s="2868" t="n"/>
      <c r="DC195" s="2868" t="n"/>
      <c r="DD195" s="2868" t="n">
        <v>0</v>
      </c>
      <c r="DE195" s="1492">
        <f>+CZ195/DD195-1</f>
        <v/>
      </c>
      <c r="DF195" s="1492">
        <f>+DA195/DD195-1</f>
        <v/>
      </c>
      <c r="DG195" s="1994">
        <f>+DB195/DD195-1</f>
        <v/>
      </c>
      <c r="DH195" s="1994">
        <f>+DC195/DD195-1</f>
        <v/>
      </c>
      <c r="DI195" s="2855" t="n"/>
      <c r="DJ195" s="2652">
        <f>SUM(D195,J195,P195,V195,AD195,AL195,AU195,BC195,BK195,BT195,CB195,CJ195)-CR195</f>
        <v/>
      </c>
      <c r="DK195" s="2652">
        <f>SUM(E195,K195,Q195,W195,AE195,AM195,AV195,BD195,BL195,BU195,CC195,CK195)-CS195</f>
        <v/>
      </c>
      <c r="DL195" s="2652">
        <f>SUM(G195,M195,S195,AA195,AI195,AR195,AZ195,BH195,BQ195,BY195,CG195,CO195)-CW195</f>
        <v/>
      </c>
      <c r="DM195" s="2652">
        <f>SUM(D195,J195,P195,V195,AD195,AL195,AU195,BC195,,BN195,BV195,CD195,CL195)-CT195</f>
        <v/>
      </c>
      <c r="DN195" s="2855" t="n"/>
      <c r="DO195" s="2855" t="n"/>
      <c r="DP195" s="2871" t="n">
        <v>0</v>
      </c>
      <c r="DQ195" s="2857">
        <f>-CR195+DP195/10^6</f>
        <v/>
      </c>
      <c r="DR195" s="2652">
        <f>SUM(E195,K195,Q195,W195,AE195,AM195,AV195,BD195,BL195,BU195,CC195,CK195)-CS195</f>
        <v/>
      </c>
      <c r="DS195" s="2652">
        <f>SUM(D195,J195,P195,V195,AD195,AL195,AU195,BC195,,BN195,BV195,CD195,CL195)-CT195</f>
        <v/>
      </c>
      <c r="DT195" s="2858" t="n"/>
      <c r="DU195" s="2189" t="n">
        <v>0</v>
      </c>
      <c r="DV195" s="2859">
        <f>DU195-CJ195</f>
        <v/>
      </c>
      <c r="DX195" s="2847">
        <f>(CS195-CZ195)*10^6</f>
        <v/>
      </c>
      <c r="DY195" s="2847">
        <f>(CT195-DC195)*10^6</f>
        <v/>
      </c>
      <c r="DZ195" s="2847">
        <f>(CW195-DD195)*10^6</f>
        <v/>
      </c>
      <c r="EB195" s="2860" t="n"/>
    </row>
    <row customFormat="1" customHeight="1" hidden="1" ht="15.75" outlineLevel="1" r="196" s="1879">
      <c r="A196" s="1116" t="n"/>
      <c r="B196" s="2202" t="inlineStr">
        <is>
          <t>REPRISES AUTRES CHARGES PROVIS</t>
        </is>
      </c>
      <c r="C196" s="2201" t="inlineStr">
        <is>
          <t>Opex190</t>
        </is>
      </c>
      <c r="D196" s="2867" t="n">
        <v>0</v>
      </c>
      <c r="E196" s="2868" t="n"/>
      <c r="F196" s="2868" t="n">
        <v>0</v>
      </c>
      <c r="G196" s="2868" t="n"/>
      <c r="H196" s="1492" t="n"/>
      <c r="I196" s="482" t="n"/>
      <c r="J196" s="2867" t="n">
        <v>0</v>
      </c>
      <c r="K196" s="2868" t="n"/>
      <c r="L196" s="2868" t="n">
        <v>0</v>
      </c>
      <c r="M196" s="2868" t="n"/>
      <c r="N196" s="1492" t="n"/>
      <c r="O196" s="1496" t="n"/>
      <c r="P196" s="2867" t="n">
        <v>0</v>
      </c>
      <c r="Q196" s="2868" t="n"/>
      <c r="R196" s="2868" t="n">
        <v>0</v>
      </c>
      <c r="S196" s="2868" t="n"/>
      <c r="T196" s="1492" t="n"/>
      <c r="U196" s="2862" t="n"/>
      <c r="V196" s="2867" t="n">
        <v>0</v>
      </c>
      <c r="W196" s="2868" t="n"/>
      <c r="X196" s="2868" t="n"/>
      <c r="Y196" s="2868" t="n">
        <v>0</v>
      </c>
      <c r="Z196" s="2868" t="n">
        <v>0</v>
      </c>
      <c r="AA196" s="2868" t="n"/>
      <c r="AB196" s="1492" t="n"/>
      <c r="AC196" s="1496" t="n"/>
      <c r="AD196" s="2867" t="n"/>
      <c r="AE196" s="2868" t="n"/>
      <c r="AF196" s="2868" t="n"/>
      <c r="AG196" s="2868" t="n"/>
      <c r="AH196" s="2868" t="n"/>
      <c r="AI196" s="2868" t="n"/>
      <c r="AJ196" s="1492" t="n"/>
      <c r="AK196" s="1496" t="n"/>
      <c r="AL196" s="2867" t="n"/>
      <c r="AM196" s="2868" t="n"/>
      <c r="AN196" s="2868" t="n"/>
      <c r="AO196" s="2868" t="n"/>
      <c r="AP196" s="2868" t="n"/>
      <c r="AQ196" s="2868" t="n"/>
      <c r="AR196" s="2868" t="n"/>
      <c r="AS196" s="1492" t="n"/>
      <c r="AT196" s="2863" t="n"/>
      <c r="AU196" s="2867" t="n"/>
      <c r="AV196" s="2868" t="n"/>
      <c r="AW196" s="2868" t="n"/>
      <c r="AX196" s="2868" t="n"/>
      <c r="AY196" s="2868" t="n"/>
      <c r="AZ196" s="2868" t="n"/>
      <c r="BA196" s="1492" t="n"/>
      <c r="BB196" s="1496" t="n"/>
      <c r="BC196" s="2867" t="n"/>
      <c r="BD196" s="2868" t="n"/>
      <c r="BE196" s="2868" t="n"/>
      <c r="BF196" s="2868" t="n"/>
      <c r="BG196" s="2868" t="n"/>
      <c r="BH196" s="2868" t="n"/>
      <c r="BI196" s="1492" t="n"/>
      <c r="BJ196" s="2869" t="n"/>
      <c r="BK196" s="2867" t="n"/>
      <c r="BL196" s="2868" t="n"/>
      <c r="BM196" s="2868" t="n"/>
      <c r="BN196" s="2868" t="n"/>
      <c r="BO196" s="2868" t="n"/>
      <c r="BP196" s="2868" t="n"/>
      <c r="BQ196" s="2868" t="n"/>
      <c r="BR196" s="1492" t="n"/>
      <c r="BS196" s="2869" t="n"/>
      <c r="BT196" s="2867" t="n"/>
      <c r="BU196" s="2868" t="n"/>
      <c r="BV196" s="2868" t="n"/>
      <c r="BW196" s="2868" t="n"/>
      <c r="BX196" s="2868" t="n"/>
      <c r="BY196" s="2868" t="n"/>
      <c r="BZ196" s="1492" t="n"/>
      <c r="CA196" s="2831" t="n"/>
      <c r="CB196" s="2867" t="n"/>
      <c r="CC196" s="2868" t="n"/>
      <c r="CD196" s="2868" t="n"/>
      <c r="CE196" s="2868" t="n"/>
      <c r="CF196" s="2868" t="n"/>
      <c r="CG196" s="2868" t="n"/>
      <c r="CH196" s="1492" t="n"/>
      <c r="CI196" s="2831" t="n"/>
      <c r="CJ196" s="2867" t="n"/>
      <c r="CK196" s="2868" t="n"/>
      <c r="CL196" s="2868" t="n"/>
      <c r="CM196" s="2868" t="n"/>
      <c r="CN196" s="2868" t="n"/>
      <c r="CO196" s="2868" t="n"/>
      <c r="CP196" s="1492" t="n"/>
      <c r="CQ196" s="1496" t="n"/>
      <c r="CR196" s="2939" t="n">
        <v>0</v>
      </c>
      <c r="CS196" s="2868" t="n">
        <v>0</v>
      </c>
      <c r="CT196" s="2868" t="n">
        <v>0</v>
      </c>
      <c r="CU196" s="2868" t="n">
        <v>0</v>
      </c>
      <c r="CV196" s="2868" t="n">
        <v>0</v>
      </c>
      <c r="CW196" s="2868" t="n">
        <v>0</v>
      </c>
      <c r="CX196" s="1492">
        <f>IFERROR(CR196/CW196-1,"-")</f>
        <v/>
      </c>
      <c r="CY196" s="70" t="n"/>
      <c r="CZ196" s="2870" t="n">
        <v>0</v>
      </c>
      <c r="DA196" s="2868" t="n">
        <v>0</v>
      </c>
      <c r="DB196" s="2868" t="n"/>
      <c r="DC196" s="2868" t="n"/>
      <c r="DD196" s="2868" t="n">
        <v>0</v>
      </c>
      <c r="DE196" s="1492" t="n"/>
      <c r="DF196" s="1492" t="n"/>
      <c r="DG196" s="1994" t="n"/>
      <c r="DH196" s="1994" t="n"/>
      <c r="DI196" s="2855" t="n"/>
      <c r="DJ196" s="2652">
        <f>SUM(D196,J196,P196,V196,AD196,AL196,AU196,BC196,BK196,BT196,CB196,CJ196)-CR196</f>
        <v/>
      </c>
      <c r="DK196" s="2652">
        <f>SUM(E196,K196,Q196,W196,AE196,AM196,AV196,BD196,BL196,BU196,CC196,CK196)-CS196</f>
        <v/>
      </c>
      <c r="DL196" s="2652">
        <f>SUM(G196,M196,S196,AA196,AI196,AR196,AZ196,BH196,BQ196,BY196,CG196,CO196)-CW196</f>
        <v/>
      </c>
      <c r="DM196" s="2652">
        <f>SUM(D196,J196,P196,V196,AD196,AL196,AU196,BC196,,BN196,BV196,CD196,CL196)-CT196</f>
        <v/>
      </c>
      <c r="DN196" s="2855" t="n"/>
      <c r="DO196" s="2855" t="n"/>
      <c r="DP196" s="2871" t="n">
        <v>0</v>
      </c>
      <c r="DQ196" s="2857">
        <f>-CR196+DP196/10^6</f>
        <v/>
      </c>
      <c r="DR196" s="2652">
        <f>SUM(E196,K196,Q196,W196,AE196,AM196,AV196,BD196,BL196,BU196,CC196,CK196)-CS196</f>
        <v/>
      </c>
      <c r="DS196" s="2652">
        <f>SUM(D196,J196,P196,V196,AD196,AL196,AU196,BC196,,BN196,BV196,CD196,CL196)-CT196</f>
        <v/>
      </c>
      <c r="DT196" s="2858" t="n"/>
      <c r="DU196" s="2189" t="n">
        <v>0</v>
      </c>
      <c r="DV196" s="2859">
        <f>DU196-CJ196</f>
        <v/>
      </c>
      <c r="DX196" s="2847">
        <f>(CS196-CZ196)*10^6</f>
        <v/>
      </c>
      <c r="DY196" s="2847">
        <f>(CT196-DC196)*10^6</f>
        <v/>
      </c>
      <c r="DZ196" s="2847">
        <f>(CW196-DD196)*10^6</f>
        <v/>
      </c>
      <c r="EB196" s="2860" t="n"/>
    </row>
    <row customFormat="1" customHeight="1" hidden="1" ht="15.75" outlineLevel="1" r="197" s="1879">
      <c r="A197" s="1116" t="n"/>
      <c r="B197" s="2202" t="inlineStr">
        <is>
          <t>REPRISES PROV. POUR GROSSES RE</t>
        </is>
      </c>
      <c r="C197" s="2201" t="inlineStr">
        <is>
          <t>Opex191</t>
        </is>
      </c>
      <c r="D197" s="2867" t="n">
        <v>0</v>
      </c>
      <c r="E197" s="2868" t="n"/>
      <c r="F197" s="2868" t="n">
        <v>0</v>
      </c>
      <c r="G197" s="2868" t="n"/>
      <c r="H197" s="1492" t="n"/>
      <c r="I197" s="482" t="n"/>
      <c r="J197" s="2867" t="n">
        <v>0</v>
      </c>
      <c r="K197" s="2868" t="n"/>
      <c r="L197" s="2868" t="n">
        <v>0</v>
      </c>
      <c r="M197" s="2868" t="n"/>
      <c r="N197" s="1492" t="n"/>
      <c r="O197" s="1496" t="n"/>
      <c r="P197" s="2867" t="n">
        <v>0</v>
      </c>
      <c r="Q197" s="2868" t="n"/>
      <c r="R197" s="2868" t="n">
        <v>0</v>
      </c>
      <c r="S197" s="2868" t="n"/>
      <c r="T197" s="1492" t="n"/>
      <c r="U197" s="2862" t="n"/>
      <c r="V197" s="2867" t="n">
        <v>0</v>
      </c>
      <c r="W197" s="2868" t="n"/>
      <c r="X197" s="2868" t="n"/>
      <c r="Y197" s="2868" t="n">
        <v>0</v>
      </c>
      <c r="Z197" s="2868" t="n">
        <v>0</v>
      </c>
      <c r="AA197" s="2868" t="n"/>
      <c r="AB197" s="1492" t="n"/>
      <c r="AC197" s="1496" t="n"/>
      <c r="AD197" s="2867" t="n"/>
      <c r="AE197" s="2868" t="n"/>
      <c r="AF197" s="2868" t="n"/>
      <c r="AG197" s="2868" t="n"/>
      <c r="AH197" s="2868" t="n"/>
      <c r="AI197" s="2868" t="n"/>
      <c r="AJ197" s="1492" t="n"/>
      <c r="AK197" s="1496" t="n"/>
      <c r="AL197" s="2867" t="n"/>
      <c r="AM197" s="2868" t="n"/>
      <c r="AN197" s="2868" t="n"/>
      <c r="AO197" s="2868" t="n"/>
      <c r="AP197" s="2868" t="n"/>
      <c r="AQ197" s="2868" t="n"/>
      <c r="AR197" s="2868" t="n"/>
      <c r="AS197" s="1492" t="n"/>
      <c r="AT197" s="2863" t="n"/>
      <c r="AU197" s="2867" t="n"/>
      <c r="AV197" s="2868" t="n"/>
      <c r="AW197" s="2868" t="n"/>
      <c r="AX197" s="2868" t="n"/>
      <c r="AY197" s="2868" t="n"/>
      <c r="AZ197" s="2868" t="n"/>
      <c r="BA197" s="1492" t="n"/>
      <c r="BB197" s="1496" t="n"/>
      <c r="BC197" s="2867" t="n"/>
      <c r="BD197" s="2868" t="n"/>
      <c r="BE197" s="2868" t="n"/>
      <c r="BF197" s="2868" t="n"/>
      <c r="BG197" s="2868" t="n"/>
      <c r="BH197" s="2868" t="n"/>
      <c r="BI197" s="1492" t="n"/>
      <c r="BJ197" s="2869" t="n"/>
      <c r="BK197" s="2867" t="n"/>
      <c r="BL197" s="2868" t="n"/>
      <c r="BM197" s="2868" t="n"/>
      <c r="BN197" s="2868" t="n"/>
      <c r="BO197" s="2868" t="n"/>
      <c r="BP197" s="2868" t="n"/>
      <c r="BQ197" s="2868" t="n"/>
      <c r="BR197" s="1492" t="n"/>
      <c r="BS197" s="2869" t="n"/>
      <c r="BT197" s="2867" t="n"/>
      <c r="BU197" s="2868" t="n"/>
      <c r="BV197" s="2868" t="n"/>
      <c r="BW197" s="2868" t="n"/>
      <c r="BX197" s="2868" t="n"/>
      <c r="BY197" s="2868" t="n"/>
      <c r="BZ197" s="1492" t="n"/>
      <c r="CA197" s="2831" t="n"/>
      <c r="CB197" s="2867" t="n"/>
      <c r="CC197" s="2868" t="n"/>
      <c r="CD197" s="2868" t="n"/>
      <c r="CE197" s="2868" t="n"/>
      <c r="CF197" s="2868" t="n"/>
      <c r="CG197" s="2868" t="n"/>
      <c r="CH197" s="1492" t="n"/>
      <c r="CI197" s="2831" t="n"/>
      <c r="CJ197" s="2867" t="n"/>
      <c r="CK197" s="2868" t="n"/>
      <c r="CL197" s="2868" t="n"/>
      <c r="CM197" s="2868" t="n"/>
      <c r="CN197" s="2868" t="n"/>
      <c r="CO197" s="2868" t="n"/>
      <c r="CP197" s="1492" t="n"/>
      <c r="CQ197" s="1496" t="n"/>
      <c r="CR197" s="2939" t="n">
        <v>0</v>
      </c>
      <c r="CS197" s="2868" t="n">
        <v>0</v>
      </c>
      <c r="CT197" s="2868" t="n">
        <v>0</v>
      </c>
      <c r="CU197" s="2868" t="n">
        <v>0</v>
      </c>
      <c r="CV197" s="2868" t="n">
        <v>0</v>
      </c>
      <c r="CW197" s="2868" t="n">
        <v>0</v>
      </c>
      <c r="CX197" s="1492">
        <f>IFERROR(CR197/CW197-1,"-")</f>
        <v/>
      </c>
      <c r="CY197" s="70" t="n"/>
      <c r="CZ197" s="2870" t="n">
        <v>0</v>
      </c>
      <c r="DA197" s="2868" t="n">
        <v>0</v>
      </c>
      <c r="DB197" s="2868" t="n"/>
      <c r="DC197" s="2868" t="n"/>
      <c r="DD197" s="2868" t="n">
        <v>0</v>
      </c>
      <c r="DE197" s="1492" t="n"/>
      <c r="DF197" s="1492" t="n"/>
      <c r="DG197" s="1994" t="n"/>
      <c r="DH197" s="1994" t="n"/>
      <c r="DI197" s="2855" t="n"/>
      <c r="DJ197" s="2652">
        <f>SUM(D197,J197,P197,V197,AD197,AL197,AU197,BC197,BK197,BT197,CB197,CJ197)-CR197</f>
        <v/>
      </c>
      <c r="DK197" s="2652">
        <f>SUM(E197,K197,Q197,W197,AE197,AM197,AV197,BD197,BL197,BU197,CC197,CK197)-CS197</f>
        <v/>
      </c>
      <c r="DL197" s="2652">
        <f>SUM(G197,M197,S197,AA197,AI197,AR197,AZ197,BH197,BQ197,BY197,CG197,CO197)-CW197</f>
        <v/>
      </c>
      <c r="DM197" s="2652">
        <f>SUM(D197,J197,P197,V197,AD197,AL197,AU197,BC197,,BN197,BV197,CD197,CL197)-CT197</f>
        <v/>
      </c>
      <c r="DN197" s="2855" t="n"/>
      <c r="DO197" s="2855" t="n"/>
      <c r="DP197" s="2871" t="n">
        <v>0</v>
      </c>
      <c r="DQ197" s="2857">
        <f>-CR197+DP197/10^6</f>
        <v/>
      </c>
      <c r="DR197" s="2652">
        <f>SUM(E197,K197,Q197,W197,AE197,AM197,AV197,BD197,BL197,BU197,CC197,CK197)-CS197</f>
        <v/>
      </c>
      <c r="DS197" s="2652">
        <f>SUM(D197,J197,P197,V197,AD197,AL197,AU197,BC197,,BN197,BV197,CD197,CL197)-CT197</f>
        <v/>
      </c>
      <c r="DT197" s="2858" t="n"/>
      <c r="DU197" s="2189" t="n">
        <v>0</v>
      </c>
      <c r="DV197" s="2859">
        <f>DU197-CJ197</f>
        <v/>
      </c>
      <c r="DX197" s="2847">
        <f>(CS197-CZ197)*10^6</f>
        <v/>
      </c>
      <c r="DY197" s="2847">
        <f>(CT197-DC197)*10^6</f>
        <v/>
      </c>
      <c r="DZ197" s="2847">
        <f>(CW197-DD197)*10^6</f>
        <v/>
      </c>
      <c r="EB197" s="2860" t="n"/>
    </row>
    <row collapsed="1" r="198">
      <c r="B198" s="443" t="inlineStr">
        <is>
          <t>PIDR</t>
        </is>
      </c>
      <c r="C198" s="2198" t="inlineStr">
        <is>
          <t>Opex192</t>
        </is>
      </c>
      <c r="D198" s="2671" t="n">
        <v>7.803277</v>
      </c>
      <c r="E198" s="2671" t="n">
        <v>3.021965807586955</v>
      </c>
      <c r="F198" s="2671" t="n">
        <v>4.781311192413044</v>
      </c>
      <c r="G198" s="2671" t="n">
        <v>-93.67806</v>
      </c>
      <c r="H198" s="353" t="n">
        <v>-1.083298874891303</v>
      </c>
      <c r="I198" s="482" t="n"/>
      <c r="J198" s="2671" t="n">
        <v>7.803277</v>
      </c>
      <c r="K198" s="2671" t="n">
        <v>3.030433941782556</v>
      </c>
      <c r="L198" s="2671" t="n">
        <v>4.772843058217443</v>
      </c>
      <c r="M198" s="2671" t="n">
        <v>110.710435</v>
      </c>
      <c r="N198" s="353" t="n">
        <v>-0.9295163369198215</v>
      </c>
      <c r="O198" s="482" t="n"/>
      <c r="P198" s="2671" t="n">
        <v>7.803277</v>
      </c>
      <c r="Q198" s="2671" t="n">
        <v>3.038902075978156</v>
      </c>
      <c r="R198" s="2671" t="n">
        <v>4.764374924021844</v>
      </c>
      <c r="S198" s="2671" t="n">
        <v>7.943957</v>
      </c>
      <c r="T198" s="353" t="n">
        <v>-0.01770905859636462</v>
      </c>
      <c r="U198" s="2862" t="n"/>
      <c r="V198" s="2671" t="n">
        <v>7.803277</v>
      </c>
      <c r="W198" s="2671" t="n">
        <v>3.048075888023456</v>
      </c>
      <c r="X198" s="2671" t="n">
        <v>7.803277</v>
      </c>
      <c r="Y198" s="2671" t="n">
        <v>4.755201111976543</v>
      </c>
      <c r="Z198" s="2671" t="n">
        <v>0</v>
      </c>
      <c r="AA198" s="2671" t="n">
        <v>8.325443999999999</v>
      </c>
      <c r="AB198" s="353" t="n">
        <v>-0.06271941772715062</v>
      </c>
      <c r="AC198" s="482" t="n"/>
      <c r="AD198" s="2671" t="n"/>
      <c r="AE198" s="2671" t="n"/>
      <c r="AF198" s="2671" t="n"/>
      <c r="AG198" s="2671" t="n"/>
      <c r="AH198" s="2671" t="n"/>
      <c r="AI198" s="2671" t="n"/>
      <c r="AJ198" s="353" t="n"/>
      <c r="AK198" s="482" t="n"/>
      <c r="AL198" s="2671" t="n"/>
      <c r="AM198" s="2671" t="n"/>
      <c r="AN198" s="2671" t="n"/>
      <c r="AO198" s="2671" t="n"/>
      <c r="AP198" s="2671" t="n"/>
      <c r="AQ198" s="2671" t="n"/>
      <c r="AR198" s="2671" t="n"/>
      <c r="AS198" s="353" t="n"/>
      <c r="AT198" s="2863" t="n"/>
      <c r="AU198" s="2671" t="n"/>
      <c r="AV198" s="2671" t="n"/>
      <c r="AW198" s="2671" t="n"/>
      <c r="AX198" s="2671" t="n"/>
      <c r="AY198" s="2671" t="n"/>
      <c r="AZ198" s="2671" t="n"/>
      <c r="BA198" s="353" t="n"/>
      <c r="BB198" s="482" t="n"/>
      <c r="BC198" s="2671" t="n"/>
      <c r="BD198" s="2671" t="n"/>
      <c r="BE198" s="2671" t="n"/>
      <c r="BF198" s="2671" t="n"/>
      <c r="BG198" s="2671" t="n"/>
      <c r="BH198" s="2671" t="n"/>
      <c r="BI198" s="353" t="n"/>
      <c r="BJ198" s="2862" t="n"/>
      <c r="BK198" s="2671" t="n"/>
      <c r="BL198" s="2671" t="n"/>
      <c r="BM198" s="2671" t="n"/>
      <c r="BN198" s="2671" t="n"/>
      <c r="BO198" s="2671" t="n"/>
      <c r="BP198" s="2671" t="n"/>
      <c r="BQ198" s="2671" t="n"/>
      <c r="BR198" s="353" t="n"/>
      <c r="BS198" s="2862" t="n"/>
      <c r="BT198" s="2671" t="n"/>
      <c r="BU198" s="2671" t="n"/>
      <c r="BV198" s="2671" t="n"/>
      <c r="BW198" s="2671" t="n"/>
      <c r="BX198" s="2671" t="n"/>
      <c r="BY198" s="2671" t="n"/>
      <c r="BZ198" s="353" t="n"/>
      <c r="CA198" s="2831" t="n"/>
      <c r="CB198" s="2671" t="n"/>
      <c r="CC198" s="2671" t="n"/>
      <c r="CD198" s="2671" t="n"/>
      <c r="CE198" s="2671" t="n"/>
      <c r="CF198" s="2671" t="n"/>
      <c r="CG198" s="2671" t="n"/>
      <c r="CH198" s="353" t="n"/>
      <c r="CI198" s="2831" t="n"/>
      <c r="CJ198" s="2671" t="n"/>
      <c r="CK198" s="2671" t="n"/>
      <c r="CL198" s="2671" t="n"/>
      <c r="CM198" s="2671" t="n"/>
      <c r="CN198" s="2671" t="n"/>
      <c r="CO198" s="2671" t="n"/>
      <c r="CP198" s="353" t="n"/>
      <c r="CQ198" s="482" t="n"/>
      <c r="CR198" s="2779" t="n">
        <v>31.213108</v>
      </c>
      <c r="CS198" s="2671" t="n">
        <v>12.13937771337112</v>
      </c>
      <c r="CT198" s="2671" t="n">
        <v>31.213108</v>
      </c>
      <c r="CU198" s="2671" t="n">
        <v>19.07373028662887</v>
      </c>
      <c r="CV198" s="2671" t="n">
        <v>0</v>
      </c>
      <c r="CW198" s="2671" t="n">
        <v>33.301776</v>
      </c>
      <c r="CX198" s="353">
        <f>IFERROR(CR198/CW198-1,"-")</f>
        <v/>
      </c>
      <c r="CY198" s="70" t="n"/>
      <c r="CZ198" s="2864" t="n">
        <v>36.89552420539287</v>
      </c>
      <c r="DA198" s="2671" t="n">
        <v>93.63932399999999</v>
      </c>
      <c r="DB198" s="2671" t="n"/>
      <c r="DC198" s="2671" t="n"/>
      <c r="DD198" s="2671" t="n">
        <v>99.90532800000003</v>
      </c>
      <c r="DE198" s="353">
        <f>+CZ198/DD198-1</f>
        <v/>
      </c>
      <c r="DF198" s="353">
        <f>+DA198/DD198-1</f>
        <v/>
      </c>
      <c r="DG198" s="2283">
        <f>+DB198/DD198-1</f>
        <v/>
      </c>
      <c r="DH198" s="2283">
        <f>+DC198/DD198-1</f>
        <v/>
      </c>
      <c r="DI198" s="2855" t="n"/>
      <c r="DJ198" s="2652">
        <f>SUM(D198,J198,P198,V198,AD198,AL198,AU198,BC198,BK198,BT198,CB198,CJ198)-CR198</f>
        <v/>
      </c>
      <c r="DK198" s="2652">
        <f>SUM(E198,K198,Q198,W198,AE198,AM198,AV198,BD198,BL198,BU198,CC198,CK198)-CS198</f>
        <v/>
      </c>
      <c r="DL198" s="2652">
        <f>SUM(G198,M198,S198,AA198,AI198,AR198,AZ198,BH198,BQ198,BY198,CG198,CO198)-CW198</f>
        <v/>
      </c>
      <c r="DM198" s="2652">
        <f>SUM(D198,J198,P198,V198,AD198,AL198,AU198,BC198,,BN198,BV198,CD198,CL198)-CT198</f>
        <v/>
      </c>
      <c r="DN198" s="2855" t="n"/>
      <c r="DO198" s="2855" t="n"/>
      <c r="DP198" s="2984">
        <f>#VALUE!</f>
        <v/>
      </c>
      <c r="DQ198" s="2857">
        <f>-CR198+DP198/10^6</f>
        <v/>
      </c>
      <c r="DR198" s="2652">
        <f>SUM(E198,K198,Q198,W198,AE198,AM198,AV198,BD198,BL198,BU198,CC198,CK198)-CS198</f>
        <v/>
      </c>
      <c r="DS198" s="2652">
        <f>SUM(D198,J198,P198,V198,AD198,AL198,AU198,BC198,,BN198,BV198,CD198,CL198)-CT198</f>
        <v/>
      </c>
      <c r="DT198" s="2858" t="n"/>
      <c r="DU198" s="2307" t="n">
        <v>24.068888</v>
      </c>
      <c r="DV198" s="2859">
        <f>DU198-CJ198</f>
        <v/>
      </c>
      <c r="DX198" s="2847">
        <f>(CS198-CZ198)*10^6</f>
        <v/>
      </c>
      <c r="DY198" s="2847">
        <f>(CT198-DC198)*10^6</f>
        <v/>
      </c>
      <c r="DZ198" s="2847">
        <f>(CW198-DD198)*10^6</f>
        <v/>
      </c>
      <c r="EB198" s="2860" t="n"/>
    </row>
    <row customHeight="1" ht="16.5" r="199">
      <c r="B199" s="435" t="inlineStr">
        <is>
          <t>Autres provisions</t>
        </is>
      </c>
      <c r="C199" s="2198" t="inlineStr">
        <is>
          <t>Opex193</t>
        </is>
      </c>
      <c r="D199" s="2943" t="n">
        <v>0</v>
      </c>
      <c r="E199" s="2944" t="n">
        <v>0</v>
      </c>
      <c r="F199" s="2944" t="n">
        <v>0</v>
      </c>
      <c r="G199" s="2944" t="n">
        <v>0</v>
      </c>
      <c r="H199" s="451" t="n"/>
      <c r="I199" s="486" t="n"/>
      <c r="J199" s="2943" t="n">
        <v>0</v>
      </c>
      <c r="K199" s="2944" t="n">
        <v>0</v>
      </c>
      <c r="L199" s="2944" t="n">
        <v>0</v>
      </c>
      <c r="M199" s="2944" t="n">
        <v>0</v>
      </c>
      <c r="N199" s="451" t="n"/>
      <c r="O199" s="486" t="n"/>
      <c r="P199" s="2943" t="n">
        <v>0</v>
      </c>
      <c r="Q199" s="2944" t="n">
        <v>0</v>
      </c>
      <c r="R199" s="2944" t="n">
        <v>0</v>
      </c>
      <c r="S199" s="2944" t="n">
        <v>0</v>
      </c>
      <c r="T199" s="451" t="n"/>
      <c r="U199" s="2945" t="n"/>
      <c r="V199" s="2943" t="n">
        <v>0</v>
      </c>
      <c r="W199" s="2944" t="n">
        <v>0</v>
      </c>
      <c r="X199" s="2944" t="n">
        <v>0</v>
      </c>
      <c r="Y199" s="2944" t="n">
        <v>0</v>
      </c>
      <c r="Z199" s="2944" t="n">
        <v>0</v>
      </c>
      <c r="AA199" s="2944" t="n">
        <v>0</v>
      </c>
      <c r="AB199" s="451" t="n"/>
      <c r="AC199" s="486" t="n"/>
      <c r="AD199" s="2943" t="n"/>
      <c r="AE199" s="2944" t="n"/>
      <c r="AF199" s="2944" t="n"/>
      <c r="AG199" s="2944" t="n"/>
      <c r="AH199" s="2944" t="n"/>
      <c r="AI199" s="2944" t="n"/>
      <c r="AJ199" s="451" t="n"/>
      <c r="AK199" s="486" t="n"/>
      <c r="AL199" s="2943" t="n"/>
      <c r="AM199" s="2944" t="n"/>
      <c r="AN199" s="2944" t="n"/>
      <c r="AO199" s="2944" t="n"/>
      <c r="AP199" s="2944" t="n"/>
      <c r="AQ199" s="2944" t="n"/>
      <c r="AR199" s="2944" t="n"/>
      <c r="AS199" s="451" t="n"/>
      <c r="AT199" s="2946" t="n"/>
      <c r="AU199" s="2943" t="n"/>
      <c r="AV199" s="2944" t="n"/>
      <c r="AW199" s="2944" t="n"/>
      <c r="AX199" s="2944" t="n"/>
      <c r="AY199" s="2944" t="n"/>
      <c r="AZ199" s="2944" t="n"/>
      <c r="BA199" s="451" t="n"/>
      <c r="BB199" s="486" t="n"/>
      <c r="BC199" s="2943" t="n"/>
      <c r="BD199" s="2944" t="n"/>
      <c r="BE199" s="2944" t="n"/>
      <c r="BF199" s="2944" t="n"/>
      <c r="BG199" s="2944" t="n"/>
      <c r="BH199" s="2944" t="n"/>
      <c r="BI199" s="451" t="n"/>
      <c r="BJ199" s="2945" t="n"/>
      <c r="BK199" s="2943" t="n"/>
      <c r="BL199" s="2944" t="n"/>
      <c r="BM199" s="2944" t="n"/>
      <c r="BN199" s="2944" t="n"/>
      <c r="BO199" s="2944" t="n"/>
      <c r="BP199" s="2944" t="n"/>
      <c r="BQ199" s="2944" t="n"/>
      <c r="BR199" s="451" t="n"/>
      <c r="BS199" s="2945" t="n"/>
      <c r="BT199" s="2943" t="n"/>
      <c r="BU199" s="2944" t="n"/>
      <c r="BV199" s="2944" t="n"/>
      <c r="BW199" s="2944" t="n"/>
      <c r="BX199" s="2944" t="n"/>
      <c r="BY199" s="2944" t="n"/>
      <c r="BZ199" s="451" t="n"/>
      <c r="CA199" s="2831" t="n"/>
      <c r="CB199" s="2943" t="n"/>
      <c r="CC199" s="2944" t="n"/>
      <c r="CD199" s="2944" t="n"/>
      <c r="CE199" s="2944" t="n"/>
      <c r="CF199" s="2944" t="n"/>
      <c r="CG199" s="2944" t="n"/>
      <c r="CH199" s="451" t="n"/>
      <c r="CI199" s="2831" t="n"/>
      <c r="CJ199" s="2943" t="n"/>
      <c r="CK199" s="2944" t="n"/>
      <c r="CL199" s="2944" t="n"/>
      <c r="CM199" s="2944" t="n"/>
      <c r="CN199" s="2944" t="n"/>
      <c r="CO199" s="2944" t="n"/>
      <c r="CP199" s="451" t="n"/>
      <c r="CQ199" s="486" t="n"/>
      <c r="CR199" s="2943" t="n">
        <v>0</v>
      </c>
      <c r="CS199" s="2944" t="n">
        <v>0</v>
      </c>
      <c r="CT199" s="2944" t="n">
        <v>0</v>
      </c>
      <c r="CU199" s="2944" t="n">
        <v>0</v>
      </c>
      <c r="CV199" s="2944" t="n">
        <v>0</v>
      </c>
      <c r="CW199" s="2944" t="n">
        <v>0</v>
      </c>
      <c r="CX199" s="451">
        <f>IFERROR(CR199/CW199-1,"-")</f>
        <v/>
      </c>
      <c r="CY199" s="70" t="n"/>
      <c r="CZ199" s="2947" t="n">
        <v>0</v>
      </c>
      <c r="DA199" s="2944" t="n">
        <v>0</v>
      </c>
      <c r="DB199" s="2944" t="n"/>
      <c r="DC199" s="2944" t="n"/>
      <c r="DD199" s="2944" t="n">
        <v>0</v>
      </c>
      <c r="DE199" s="451" t="n"/>
      <c r="DF199" s="451" t="n"/>
      <c r="DG199" s="2355" t="n"/>
      <c r="DH199" s="2355" t="n"/>
      <c r="DI199" s="2855" t="n"/>
      <c r="DJ199" s="2652">
        <f>SUM(D199,J199,P199,V199,AD199,AL199,AU199,BC199,BK199,BT199,CB199,CJ199)-CR199</f>
        <v/>
      </c>
      <c r="DK199" s="2652">
        <f>SUM(E199,K199,Q199,W199,AE199,AM199,AV199,BD199,BL199,BU199,CC199,CK199)-CS199</f>
        <v/>
      </c>
      <c r="DL199" s="2652">
        <f>SUM(G199,M199,S199,AA199,AI199,AR199,AZ199,BH199,BQ199,BY199,CG199,CO199)-CW199</f>
        <v/>
      </c>
      <c r="DM199" s="2652">
        <f>SUM(D199,J199,P199,V199,AD199,AL199,AU199,BC199,,BN199,BV199,CD199,CL199)-CT199</f>
        <v/>
      </c>
      <c r="DN199" s="2855" t="n"/>
      <c r="DO199" s="2855" t="n"/>
      <c r="DP199" s="2948" t="n"/>
      <c r="DQ199" s="2857">
        <f>-CR199+DP199/10^6</f>
        <v/>
      </c>
      <c r="DR199" s="2652">
        <f>SUM(E199,K199,Q199,W199,AE199,AM199,AV199,BD199,BL199,BU199,CC199,CK199)-CS199</f>
        <v/>
      </c>
      <c r="DS199" s="2652">
        <f>SUM(D199,J199,P199,V199,AD199,AL199,AU199,BC199,,BN199,BV199,CD199,CL199)-CT199</f>
        <v/>
      </c>
      <c r="DT199" s="2858" t="n"/>
      <c r="DU199" s="2307" t="n"/>
      <c r="DV199" s="2859">
        <f>DU199-CJ199</f>
        <v/>
      </c>
      <c r="DX199" s="2847">
        <f>(CS199-CZ199)*10^6</f>
        <v/>
      </c>
      <c r="DY199" s="2847">
        <f>(CT199-DC199)*10^6</f>
        <v/>
      </c>
      <c r="DZ199" s="2847">
        <f>(CW199-DD199)*10^6</f>
        <v/>
      </c>
      <c r="EB199" s="2860" t="n"/>
    </row>
    <row customHeight="1" ht="3" r="200">
      <c r="B200" s="710" t="n"/>
      <c r="C200" s="2198" t="inlineStr">
        <is>
          <t>Opex194</t>
        </is>
      </c>
      <c r="D200" s="2779" t="n"/>
      <c r="E200" s="2671" t="n"/>
      <c r="F200" s="2671" t="n"/>
      <c r="G200" s="2671" t="n"/>
      <c r="H200" s="353" t="n"/>
      <c r="I200" s="482" t="n"/>
      <c r="J200" s="2779" t="n"/>
      <c r="K200" s="2671" t="n"/>
      <c r="L200" s="2671" t="n"/>
      <c r="M200" s="2671" t="n"/>
      <c r="N200" s="353" t="n"/>
      <c r="O200" s="482" t="n"/>
      <c r="P200" s="2779" t="n"/>
      <c r="Q200" s="2671" t="n"/>
      <c r="R200" s="2671" t="n"/>
      <c r="S200" s="2671" t="n"/>
      <c r="T200" s="353" t="n"/>
      <c r="U200" s="2862" t="n"/>
      <c r="V200" s="2779" t="n"/>
      <c r="W200" s="2671" t="n"/>
      <c r="X200" s="2671" t="n"/>
      <c r="Y200" s="2671" t="n"/>
      <c r="Z200" s="2671" t="n"/>
      <c r="AA200" s="2671" t="n"/>
      <c r="AB200" s="353" t="n"/>
      <c r="AC200" s="482" t="n"/>
      <c r="AD200" s="2779" t="n"/>
      <c r="AE200" s="2671" t="n"/>
      <c r="AF200" s="2671" t="n"/>
      <c r="AG200" s="2671" t="n"/>
      <c r="AH200" s="2671" t="n"/>
      <c r="AI200" s="2671" t="n"/>
      <c r="AJ200" s="353" t="n"/>
      <c r="AK200" s="482" t="n"/>
      <c r="AL200" s="2779" t="n"/>
      <c r="AM200" s="2671" t="n"/>
      <c r="AN200" s="2671" t="n"/>
      <c r="AO200" s="2671" t="n"/>
      <c r="AP200" s="2671" t="n"/>
      <c r="AQ200" s="2671" t="n"/>
      <c r="AR200" s="2671" t="n"/>
      <c r="AS200" s="353" t="n"/>
      <c r="AT200" s="2863" t="n"/>
      <c r="AU200" s="2779" t="n"/>
      <c r="AV200" s="2671" t="n"/>
      <c r="AW200" s="2671" t="n"/>
      <c r="AX200" s="2671" t="n"/>
      <c r="AY200" s="2671" t="n"/>
      <c r="AZ200" s="2671" t="n"/>
      <c r="BA200" s="353" t="n"/>
      <c r="BB200" s="482" t="n"/>
      <c r="BC200" s="2779" t="n"/>
      <c r="BD200" s="2671" t="n"/>
      <c r="BE200" s="2671" t="n"/>
      <c r="BF200" s="2671" t="n"/>
      <c r="BG200" s="2671" t="n"/>
      <c r="BH200" s="2671" t="n"/>
      <c r="BI200" s="353" t="n"/>
      <c r="BJ200" s="2862" t="n"/>
      <c r="BK200" s="2779" t="n"/>
      <c r="BL200" s="2671" t="n"/>
      <c r="BM200" s="2671" t="n"/>
      <c r="BN200" s="2671" t="n"/>
      <c r="BO200" s="2671" t="n"/>
      <c r="BP200" s="2671" t="n"/>
      <c r="BQ200" s="2671" t="n"/>
      <c r="BR200" s="353" t="n"/>
      <c r="BS200" s="2862" t="n"/>
      <c r="BT200" s="2779" t="n"/>
      <c r="BU200" s="2671" t="n"/>
      <c r="BV200" s="2671" t="n"/>
      <c r="BW200" s="2671" t="n"/>
      <c r="BX200" s="2671" t="n"/>
      <c r="BY200" s="2671" t="n"/>
      <c r="BZ200" s="353" t="n"/>
      <c r="CA200" s="2831" t="n"/>
      <c r="CB200" s="2779" t="n"/>
      <c r="CC200" s="2671" t="n"/>
      <c r="CD200" s="2671" t="n"/>
      <c r="CE200" s="2671" t="n"/>
      <c r="CF200" s="2671" t="n"/>
      <c r="CG200" s="2671" t="n"/>
      <c r="CH200" s="353" t="n"/>
      <c r="CI200" s="2831" t="n"/>
      <c r="CJ200" s="2779" t="n"/>
      <c r="CK200" s="2671" t="n"/>
      <c r="CL200" s="2671" t="n"/>
      <c r="CM200" s="2671" t="n"/>
      <c r="CN200" s="2671" t="n"/>
      <c r="CO200" s="2671" t="n"/>
      <c r="CP200" s="353" t="n"/>
      <c r="CQ200" s="482" t="n"/>
      <c r="CR200" s="2779" t="n"/>
      <c r="CS200" s="2671" t="n"/>
      <c r="CT200" s="2671" t="n"/>
      <c r="CU200" s="2671" t="n"/>
      <c r="CV200" s="2671" t="n"/>
      <c r="CW200" s="2671" t="n"/>
      <c r="CX200" s="353">
        <f>IFERROR(CR200/CW200-1,"-")</f>
        <v/>
      </c>
      <c r="CY200" s="70" t="n"/>
      <c r="CZ200" s="2864" t="n"/>
      <c r="DA200" s="2671" t="n"/>
      <c r="DB200" s="2671" t="n"/>
      <c r="DC200" s="2671" t="n"/>
      <c r="DD200" s="2671" t="n"/>
      <c r="DE200" s="353" t="n"/>
      <c r="DF200" s="353" t="n"/>
      <c r="DG200" s="2283" t="n"/>
      <c r="DH200" s="2283" t="n"/>
      <c r="DI200" s="2855" t="n"/>
      <c r="DJ200" s="2652">
        <f>SUM(D200,J200,P200,V200,AD200,AL200,AU200,BC200,BK200,BT200,CB200,CJ200)-CR200</f>
        <v/>
      </c>
      <c r="DK200" s="2652">
        <f>SUM(E200,K200,Q200,W200,AE200,AM200,AV200,BD200,BL200,BU200,CC200,CK200)-CS200</f>
        <v/>
      </c>
      <c r="DL200" s="2652">
        <f>SUM(G200,M200,S200,AA200,AI200,AR200,AZ200,BH200,BQ200,BY200,CG200,CO200)-CW200</f>
        <v/>
      </c>
      <c r="DM200" s="2652">
        <f>SUM(D200,J200,P200,V200,AD200,AL200,AU200,BC200,,BN200,BV200,CD200,CL200)-CT200</f>
        <v/>
      </c>
      <c r="DN200" s="2855" t="n"/>
      <c r="DO200" s="2855" t="n"/>
      <c r="DP200" s="2865" t="n"/>
      <c r="DQ200" s="2857">
        <f>-CR200+DP200/10^6</f>
        <v/>
      </c>
      <c r="DR200" s="2652">
        <f>SUM(E200,K200,Q200,W200,AE200,AM200,AV200,BD200,BL200,BU200,CC200,CK200)-CS200</f>
        <v/>
      </c>
      <c r="DS200" s="2652">
        <f>SUM(D200,J200,P200,V200,AD200,AL200,AU200,BC200,,BN200,BV200,CD200,CL200)-CT200</f>
        <v/>
      </c>
      <c r="DT200" s="2858" t="n"/>
      <c r="DU200" s="2307" t="n"/>
      <c r="DV200" s="2859">
        <f>DU200-CJ200</f>
        <v/>
      </c>
      <c r="DX200" s="2847">
        <f>(CS200-CZ200)*10^6</f>
        <v/>
      </c>
      <c r="DY200" s="2847">
        <f>(CT200-DC200)*10^6</f>
        <v/>
      </c>
      <c r="DZ200" s="2847">
        <f>(CW200-DD200)*10^6</f>
        <v/>
      </c>
      <c r="EB200" s="2860" t="n"/>
    </row>
    <row customHeight="1" ht="21" r="201">
      <c r="B201" s="2866" t="inlineStr">
        <is>
          <t>Ecart de change sur exploitation</t>
        </is>
      </c>
      <c r="C201" s="2198" t="inlineStr">
        <is>
          <t>Opex195</t>
        </is>
      </c>
      <c r="D201" s="2985" t="n">
        <v>8.1e-05</v>
      </c>
      <c r="E201" s="2986" t="n">
        <v>0</v>
      </c>
      <c r="F201" s="2987" t="n">
        <v>8.1e-05</v>
      </c>
      <c r="G201" s="2988" t="n">
        <v>0.000763</v>
      </c>
      <c r="H201" s="1660" t="n">
        <v>-0.8938401048492791</v>
      </c>
      <c r="I201" s="2389" t="n"/>
      <c r="J201" s="2985" t="n">
        <v>0.000206</v>
      </c>
      <c r="K201" s="2986" t="n">
        <v>0</v>
      </c>
      <c r="L201" s="2987" t="n">
        <v>0.000206</v>
      </c>
      <c r="M201" s="2988" t="n">
        <v>1.121696</v>
      </c>
      <c r="N201" s="1660" t="n">
        <v>-0.9998163495278578</v>
      </c>
      <c r="O201" s="1779" t="n"/>
      <c r="P201" s="2985" t="n">
        <v>-1.072338</v>
      </c>
      <c r="Q201" s="2986" t="n">
        <v>0</v>
      </c>
      <c r="R201" s="2987" t="n">
        <v>-1.072338</v>
      </c>
      <c r="S201" s="2988" t="n">
        <v>-0.001711</v>
      </c>
      <c r="T201" s="1660" t="n">
        <v>625.7317358270018</v>
      </c>
      <c r="U201" s="2989" t="n"/>
      <c r="V201" s="2985" t="n">
        <v>0</v>
      </c>
      <c r="W201" s="2986" t="n">
        <v>0</v>
      </c>
      <c r="X201" s="2986" t="n">
        <v>0</v>
      </c>
      <c r="Y201" s="2986" t="n">
        <v>0</v>
      </c>
      <c r="Z201" s="2986" t="n">
        <v>0</v>
      </c>
      <c r="AA201" s="2988" t="n">
        <v>-0.011068</v>
      </c>
      <c r="AB201" s="1660" t="n">
        <v>-1</v>
      </c>
      <c r="AC201" s="1728" t="n"/>
      <c r="AD201" s="2985" t="n"/>
      <c r="AE201" s="2986" t="n"/>
      <c r="AF201" s="2986" t="n"/>
      <c r="AG201" s="2986" t="n"/>
      <c r="AH201" s="2986" t="n"/>
      <c r="AI201" s="2988" t="n"/>
      <c r="AJ201" s="1660" t="n"/>
      <c r="AK201" s="1728" t="n"/>
      <c r="AL201" s="2985" t="n"/>
      <c r="AM201" s="2986" t="n"/>
      <c r="AN201" s="2986" t="n"/>
      <c r="AO201" s="2986" t="n"/>
      <c r="AP201" s="2986" t="n"/>
      <c r="AQ201" s="2986" t="n"/>
      <c r="AR201" s="2988" t="n"/>
      <c r="AS201" s="1660" t="n"/>
      <c r="AT201" s="2990" t="n"/>
      <c r="AU201" s="2985" t="n"/>
      <c r="AV201" s="2986" t="n"/>
      <c r="AW201" s="2986" t="n"/>
      <c r="AX201" s="2986" t="n"/>
      <c r="AY201" s="2986" t="n"/>
      <c r="AZ201" s="2988" t="n"/>
      <c r="BA201" s="1660" t="n"/>
      <c r="BB201" s="1728" t="n"/>
      <c r="BC201" s="2985" t="n"/>
      <c r="BD201" s="2986" t="n"/>
      <c r="BE201" s="2986" t="n"/>
      <c r="BF201" s="2986" t="n"/>
      <c r="BG201" s="2986" t="n"/>
      <c r="BH201" s="2988" t="n"/>
      <c r="BI201" s="1660" t="n"/>
      <c r="BJ201" s="2991" t="n"/>
      <c r="BK201" s="2985" t="n"/>
      <c r="BL201" s="2986" t="n"/>
      <c r="BM201" s="2986" t="n"/>
      <c r="BN201" s="2986" t="n"/>
      <c r="BO201" s="2986" t="n"/>
      <c r="BP201" s="2986" t="n"/>
      <c r="BQ201" s="2988" t="n"/>
      <c r="BR201" s="1660" t="n"/>
      <c r="BS201" s="2991" t="n"/>
      <c r="BT201" s="2985" t="n"/>
      <c r="BU201" s="2986" t="n"/>
      <c r="BV201" s="2986" t="n"/>
      <c r="BW201" s="2986" t="n"/>
      <c r="BX201" s="2986" t="n"/>
      <c r="BY201" s="2988" t="n"/>
      <c r="BZ201" s="1660" t="n"/>
      <c r="CA201" s="2992" t="n"/>
      <c r="CB201" s="2985" t="n"/>
      <c r="CC201" s="2986" t="n"/>
      <c r="CD201" s="2986" t="n"/>
      <c r="CE201" s="2986" t="n"/>
      <c r="CF201" s="2986" t="n"/>
      <c r="CG201" s="2988" t="n"/>
      <c r="CH201" s="1660" t="n"/>
      <c r="CI201" s="2992" t="n"/>
      <c r="CJ201" s="2985" t="n"/>
      <c r="CK201" s="2986" t="n"/>
      <c r="CL201" s="2986" t="n"/>
      <c r="CM201" s="2986" t="n"/>
      <c r="CN201" s="2986" t="n"/>
      <c r="CO201" s="2988" t="n"/>
      <c r="CP201" s="1660" t="n"/>
      <c r="CQ201" s="1728" t="n"/>
      <c r="CR201" s="2985" t="n">
        <v>-1.072051</v>
      </c>
      <c r="CS201" s="2846" t="n">
        <v>0</v>
      </c>
      <c r="CT201" s="2846" t="n">
        <v>-1.072051</v>
      </c>
      <c r="CU201" s="2846" t="n">
        <v>-1.072051</v>
      </c>
      <c r="CV201" s="2846" t="n">
        <v>0</v>
      </c>
      <c r="CW201" s="2846" t="n">
        <v>1.10968</v>
      </c>
      <c r="CX201" s="475">
        <f>IFERROR(CR201/CW201-1,"-")</f>
        <v/>
      </c>
      <c r="CY201" s="908" t="n"/>
      <c r="CZ201" s="2993" t="n">
        <v>0</v>
      </c>
      <c r="DA201" s="2986" t="n">
        <v>-1.072051</v>
      </c>
      <c r="DB201" s="2986" t="n"/>
      <c r="DC201" s="2986" t="n"/>
      <c r="DD201" s="2986" t="n">
        <v>-4.675423</v>
      </c>
      <c r="DE201" s="2397">
        <f>+CZ201/DD201-1</f>
        <v/>
      </c>
      <c r="DF201" s="2397">
        <f>+DA201/DD201-1</f>
        <v/>
      </c>
      <c r="DG201" s="2398">
        <f>+DB201/DD201-1</f>
        <v/>
      </c>
      <c r="DH201" s="2398">
        <f>+DC201/DD201-1</f>
        <v/>
      </c>
      <c r="DI201" s="2855" t="n"/>
      <c r="DJ201" s="2652">
        <f>SUM(D201,J201,P201,V201,AD201,AL201,AU201,BC201,BK201,BT201,CB201,CJ201)-CR201</f>
        <v/>
      </c>
      <c r="DK201" s="2652">
        <f>SUM(E201,K201,Q201,W201,AE201,AM201,AV201,BD201,BL201,BU201,CC201,CK201)-CS201</f>
        <v/>
      </c>
      <c r="DL201" s="2652">
        <f>SUM(G201,M201,S201,AA201,AI201,AR201,AZ201,BH201,BQ201,BY201,CG201,CO201)-CW201</f>
        <v/>
      </c>
      <c r="DM201" s="2652">
        <f>SUM(D201,J201,P201,V201,AD201,AL201,AU201,BC201,,BN201,BV201,CD201,CL201)-CT201</f>
        <v/>
      </c>
      <c r="DN201" s="2855" t="n"/>
      <c r="DO201" s="2855" t="n"/>
      <c r="DP201" s="2994" t="n">
        <v>456255</v>
      </c>
      <c r="DQ201" s="2857">
        <f>-CR201+DP201/10^6</f>
        <v/>
      </c>
      <c r="DR201" s="2652">
        <f>SUM(E201,K201,Q201,W201,AE201,AM201,AV201,BD201,BL201,BU201,CC201,CK201)-CS201</f>
        <v/>
      </c>
      <c r="DS201" s="2652">
        <f>SUM(D201,J201,P201,V201,AD201,AL201,AU201,BC201,,BN201,BV201,CD201,CL201)-CT201</f>
        <v/>
      </c>
      <c r="DT201" s="2858" t="n"/>
      <c r="DU201" s="2307" t="n">
        <v>2.019243</v>
      </c>
      <c r="DV201" s="2859">
        <f>DU201-CJ201</f>
        <v/>
      </c>
      <c r="DX201" s="2847">
        <f>(CS201-CZ201)*10^6</f>
        <v/>
      </c>
      <c r="DY201" s="2847">
        <f>(CT201-DC201)*10^6</f>
        <v/>
      </c>
      <c r="DZ201" s="2847">
        <f>(CW201-DD201)*10^6</f>
        <v/>
      </c>
      <c r="EB201" s="2860" t="n"/>
    </row>
    <row customFormat="1" customHeight="1" ht="12" r="202" s="2995">
      <c r="B202" s="2996" t="n"/>
      <c r="C202" s="2996" t="n"/>
      <c r="D202" s="2996" t="n"/>
      <c r="E202" s="2996" t="n"/>
      <c r="F202" s="2996" t="n"/>
      <c r="G202" s="2996" t="n"/>
      <c r="H202" s="2996" t="n"/>
      <c r="I202" s="2996" t="n"/>
      <c r="J202" s="2997" t="n"/>
      <c r="K202" s="2997" t="n"/>
      <c r="L202" s="2997" t="n"/>
      <c r="M202" s="2997" t="n"/>
      <c r="N202" s="348" t="n"/>
      <c r="O202" s="348" t="n"/>
      <c r="P202" s="2391" t="n"/>
      <c r="Q202" s="348" t="n"/>
      <c r="R202" s="348" t="n"/>
      <c r="S202" s="348" t="n"/>
      <c r="T202" s="348" t="n"/>
      <c r="U202" s="348" t="n"/>
      <c r="V202" s="348" t="n"/>
      <c r="W202" s="348" t="n"/>
      <c r="X202" s="348" t="n"/>
      <c r="Y202" s="348" t="n"/>
      <c r="Z202" s="348" t="n"/>
      <c r="AA202" s="348" t="n"/>
      <c r="AB202" s="348" t="n"/>
      <c r="AC202" s="191" t="n"/>
      <c r="AD202" s="191" t="n"/>
      <c r="AE202" s="191" t="n"/>
      <c r="AF202" s="191" t="n"/>
      <c r="AG202" s="191" t="n"/>
      <c r="AH202" s="191" t="n"/>
      <c r="AI202" s="191" t="n"/>
      <c r="AJ202" s="191" t="n"/>
      <c r="AK202" s="191" t="n"/>
      <c r="AL202" s="191" t="n"/>
      <c r="AM202" s="191" t="n"/>
      <c r="AN202" s="191" t="n"/>
      <c r="AO202" s="191" t="n"/>
      <c r="AP202" s="191" t="n"/>
      <c r="AQ202" s="191" t="n"/>
      <c r="AR202" s="191" t="n"/>
      <c r="AS202" s="191" t="n"/>
      <c r="AT202" s="191" t="n"/>
      <c r="AU202" s="191" t="n"/>
      <c r="AV202" s="191" t="n"/>
      <c r="AW202" s="191" t="n"/>
      <c r="AX202" s="191" t="n"/>
      <c r="AY202" s="191" t="n"/>
      <c r="AZ202" s="191" t="n"/>
      <c r="BA202" s="191" t="n"/>
      <c r="BB202" s="191" t="n"/>
      <c r="BC202" s="191" t="n"/>
      <c r="BD202" s="191" t="n"/>
      <c r="BE202" s="191" t="n"/>
      <c r="BF202" s="191" t="n"/>
      <c r="BG202" s="191" t="n"/>
      <c r="BH202" s="191" t="n"/>
      <c r="BI202" s="191" t="n"/>
      <c r="BJ202" s="191" t="n"/>
      <c r="BK202" s="191" t="n"/>
      <c r="BL202" s="191" t="n"/>
      <c r="BM202" s="191" t="n"/>
      <c r="BN202" s="191" t="n"/>
      <c r="BO202" s="191" t="n"/>
      <c r="BP202" s="191" t="n"/>
      <c r="BQ202" s="191" t="n"/>
      <c r="BR202" s="191" t="n"/>
      <c r="BS202" s="191" t="n"/>
      <c r="BT202" s="191" t="n"/>
      <c r="BU202" s="191" t="n"/>
      <c r="BV202" s="191" t="n"/>
      <c r="BW202" s="191" t="n"/>
      <c r="BX202" s="191" t="n"/>
      <c r="BY202" s="191" t="n"/>
      <c r="BZ202" s="191" t="n"/>
      <c r="CA202" s="191" t="n"/>
      <c r="CB202" s="191" t="n"/>
      <c r="CC202" s="191" t="n"/>
      <c r="CD202" s="191" t="n"/>
      <c r="CE202" s="191" t="n"/>
      <c r="CF202" s="191" t="n"/>
      <c r="CG202" s="191" t="n"/>
      <c r="CH202" s="191" t="n"/>
      <c r="CI202" s="191" t="n"/>
      <c r="CJ202" s="191" t="n"/>
      <c r="CK202" s="191" t="n"/>
      <c r="CL202" s="191" t="n"/>
      <c r="CM202" s="191" t="n"/>
      <c r="CN202" s="191" t="n"/>
      <c r="CO202" s="191" t="n"/>
      <c r="CP202" s="191" t="n"/>
      <c r="CQ202" s="2998" t="n"/>
      <c r="CR202" s="2999" t="n"/>
      <c r="CS202" s="2999" t="n"/>
      <c r="CT202" s="2756" t="n"/>
      <c r="CU202" s="2607" t="n"/>
      <c r="CV202" s="2607" t="n"/>
      <c r="CW202" s="2607" t="n"/>
      <c r="CX202" s="2998" t="n"/>
      <c r="CY202" s="2998" t="n"/>
      <c r="CZ202" s="2998" t="n"/>
      <c r="DA202" s="2607" t="n"/>
      <c r="DB202" s="2607" t="n"/>
      <c r="DC202" s="2790" t="n"/>
      <c r="DD202" s="2607" t="n"/>
      <c r="DE202" s="2998" t="n"/>
      <c r="DF202" s="2998" t="n"/>
      <c r="DG202" s="3000" t="n"/>
      <c r="DH202" s="3000" t="n"/>
      <c r="DI202" s="3001" t="n"/>
      <c r="DJ202" s="3001" t="n"/>
      <c r="DK202" s="3001" t="n"/>
      <c r="DL202" s="3001" t="n"/>
      <c r="DM202" s="3001" t="n"/>
      <c r="DN202" s="3001" t="n"/>
      <c r="DO202" s="3001" t="n"/>
      <c r="DP202" s="2403" t="n"/>
      <c r="DQ202" s="2784" t="n"/>
      <c r="DR202" s="2652" t="n"/>
      <c r="DS202" s="3002" t="n"/>
      <c r="DT202" s="2858" t="n"/>
      <c r="DV202" s="2858" t="n"/>
      <c r="DX202" s="2847">
        <f>(CS202-CZ202)*10^6</f>
        <v/>
      </c>
      <c r="DY202" s="2847">
        <f>(CT202-DC202)*10^6</f>
        <v/>
      </c>
      <c r="DZ202" s="2847">
        <f>(CW202-DD202)*10^6</f>
        <v/>
      </c>
    </row>
    <row r="203">
      <c r="CR203" s="2999" t="n"/>
      <c r="CS203" s="2999" t="n"/>
      <c r="CZ203" s="2999" t="n">
        <v>0</v>
      </c>
      <c r="DB203" s="189" t="n"/>
      <c r="DV203" s="2858" t="n"/>
    </row>
    <row r="204">
      <c r="CR204" s="2999" t="n"/>
      <c r="DV204" s="2858" t="n"/>
    </row>
    <row r="205">
      <c r="DV205" s="2858" t="n"/>
    </row>
    <row r="206">
      <c r="DV206" s="2858" t="n"/>
    </row>
    <row r="207">
      <c r="DV207" s="2858" t="n"/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1" sqref="A1"/>
      <selection activeCell="A1" pane="topRight" sqref="A1"/>
      <selection activeCell="A1" pane="bottomLeft" sqref="A1"/>
      <selection activeCell="K54" pane="bottomRight" sqref="K54"/>
    </sheetView>
  </sheetViews>
  <sheetFormatPr baseColWidth="8" defaultColWidth="11.6666666666667" defaultRowHeight="12.75"/>
  <cols>
    <col customWidth="1" max="1" min="1" width="3.66666666666667"/>
    <col customWidth="1" max="2" min="2" width="25.8333333333333"/>
    <col customWidth="1" hidden="1" max="3" min="3" width="8.5"/>
    <col customWidth="1" hidden="1" max="4" min="4" width="13"/>
    <col customWidth="1" hidden="1" max="5" min="5" width="13"/>
    <col customWidth="1" hidden="1" max="6" min="6" width="10.5"/>
    <col customWidth="1" hidden="1" max="7" min="7" width="11.6666666666667"/>
    <col customWidth="1" hidden="1" max="8" min="8" style="189" width="7.5"/>
    <col customWidth="1" hidden="1" max="9" min="9" width="0.333333333333333"/>
    <col customWidth="1" hidden="1" max="10" min="10" style="189" width="13.8333333333333"/>
    <col customWidth="1" hidden="1" max="11" min="11" width="11"/>
    <col customWidth="1" hidden="1" max="12" min="12" width="9.33333333333333"/>
    <col customWidth="1" hidden="1" max="13" min="13" width="10.5"/>
    <col customWidth="1" hidden="1" max="14" min="14" style="190" width="10.5"/>
    <col customWidth="1" hidden="1" max="15" min="15" width="0.333333333333333"/>
    <col customWidth="1" hidden="1" max="16" min="16" width="14.1666666666667"/>
    <col customWidth="1" hidden="1" max="17" min="17" width="11.8333333333333"/>
    <col customWidth="1" hidden="1" max="18" min="18" width="9.66666666666667"/>
    <col customWidth="1" hidden="1" max="19" min="19" width="12"/>
    <col customWidth="1" hidden="1" max="20" min="20" style="189" width="9.66666666666667"/>
    <col customWidth="1" hidden="1" max="21" min="21" width="0.166666666666667"/>
    <col customWidth="1" max="24" min="22" width="10.6666666666667"/>
    <col customWidth="1" max="25" min="25" width="10.1666666666667"/>
    <col customWidth="1" max="26" min="26" width="8.5"/>
    <col customWidth="1" max="27" min="27" width="10.6666666666667"/>
    <col customWidth="1" max="28" min="28" style="191" width="10.6666666666667"/>
    <col customWidth="1" max="29" min="29" style="191" width="0.333333333333333"/>
    <col customWidth="1" hidden="1" max="32" min="30" style="191" width="12.5"/>
    <col customWidth="1" hidden="1" max="31" min="31" width="13"/>
    <col customWidth="1" hidden="1" max="32" min="32" width="13"/>
    <col customWidth="1" hidden="1" max="33" min="33" style="191" width="10.5"/>
    <col customWidth="1" hidden="1" max="34" min="34" style="191" width="10.1666666666667"/>
    <col customWidth="1" hidden="1" max="35" min="35" style="191" width="14.6666666666667"/>
    <col customWidth="1" hidden="1" max="36" min="36" style="191" width="8.66666666666667"/>
    <col customWidth="1" hidden="1" max="37" min="37" style="191" width="0.333333333333333"/>
    <col customWidth="1" hidden="1" max="38" min="38" style="191" width="13.5"/>
    <col customWidth="1" hidden="1" max="39" min="39" style="191" width="11.5"/>
    <col customWidth="1" hidden="1" max="40" min="40" style="191" width="11"/>
    <col customWidth="1" hidden="1" max="41" min="41" style="191" width="11"/>
    <col customWidth="1" hidden="1" max="43" min="42" style="191" width="11"/>
    <col customWidth="1" hidden="1" max="43" min="43" width="13"/>
    <col customWidth="1" hidden="1" max="44" min="44" style="191" width="13.8333333333333"/>
    <col customWidth="1" hidden="1" max="45" min="45" style="191" width="8.66666666666667"/>
    <col customWidth="1" hidden="1" max="46" min="46" style="191" width="0.166666666666667"/>
    <col customWidth="1" hidden="1" max="47" min="47" style="2605" width="10.1666666666667"/>
    <col customWidth="1" hidden="1" max="52" min="48" style="191" width="10.5"/>
    <col customWidth="1" hidden="1" max="49" min="49" width="13"/>
    <col customWidth="1" hidden="1" max="50" min="50" width="13"/>
    <col customWidth="1" hidden="1" max="51" min="51" width="13"/>
    <col customWidth="1" hidden="1" max="52" min="52" width="13"/>
    <col customWidth="1" hidden="1" max="53" min="53" style="191" width="8.66666666666667"/>
    <col customWidth="1" hidden="1" max="54" min="54" style="191" width="0.166666666666667"/>
    <col customWidth="1" hidden="1" max="55" min="55" style="191" width="15.1666666666667"/>
    <col customWidth="1" hidden="1" max="57" min="56" style="191" width="12.5"/>
    <col customWidth="1" hidden="1" max="57" min="57" width="13"/>
    <col customWidth="1" hidden="1" max="59" min="58" style="191" width="11.8333333333333"/>
    <col customWidth="1" hidden="1" max="59" min="59" width="13"/>
    <col customWidth="1" hidden="1" max="60" min="60" style="191" width="12.3333333333333"/>
    <col customWidth="1" hidden="1" max="61" min="61" style="191" width="9.5"/>
    <col customWidth="1" hidden="1" max="62" min="62" style="191" width="0.333333333333333"/>
    <col customWidth="1" hidden="1" max="63" min="63" style="2605" width="8.83333333333333"/>
    <col customWidth="1" hidden="1" max="64" min="64" style="191" width="15.5"/>
    <col customWidth="1" hidden="1" max="65" min="65" style="191" width="11"/>
    <col customWidth="1" hidden="1" max="66" min="66" style="191" width="11"/>
    <col customWidth="1" hidden="1" max="67" min="67" style="191" width="10.5"/>
    <col customWidth="1" hidden="1" max="68" min="68" style="191" width="10.1666666666667"/>
    <col customWidth="1" hidden="1" max="69" min="69" style="191" width="15"/>
    <col customWidth="1" hidden="1" max="70" min="70" style="191" width="7.83333333333333"/>
    <col customWidth="1" hidden="1" max="71" min="71" style="191" width="0.5"/>
    <col customWidth="1" hidden="1" max="72" min="72" style="191" width="10.3333333333333"/>
    <col customWidth="1" hidden="1" max="74" min="73" style="191" width="11"/>
    <col customWidth="1" hidden="1" max="74" min="74" width="13"/>
    <col customWidth="1" hidden="1" max="75" min="75" style="191" width="10.5"/>
    <col customWidth="1" hidden="1" max="76" min="76" style="191" width="9.33333333333333"/>
    <col customWidth="1" hidden="1" max="77" min="77" style="191" width="11"/>
    <col customWidth="1" hidden="1" max="78" min="78" style="191" width="7.66666666666667"/>
    <col customWidth="1" hidden="1" max="79" min="79" style="191" width="0.166666666666667"/>
    <col customWidth="1" hidden="1" max="80" min="80" style="191" width="8.66666666666667"/>
    <col customWidth="1" hidden="1" max="81" min="81" style="191" width="10.5"/>
    <col customWidth="1" hidden="1" max="82" min="82" style="191" width="12.3333333333333"/>
    <col customWidth="1" hidden="1" max="83" min="83" style="191" width="11"/>
    <col customWidth="1" hidden="1" max="84" min="84" style="191" width="10.1666666666667"/>
    <col customWidth="1" hidden="1" max="85" min="85" style="191" width="10.5"/>
    <col customWidth="1" hidden="1" max="86" min="86" style="191" width="7.66666666666667"/>
    <col customWidth="1" hidden="1" max="87" min="87" style="191" width="0.5"/>
    <col customWidth="1" hidden="1" max="88" min="88" style="2783" width="10.3333333333333"/>
    <col customWidth="1" hidden="1" max="89" min="89" style="191" width="11.6666666666667"/>
    <col customWidth="1" hidden="1" max="90" min="90" style="191" width="11.5"/>
    <col customWidth="1" hidden="1" max="91" min="91" style="191" width="10.5"/>
    <col customWidth="1" hidden="1" max="93" min="92" style="191" width="11"/>
    <col customWidth="1" hidden="1" max="93" min="93" width="13"/>
    <col customWidth="1" hidden="1" max="94" min="94" style="190" width="13.5"/>
    <col customWidth="1" hidden="1" max="95" min="95" style="191" width="0.333333333333333"/>
    <col customWidth="1" max="96" min="96" style="2607" width="13"/>
    <col customWidth="1" max="97" min="97" style="2607" width="13.5"/>
    <col customWidth="1" max="98" min="98" style="2607" width="13.3333333333333"/>
    <col customWidth="1" max="99" min="99" style="2607" width="11.8333333333333"/>
    <col customWidth="1" max="100" min="100" style="2607" width="11.6666666666667"/>
    <col customWidth="1" max="101" min="101" style="2607" width="12.8333333333333"/>
    <col customWidth="1" max="102" min="102" style="189" width="7.66666666666667"/>
    <col customWidth="1" max="103" min="103" width="0.333333333333333"/>
    <col customWidth="1" max="104" min="104" style="2606" width="12.6666666666667"/>
    <col customWidth="1" max="105" min="105" style="2606" width="12.5"/>
    <col customWidth="1" hidden="1" max="106" min="106" style="2606" width="13"/>
    <col customWidth="1" hidden="1" max="107" min="107" style="2606" width="12.5"/>
    <col customWidth="1" max="108" min="108" style="2606" width="13"/>
    <col customWidth="1" max="112" min="109" style="191" width="10.5"/>
    <col customWidth="1" hidden="1" max="111" min="111" width="13"/>
    <col customWidth="1" hidden="1" max="112" min="112" width="13"/>
    <col customWidth="1" max="113" min="113" style="418" width="11.5"/>
    <col customWidth="1" max="114" min="114" style="2605" width="11.5"/>
    <col customWidth="1" hidden="1" max="117" min="116" width="11.5"/>
    <col customWidth="1" hidden="1" max="118" min="118" width="21"/>
    <col customWidth="1" hidden="1" max="121" min="119" width="11.5"/>
  </cols>
  <sheetData>
    <row customFormat="1" customHeight="1" ht="15" r="1" s="191">
      <c r="H1" s="190" t="n"/>
      <c r="J1" s="2783" t="n"/>
      <c r="N1" s="190" t="n"/>
      <c r="P1" s="347">
        <f>#REF!</f>
        <v/>
      </c>
      <c r="Q1" s="347" t="n"/>
      <c r="R1" s="347" t="n"/>
      <c r="T1" s="190" t="n"/>
      <c r="Y1" s="3003">
        <f>Y8/W8</f>
        <v/>
      </c>
      <c r="Z1" s="3003">
        <f>Z8/X8</f>
        <v/>
      </c>
      <c r="AU1" s="2605" t="n">
        <v>0</v>
      </c>
      <c r="AV1" s="191" t="n">
        <v>0</v>
      </c>
      <c r="BC1" s="3004" t="n"/>
      <c r="BK1" s="2605" t="n"/>
      <c r="BT1" s="3005" t="n"/>
      <c r="CB1" s="2605" t="n"/>
      <c r="CE1" s="2605" t="n"/>
      <c r="CG1" s="3005" t="n"/>
      <c r="CH1" s="2605" t="n"/>
      <c r="CJ1" s="2763" t="n"/>
      <c r="CK1" s="2761" t="n"/>
      <c r="CL1" s="3006" t="n"/>
      <c r="CM1" s="2761" t="n"/>
      <c r="CN1" s="2605" t="n"/>
      <c r="CO1" s="2605" t="n"/>
      <c r="CP1" s="2783" t="n"/>
      <c r="CQ1" s="347" t="n"/>
      <c r="CR1" s="3007" t="n"/>
      <c r="CS1" s="3008" t="n"/>
      <c r="CT1" s="2763" t="n"/>
      <c r="CU1" s="3009" t="n"/>
      <c r="CV1" s="2763" t="n"/>
      <c r="CW1" s="347" t="n"/>
      <c r="CX1" s="863" t="n"/>
      <c r="CY1" s="347" t="n"/>
      <c r="CZ1" s="347" t="n"/>
      <c r="DA1" s="347" t="n"/>
      <c r="DB1" s="347" t="n"/>
      <c r="DC1" s="347" t="n"/>
      <c r="DD1" s="347" t="n"/>
      <c r="DE1" s="347" t="n"/>
      <c r="DF1" s="347" t="n"/>
      <c r="DG1" s="347" t="n"/>
      <c r="DH1" s="347" t="n"/>
      <c r="DI1" s="496" t="n"/>
      <c r="DJ1" s="2605" t="n">
        <v>0</v>
      </c>
    </row>
    <row customHeight="1" ht="21" r="2">
      <c r="A2" s="35" t="inlineStr">
        <is>
          <t>CA Mobile</t>
        </is>
      </c>
      <c r="B2" s="36" t="n"/>
      <c r="D2" s="2605" t="n"/>
      <c r="E2" s="2782" t="n"/>
      <c r="J2" s="2838" t="n">
        <v>0</v>
      </c>
      <c r="K2" s="2782" t="n"/>
      <c r="P2" s="3010" t="n">
        <v>8366.779130681851</v>
      </c>
      <c r="Q2" s="3010">
        <f>P2+P179+P177+P171+P149+P144+P143+P53-P118-P126</f>
        <v/>
      </c>
      <c r="R2" s="3010">
        <f>+P8-Q2</f>
        <v/>
      </c>
      <c r="V2" s="2782" t="n"/>
      <c r="W2" s="2782" t="n">
        <v>0</v>
      </c>
      <c r="X2" s="74" t="n"/>
      <c r="AD2" s="191" t="n">
        <v>0</v>
      </c>
      <c r="AE2" s="2605" t="n"/>
      <c r="AG2" s="191">
        <f>AD8/AF8-1</f>
        <v/>
      </c>
      <c r="AN2" s="2605" t="n"/>
      <c r="AO2" s="3005" t="n"/>
      <c r="BC2" s="3011" t="n">
        <v>0</v>
      </c>
      <c r="BH2" s="2605" t="n"/>
      <c r="BI2" s="2605" t="n"/>
      <c r="BL2" s="2605" t="n"/>
      <c r="BM2" s="2605" t="n"/>
      <c r="BN2" s="3012" t="n"/>
      <c r="BO2" s="2605" t="n"/>
      <c r="BP2" s="2605" t="n"/>
      <c r="BQ2" s="2605" t="n"/>
      <c r="BR2" s="2605" t="n"/>
      <c r="BT2" s="2761" t="n"/>
      <c r="BU2" s="496" t="n"/>
      <c r="BV2" s="496" t="n"/>
      <c r="BW2" s="496" t="n"/>
      <c r="BX2" s="496" t="n"/>
      <c r="BY2" s="496" t="n"/>
      <c r="BZ2" s="496" t="n"/>
      <c r="CA2" s="496" t="n"/>
      <c r="CB2" s="2761" t="n"/>
      <c r="CC2" s="496" t="n"/>
      <c r="CD2" s="496" t="n"/>
      <c r="CE2" s="496" t="n"/>
      <c r="CF2" s="496" t="n"/>
      <c r="CG2" s="496" t="n"/>
      <c r="CH2" s="496" t="n"/>
      <c r="CI2" s="496" t="n"/>
      <c r="CJ2" s="3013" t="n"/>
      <c r="CK2" s="2761" t="n">
        <v>0</v>
      </c>
      <c r="CL2" s="3014" t="n"/>
      <c r="CM2" s="3006" t="n"/>
      <c r="CN2" s="2605" t="n"/>
      <c r="CO2" s="2653" t="n"/>
      <c r="CP2" s="2763" t="n"/>
      <c r="CQ2" s="3015" t="n"/>
      <c r="CR2" s="2761" t="n"/>
      <c r="CS2" s="3016" t="n"/>
      <c r="CT2" s="2763" t="n"/>
      <c r="CU2" s="2771" t="n"/>
      <c r="CV2" s="2771" t="n"/>
      <c r="CW2" s="2033" t="n"/>
      <c r="CX2" s="2752" t="n"/>
      <c r="CY2" s="418" t="n"/>
      <c r="CZ2" s="3014" t="n"/>
      <c r="DA2" s="3014" t="n"/>
      <c r="DB2" s="3017" t="n"/>
      <c r="DC2" s="3014" t="n">
        <v>0</v>
      </c>
      <c r="DD2" s="3014" t="n"/>
      <c r="DE2" s="3018" t="n"/>
      <c r="DF2" s="3018" t="n"/>
      <c r="DG2" s="3018" t="n"/>
      <c r="DH2" s="496" t="n"/>
    </row>
    <row customHeight="1" ht="10.5" r="3">
      <c r="D3" s="3019" t="n"/>
      <c r="E3" s="3020" t="n">
        <v>0</v>
      </c>
      <c r="F3" s="3021" t="n"/>
      <c r="G3" s="3019" t="n"/>
      <c r="H3" s="845" t="n"/>
      <c r="I3" s="488" t="n"/>
      <c r="J3" s="845" t="n"/>
      <c r="K3" s="447" t="n"/>
      <c r="L3" s="447" t="n"/>
      <c r="M3" s="447" t="n"/>
      <c r="N3" s="845" t="n"/>
      <c r="O3" s="1942" t="n"/>
      <c r="P3" s="3022" t="n"/>
      <c r="Q3" s="3021" t="n"/>
      <c r="R3" s="3021" t="n"/>
      <c r="S3" s="3021" t="n"/>
      <c r="T3" s="292" t="n"/>
      <c r="U3" s="488" t="n"/>
      <c r="V3" s="2812" t="n"/>
      <c r="W3" s="3021" t="n"/>
      <c r="X3" s="3021" t="n"/>
      <c r="Y3" s="3021" t="n"/>
      <c r="Z3" s="3021" t="n"/>
      <c r="AA3" s="3021" t="n"/>
      <c r="AB3" s="845" t="n"/>
      <c r="AC3" s="847" t="n"/>
      <c r="AD3" s="2812" t="n"/>
      <c r="AE3" s="3021" t="n"/>
      <c r="AF3" s="3021" t="n"/>
      <c r="AG3" s="3021" t="n"/>
      <c r="AH3" s="3021" t="n"/>
      <c r="AI3" s="3021" t="n"/>
      <c r="AJ3" s="292" t="n"/>
      <c r="AK3" s="847" t="n"/>
      <c r="AL3" s="2815" t="n"/>
      <c r="AM3" s="2816" t="n"/>
      <c r="AN3" s="2816" t="n"/>
      <c r="AO3" s="2816" t="n"/>
      <c r="AP3" s="2816" t="n"/>
      <c r="AQ3" s="2816" t="n"/>
      <c r="AR3" s="2816" t="n"/>
      <c r="AS3" s="845" t="n"/>
      <c r="AT3" s="2818" t="n"/>
      <c r="AU3" s="2815" t="n"/>
      <c r="AV3" s="2816" t="n"/>
      <c r="AW3" s="2816" t="n"/>
      <c r="AX3" s="2816" t="n"/>
      <c r="AY3" s="2816" t="n"/>
      <c r="AZ3" s="2816" t="n"/>
      <c r="BA3" s="2816" t="n"/>
      <c r="BB3" s="2818" t="n"/>
      <c r="BC3" s="2815" t="n"/>
      <c r="BD3" s="2816" t="n"/>
      <c r="BE3" s="2816" t="n"/>
      <c r="BF3" s="2816" t="n"/>
      <c r="BG3" s="2816" t="n"/>
      <c r="BH3" s="2816" t="n"/>
      <c r="BI3" s="845" t="n"/>
      <c r="BJ3" s="2818" t="n"/>
      <c r="BK3" s="2815" t="n"/>
      <c r="BL3" s="3021" t="n"/>
      <c r="BM3" s="3021" t="n"/>
      <c r="BN3" s="3021" t="n"/>
      <c r="BO3" s="3021" t="n"/>
      <c r="BP3" s="3021" t="n"/>
      <c r="BQ3" s="3021" t="n"/>
      <c r="BR3" s="292" t="n"/>
      <c r="BS3" s="2011" t="n"/>
      <c r="BT3" s="2815" t="n"/>
      <c r="BU3" s="3021" t="n"/>
      <c r="BV3" s="3021" t="n"/>
      <c r="BW3" s="3021" t="n"/>
      <c r="BX3" s="3021" t="n"/>
      <c r="BY3" s="3021" t="n"/>
      <c r="BZ3" s="292" t="n"/>
      <c r="CA3" s="2013" t="n"/>
      <c r="CB3" s="2815" t="n"/>
      <c r="CC3" s="3021" t="n"/>
      <c r="CD3" s="3021" t="n"/>
      <c r="CE3" s="3021" t="n"/>
      <c r="CF3" s="3021" t="n"/>
      <c r="CG3" s="3021" t="n"/>
      <c r="CH3" s="292" t="n"/>
      <c r="CI3" s="847" t="n"/>
      <c r="CJ3" s="2815" t="n"/>
      <c r="CK3" s="3021" t="n"/>
      <c r="CL3" s="3021" t="n"/>
      <c r="CM3" s="3021" t="n"/>
      <c r="CN3" s="3021" t="n"/>
      <c r="CO3" s="3021" t="n"/>
      <c r="CP3" s="292" t="n"/>
      <c r="CQ3" s="488" t="n"/>
      <c r="CR3" s="3022" t="n"/>
      <c r="CS3" s="2812" t="n"/>
      <c r="CT3" s="2812" t="n"/>
      <c r="CU3" s="2812" t="n"/>
      <c r="CV3" s="2812" t="n"/>
      <c r="CW3" s="2812" t="n"/>
      <c r="CX3" s="281" t="n"/>
      <c r="CZ3" s="3020" t="n">
        <v>0</v>
      </c>
      <c r="DA3" s="3023" t="n"/>
      <c r="DB3" s="3023" t="n"/>
      <c r="DC3" s="3023" t="n"/>
      <c r="DD3" s="3023" t="n">
        <v>0</v>
      </c>
      <c r="DE3" s="3023" t="n"/>
      <c r="DF3" s="3023" t="n"/>
      <c r="DG3" s="2065" t="n"/>
      <c r="DH3" s="447" t="n"/>
    </row>
    <row customFormat="1" r="4" s="358">
      <c r="D4" s="2822" t="n">
        <v>46023</v>
      </c>
      <c r="E4" s="2823" t="n"/>
      <c r="F4" s="2823" t="n"/>
      <c r="G4" s="2823" t="n"/>
      <c r="H4" s="2823" t="n"/>
      <c r="I4" s="306" t="n"/>
      <c r="J4" s="2822" t="n">
        <v>46054</v>
      </c>
      <c r="K4" s="2823" t="n"/>
      <c r="L4" s="2823" t="n"/>
      <c r="M4" s="2823" t="n"/>
      <c r="N4" s="2823" t="n"/>
      <c r="O4" s="306" t="n"/>
      <c r="P4" s="2824" t="n">
        <v>46082</v>
      </c>
      <c r="Q4" s="2823" t="n"/>
      <c r="R4" s="2823" t="n"/>
      <c r="S4" s="2823" t="n"/>
      <c r="T4" s="2825" t="n"/>
      <c r="U4" s="306" t="n"/>
      <c r="V4" s="2822" t="n">
        <v>46113</v>
      </c>
      <c r="W4" s="2823" t="n"/>
      <c r="X4" s="2823" t="n"/>
      <c r="Y4" s="2823" t="n"/>
      <c r="Z4" s="2823" t="n"/>
      <c r="AA4" s="2823" t="n"/>
      <c r="AB4" s="2823" t="n"/>
      <c r="AC4" s="306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306" t="n"/>
      <c r="AL4" s="2822" t="n">
        <v>46174</v>
      </c>
      <c r="AM4" s="2823" t="n"/>
      <c r="AN4" s="2823" t="n"/>
      <c r="AO4" s="2823" t="n"/>
      <c r="AP4" s="2823" t="n"/>
      <c r="AQ4" s="2823" t="n"/>
      <c r="AR4" s="2823" t="n"/>
      <c r="AS4" s="2823" t="n"/>
      <c r="AT4" s="2830" t="n"/>
      <c r="AU4" s="2822" t="n">
        <v>46204</v>
      </c>
      <c r="AV4" s="2823" t="n"/>
      <c r="AW4" s="2823" t="n"/>
      <c r="AX4" s="2823" t="n"/>
      <c r="AY4" s="2823" t="n"/>
      <c r="AZ4" s="2823" t="n"/>
      <c r="BA4" s="2823" t="n"/>
      <c r="BB4" s="306" t="n"/>
      <c r="BC4" s="2822" t="n">
        <v>46235</v>
      </c>
      <c r="BD4" s="2823" t="n"/>
      <c r="BE4" s="2823" t="n"/>
      <c r="BF4" s="2823" t="n"/>
      <c r="BG4" s="2823" t="n"/>
      <c r="BH4" s="2823" t="n"/>
      <c r="BI4" s="2823" t="n"/>
      <c r="BJ4" s="2830" t="n"/>
      <c r="BK4" s="2824" t="n">
        <v>46266</v>
      </c>
      <c r="BL4" s="2823" t="n"/>
      <c r="BM4" s="2823" t="n"/>
      <c r="BN4" s="2823" t="n"/>
      <c r="BO4" s="2823" t="n"/>
      <c r="BP4" s="2823" t="n"/>
      <c r="BQ4" s="2823" t="n"/>
      <c r="BR4" s="2825" t="n"/>
      <c r="BS4" s="2012" t="n"/>
      <c r="BT4" s="3024" t="n">
        <v>46296</v>
      </c>
      <c r="BU4" s="2833" t="n"/>
      <c r="BV4" s="2833" t="n"/>
      <c r="BW4" s="2833" t="n"/>
      <c r="BX4" s="2833" t="n"/>
      <c r="BY4" s="2833" t="n"/>
      <c r="BZ4" s="3025" t="n"/>
      <c r="CA4" s="1810" t="n"/>
      <c r="CB4" s="2822" t="n">
        <v>46327</v>
      </c>
      <c r="CC4" s="2823" t="n"/>
      <c r="CD4" s="2823" t="n"/>
      <c r="CE4" s="2823" t="n"/>
      <c r="CF4" s="2823" t="n"/>
      <c r="CG4" s="2823" t="n"/>
      <c r="CH4" s="2823" t="n"/>
      <c r="CI4" s="306" t="n"/>
      <c r="CJ4" s="2824" t="n">
        <v>46357</v>
      </c>
      <c r="CK4" s="2823" t="n"/>
      <c r="CL4" s="2823" t="n"/>
      <c r="CM4" s="2823" t="n"/>
      <c r="CN4" s="2823" t="n"/>
      <c r="CO4" s="2823" t="n"/>
      <c r="CP4" s="2825" t="n"/>
      <c r="CQ4" s="465" t="n"/>
      <c r="CR4" s="306" t="inlineStr">
        <is>
          <t>CUMUL</t>
        </is>
      </c>
      <c r="CS4" s="2823" t="n"/>
      <c r="CT4" s="2823" t="n"/>
      <c r="CU4" s="2823" t="n"/>
      <c r="CV4" s="2823" t="n"/>
      <c r="CW4" s="2823" t="n"/>
      <c r="CX4" s="2825" t="n"/>
      <c r="CZ4" s="3026" t="n"/>
      <c r="DA4" s="2063" t="n"/>
      <c r="DB4" s="2063" t="inlineStr">
        <is>
          <t>ANNUEL</t>
        </is>
      </c>
      <c r="DC4" s="3027" t="n"/>
      <c r="DD4" s="3027" t="n"/>
      <c r="DE4" s="3027" t="n"/>
      <c r="DF4" s="2063" t="n"/>
      <c r="DG4" s="2066" t="n"/>
      <c r="DH4" s="2067" t="n"/>
      <c r="DJ4" s="2919" t="n"/>
    </row>
    <row customFormat="1" customHeight="1" ht="27.75" r="5" s="359">
      <c r="B5" s="195" t="inlineStr">
        <is>
          <t>(En Millions ML)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022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022" t="inlineStr">
        <is>
          <t>Evol 
%</t>
        </is>
      </c>
      <c r="CZ5" s="2635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J5" s="3028" t="n"/>
    </row>
    <row customHeight="1" ht="1.5" r="6">
      <c r="D6" s="2607" t="n"/>
      <c r="E6" s="2606" t="n"/>
      <c r="F6" s="2606" t="n"/>
      <c r="G6" s="2606" t="n"/>
      <c r="H6" s="190" t="n"/>
      <c r="I6" s="480" t="n"/>
      <c r="J6" s="2783" t="n"/>
      <c r="K6" s="2606" t="n"/>
      <c r="L6" s="2605" t="n"/>
      <c r="M6" s="2605" t="n"/>
      <c r="O6" s="2831" t="n"/>
      <c r="P6" s="3029" t="n"/>
      <c r="Q6" s="2606" t="n"/>
      <c r="R6" s="2606" t="n"/>
      <c r="S6" s="2606" t="n"/>
      <c r="T6" s="1952" t="n"/>
      <c r="U6" s="480" t="n"/>
      <c r="V6" s="2605" t="n"/>
      <c r="W6" s="2605" t="n"/>
      <c r="X6" s="2605" t="n"/>
      <c r="Y6" s="2605" t="n"/>
      <c r="Z6" s="2605" t="n"/>
      <c r="AA6" s="2605" t="n"/>
      <c r="AC6" s="480" t="n"/>
      <c r="AD6" s="2607" t="n"/>
      <c r="AE6" s="2606" t="n"/>
      <c r="AF6" s="2607" t="n"/>
      <c r="AG6" s="2606" t="n"/>
      <c r="AH6" s="2606" t="n"/>
      <c r="AI6" s="2606" t="n"/>
      <c r="AJ6" s="190" t="n"/>
      <c r="AK6" s="2002" t="n"/>
      <c r="AL6" s="3030" t="n"/>
      <c r="AM6" s="2783" t="n"/>
      <c r="AN6" s="2783" t="n"/>
      <c r="AO6" s="2783" t="n"/>
      <c r="AP6" s="2783" t="n"/>
      <c r="AQ6" s="2783" t="n"/>
      <c r="AR6" s="2783" t="n"/>
      <c r="AS6" s="190" t="n"/>
      <c r="AT6" s="2839" t="n"/>
      <c r="AU6" s="2783" t="n"/>
      <c r="AV6" s="2606" t="n"/>
      <c r="AW6" s="2606" t="n"/>
      <c r="AX6" s="2606" t="n"/>
      <c r="AY6" s="2606" t="n"/>
      <c r="AZ6" s="2606" t="n"/>
      <c r="BA6" s="190" t="n"/>
      <c r="BB6" s="2002" t="n"/>
      <c r="BC6" s="2783" t="n"/>
      <c r="BD6" s="2783" t="n"/>
      <c r="BE6" s="2783" t="n"/>
      <c r="BF6" s="2783" t="n"/>
      <c r="BG6" s="2783" t="n"/>
      <c r="BH6" s="2783" t="n"/>
      <c r="BI6" s="190" t="n"/>
      <c r="BJ6" s="2839" t="n"/>
      <c r="BK6" s="2783" t="n"/>
      <c r="BL6" s="2606" t="n"/>
      <c r="BM6" s="2606" t="n"/>
      <c r="BN6" s="2606" t="n"/>
      <c r="BO6" s="2606" t="n"/>
      <c r="BP6" s="2606" t="n"/>
      <c r="BQ6" s="2606" t="n"/>
      <c r="BR6" s="190" t="n"/>
      <c r="BS6" s="2002" t="n"/>
      <c r="BT6" s="2783" t="n"/>
      <c r="BU6" s="2606" t="n"/>
      <c r="BV6" s="2606" t="n"/>
      <c r="BW6" s="2606" t="n"/>
      <c r="BX6" s="2606" t="n"/>
      <c r="BY6" s="2606" t="n"/>
      <c r="BZ6" s="190" t="n"/>
      <c r="CA6" s="2002" t="n"/>
      <c r="CB6" s="2783" t="n"/>
      <c r="CC6" s="2606" t="n"/>
      <c r="CD6" s="2606" t="n"/>
      <c r="CE6" s="2606" t="n"/>
      <c r="CF6" s="2606" t="n"/>
      <c r="CG6" s="2606" t="n"/>
      <c r="CH6" s="190" t="n"/>
      <c r="CI6" s="2002" t="n"/>
      <c r="CK6" s="2606" t="n"/>
      <c r="CL6" s="2606" t="n"/>
      <c r="CM6" s="2606" t="n"/>
      <c r="CN6" s="2606" t="n"/>
      <c r="CO6" s="2606" t="n"/>
      <c r="CQ6" s="480" t="n"/>
      <c r="CR6" s="3031" t="n"/>
      <c r="CS6" s="2606" t="n"/>
      <c r="CT6" s="2606" t="n"/>
      <c r="CU6" s="2606" t="n"/>
      <c r="CV6" s="2606" t="n"/>
      <c r="CW6" s="2606" t="n"/>
      <c r="CZ6" s="3031" t="n"/>
    </row>
    <row customHeight="1" ht="3.75" r="7">
      <c r="D7" s="2607" t="n"/>
      <c r="E7" s="2607" t="n"/>
      <c r="F7" s="2607" t="n"/>
      <c r="G7" s="2607" t="n"/>
      <c r="H7" s="190" t="n"/>
      <c r="I7" s="480" t="n"/>
      <c r="J7" s="2783" t="n"/>
      <c r="K7" s="2607" t="n"/>
      <c r="L7" s="2605" t="n"/>
      <c r="M7" s="2605" t="n"/>
      <c r="O7" s="2831" t="n"/>
      <c r="P7" s="3029" t="n"/>
      <c r="Q7" s="2607" t="n"/>
      <c r="R7" s="2607" t="n"/>
      <c r="S7" s="2607" t="n"/>
      <c r="T7" s="1952" t="n"/>
      <c r="U7" s="480" t="n"/>
      <c r="V7" s="2605" t="n"/>
      <c r="W7" s="2605" t="n"/>
      <c r="X7" s="2605" t="n"/>
      <c r="Y7" s="2605" t="n"/>
      <c r="Z7" s="2605" t="n"/>
      <c r="AA7" s="2605" t="n"/>
      <c r="AC7" s="480" t="n"/>
      <c r="AD7" s="2607" t="n"/>
      <c r="AE7" s="2607" t="n"/>
      <c r="AF7" s="3032" t="n"/>
      <c r="AG7" s="2607" t="n"/>
      <c r="AH7" s="2607" t="n"/>
      <c r="AI7" s="2607" t="n"/>
      <c r="AJ7" s="190" t="n"/>
      <c r="AK7" s="2002" t="n"/>
      <c r="AL7" s="3030" t="n"/>
      <c r="AM7" s="2783" t="n"/>
      <c r="AN7" s="2783" t="n"/>
      <c r="AO7" s="2783" t="n"/>
      <c r="AP7" s="2783" t="n"/>
      <c r="AQ7" s="2783" t="n"/>
      <c r="AR7" s="2783" t="n"/>
      <c r="AS7" s="190" t="n"/>
      <c r="AT7" s="2839" t="n"/>
      <c r="AU7" s="2783" t="n"/>
      <c r="AV7" s="2607" t="n"/>
      <c r="AW7" s="2607" t="n"/>
      <c r="AX7" s="2607" t="n"/>
      <c r="AY7" s="2607" t="n"/>
      <c r="AZ7" s="2607" t="n"/>
      <c r="BA7" s="190" t="n"/>
      <c r="BB7" s="2002" t="n"/>
      <c r="BC7" s="2783" t="n"/>
      <c r="BD7" s="2783" t="n"/>
      <c r="BE7" s="2783" t="n"/>
      <c r="BF7" s="2783" t="n"/>
      <c r="BG7" s="2783" t="n"/>
      <c r="BH7" s="2783" t="n"/>
      <c r="BI7" s="190" t="n"/>
      <c r="BJ7" s="2839" t="n"/>
      <c r="BK7" s="2783" t="n"/>
      <c r="BL7" s="2607" t="n"/>
      <c r="BM7" s="2607" t="n"/>
      <c r="BN7" s="2607" t="n"/>
      <c r="BO7" s="2607" t="n"/>
      <c r="BP7" s="2607" t="n"/>
      <c r="BQ7" s="2607" t="n"/>
      <c r="BR7" s="190" t="n"/>
      <c r="BS7" s="2002" t="n"/>
      <c r="BT7" s="2783" t="n"/>
      <c r="BU7" s="2607" t="n"/>
      <c r="BV7" s="2607" t="n"/>
      <c r="BW7" s="2607" t="n"/>
      <c r="BX7" s="2607" t="n"/>
      <c r="BY7" s="2607" t="n"/>
      <c r="BZ7" s="190" t="n"/>
      <c r="CA7" s="2002" t="n"/>
      <c r="CB7" s="2783" t="n"/>
      <c r="CC7" s="2607" t="n"/>
      <c r="CD7" s="2607" t="n"/>
      <c r="CE7" s="2607" t="n"/>
      <c r="CF7" s="2607" t="n"/>
      <c r="CG7" s="2607" t="n"/>
      <c r="CH7" s="190" t="n"/>
      <c r="CI7" s="2002" t="n"/>
      <c r="CK7" s="2607" t="n"/>
      <c r="CL7" s="2607" t="n"/>
      <c r="CM7" s="2607" t="n"/>
      <c r="CN7" s="2607" t="n"/>
      <c r="CO7" s="2607" t="n"/>
      <c r="CQ7" s="480" t="n"/>
      <c r="CR7" s="3029" t="n"/>
      <c r="CV7" s="2606" t="n"/>
      <c r="CX7" s="191" t="n"/>
      <c r="CZ7" s="3029" t="n"/>
      <c r="DA7" s="2607" t="n"/>
      <c r="DB7" s="2607" t="n"/>
      <c r="DC7" s="2607" t="n"/>
      <c r="DD7" s="2607" t="n"/>
      <c r="DE7" s="190" t="n"/>
      <c r="DF7" s="190" t="n"/>
      <c r="DG7" s="190" t="n"/>
      <c r="DH7" s="190" t="n"/>
    </row>
    <row customHeight="1" ht="15" r="8">
      <c r="A8" s="1889" t="inlineStr">
        <is>
          <t>CA Global</t>
        </is>
      </c>
      <c r="B8" s="1890" t="n"/>
      <c r="C8" s="425" t="inlineStr">
        <is>
          <t>CA1</t>
        </is>
      </c>
      <c r="D8" s="3033" t="n">
        <v>7339.879098940679</v>
      </c>
      <c r="E8" s="3034" t="n">
        <v>7989.041997111173</v>
      </c>
      <c r="F8" s="3034" t="n">
        <v>-649.1628981704944</v>
      </c>
      <c r="G8" s="3034" t="n">
        <v>8324.902774543136</v>
      </c>
      <c r="H8" s="1920" t="n">
        <v>-0.1183225440919956</v>
      </c>
      <c r="I8" s="3035" t="n"/>
      <c r="J8" s="3033" t="n">
        <v>6200.941806864406</v>
      </c>
      <c r="K8" s="3034" t="n">
        <v>7610.712891085322</v>
      </c>
      <c r="L8" s="3034" t="n">
        <v>-1409.771084220915</v>
      </c>
      <c r="M8" s="3034" t="n">
        <v>7599.911021913815</v>
      </c>
      <c r="N8" s="1920" t="n">
        <v>-0.1840770518254198</v>
      </c>
      <c r="O8" s="3036" t="n"/>
      <c r="P8" s="3033" t="n">
        <v>6954.069379</v>
      </c>
      <c r="Q8" s="3034" t="n">
        <v>8491.161792581401</v>
      </c>
      <c r="R8" s="3034" t="n">
        <v>-1537.0924135814</v>
      </c>
      <c r="S8" s="3034" t="n">
        <v>7943.492397543057</v>
      </c>
      <c r="T8" s="1920" t="n">
        <v>-0.1245576843315275</v>
      </c>
      <c r="U8" s="3035" t="n"/>
      <c r="V8" s="3037" t="n">
        <v>6294.426947125763</v>
      </c>
      <c r="W8" s="3038" t="n">
        <v>8243.60185520276</v>
      </c>
      <c r="X8" s="3038" t="n">
        <v>6771.300178767146</v>
      </c>
      <c r="Y8" s="3038" t="n">
        <v>-1949.174908076997</v>
      </c>
      <c r="Z8" s="3038" t="n">
        <v>-476.8732316413834</v>
      </c>
      <c r="AA8" s="3038" t="n">
        <v>8080.229196876017</v>
      </c>
      <c r="AB8" s="1920" t="n">
        <v>-0.2210088607932906</v>
      </c>
      <c r="AC8" s="1985" t="n"/>
      <c r="AD8" s="3033" t="n"/>
      <c r="AE8" s="3034" t="n"/>
      <c r="AF8" s="3034" t="n"/>
      <c r="AG8" s="3034" t="n"/>
      <c r="AH8" s="3039" t="n"/>
      <c r="AI8" s="3034" t="n"/>
      <c r="AJ8" s="1987" t="n"/>
      <c r="AK8" s="3035" t="n"/>
      <c r="AL8" s="3033" t="n"/>
      <c r="AM8" s="3034" t="n"/>
      <c r="AN8" s="3034" t="n"/>
      <c r="AO8" s="3034" t="n"/>
      <c r="AP8" s="3034" t="n"/>
      <c r="AQ8" s="3034" t="n"/>
      <c r="AR8" s="3034" t="n"/>
      <c r="AS8" s="3040" t="n"/>
      <c r="AT8" s="3036" t="n"/>
      <c r="AU8" s="3041" t="n"/>
      <c r="AV8" s="3034" t="n"/>
      <c r="AW8" s="3034" t="n"/>
      <c r="AX8" s="3034" t="n"/>
      <c r="AY8" s="3034" t="n"/>
      <c r="AZ8" s="3034" t="n"/>
      <c r="BA8" s="1987" t="n"/>
      <c r="BB8" s="1985" t="n"/>
      <c r="BC8" s="3041" t="n"/>
      <c r="BD8" s="3034" t="n"/>
      <c r="BE8" s="3034" t="n"/>
      <c r="BF8" s="3034" t="n"/>
      <c r="BG8" s="3034" t="n"/>
      <c r="BH8" s="3034" t="n"/>
      <c r="BI8" s="1987" t="n"/>
      <c r="BJ8" s="3036" t="n"/>
      <c r="BK8" s="3041" t="n"/>
      <c r="BL8" s="3034" t="n"/>
      <c r="BM8" s="3034" t="n"/>
      <c r="BN8" s="3034" t="n"/>
      <c r="BO8" s="3034" t="n"/>
      <c r="BP8" s="3034" t="n"/>
      <c r="BQ8" s="3034" t="n"/>
      <c r="BR8" s="3040" t="n"/>
      <c r="BS8" s="1985" t="n"/>
      <c r="BT8" s="3041" t="n"/>
      <c r="BU8" s="3034" t="n"/>
      <c r="BV8" s="3034" t="n"/>
      <c r="BW8" s="3034" t="n"/>
      <c r="BX8" s="3034" t="n"/>
      <c r="BY8" s="3034" t="n"/>
      <c r="BZ8" s="3040" t="n"/>
      <c r="CA8" s="2014" t="n"/>
      <c r="CB8" s="3041" t="n"/>
      <c r="CC8" s="3034" t="n"/>
      <c r="CD8" s="3034" t="n"/>
      <c r="CE8" s="3034" t="n"/>
      <c r="CF8" s="3034" t="n"/>
      <c r="CG8" s="3034" t="n"/>
      <c r="CH8" s="3040" t="n"/>
      <c r="CI8" s="619" t="n"/>
      <c r="CJ8" s="3041" t="n"/>
      <c r="CK8" s="3034" t="n"/>
      <c r="CL8" s="3034" t="n"/>
      <c r="CM8" s="3034" t="n"/>
      <c r="CN8" s="3034" t="n"/>
      <c r="CO8" s="3034" t="n"/>
      <c r="CP8" s="3040" t="n"/>
      <c r="CQ8" s="2023" t="n"/>
      <c r="CR8" s="3042" t="n">
        <v>26789.31723193085</v>
      </c>
      <c r="CS8" s="3043" t="n">
        <v>32334.51853598066</v>
      </c>
      <c r="CT8" s="2853" t="n">
        <v>27266.19046357223</v>
      </c>
      <c r="CU8" s="3043" t="n">
        <v>-5545.201304049806</v>
      </c>
      <c r="CV8" s="3043" t="n">
        <v>-476.8732316413807</v>
      </c>
      <c r="CW8" s="3043" t="n">
        <v>31948.53539087603</v>
      </c>
      <c r="CX8" s="1987">
        <f>IFERROR(CR8/CW8-1,"-")</f>
        <v/>
      </c>
      <c r="CY8" s="2036" t="n"/>
      <c r="CZ8" s="3033" t="n">
        <v>101745.376836135</v>
      </c>
      <c r="DA8" s="3034" t="n">
        <v>91900.41388342748</v>
      </c>
      <c r="DB8" s="3034" t="n"/>
      <c r="DC8" s="3034" t="n"/>
      <c r="DD8" s="3034" t="n">
        <v>91624.47005346612</v>
      </c>
      <c r="DE8" s="2068">
        <f>(CZ8-DD8)/DD8</f>
        <v/>
      </c>
      <c r="DF8" s="2068">
        <f>(DA8-DD8)/DD8</f>
        <v/>
      </c>
      <c r="DG8" s="2068">
        <f>(DB8-DD8)/DD8</f>
        <v/>
      </c>
      <c r="DH8" s="2068">
        <f>(DC8-DD8)/DD8</f>
        <v/>
      </c>
      <c r="DI8" s="2761" t="n"/>
      <c r="DL8" s="2605" t="n"/>
      <c r="DM8" s="2847">
        <f>CS8-CZ8</f>
        <v/>
      </c>
      <c r="DN8" s="2847">
        <f>CT8-DC8</f>
        <v/>
      </c>
      <c r="DO8" s="2847">
        <f>CW8-DD8</f>
        <v/>
      </c>
      <c r="DP8" s="2847" t="n"/>
    </row>
    <row customHeight="1" ht="1.5" r="9">
      <c r="C9" s="425" t="inlineStr">
        <is>
          <t>CA2</t>
        </is>
      </c>
      <c r="D9" s="2671" t="n"/>
      <c r="E9" s="2671" t="n"/>
      <c r="F9" s="2671" t="n"/>
      <c r="G9" s="2671" t="n"/>
      <c r="H9" s="2672" t="n"/>
      <c r="I9" s="482" t="n"/>
      <c r="J9" s="2671" t="n"/>
      <c r="K9" s="2671" t="n"/>
      <c r="L9" s="2671" t="n"/>
      <c r="M9" s="2671" t="n"/>
      <c r="N9" s="2672" t="n"/>
      <c r="O9" s="2862" t="n"/>
      <c r="P9" s="2671" t="n"/>
      <c r="Q9" s="2671" t="n"/>
      <c r="R9" s="2671" t="n"/>
      <c r="S9" s="2671" t="n"/>
      <c r="T9" s="2672" t="n"/>
      <c r="U9" s="482" t="n"/>
      <c r="V9" s="3044" t="n"/>
      <c r="W9" s="2674" t="n"/>
      <c r="X9" s="2674" t="n"/>
      <c r="Y9" s="2674" t="n"/>
      <c r="Z9" s="2674" t="n"/>
      <c r="AA9" s="2674" t="n"/>
      <c r="AB9" s="2672" t="n"/>
      <c r="AC9" s="482" t="n"/>
      <c r="AD9" s="2671" t="n"/>
      <c r="AE9" s="2671" t="n"/>
      <c r="AF9" s="2671" t="n"/>
      <c r="AG9" s="2671" t="n"/>
      <c r="AH9" s="2779" t="n"/>
      <c r="AI9" s="2671" t="n"/>
      <c r="AJ9" s="353" t="n"/>
      <c r="AK9" s="482" t="n"/>
      <c r="AL9" s="2671" t="n"/>
      <c r="AM9" s="2671" t="n"/>
      <c r="AN9" s="2671" t="n"/>
      <c r="AO9" s="2671" t="n"/>
      <c r="AP9" s="2671" t="n"/>
      <c r="AQ9" s="2779" t="n"/>
      <c r="AR9" s="2671" t="n"/>
      <c r="AS9" s="353" t="n"/>
      <c r="AT9" s="2862" t="n"/>
      <c r="AU9" s="2779" t="n"/>
      <c r="AV9" s="2671" t="n"/>
      <c r="AW9" s="2671" t="n"/>
      <c r="AX9" s="2671" t="n"/>
      <c r="AY9" s="2671" t="n"/>
      <c r="AZ9" s="2671" t="n"/>
      <c r="BA9" s="353" t="n"/>
      <c r="BB9" s="482" t="n"/>
      <c r="BC9" s="2779" t="n"/>
      <c r="BD9" s="2671" t="n"/>
      <c r="BE9" s="2671" t="n"/>
      <c r="BF9" s="2671" t="n"/>
      <c r="BG9" s="2671" t="n"/>
      <c r="BH9" s="2671" t="n"/>
      <c r="BI9" s="353" t="n"/>
      <c r="BJ9" s="2862" t="n"/>
      <c r="BK9" s="2779" t="n"/>
      <c r="BL9" s="2671" t="n"/>
      <c r="BM9" s="2671" t="n"/>
      <c r="BN9" s="2671" t="n"/>
      <c r="BO9" s="2671" t="n"/>
      <c r="BP9" s="2671" t="n"/>
      <c r="BQ9" s="2671" t="n"/>
      <c r="BR9" s="353" t="n"/>
      <c r="BS9" s="482" t="n"/>
      <c r="BT9" s="2779" t="n"/>
      <c r="BU9" s="2671" t="n"/>
      <c r="BV9" s="2671" t="n"/>
      <c r="BW9" s="2671" t="n"/>
      <c r="BX9" s="2671" t="n"/>
      <c r="BY9" s="2671" t="n"/>
      <c r="BZ9" s="353" t="n"/>
      <c r="CA9" s="482" t="n"/>
      <c r="CB9" s="2779" t="n"/>
      <c r="CC9" s="2671" t="n"/>
      <c r="CD9" s="2671" t="n"/>
      <c r="CE9" s="2671" t="n"/>
      <c r="CF9" s="2671" t="n"/>
      <c r="CG9" s="2671" t="n"/>
      <c r="CH9" s="353" t="n"/>
      <c r="CI9" s="482" t="n"/>
      <c r="CJ9" s="2779" t="n"/>
      <c r="CK9" s="2671" t="n"/>
      <c r="CL9" s="2671" t="n"/>
      <c r="CM9" s="2671" t="n"/>
      <c r="CN9" s="2671" t="n"/>
      <c r="CO9" s="2671" t="n"/>
      <c r="CP9" s="353" t="n"/>
      <c r="CQ9" s="482" t="n"/>
      <c r="CR9" s="3045" t="n"/>
      <c r="CS9" s="3045" t="n"/>
      <c r="CT9" s="2671" t="n"/>
      <c r="CU9" s="3046" t="n"/>
      <c r="CV9" s="3046">
        <f>+CR9-CT9</f>
        <v/>
      </c>
      <c r="CW9" s="3045" t="n"/>
      <c r="CX9" s="353">
        <f>IFERROR(CR9/CW9-1,"-")</f>
        <v/>
      </c>
      <c r="CY9" s="39" t="n"/>
      <c r="CZ9" s="3047" t="n"/>
      <c r="DA9" s="2671" t="n"/>
      <c r="DB9" s="2671" t="n"/>
      <c r="DC9" s="2671" t="n"/>
      <c r="DD9" s="2671" t="n"/>
      <c r="DE9" s="353" t="n"/>
      <c r="DF9" s="353" t="n"/>
      <c r="DG9" s="353" t="n"/>
      <c r="DH9" s="353" t="n"/>
      <c r="DI9" s="2761" t="n"/>
      <c r="DL9" s="2605" t="n"/>
      <c r="DM9" s="2847">
        <f>(CS9-CZ9)*10^6</f>
        <v/>
      </c>
      <c r="DN9" s="2847">
        <f>(CT9-DC9)*10^6</f>
        <v/>
      </c>
      <c r="DO9" s="2847">
        <f>(CW9-DD9)*10^6</f>
        <v/>
      </c>
    </row>
    <row customHeight="1" hidden="1" ht="17.25" r="10">
      <c r="A10" s="556" t="n"/>
      <c r="B10" s="3048" t="inlineStr">
        <is>
          <t>dont CA Etat</t>
        </is>
      </c>
      <c r="C10" s="425" t="inlineStr">
        <is>
          <t>CA3</t>
        </is>
      </c>
      <c r="D10" s="2847" t="n"/>
      <c r="E10" s="2847" t="n"/>
      <c r="F10" s="2847" t="n"/>
      <c r="G10" s="2847" t="n"/>
      <c r="H10" s="3049" t="n"/>
      <c r="I10" s="481" t="n"/>
      <c r="J10" s="2847" t="n"/>
      <c r="K10" s="2847" t="n"/>
      <c r="L10" s="2847" t="n"/>
      <c r="M10" s="2847" t="n"/>
      <c r="N10" s="3049" t="n"/>
      <c r="O10" s="2848" t="n"/>
      <c r="P10" s="2847" t="n"/>
      <c r="Q10" s="2847" t="n"/>
      <c r="R10" s="2847" t="n"/>
      <c r="S10" s="2847" t="n"/>
      <c r="T10" s="3049" t="n"/>
      <c r="U10" s="481" t="n"/>
      <c r="V10" s="3050" t="n"/>
      <c r="W10" s="3051" t="n"/>
      <c r="X10" s="3051" t="n"/>
      <c r="Y10" s="3051" t="n"/>
      <c r="Z10" s="3051" t="n"/>
      <c r="AA10" s="3051" t="n"/>
      <c r="AB10" s="3049" t="n"/>
      <c r="AC10" s="481" t="n"/>
      <c r="AD10" s="2847" t="n"/>
      <c r="AE10" s="2847" t="n"/>
      <c r="AF10" s="2847" t="n"/>
      <c r="AG10" s="2847" t="n"/>
      <c r="AH10" s="2846" t="n"/>
      <c r="AI10" s="2847" t="n"/>
      <c r="AJ10" s="475" t="n"/>
      <c r="AK10" s="481" t="n"/>
      <c r="AL10" s="2847" t="n"/>
      <c r="AM10" s="2847" t="n"/>
      <c r="AN10" s="2847" t="n"/>
      <c r="AO10" s="2847" t="n"/>
      <c r="AP10" s="2847" t="n"/>
      <c r="AQ10" s="2846" t="n"/>
      <c r="AR10" s="2847" t="n"/>
      <c r="AS10" s="475" t="n"/>
      <c r="AT10" s="2848" t="n"/>
      <c r="AU10" s="2846" t="n"/>
      <c r="AV10" s="2847" t="n"/>
      <c r="AW10" s="2847" t="n"/>
      <c r="AX10" s="2847" t="n"/>
      <c r="AY10" s="2847" t="n"/>
      <c r="AZ10" s="2847" t="n"/>
      <c r="BA10" s="475" t="n"/>
      <c r="BB10" s="481" t="n"/>
      <c r="BC10" s="2846" t="n"/>
      <c r="BD10" s="2847" t="n"/>
      <c r="BE10" s="2847" t="n"/>
      <c r="BF10" s="2847" t="n"/>
      <c r="BG10" s="2847" t="n"/>
      <c r="BH10" s="2847" t="n"/>
      <c r="BI10" s="475" t="n"/>
      <c r="BJ10" s="2848" t="n"/>
      <c r="BK10" s="2846" t="n"/>
      <c r="BL10" s="2847" t="n"/>
      <c r="BM10" s="2847" t="n"/>
      <c r="BN10" s="2847" t="n"/>
      <c r="BO10" s="2847" t="n"/>
      <c r="BP10" s="2847" t="n"/>
      <c r="BQ10" s="2847" t="n"/>
      <c r="BR10" s="475" t="n"/>
      <c r="BS10" s="481" t="n"/>
      <c r="BT10" s="2846" t="n"/>
      <c r="BU10" s="2847" t="n"/>
      <c r="BV10" s="2847" t="n"/>
      <c r="BW10" s="2847" t="n"/>
      <c r="BX10" s="2847" t="n"/>
      <c r="BY10" s="2847" t="n"/>
      <c r="BZ10" s="475" t="n"/>
      <c r="CA10" s="1495" t="n"/>
      <c r="CB10" s="2846" t="n"/>
      <c r="CC10" s="2847" t="n"/>
      <c r="CD10" s="2847" t="n"/>
      <c r="CE10" s="2847" t="n"/>
      <c r="CF10" s="2847" t="n"/>
      <c r="CG10" s="2847" t="n"/>
      <c r="CH10" s="475" t="n"/>
      <c r="CI10" s="1495" t="n"/>
      <c r="CJ10" s="2846" t="n"/>
      <c r="CK10" s="2847" t="n"/>
      <c r="CL10" s="2847" t="n"/>
      <c r="CM10" s="2847" t="n"/>
      <c r="CN10" s="2847" t="n"/>
      <c r="CO10" s="2847" t="n"/>
      <c r="CP10" s="475" t="n"/>
      <c r="CQ10" s="499" t="n"/>
      <c r="CR10" s="3052" t="n"/>
      <c r="CS10" s="3052" t="n"/>
      <c r="CT10" s="2847" t="n"/>
      <c r="CU10" s="3052" t="n"/>
      <c r="CV10" s="3052">
        <f>+CR10-CT10</f>
        <v/>
      </c>
      <c r="CW10" s="3052" t="n"/>
      <c r="CX10" s="643">
        <f>IFERROR(CR10/CW10-1,"-")</f>
        <v/>
      </c>
      <c r="CY10" s="666" t="n"/>
      <c r="CZ10" s="3053" t="n"/>
      <c r="DA10" s="2847" t="n"/>
      <c r="DB10" s="2847" t="n"/>
      <c r="DC10" s="2847" t="n"/>
      <c r="DD10" s="2847" t="n"/>
      <c r="DE10" s="475" t="n"/>
      <c r="DF10" s="475" t="n"/>
      <c r="DG10" s="475" t="n"/>
      <c r="DH10" s="475" t="n"/>
      <c r="DI10" s="2761" t="n"/>
      <c r="DL10" s="2605" t="n"/>
      <c r="DM10" s="2847">
        <f>(CS10-CZ10)*10^6</f>
        <v/>
      </c>
      <c r="DN10" s="2847">
        <f>(CT10-DC10)*10^6</f>
        <v/>
      </c>
      <c r="DO10" s="2847">
        <f>(CW10-DD10)*10^6</f>
        <v/>
      </c>
    </row>
    <row customHeight="1" ht="3" r="11">
      <c r="C11" s="425" t="inlineStr">
        <is>
          <t>CA4</t>
        </is>
      </c>
      <c r="D11" s="2671" t="n"/>
      <c r="E11" s="2671" t="n"/>
      <c r="F11" s="2671" t="n"/>
      <c r="G11" s="2671" t="n"/>
      <c r="H11" s="2672" t="n"/>
      <c r="I11" s="486" t="n"/>
      <c r="J11" s="2671" t="n"/>
      <c r="K11" s="2671" t="n"/>
      <c r="L11" s="2671" t="n"/>
      <c r="M11" s="2671" t="n"/>
      <c r="N11" s="2672" t="n"/>
      <c r="O11" s="2945" t="n"/>
      <c r="P11" s="2671" t="n"/>
      <c r="Q11" s="2671" t="n"/>
      <c r="R11" s="2671" t="n"/>
      <c r="S11" s="2671" t="n"/>
      <c r="T11" s="2672" t="n"/>
      <c r="U11" s="486" t="n"/>
      <c r="V11" s="3044" t="n"/>
      <c r="W11" s="2674" t="n"/>
      <c r="X11" s="2674" t="n"/>
      <c r="Y11" s="2674" t="n"/>
      <c r="Z11" s="2674" t="n"/>
      <c r="AA11" s="2674" t="n"/>
      <c r="AB11" s="2672" t="n"/>
      <c r="AC11" s="486" t="n"/>
      <c r="AD11" s="2671" t="n"/>
      <c r="AE11" s="2671" t="n"/>
      <c r="AF11" s="2671" t="n"/>
      <c r="AG11" s="2671" t="n"/>
      <c r="AH11" s="2943" t="n"/>
      <c r="AI11" s="2671" t="n"/>
      <c r="AJ11" s="353" t="n"/>
      <c r="AK11" s="482" t="n"/>
      <c r="AL11" s="2671" t="n"/>
      <c r="AM11" s="2671" t="n"/>
      <c r="AN11" s="2671" t="n"/>
      <c r="AO11" s="2671" t="n"/>
      <c r="AP11" s="2671" t="n"/>
      <c r="AQ11" s="2779" t="n"/>
      <c r="AR11" s="2671" t="n"/>
      <c r="AS11" s="353" t="n"/>
      <c r="AT11" s="2862" t="n"/>
      <c r="AU11" s="2779" t="n"/>
      <c r="AV11" s="2671" t="n"/>
      <c r="AW11" s="2671" t="n"/>
      <c r="AX11" s="2671" t="n"/>
      <c r="AY11" s="2671" t="n"/>
      <c r="AZ11" s="2671" t="n"/>
      <c r="BA11" s="353" t="n"/>
      <c r="BB11" s="482" t="n"/>
      <c r="BC11" s="2779" t="n"/>
      <c r="BD11" s="2671" t="n"/>
      <c r="BE11" s="2671" t="n"/>
      <c r="BF11" s="2671" t="n"/>
      <c r="BG11" s="2671" t="n"/>
      <c r="BH11" s="2671" t="n"/>
      <c r="BI11" s="353" t="n"/>
      <c r="BJ11" s="2862" t="n"/>
      <c r="BK11" s="2779" t="n"/>
      <c r="BL11" s="2671" t="n"/>
      <c r="BM11" s="2671" t="n"/>
      <c r="BN11" s="2671" t="n"/>
      <c r="BO11" s="2671" t="n"/>
      <c r="BP11" s="2671" t="n"/>
      <c r="BQ11" s="2671" t="n"/>
      <c r="BR11" s="353" t="n"/>
      <c r="BS11" s="482" t="n"/>
      <c r="BT11" s="2779" t="n"/>
      <c r="BU11" s="2671" t="n"/>
      <c r="BV11" s="2671" t="n"/>
      <c r="BW11" s="2671" t="n"/>
      <c r="BX11" s="2671" t="n"/>
      <c r="BY11" s="2671" t="n"/>
      <c r="BZ11" s="353" t="n"/>
      <c r="CA11" s="482" t="n"/>
      <c r="CB11" s="2779" t="n"/>
      <c r="CC11" s="2671" t="n"/>
      <c r="CD11" s="2671" t="n"/>
      <c r="CE11" s="2671" t="n"/>
      <c r="CF11" s="2671" t="n"/>
      <c r="CG11" s="2671" t="n"/>
      <c r="CH11" s="353" t="n"/>
      <c r="CI11" s="482" t="n"/>
      <c r="CJ11" s="2779" t="n"/>
      <c r="CK11" s="2671" t="n"/>
      <c r="CL11" s="2671" t="n"/>
      <c r="CM11" s="2671" t="n"/>
      <c r="CN11" s="2671" t="n"/>
      <c r="CO11" s="2671" t="n"/>
      <c r="CP11" s="353" t="n"/>
      <c r="CQ11" s="482" t="n"/>
      <c r="CR11" s="2671" t="n"/>
      <c r="CS11" s="2671" t="n"/>
      <c r="CT11" s="2671" t="n"/>
      <c r="CU11" s="2671" t="n"/>
      <c r="CV11" s="2671">
        <f>+CR11-CT11</f>
        <v/>
      </c>
      <c r="CW11" s="2671" t="n"/>
      <c r="CX11" s="353">
        <f>IFERROR(CR11/CW11-1,"-")</f>
        <v/>
      </c>
      <c r="CY11" s="39" t="n"/>
      <c r="CZ11" s="3047" t="n"/>
      <c r="DA11" s="2671" t="n"/>
      <c r="DB11" s="2671" t="n"/>
      <c r="DC11" s="2671" t="n"/>
      <c r="DD11" s="2671" t="n"/>
      <c r="DE11" s="451" t="n"/>
      <c r="DF11" s="451" t="n"/>
      <c r="DG11" s="451" t="n"/>
      <c r="DH11" s="451" t="n"/>
      <c r="DI11" s="2761" t="n"/>
      <c r="DL11" s="2605" t="n"/>
      <c r="DM11" s="2847">
        <f>(CS11-CZ11)*10^6</f>
        <v/>
      </c>
      <c r="DN11" s="2847">
        <f>(CT11-DC11)*10^6</f>
        <v/>
      </c>
      <c r="DO11" s="2847">
        <f>(CW11-DD11)*10^6</f>
        <v/>
      </c>
    </row>
    <row r="12">
      <c r="A12" s="556" t="inlineStr">
        <is>
          <t>CA services Mobile</t>
        </is>
      </c>
      <c r="B12" s="557" t="n"/>
      <c r="C12" s="425" t="inlineStr">
        <is>
          <t>CA5</t>
        </is>
      </c>
      <c r="D12" s="2847" t="n">
        <v>7211.141869940679</v>
      </c>
      <c r="E12" s="2847" t="n">
        <v>7769.541997111173</v>
      </c>
      <c r="F12" s="2847" t="n">
        <v>-558.4001271704947</v>
      </c>
      <c r="G12" s="2847" t="n">
        <v>8118.348438543137</v>
      </c>
      <c r="H12" s="448" t="n">
        <v>-0.1117476757089351</v>
      </c>
      <c r="I12" s="481" t="n"/>
      <c r="J12" s="2847" t="n">
        <v>6096.632514864406</v>
      </c>
      <c r="K12" s="2847" t="n">
        <v>7391.212891085322</v>
      </c>
      <c r="L12" s="2847" t="n">
        <v>-1294.580376220915</v>
      </c>
      <c r="M12" s="2847" t="n">
        <v>7438.663618913814</v>
      </c>
      <c r="N12" s="448" t="n">
        <v>-0.1804129307093698</v>
      </c>
      <c r="O12" s="2848" t="n"/>
      <c r="P12" s="2847" t="n">
        <v>6873.400821</v>
      </c>
      <c r="Q12" s="2847" t="n">
        <v>8271.661792581401</v>
      </c>
      <c r="R12" s="2847" t="n">
        <v>-1398.260971581401</v>
      </c>
      <c r="S12" s="2847" t="n">
        <v>7825.401794543057</v>
      </c>
      <c r="T12" s="448" t="n">
        <v>-0.1216552195705686</v>
      </c>
      <c r="U12" s="481" t="n"/>
      <c r="V12" s="3054" t="n">
        <v>6135.261189125763</v>
      </c>
      <c r="W12" s="2646" t="n">
        <v>8024.10185520276</v>
      </c>
      <c r="X12" s="2646" t="n">
        <v>6646.761908936638</v>
      </c>
      <c r="Y12" s="2646" t="n">
        <v>-1888.840666076997</v>
      </c>
      <c r="Z12" s="2646" t="n">
        <v>-511.5007198108751</v>
      </c>
      <c r="AA12" s="2646" t="n">
        <v>7896.845075876017</v>
      </c>
      <c r="AB12" s="448" t="n">
        <v>-0.223074388546851</v>
      </c>
      <c r="AC12" s="481" t="n"/>
      <c r="AD12" s="2847" t="n"/>
      <c r="AE12" s="2847" t="n"/>
      <c r="AF12" s="2847" t="n"/>
      <c r="AG12" s="2847" t="n"/>
      <c r="AH12" s="2846" t="n"/>
      <c r="AI12" s="2847" t="n"/>
      <c r="AJ12" s="475" t="n"/>
      <c r="AK12" s="481" t="n"/>
      <c r="AL12" s="2847" t="n"/>
      <c r="AM12" s="2847" t="n"/>
      <c r="AN12" s="2847" t="n"/>
      <c r="AO12" s="2847" t="n"/>
      <c r="AP12" s="2847" t="n"/>
      <c r="AQ12" s="2846" t="n"/>
      <c r="AR12" s="2847" t="n"/>
      <c r="AS12" s="475" t="n"/>
      <c r="AT12" s="2848" t="n"/>
      <c r="AU12" s="2846" t="n"/>
      <c r="AV12" s="2847" t="n"/>
      <c r="AW12" s="2847" t="n"/>
      <c r="AX12" s="2847" t="n"/>
      <c r="AY12" s="2847" t="n"/>
      <c r="AZ12" s="2847" t="n"/>
      <c r="BA12" s="475" t="n"/>
      <c r="BB12" s="481" t="n"/>
      <c r="BC12" s="2846" t="n"/>
      <c r="BD12" s="2847" t="n"/>
      <c r="BE12" s="2847" t="n"/>
      <c r="BF12" s="2847" t="n"/>
      <c r="BG12" s="2847" t="n"/>
      <c r="BH12" s="2847" t="n"/>
      <c r="BI12" s="475" t="n"/>
      <c r="BJ12" s="2848" t="n"/>
      <c r="BK12" s="2846" t="n"/>
      <c r="BL12" s="2847" t="n"/>
      <c r="BM12" s="2847" t="n"/>
      <c r="BN12" s="2847" t="n"/>
      <c r="BO12" s="2847" t="n"/>
      <c r="BP12" s="2847" t="n"/>
      <c r="BQ12" s="2847" t="n"/>
      <c r="BR12" s="475" t="n"/>
      <c r="BS12" s="481" t="n"/>
      <c r="BT12" s="2846" t="n"/>
      <c r="BU12" s="2847" t="n"/>
      <c r="BV12" s="2847" t="n"/>
      <c r="BW12" s="2847" t="n"/>
      <c r="BX12" s="2847" t="n"/>
      <c r="BY12" s="2847" t="n"/>
      <c r="BZ12" s="475" t="n"/>
      <c r="CA12" s="1495" t="n"/>
      <c r="CB12" s="2846" t="n"/>
      <c r="CC12" s="2847" t="n"/>
      <c r="CD12" s="2847" t="n"/>
      <c r="CE12" s="2847" t="n"/>
      <c r="CF12" s="2847" t="n"/>
      <c r="CG12" s="2847" t="n"/>
      <c r="CH12" s="475" t="n"/>
      <c r="CI12" s="1495" t="n"/>
      <c r="CJ12" s="2846" t="n"/>
      <c r="CK12" s="2847" t="n"/>
      <c r="CL12" s="2847" t="n"/>
      <c r="CM12" s="2847" t="n"/>
      <c r="CN12" s="2847" t="n"/>
      <c r="CO12" s="2847" t="n"/>
      <c r="CP12" s="475" t="n"/>
      <c r="CQ12" s="499" t="n"/>
      <c r="CR12" s="2847" t="n">
        <v>26316.43639493085</v>
      </c>
      <c r="CS12" s="2847" t="n">
        <v>31456.51853598066</v>
      </c>
      <c r="CT12" s="2847" t="n">
        <v>26827.93711474172</v>
      </c>
      <c r="CU12" s="2847" t="n">
        <v>-5140.08214104981</v>
      </c>
      <c r="CV12" s="2847" t="n">
        <v>-511.500719810876</v>
      </c>
      <c r="CW12" s="2847" t="n">
        <v>31279.25892787603</v>
      </c>
      <c r="CX12" s="643">
        <f>IFERROR(CR12/CW12-1,"-")</f>
        <v/>
      </c>
      <c r="CY12" s="666" t="n"/>
      <c r="CZ12" s="3053" t="n">
        <v>99111.3768361345</v>
      </c>
      <c r="DA12" s="2847" t="n">
        <v>90296.47805395297</v>
      </c>
      <c r="DB12" s="2847" t="n"/>
      <c r="DC12" s="2847" t="n"/>
      <c r="DD12" s="2847" t="n">
        <v>89943.11399446611</v>
      </c>
      <c r="DE12" s="475">
        <f>(CZ12-DD12)/DD12</f>
        <v/>
      </c>
      <c r="DF12" s="475">
        <f>(DA12-DD12)/DD12</f>
        <v/>
      </c>
      <c r="DG12" s="475">
        <f>(DB12-DD12)/DD12</f>
        <v/>
      </c>
      <c r="DH12" s="475">
        <f>(DC12-DD12)/DD12</f>
        <v/>
      </c>
      <c r="DI12" s="2761" t="n"/>
      <c r="DL12" s="2605" t="n"/>
      <c r="DM12" s="2847">
        <f>(CS12-CZ12)*10^6</f>
        <v/>
      </c>
      <c r="DN12" s="2847">
        <f>(CT12-DC12)*10^6</f>
        <v/>
      </c>
      <c r="DO12" s="2847">
        <f>(CW12-DD12)*10^6</f>
        <v/>
      </c>
    </row>
    <row customHeight="1" ht="4.5" r="13">
      <c r="C13" s="425" t="inlineStr">
        <is>
          <t>CA6</t>
        </is>
      </c>
      <c r="D13" s="2671" t="n"/>
      <c r="E13" s="2671" t="n"/>
      <c r="F13" s="2671" t="n"/>
      <c r="G13" s="2671" t="n"/>
      <c r="H13" s="353" t="n"/>
      <c r="I13" s="482" t="n"/>
      <c r="J13" s="2671" t="n"/>
      <c r="K13" s="2671" t="n"/>
      <c r="L13" s="2671" t="n"/>
      <c r="M13" s="2671" t="n"/>
      <c r="N13" s="353" t="n"/>
      <c r="O13" s="2862" t="n"/>
      <c r="P13" s="2671" t="n"/>
      <c r="Q13" s="2671" t="n"/>
      <c r="R13" s="2671" t="n"/>
      <c r="S13" s="2671" t="n"/>
      <c r="T13" s="353" t="n"/>
      <c r="U13" s="482" t="n"/>
      <c r="V13" s="3044" t="n"/>
      <c r="W13" s="2674" t="n"/>
      <c r="X13" s="2674" t="n"/>
      <c r="Y13" s="2674" t="n"/>
      <c r="Z13" s="2674" t="n"/>
      <c r="AA13" s="2674" t="n"/>
      <c r="AB13" s="353" t="n"/>
      <c r="AC13" s="482" t="n"/>
      <c r="AD13" s="2671" t="n"/>
      <c r="AE13" s="2671" t="n"/>
      <c r="AF13" s="2671" t="n"/>
      <c r="AG13" s="2671" t="n"/>
      <c r="AH13" s="2779" t="n"/>
      <c r="AI13" s="2671" t="n"/>
      <c r="AJ13" s="353" t="n"/>
      <c r="AK13" s="482" t="n"/>
      <c r="AL13" s="2671" t="n"/>
      <c r="AM13" s="2671" t="n"/>
      <c r="AN13" s="2671" t="n"/>
      <c r="AO13" s="2671" t="n"/>
      <c r="AP13" s="2671" t="n"/>
      <c r="AQ13" s="2779" t="n"/>
      <c r="AR13" s="2671" t="n"/>
      <c r="AS13" s="353" t="n"/>
      <c r="AT13" s="2862" t="n"/>
      <c r="AU13" s="2779" t="n"/>
      <c r="AV13" s="2671" t="n"/>
      <c r="AW13" s="2671" t="n"/>
      <c r="AX13" s="2671" t="n"/>
      <c r="AY13" s="2671" t="n"/>
      <c r="AZ13" s="2671" t="n"/>
      <c r="BA13" s="353" t="n"/>
      <c r="BB13" s="482" t="n"/>
      <c r="BC13" s="2779" t="n"/>
      <c r="BD13" s="2671" t="n"/>
      <c r="BE13" s="2671" t="n"/>
      <c r="BF13" s="2671" t="n"/>
      <c r="BG13" s="2671" t="n"/>
      <c r="BH13" s="2671" t="n"/>
      <c r="BI13" s="353" t="n"/>
      <c r="BJ13" s="2862" t="n"/>
      <c r="BK13" s="2779" t="n"/>
      <c r="BL13" s="2671" t="n"/>
      <c r="BM13" s="2671" t="n"/>
      <c r="BN13" s="2671" t="n"/>
      <c r="BO13" s="2671" t="n"/>
      <c r="BP13" s="2671" t="n"/>
      <c r="BQ13" s="2671" t="n"/>
      <c r="BR13" s="353" t="n"/>
      <c r="BS13" s="482" t="n"/>
      <c r="BT13" s="2779" t="n"/>
      <c r="BU13" s="2671" t="n"/>
      <c r="BV13" s="2671" t="n"/>
      <c r="BW13" s="2671" t="n"/>
      <c r="BX13" s="2671" t="n"/>
      <c r="BY13" s="2671" t="n"/>
      <c r="BZ13" s="353" t="n"/>
      <c r="CA13" s="482" t="n"/>
      <c r="CB13" s="2779" t="n"/>
      <c r="CC13" s="2671" t="n"/>
      <c r="CD13" s="2671" t="n"/>
      <c r="CE13" s="2671" t="n"/>
      <c r="CF13" s="2671" t="n"/>
      <c r="CG13" s="2671" t="n"/>
      <c r="CH13" s="353" t="n"/>
      <c r="CI13" s="482" t="n"/>
      <c r="CJ13" s="2779" t="n"/>
      <c r="CK13" s="2671" t="n"/>
      <c r="CL13" s="2671" t="n"/>
      <c r="CM13" s="2671" t="n"/>
      <c r="CN13" s="2671" t="n"/>
      <c r="CO13" s="2671" t="n"/>
      <c r="CP13" s="353" t="n"/>
      <c r="CQ13" s="482" t="n"/>
      <c r="CR13" s="3055" t="n"/>
      <c r="CS13" s="3055" t="n"/>
      <c r="CT13" s="3055" t="n"/>
      <c r="CU13" s="2671" t="n"/>
      <c r="CV13" s="2671">
        <f>+CR13-CT13</f>
        <v/>
      </c>
      <c r="CW13" s="3055" t="n"/>
      <c r="CX13" s="353">
        <f>IFERROR(CR13/CW13-1,"-")</f>
        <v/>
      </c>
      <c r="CY13" s="39" t="n"/>
      <c r="CZ13" s="3047" t="n"/>
      <c r="DA13" s="2671" t="n"/>
      <c r="DB13" s="2671" t="n"/>
      <c r="DC13" s="2671" t="n"/>
      <c r="DD13" s="2671" t="n"/>
      <c r="DE13" s="353" t="n"/>
      <c r="DF13" s="353" t="n"/>
      <c r="DG13" s="353" t="n"/>
      <c r="DH13" s="353" t="n"/>
      <c r="DI13" s="2761" t="n"/>
      <c r="DL13" s="2605" t="n"/>
      <c r="DM13" s="2847">
        <f>(CS13-CZ13)*10^6</f>
        <v/>
      </c>
      <c r="DN13" s="2847">
        <f>(CT13-DC13)*10^6</f>
        <v/>
      </c>
      <c r="DO13" s="2847">
        <f>(CW13-DD13)*10^6</f>
        <v/>
      </c>
    </row>
    <row r="14">
      <c r="A14" s="1893" t="inlineStr">
        <is>
          <t>CA récurrent</t>
        </is>
      </c>
      <c r="B14" s="557" t="n"/>
      <c r="C14" s="425" t="inlineStr">
        <is>
          <t>CA7</t>
        </is>
      </c>
      <c r="D14" s="2847" t="n">
        <v>6739.271948940679</v>
      </c>
      <c r="E14" s="2847" t="n">
        <v>7345.185755444507</v>
      </c>
      <c r="F14" s="2847" t="n">
        <v>-605.9138065038278</v>
      </c>
      <c r="G14" s="2847" t="n">
        <v>7983.145132543136</v>
      </c>
      <c r="H14" s="448" t="n">
        <v>-0.1558124226668299</v>
      </c>
      <c r="I14" s="481" t="n"/>
      <c r="J14" s="2847" t="n">
        <v>5722.784483864407</v>
      </c>
      <c r="K14" s="2847" t="n">
        <v>6966.856649418655</v>
      </c>
      <c r="L14" s="2847" t="n">
        <v>-1244.072165554248</v>
      </c>
      <c r="M14" s="2847" t="n">
        <v>7200.841690913814</v>
      </c>
      <c r="N14" s="448" t="n">
        <v>-0.2052617277941902</v>
      </c>
      <c r="O14" s="2848" t="n"/>
      <c r="P14" s="2847" t="n">
        <v>6463.318850000001</v>
      </c>
      <c r="Q14" s="2847" t="n">
        <v>7846.933769706401</v>
      </c>
      <c r="R14" s="2847" t="n">
        <v>-1383.614919706401</v>
      </c>
      <c r="S14" s="2847" t="n">
        <v>7648.488574543057</v>
      </c>
      <c r="T14" s="448" t="n">
        <v>-0.1549547617143249</v>
      </c>
      <c r="U14" s="481" t="n"/>
      <c r="V14" s="3054" t="n">
        <v>5855.384135125763</v>
      </c>
      <c r="W14" s="2646" t="n">
        <v>7599.00019221339</v>
      </c>
      <c r="X14" s="2646" t="n">
        <v>6265.036247956638</v>
      </c>
      <c r="Y14" s="2646" t="n">
        <v>-1743.616057087626</v>
      </c>
      <c r="Z14" s="2646" t="n">
        <v>-409.652112830875</v>
      </c>
      <c r="AA14" s="2646" t="n">
        <v>7537.169873876017</v>
      </c>
      <c r="AB14" s="448" t="n">
        <v>-0.2231322587778414</v>
      </c>
      <c r="AC14" s="481" t="n"/>
      <c r="AD14" s="2847" t="n"/>
      <c r="AE14" s="2847" t="n"/>
      <c r="AF14" s="2847" t="n"/>
      <c r="AG14" s="2847" t="n"/>
      <c r="AH14" s="2846" t="n"/>
      <c r="AI14" s="2847" t="n"/>
      <c r="AJ14" s="475" t="n"/>
      <c r="AK14" s="481" t="n"/>
      <c r="AL14" s="2847" t="n"/>
      <c r="AM14" s="2847" t="n"/>
      <c r="AN14" s="2847" t="n"/>
      <c r="AO14" s="2847" t="n"/>
      <c r="AP14" s="2847" t="n"/>
      <c r="AQ14" s="2846" t="n"/>
      <c r="AR14" s="2847" t="n"/>
      <c r="AS14" s="2850" t="n"/>
      <c r="AT14" s="2848" t="n"/>
      <c r="AU14" s="2846" t="n"/>
      <c r="AV14" s="2847" t="n"/>
      <c r="AW14" s="2847" t="n"/>
      <c r="AX14" s="2847" t="n"/>
      <c r="AY14" s="2847" t="n"/>
      <c r="AZ14" s="2847" t="n"/>
      <c r="BA14" s="475" t="n"/>
      <c r="BB14" s="481" t="n"/>
      <c r="BC14" s="2846" t="n"/>
      <c r="BD14" s="2847" t="n"/>
      <c r="BE14" s="2847" t="n"/>
      <c r="BF14" s="2847" t="n"/>
      <c r="BG14" s="2847" t="n"/>
      <c r="BH14" s="2847" t="n"/>
      <c r="BI14" s="475" t="n"/>
      <c r="BJ14" s="2848" t="n"/>
      <c r="BK14" s="2846" t="n"/>
      <c r="BL14" s="2847" t="n"/>
      <c r="BM14" s="2847" t="n"/>
      <c r="BN14" s="2847" t="n"/>
      <c r="BO14" s="2847" t="n"/>
      <c r="BP14" s="2847" t="n"/>
      <c r="BQ14" s="2847" t="n"/>
      <c r="BR14" s="475" t="n"/>
      <c r="BS14" s="481" t="n"/>
      <c r="BT14" s="2846" t="n"/>
      <c r="BU14" s="2847" t="n"/>
      <c r="BV14" s="2847" t="n"/>
      <c r="BW14" s="2847" t="n"/>
      <c r="BX14" s="2847" t="n"/>
      <c r="BY14" s="2847" t="n"/>
      <c r="BZ14" s="475" t="n"/>
      <c r="CA14" s="1495" t="n"/>
      <c r="CB14" s="2846" t="n"/>
      <c r="CC14" s="2847" t="n"/>
      <c r="CD14" s="2847" t="n"/>
      <c r="CE14" s="2847" t="n"/>
      <c r="CF14" s="2847" t="n"/>
      <c r="CG14" s="2847" t="n"/>
      <c r="CH14" s="475" t="n"/>
      <c r="CI14" s="1495" t="n"/>
      <c r="CJ14" s="2846" t="n"/>
      <c r="CK14" s="2847" t="n"/>
      <c r="CL14" s="2847" t="n"/>
      <c r="CM14" s="2847" t="n"/>
      <c r="CN14" s="2847" t="n"/>
      <c r="CO14" s="2847" t="n"/>
      <c r="CP14" s="475" t="n"/>
      <c r="CQ14" s="499" t="n"/>
      <c r="CR14" s="2847" t="n">
        <v>24780.75941793085</v>
      </c>
      <c r="CS14" s="2847" t="n">
        <v>29757.97636678295</v>
      </c>
      <c r="CT14" s="2847" t="n">
        <v>25190.41153076172</v>
      </c>
      <c r="CU14" s="3056" t="n">
        <v>-4977.216948852099</v>
      </c>
      <c r="CV14" s="3056" t="n">
        <v>-409.6521128308741</v>
      </c>
      <c r="CW14" s="2847" t="n">
        <v>30369.64527187603</v>
      </c>
      <c r="CX14" s="2038">
        <f>IFERROR(CR14/CW14-1,"-")</f>
        <v/>
      </c>
      <c r="CY14" s="666" t="n"/>
      <c r="CZ14" s="3053" t="n">
        <v>93998.3441614062</v>
      </c>
      <c r="DA14" s="2847" t="n">
        <v>85833.95246997298</v>
      </c>
      <c r="DB14" s="2847" t="n"/>
      <c r="DC14" s="2847" t="n"/>
      <c r="DD14" s="2847" t="n">
        <v>84808.55314746613</v>
      </c>
      <c r="DE14" s="1675">
        <f>(CZ14-DD14)/DD14</f>
        <v/>
      </c>
      <c r="DF14" s="1675">
        <f>(DA14-DD14)/DD14</f>
        <v/>
      </c>
      <c r="DG14" s="1675">
        <f>(DB14-DD14)/DD14</f>
        <v/>
      </c>
      <c r="DH14" s="1675">
        <f>(DC14-DD14)/DD14</f>
        <v/>
      </c>
      <c r="DI14" s="2761" t="n"/>
      <c r="DL14" s="2605" t="n"/>
      <c r="DM14" s="2847">
        <f>(CS14-CZ14)*10^6</f>
        <v/>
      </c>
      <c r="DN14" s="2847">
        <f>(CT14-DC14)*10^6</f>
        <v/>
      </c>
      <c r="DO14" s="2847">
        <f>(CW14-DD14)*10^6</f>
        <v/>
      </c>
    </row>
    <row customHeight="1" ht="3.75" r="15">
      <c r="A15" s="1894" t="n"/>
      <c r="B15" s="439" t="n"/>
      <c r="C15" s="425" t="inlineStr">
        <is>
          <t>CA8</t>
        </is>
      </c>
      <c r="D15" s="2950" t="n"/>
      <c r="E15" s="2950" t="n"/>
      <c r="F15" s="2950" t="n"/>
      <c r="G15" s="2950" t="n"/>
      <c r="H15" s="449" t="n"/>
      <c r="I15" s="483" t="n"/>
      <c r="J15" s="2950" t="n"/>
      <c r="K15" s="2950" t="n"/>
      <c r="L15" s="2950" t="n"/>
      <c r="M15" s="2950" t="n"/>
      <c r="N15" s="449" t="n"/>
      <c r="O15" s="2951" t="n"/>
      <c r="P15" s="2950" t="n"/>
      <c r="Q15" s="2950" t="n"/>
      <c r="R15" s="2950" t="n"/>
      <c r="S15" s="2950" t="n"/>
      <c r="T15" s="449" t="n"/>
      <c r="U15" s="483" t="n"/>
      <c r="V15" s="3057" t="n"/>
      <c r="W15" s="3058" t="n"/>
      <c r="X15" s="3058" t="n"/>
      <c r="Y15" s="3058" t="n"/>
      <c r="Z15" s="3058" t="n"/>
      <c r="AA15" s="3058" t="n"/>
      <c r="AB15" s="449" t="n"/>
      <c r="AC15" s="483" t="n"/>
      <c r="AD15" s="2950" t="n"/>
      <c r="AE15" s="2950" t="n"/>
      <c r="AF15" s="2950" t="n"/>
      <c r="AG15" s="2950" t="n"/>
      <c r="AH15" s="2949" t="n"/>
      <c r="AI15" s="2950" t="n"/>
      <c r="AJ15" s="449" t="n"/>
      <c r="AK15" s="483" t="n"/>
      <c r="AL15" s="2950" t="n"/>
      <c r="AM15" s="2950" t="n"/>
      <c r="AN15" s="2950" t="n"/>
      <c r="AO15" s="2950" t="n"/>
      <c r="AP15" s="2950" t="n"/>
      <c r="AQ15" s="2949" t="n"/>
      <c r="AR15" s="2950" t="n"/>
      <c r="AS15" s="449" t="n"/>
      <c r="AT15" s="2951" t="n"/>
      <c r="AU15" s="2949" t="n"/>
      <c r="AV15" s="2950" t="n"/>
      <c r="AW15" s="2950" t="n"/>
      <c r="AX15" s="2950" t="n"/>
      <c r="AY15" s="2950" t="n"/>
      <c r="AZ15" s="2950" t="n"/>
      <c r="BA15" s="449" t="n"/>
      <c r="BB15" s="483" t="n"/>
      <c r="BC15" s="2949" t="n"/>
      <c r="BD15" s="2950" t="n"/>
      <c r="BE15" s="2950" t="n"/>
      <c r="BF15" s="2950" t="n"/>
      <c r="BG15" s="2950" t="n"/>
      <c r="BH15" s="2950" t="n"/>
      <c r="BI15" s="449" t="n"/>
      <c r="BJ15" s="2951" t="n"/>
      <c r="BK15" s="2949" t="n"/>
      <c r="BL15" s="2950" t="n"/>
      <c r="BM15" s="2950" t="n"/>
      <c r="BN15" s="2950" t="n"/>
      <c r="BO15" s="2950" t="n"/>
      <c r="BP15" s="2950" t="n"/>
      <c r="BQ15" s="2950" t="n"/>
      <c r="BR15" s="449" t="n"/>
      <c r="BS15" s="483" t="n"/>
      <c r="BT15" s="2949" t="n"/>
      <c r="BU15" s="2950" t="n"/>
      <c r="BV15" s="2950" t="n"/>
      <c r="BW15" s="2950" t="n"/>
      <c r="BX15" s="2950" t="n"/>
      <c r="BY15" s="2950" t="n"/>
      <c r="BZ15" s="449" t="n"/>
      <c r="CA15" s="483" t="n"/>
      <c r="CB15" s="2949" t="n"/>
      <c r="CC15" s="2950" t="n"/>
      <c r="CD15" s="2950" t="n"/>
      <c r="CE15" s="2950" t="n"/>
      <c r="CF15" s="2950" t="n"/>
      <c r="CG15" s="2950" t="n"/>
      <c r="CH15" s="449" t="n"/>
      <c r="CI15" s="483" t="n"/>
      <c r="CJ15" s="2949" t="n"/>
      <c r="CK15" s="2950" t="n"/>
      <c r="CL15" s="2950" t="n"/>
      <c r="CM15" s="2950" t="n"/>
      <c r="CN15" s="2950" t="n"/>
      <c r="CO15" s="2950" t="n"/>
      <c r="CP15" s="449" t="n"/>
      <c r="CQ15" s="482" t="n"/>
      <c r="CR15" s="3046" t="n"/>
      <c r="CS15" s="3046" t="n"/>
      <c r="CT15" s="3046" t="n"/>
      <c r="CU15" s="3046" t="n"/>
      <c r="CV15" s="3046">
        <f>+CR15-CT15</f>
        <v/>
      </c>
      <c r="CW15" s="3046" t="n"/>
      <c r="CX15" s="2039">
        <f>IFERROR(CR15/CW15-1,"-")</f>
        <v/>
      </c>
      <c r="CY15" s="39" t="n"/>
      <c r="CZ15" s="3059" t="n"/>
      <c r="DA15" s="2950" t="n"/>
      <c r="DB15" s="2950" t="n"/>
      <c r="DC15" s="2950" t="n"/>
      <c r="DD15" s="2950" t="n"/>
      <c r="DE15" s="353" t="n"/>
      <c r="DF15" s="353" t="n"/>
      <c r="DG15" s="353" t="n"/>
      <c r="DH15" s="353" t="n"/>
      <c r="DI15" s="2761" t="n"/>
      <c r="DL15" s="2605" t="n"/>
      <c r="DM15" s="2847">
        <f>(CS15-CZ15)*10^6</f>
        <v/>
      </c>
      <c r="DN15" s="2847">
        <f>(CT15-DC15)*10^6</f>
        <v/>
      </c>
      <c r="DO15" s="2847">
        <f>(CW15-DD15)*10^6</f>
        <v/>
      </c>
    </row>
    <row r="16">
      <c r="A16" s="1895" t="inlineStr">
        <is>
          <t>CA sortant</t>
        </is>
      </c>
      <c r="B16" s="1896" t="n"/>
      <c r="C16" s="425" t="inlineStr">
        <is>
          <t>CA9</t>
        </is>
      </c>
      <c r="D16" s="3060" t="n">
        <v>6304.774042161018</v>
      </c>
      <c r="E16" s="3060" t="n">
        <v>7020.978269673426</v>
      </c>
      <c r="F16" s="3060" t="n">
        <v>-716.2042275124077</v>
      </c>
      <c r="G16" s="3060" t="n">
        <v>7739.291804509237</v>
      </c>
      <c r="H16" s="1922" t="n">
        <v>-0.185355171840453</v>
      </c>
      <c r="I16" s="1933" t="n"/>
      <c r="J16" s="3060" t="n">
        <v>5386.280441136949</v>
      </c>
      <c r="K16" s="3060" t="n">
        <v>6641.846148219389</v>
      </c>
      <c r="L16" s="3060" t="n">
        <v>-1255.56570708244</v>
      </c>
      <c r="M16" s="3060" t="n">
        <v>6969.149703879915</v>
      </c>
      <c r="N16" s="1922" t="n">
        <v>-0.227125163039867</v>
      </c>
      <c r="O16" s="3061" t="n"/>
      <c r="P16" s="3060" t="n">
        <v>6209.905352135595</v>
      </c>
      <c r="Q16" s="3060" t="n">
        <v>7520.96031073195</v>
      </c>
      <c r="R16" s="3060" t="n">
        <v>-1311.054958596355</v>
      </c>
      <c r="S16" s="3060" t="n">
        <v>7409.304170509158</v>
      </c>
      <c r="T16" s="1922" t="n">
        <v>-0.1618773896673678</v>
      </c>
      <c r="U16" s="1933" t="n"/>
      <c r="V16" s="3062" t="n">
        <v>5523.113322754238</v>
      </c>
      <c r="W16" s="3063" t="n">
        <v>7272.04056186887</v>
      </c>
      <c r="X16" s="3063" t="n">
        <v>5835.557578963614</v>
      </c>
      <c r="Y16" s="3063" t="n">
        <v>-1748.927239114632</v>
      </c>
      <c r="Z16" s="3063" t="n">
        <v>-312.4442562093764</v>
      </c>
      <c r="AA16" s="3063" t="n">
        <v>7303.104802147203</v>
      </c>
      <c r="AB16" s="1922" t="n">
        <v>-0.2437307867839479</v>
      </c>
      <c r="AC16" s="1933" t="n"/>
      <c r="AD16" s="3060" t="n"/>
      <c r="AE16" s="3060" t="n"/>
      <c r="AF16" s="3060" t="n"/>
      <c r="AG16" s="3060" t="n"/>
      <c r="AH16" s="3064" t="n"/>
      <c r="AI16" s="3060" t="n"/>
      <c r="AJ16" s="1989" t="n"/>
      <c r="AK16" s="1933" t="n"/>
      <c r="AL16" s="3060" t="n"/>
      <c r="AM16" s="3060" t="n"/>
      <c r="AN16" s="3060" t="n"/>
      <c r="AO16" s="3060" t="n"/>
      <c r="AP16" s="3060" t="n"/>
      <c r="AQ16" s="3064" t="n"/>
      <c r="AR16" s="3060" t="n"/>
      <c r="AS16" s="3065" t="n"/>
      <c r="AT16" s="3061" t="n"/>
      <c r="AU16" s="3064" t="n"/>
      <c r="AV16" s="3060" t="n"/>
      <c r="AW16" s="3060" t="n"/>
      <c r="AX16" s="3060" t="n"/>
      <c r="AY16" s="3060" t="n"/>
      <c r="AZ16" s="3060" t="n"/>
      <c r="BA16" s="1989" t="n"/>
      <c r="BB16" s="1933" t="n"/>
      <c r="BC16" s="3064" t="n"/>
      <c r="BD16" s="3060" t="n"/>
      <c r="BE16" s="3060" t="n"/>
      <c r="BF16" s="3060" t="n"/>
      <c r="BG16" s="3060" t="n"/>
      <c r="BH16" s="3060" t="n"/>
      <c r="BI16" s="1989" t="n"/>
      <c r="BJ16" s="3061" t="n"/>
      <c r="BK16" s="3064" t="n"/>
      <c r="BL16" s="3060" t="n"/>
      <c r="BM16" s="3060" t="n"/>
      <c r="BN16" s="3060" t="n"/>
      <c r="BO16" s="3060" t="n"/>
      <c r="BP16" s="3060" t="n"/>
      <c r="BQ16" s="3060" t="n"/>
      <c r="BR16" s="1989" t="n"/>
      <c r="BS16" s="1933" t="n"/>
      <c r="BT16" s="3064" t="n"/>
      <c r="BU16" s="3060" t="n"/>
      <c r="BV16" s="3060" t="n"/>
      <c r="BW16" s="3060" t="n"/>
      <c r="BX16" s="3060" t="n"/>
      <c r="BY16" s="3060" t="n"/>
      <c r="BZ16" s="1989" t="n"/>
      <c r="CA16" s="2015" t="n"/>
      <c r="CB16" s="3064" t="n"/>
      <c r="CC16" s="3060" t="n"/>
      <c r="CD16" s="3060" t="n"/>
      <c r="CE16" s="3060" t="n"/>
      <c r="CF16" s="3060" t="n"/>
      <c r="CG16" s="3060" t="n"/>
      <c r="CH16" s="1989" t="n"/>
      <c r="CI16" s="2015" t="n"/>
      <c r="CJ16" s="3064" t="n"/>
      <c r="CK16" s="3060" t="n"/>
      <c r="CL16" s="3060" t="n"/>
      <c r="CM16" s="3060" t="n"/>
      <c r="CN16" s="3060" t="n"/>
      <c r="CO16" s="3060" t="n"/>
      <c r="CP16" s="1989" t="n"/>
      <c r="CQ16" s="1933" t="n"/>
      <c r="CR16" s="3060" t="n">
        <v>23424.0731581878</v>
      </c>
      <c r="CS16" s="3060" t="n">
        <v>28455.82529049363</v>
      </c>
      <c r="CT16" s="3064" t="n">
        <v>23736.51741439717</v>
      </c>
      <c r="CU16" s="3060" t="n">
        <v>-5031.752132305835</v>
      </c>
      <c r="CV16" s="3060" t="n">
        <v>-312.4442562093755</v>
      </c>
      <c r="CW16" s="3060" t="n">
        <v>29420.85048104551</v>
      </c>
      <c r="CX16" s="2040">
        <f>IFERROR(CR16/CW16-1,"-")</f>
        <v/>
      </c>
      <c r="CY16" s="2041" t="n"/>
      <c r="CZ16" s="3066" t="n">
        <v>89982.1469769439</v>
      </c>
      <c r="DA16" s="3060" t="n">
        <v>81272.2755629247</v>
      </c>
      <c r="DB16" s="3060" t="n"/>
      <c r="DC16" s="3060" t="n"/>
      <c r="DD16" s="3060" t="n">
        <v>80628.91678765664</v>
      </c>
      <c r="DE16" s="1989">
        <f>(CZ16-DD16)/DD16</f>
        <v/>
      </c>
      <c r="DF16" s="1989">
        <f>(DA16-DD16)/DD16</f>
        <v/>
      </c>
      <c r="DG16" s="1989">
        <f>(DB16-DD16)/DD16</f>
        <v/>
      </c>
      <c r="DH16" s="1989">
        <f>(DC16-DD16)/DD16</f>
        <v/>
      </c>
      <c r="DI16" s="2761" t="n"/>
      <c r="DL16" s="2605" t="n"/>
      <c r="DM16" s="2847">
        <f>(CS16-CZ16)*10^6</f>
        <v/>
      </c>
      <c r="DN16" s="2847">
        <f>(CT16-DC16)*10^6</f>
        <v/>
      </c>
      <c r="DO16" s="2847">
        <f>(CW16-DD16)*10^6</f>
        <v/>
      </c>
    </row>
    <row customFormat="1" customHeight="1" ht="15" r="17" s="1437">
      <c r="A17" s="1613" t="n"/>
      <c r="B17" s="1898" t="inlineStr">
        <is>
          <t>Prépayé (yc commissions)</t>
        </is>
      </c>
      <c r="C17" s="425" t="inlineStr">
        <is>
          <t>CA10</t>
        </is>
      </c>
      <c r="D17" s="2662" t="n">
        <v>2092.148281</v>
      </c>
      <c r="E17" s="2662" t="n">
        <v>2295.947396751108</v>
      </c>
      <c r="F17" s="2662" t="n">
        <v>-203.7991157511074</v>
      </c>
      <c r="G17" s="2662" t="n">
        <v>3180.332031</v>
      </c>
      <c r="H17" s="1923" t="n">
        <v>-0.3421604220543726</v>
      </c>
      <c r="I17" s="659" t="n"/>
      <c r="J17" s="2662" t="n">
        <v>1827.466021</v>
      </c>
      <c r="K17" s="2662" t="n">
        <v>2238.555103154625</v>
      </c>
      <c r="L17" s="2662" t="n">
        <v>-411.0890821546252</v>
      </c>
      <c r="M17" s="2662" t="n">
        <v>2693.63378</v>
      </c>
      <c r="N17" s="1923" t="n">
        <v>-0.3215610694487208</v>
      </c>
      <c r="O17" s="3067" t="n"/>
      <c r="P17" s="2662" t="n">
        <v>2277.191022000001</v>
      </c>
      <c r="Q17" s="2662" t="n">
        <v>2656.233313123266</v>
      </c>
      <c r="R17" s="2662" t="n">
        <v>-379.0422911232654</v>
      </c>
      <c r="S17" s="2662" t="n">
        <v>2822.216495000007</v>
      </c>
      <c r="T17" s="1923" t="n">
        <v>-0.1931196539902601</v>
      </c>
      <c r="U17" s="659" t="n"/>
      <c r="V17" s="3068" t="n">
        <v>2162.273756262712</v>
      </c>
      <c r="W17" s="2664" t="n">
        <v>2453.64234291249</v>
      </c>
      <c r="X17" s="2664" t="n">
        <v>2315.945951054885</v>
      </c>
      <c r="Y17" s="2664" t="n">
        <v>-291.3685866497785</v>
      </c>
      <c r="Z17" s="2664" t="n">
        <v>-153.6721947921733</v>
      </c>
      <c r="AA17" s="2664" t="n">
        <v>2814.41709</v>
      </c>
      <c r="AB17" s="1923" t="n">
        <v>-0.2317152408057928</v>
      </c>
      <c r="AC17" s="659" t="n"/>
      <c r="AD17" s="2662" t="n"/>
      <c r="AE17" s="2662" t="n"/>
      <c r="AF17" s="2662" t="n"/>
      <c r="AG17" s="2662" t="n"/>
      <c r="AH17" s="3069" t="n"/>
      <c r="AI17" s="2662" t="n"/>
      <c r="AJ17" s="780" t="n"/>
      <c r="AK17" s="659" t="n"/>
      <c r="AL17" s="2662" t="n"/>
      <c r="AM17" s="2662" t="n"/>
      <c r="AN17" s="2662" t="n"/>
      <c r="AO17" s="2662" t="n"/>
      <c r="AP17" s="2662" t="n"/>
      <c r="AQ17" s="3069" t="n"/>
      <c r="AR17" s="2662" t="n"/>
      <c r="AS17" s="780" t="n"/>
      <c r="AT17" s="3067" t="n"/>
      <c r="AU17" s="3069" t="n"/>
      <c r="AV17" s="2662" t="n"/>
      <c r="AW17" s="2662" t="n"/>
      <c r="AX17" s="2662" t="n"/>
      <c r="AY17" s="2662" t="n"/>
      <c r="AZ17" s="2662" t="n"/>
      <c r="BA17" s="780" t="n"/>
      <c r="BB17" s="659" t="n"/>
      <c r="BC17" s="3069" t="n"/>
      <c r="BD17" s="2662" t="n"/>
      <c r="BE17" s="2662" t="n"/>
      <c r="BF17" s="2662" t="n"/>
      <c r="BG17" s="2662" t="n"/>
      <c r="BH17" s="2662" t="n"/>
      <c r="BI17" s="780" t="n"/>
      <c r="BJ17" s="3067" t="n"/>
      <c r="BK17" s="3069" t="n"/>
      <c r="BL17" s="2662" t="n"/>
      <c r="BM17" s="2662" t="n"/>
      <c r="BN17" s="2662" t="n"/>
      <c r="BO17" s="2662" t="n"/>
      <c r="BP17" s="2662" t="n"/>
      <c r="BQ17" s="2662" t="n"/>
      <c r="BR17" s="780" t="n"/>
      <c r="BS17" s="659" t="n"/>
      <c r="BT17" s="3069" t="n"/>
      <c r="BU17" s="2662" t="n"/>
      <c r="BV17" s="2662" t="n"/>
      <c r="BW17" s="2662" t="n"/>
      <c r="BX17" s="2662" t="n"/>
      <c r="BY17" s="2662" t="n"/>
      <c r="BZ17" s="780" t="n"/>
      <c r="CA17" s="659" t="n"/>
      <c r="CB17" s="3069" t="n"/>
      <c r="CC17" s="2662" t="n"/>
      <c r="CD17" s="2662" t="n"/>
      <c r="CE17" s="2662" t="n"/>
      <c r="CF17" s="2662" t="n"/>
      <c r="CG17" s="2662" t="n"/>
      <c r="CH17" s="780" t="n"/>
      <c r="CI17" s="659" t="n"/>
      <c r="CJ17" s="3069" t="n"/>
      <c r="CK17" s="2662" t="n"/>
      <c r="CL17" s="2662" t="n"/>
      <c r="CM17" s="2662" t="n"/>
      <c r="CN17" s="2662" t="n"/>
      <c r="CO17" s="2662" t="n"/>
      <c r="CP17" s="780" t="n"/>
      <c r="CQ17" s="659" t="n"/>
      <c r="CR17" s="2662" t="n">
        <v>8359.079080262713</v>
      </c>
      <c r="CS17" s="2662" t="n">
        <v>9644.378155941489</v>
      </c>
      <c r="CT17" s="2662" t="n">
        <v>8512.751275054885</v>
      </c>
      <c r="CU17" s="2662" t="n">
        <v>-1285.299075678777</v>
      </c>
      <c r="CV17" s="2662" t="n">
        <v>-153.6721947921724</v>
      </c>
      <c r="CW17" s="2662" t="n">
        <v>11510.59939600001</v>
      </c>
      <c r="CX17" s="934">
        <f>IFERROR(CR17/CW17-1,"-")</f>
        <v/>
      </c>
      <c r="CY17" s="666" t="n"/>
      <c r="CZ17" s="3070" t="n">
        <v>29064.9696424933</v>
      </c>
      <c r="DA17" s="2662" t="n">
        <v>31284.38689790065</v>
      </c>
      <c r="DB17" s="2662" t="n"/>
      <c r="DC17" s="2662" t="n"/>
      <c r="DD17" s="2662" t="n">
        <v>28691.13100195764</v>
      </c>
      <c r="DE17" s="780">
        <f>(CZ17-DD17)/DD17</f>
        <v/>
      </c>
      <c r="DF17" s="780">
        <f>(DA17-DD17)/DD17</f>
        <v/>
      </c>
      <c r="DG17" s="780">
        <f>(DB17-DD17)/DD17</f>
        <v/>
      </c>
      <c r="DH17" s="780">
        <f>(DC17-DD17)/DD17</f>
        <v/>
      </c>
      <c r="DI17" s="2761" t="n"/>
      <c r="DJ17" s="2605" t="n"/>
      <c r="DL17" s="2605" t="n"/>
      <c r="DM17" s="2847">
        <f>(CS17-CZ17)*10^6</f>
        <v/>
      </c>
      <c r="DN17" s="2847">
        <f>(CT17-DC17)*10^6</f>
        <v/>
      </c>
      <c r="DO17" s="2847">
        <f>(CW17-DD17)*10^6</f>
        <v/>
      </c>
    </row>
    <row customFormat="1" customHeight="1" hidden="1" ht="15" outlineLevel="1" r="18" s="1877">
      <c r="A18" s="1899" t="inlineStr">
        <is>
          <t>Consumer Prepaid</t>
        </is>
      </c>
      <c r="B18" s="3071" t="n"/>
      <c r="C18" s="425" t="inlineStr">
        <is>
          <t>CA11</t>
        </is>
      </c>
      <c r="D18" s="3072" t="n">
        <v>2092.148281</v>
      </c>
      <c r="E18" s="3072" t="n">
        <v>2295.94739675111</v>
      </c>
      <c r="F18" s="3072" t="n">
        <v>-203.7991157511096</v>
      </c>
      <c r="G18" s="3072" t="n">
        <v>3180.332031</v>
      </c>
      <c r="H18" s="1924" t="n">
        <v>-0.3421604220543725</v>
      </c>
      <c r="I18" s="1934" t="n"/>
      <c r="J18" s="3072" t="n">
        <v>1827.466021</v>
      </c>
      <c r="K18" s="3072" t="n">
        <v>2238.55510315463</v>
      </c>
      <c r="L18" s="3072" t="n">
        <v>-411.0890821546302</v>
      </c>
      <c r="M18" s="3072" t="n">
        <v>2693.63378</v>
      </c>
      <c r="N18" s="1924" t="n">
        <v>-0.3215610694487208</v>
      </c>
      <c r="O18" s="3073" t="n"/>
      <c r="P18" s="3072" t="n">
        <v>2277.191022000001</v>
      </c>
      <c r="Q18" s="3072" t="n">
        <v>2656.23331312327</v>
      </c>
      <c r="R18" s="3072" t="n">
        <v>-379.042291123269</v>
      </c>
      <c r="S18" s="3072" t="n">
        <v>2822.21649500001</v>
      </c>
      <c r="T18" s="1924" t="n">
        <v>-0.1931196539902611</v>
      </c>
      <c r="U18" s="1934" t="n"/>
      <c r="V18" s="3074" t="n">
        <v>2162.273756262712</v>
      </c>
      <c r="W18" s="3075" t="n">
        <v>2453.64234291249</v>
      </c>
      <c r="X18" s="3075" t="n">
        <v>2315.945951054885</v>
      </c>
      <c r="Y18" s="3075" t="n">
        <v>-291.3685866497785</v>
      </c>
      <c r="Z18" s="3075" t="n">
        <v>-153.6721947921733</v>
      </c>
      <c r="AA18" s="3075" t="n">
        <v>2814.41709</v>
      </c>
      <c r="AB18" s="1924" t="n">
        <v>-0.2317152408057926</v>
      </c>
      <c r="AC18" s="1934" t="n"/>
      <c r="AD18" s="3072" t="n"/>
      <c r="AE18" s="3072" t="n"/>
      <c r="AF18" s="3072" t="n"/>
      <c r="AG18" s="3072" t="n"/>
      <c r="AH18" s="3076" t="n"/>
      <c r="AI18" s="3072" t="n"/>
      <c r="AJ18" s="1991" t="n"/>
      <c r="AK18" s="1934" t="n"/>
      <c r="AL18" s="3072" t="n"/>
      <c r="AM18" s="3072" t="n"/>
      <c r="AN18" s="3072" t="n"/>
      <c r="AO18" s="3072" t="n"/>
      <c r="AP18" s="3072" t="n"/>
      <c r="AQ18" s="3076" t="n"/>
      <c r="AR18" s="3072" t="n"/>
      <c r="AS18" s="1991" t="n"/>
      <c r="AT18" s="3073" t="n"/>
      <c r="AU18" s="3076" t="n"/>
      <c r="AV18" s="3072" t="n"/>
      <c r="AW18" s="3072" t="n"/>
      <c r="AX18" s="3072" t="n"/>
      <c r="AY18" s="3072" t="n"/>
      <c r="AZ18" s="3072" t="n"/>
      <c r="BA18" s="1991" t="n"/>
      <c r="BB18" s="1934" t="n"/>
      <c r="BC18" s="3076" t="n"/>
      <c r="BD18" s="3072" t="n"/>
      <c r="BE18" s="3072" t="n"/>
      <c r="BF18" s="3072" t="n"/>
      <c r="BG18" s="3072" t="n"/>
      <c r="BH18" s="3072" t="n"/>
      <c r="BI18" s="1991" t="n"/>
      <c r="BJ18" s="3073" t="n"/>
      <c r="BK18" s="3076" t="n"/>
      <c r="BL18" s="3072" t="n"/>
      <c r="BM18" s="3072" t="n"/>
      <c r="BN18" s="3072" t="n"/>
      <c r="BO18" s="3072" t="n"/>
      <c r="BP18" s="3072" t="n"/>
      <c r="BQ18" s="3072" t="n"/>
      <c r="BR18" s="1991" t="n"/>
      <c r="BS18" s="1934" t="n"/>
      <c r="BT18" s="3076" t="n"/>
      <c r="BU18" s="3072" t="n"/>
      <c r="BV18" s="3072" t="n"/>
      <c r="BW18" s="3072" t="n"/>
      <c r="BX18" s="3072" t="n"/>
      <c r="BY18" s="3072" t="n"/>
      <c r="BZ18" s="1991" t="n"/>
      <c r="CA18" s="2016" t="n"/>
      <c r="CB18" s="3076" t="n"/>
      <c r="CC18" s="3072" t="n"/>
      <c r="CD18" s="3072" t="n"/>
      <c r="CE18" s="3072" t="n"/>
      <c r="CF18" s="3072" t="n"/>
      <c r="CG18" s="3072" t="n"/>
      <c r="CH18" s="1991" t="n"/>
      <c r="CI18" s="2016" t="n"/>
      <c r="CJ18" s="3076" t="n"/>
      <c r="CK18" s="3072" t="n"/>
      <c r="CL18" s="3072" t="n"/>
      <c r="CM18" s="3072" t="n"/>
      <c r="CN18" s="3072" t="n"/>
      <c r="CO18" s="3072" t="n"/>
      <c r="CP18" s="1991" t="n"/>
      <c r="CQ18" s="1934" t="n"/>
      <c r="CR18" s="3072" t="n">
        <v>8359.079080262713</v>
      </c>
      <c r="CS18" s="3072" t="n">
        <v>9644.3781559415</v>
      </c>
      <c r="CT18" s="3077" t="n">
        <v>8512.751275054885</v>
      </c>
      <c r="CU18" s="3072" t="n">
        <v>-1285.299075678788</v>
      </c>
      <c r="CV18" s="3072" t="n">
        <v>-153.6721947921724</v>
      </c>
      <c r="CW18" s="3072" t="n">
        <v>11510.59939600001</v>
      </c>
      <c r="CX18" s="2043">
        <f>+CR18/CW18-1</f>
        <v/>
      </c>
      <c r="CY18" s="2044" t="n"/>
      <c r="CZ18" s="3078" t="n">
        <v>29064.9696424933</v>
      </c>
      <c r="DA18" s="3072" t="n">
        <v>31284.38689790065</v>
      </c>
      <c r="DB18" s="3072" t="n"/>
      <c r="DC18" s="3072" t="n"/>
      <c r="DD18" s="3072" t="n">
        <v>28691.13117095764</v>
      </c>
      <c r="DE18" s="1991">
        <f>(CZ18-DD18)/DD18</f>
        <v/>
      </c>
      <c r="DF18" s="1991">
        <f>(DA18-DD18)/DD18</f>
        <v/>
      </c>
      <c r="DG18" s="1991">
        <f>(DB18-DD18)/DD18</f>
        <v/>
      </c>
      <c r="DH18" s="1991">
        <f>(DC18-DD18)/DD18</f>
        <v/>
      </c>
      <c r="DI18" s="2761" t="n"/>
      <c r="DJ18" s="2605" t="n"/>
      <c r="DL18" s="2605" t="n"/>
      <c r="DM18" s="2847">
        <f>(CS18-CZ18)*10^6</f>
        <v/>
      </c>
      <c r="DN18" s="2847">
        <f>(CT18-DC18)*10^6</f>
        <v/>
      </c>
      <c r="DO18" s="2847">
        <f>(CW18-DD18)*10^6</f>
        <v/>
      </c>
    </row>
    <row customFormat="1" customHeight="1" hidden="1" ht="15" outlineLevel="1" r="19" s="1878">
      <c r="A19" s="1901" t="n"/>
      <c r="B19" s="1902" t="inlineStr">
        <is>
          <t xml:space="preserve">   Frais d'activation &amp; Sim swap</t>
        </is>
      </c>
      <c r="C19" s="425" t="inlineStr">
        <is>
          <t>CA12</t>
        </is>
      </c>
      <c r="D19" s="3079" t="n">
        <v>1.656543</v>
      </c>
      <c r="E19" s="3080" t="n">
        <v>-9.738512</v>
      </c>
      <c r="F19" s="3080" t="n">
        <v>11.395055</v>
      </c>
      <c r="G19" s="3080" t="n">
        <v>-9.204763</v>
      </c>
      <c r="H19" s="1925" t="n">
        <v>-1.179965850288595</v>
      </c>
      <c r="I19" s="1935" t="n"/>
      <c r="J19" s="3079" t="n">
        <v>3.382523</v>
      </c>
      <c r="K19" s="3080" t="n">
        <v>-9.738512</v>
      </c>
      <c r="L19" s="3080" t="n">
        <v>13.121035</v>
      </c>
      <c r="M19" s="3080" t="n">
        <v>-10.193765</v>
      </c>
      <c r="N19" s="1925" t="n">
        <v>-1.331822736741528</v>
      </c>
      <c r="O19" s="3081" t="n"/>
      <c r="P19" s="3079" t="n">
        <v>-3.732056</v>
      </c>
      <c r="Q19" s="3080" t="n">
        <v>-9.738512</v>
      </c>
      <c r="R19" s="3080" t="n">
        <v>6.006456</v>
      </c>
      <c r="S19" s="3080" t="n">
        <v>-19.075374</v>
      </c>
      <c r="T19" s="1925" t="n">
        <v>-0.8043521453367048</v>
      </c>
      <c r="U19" s="1935" t="n"/>
      <c r="V19" s="3082" t="n">
        <v>17.136062</v>
      </c>
      <c r="W19" s="3083" t="n">
        <v>-9.738512</v>
      </c>
      <c r="X19" s="3083" t="n">
        <v>-10.403409</v>
      </c>
      <c r="Y19" s="3083" t="n">
        <v>26.874574</v>
      </c>
      <c r="Z19" s="3083" t="n">
        <v>27.539471</v>
      </c>
      <c r="AA19" s="3083" t="n">
        <v>-7.311322</v>
      </c>
      <c r="AB19" s="1925" t="n">
        <v>-3.343770661448094</v>
      </c>
      <c r="AC19" s="1935" t="n"/>
      <c r="AD19" s="3079" t="n"/>
      <c r="AE19" s="3080" t="n"/>
      <c r="AF19" s="3080" t="n"/>
      <c r="AG19" s="3080" t="n"/>
      <c r="AH19" s="3079" t="n"/>
      <c r="AI19" s="3080" t="n"/>
      <c r="AJ19" s="1992" t="n"/>
      <c r="AK19" s="1935" t="n"/>
      <c r="AL19" s="3084" t="n"/>
      <c r="AM19" s="3080" t="n"/>
      <c r="AN19" s="3080" t="n"/>
      <c r="AO19" s="3080" t="n"/>
      <c r="AP19" s="3080" t="n"/>
      <c r="AQ19" s="3079" t="n"/>
      <c r="AR19" s="3080" t="n"/>
      <c r="AS19" s="1992" t="n"/>
      <c r="AT19" s="3081" t="n"/>
      <c r="AU19" s="3079" t="n"/>
      <c r="AV19" s="3080" t="n"/>
      <c r="AW19" s="3080" t="n"/>
      <c r="AX19" s="3080" t="n"/>
      <c r="AY19" s="3080" t="n"/>
      <c r="AZ19" s="3080" t="n"/>
      <c r="BA19" s="1992" t="n"/>
      <c r="BB19" s="1935" t="n"/>
      <c r="BC19" s="3079" t="n"/>
      <c r="BD19" s="3080" t="n"/>
      <c r="BE19" s="3080" t="n"/>
      <c r="BF19" s="3080" t="n"/>
      <c r="BG19" s="3080" t="n"/>
      <c r="BH19" s="3080" t="n"/>
      <c r="BI19" s="1992" t="n"/>
      <c r="BJ19" s="3081" t="n"/>
      <c r="BK19" s="3079" t="n"/>
      <c r="BL19" s="3080" t="n"/>
      <c r="BM19" s="3080" t="n"/>
      <c r="BN19" s="3080" t="n"/>
      <c r="BO19" s="3080" t="n"/>
      <c r="BP19" s="3080" t="n"/>
      <c r="BQ19" s="3080" t="n"/>
      <c r="BR19" s="1992" t="n"/>
      <c r="BS19" s="1935" t="n"/>
      <c r="BT19" s="3079" t="n"/>
      <c r="BU19" s="3080" t="n"/>
      <c r="BV19" s="3080" t="n"/>
      <c r="BW19" s="3080" t="n"/>
      <c r="BX19" s="3080" t="n"/>
      <c r="BY19" s="3080" t="n"/>
      <c r="BZ19" s="1992" t="n"/>
      <c r="CA19" s="2017" t="n"/>
      <c r="CB19" s="3079" t="n"/>
      <c r="CC19" s="3080" t="n"/>
      <c r="CD19" s="3080" t="n"/>
      <c r="CE19" s="3080" t="n"/>
      <c r="CF19" s="3080" t="n"/>
      <c r="CG19" s="3080" t="n"/>
      <c r="CH19" s="1992" t="n"/>
      <c r="CI19" s="2017" t="n"/>
      <c r="CJ19" s="3079" t="n"/>
      <c r="CK19" s="3080" t="n"/>
      <c r="CL19" s="3080" t="n"/>
      <c r="CM19" s="3080" t="n"/>
      <c r="CN19" s="3080" t="n"/>
      <c r="CO19" s="3080" t="n"/>
      <c r="CP19" s="1992" t="n"/>
      <c r="CQ19" s="1935" t="n"/>
      <c r="CR19" s="3080" t="n">
        <v>18.443072</v>
      </c>
      <c r="CS19" s="3080" t="n">
        <v>-38.954048</v>
      </c>
      <c r="CT19" s="3085" t="n">
        <v>-9.096399</v>
      </c>
      <c r="CU19" s="3080" t="n">
        <v>57.39712</v>
      </c>
      <c r="CV19" s="3080" t="n">
        <v>27.539471</v>
      </c>
      <c r="CW19" s="3080" t="n">
        <v>-45.78522399999999</v>
      </c>
      <c r="CX19" s="2046">
        <f>+CR19/CW19-1</f>
        <v/>
      </c>
      <c r="CY19" s="2047" t="n"/>
      <c r="CZ19" s="3086" t="n">
        <v>-116.862144</v>
      </c>
      <c r="DA19" s="3080" t="n">
        <v>-92.32367099999999</v>
      </c>
      <c r="DB19" s="3080" t="n"/>
      <c r="DC19" s="3080" t="n"/>
      <c r="DD19" s="3080" t="n">
        <v>-151.172361</v>
      </c>
      <c r="DE19" s="1992">
        <f>(CZ19-DD19)/DD19</f>
        <v/>
      </c>
      <c r="DF19" s="1992">
        <f>(DA19-DD19)/DD19</f>
        <v/>
      </c>
      <c r="DG19" s="1992">
        <f>(DB19-DD19)/DD19</f>
        <v/>
      </c>
      <c r="DH19" s="1992">
        <f>(DC19-DD19)/DD19</f>
        <v/>
      </c>
      <c r="DI19" s="2761" t="n"/>
      <c r="DJ19" s="3087" t="n"/>
      <c r="DK19" s="1437" t="n"/>
      <c r="DL19" s="3087" t="n"/>
      <c r="DM19" s="2847">
        <f>(CS19-CZ19)*10^6</f>
        <v/>
      </c>
      <c r="DN19" s="2847">
        <f>(CT19-DC19)*10^6</f>
        <v/>
      </c>
      <c r="DO19" s="2847">
        <f>(CW19-DD19)*10^6</f>
        <v/>
      </c>
      <c r="DP19" s="1437" t="n"/>
      <c r="DQ19" s="1437" t="n"/>
      <c r="DR19" s="1437" t="n"/>
      <c r="DS19" s="1437" t="n"/>
      <c r="DT19" s="1437" t="n"/>
      <c r="DU19" s="1437" t="n"/>
      <c r="DV19" s="1437" t="n"/>
      <c r="DW19" s="1437" t="n"/>
      <c r="DX19" s="1437" t="n"/>
      <c r="DY19" s="1437" t="n"/>
      <c r="DZ19" s="1437" t="n"/>
      <c r="EA19" s="1437" t="n"/>
      <c r="EB19" s="1437" t="n"/>
      <c r="EC19" s="1437" t="n"/>
      <c r="ED19" s="1437" t="n"/>
      <c r="EE19" s="1437" t="n"/>
      <c r="EF19" s="1437" t="n"/>
      <c r="EG19" s="1437" t="n"/>
      <c r="EH19" s="1437" t="n"/>
      <c r="EI19" s="1437" t="n"/>
      <c r="EJ19" s="1437" t="n"/>
      <c r="EK19" s="1437" t="n"/>
      <c r="EL19" s="1437" t="n"/>
      <c r="EM19" s="1437" t="n"/>
      <c r="EN19" s="1437" t="n"/>
      <c r="EO19" s="1437" t="n"/>
      <c r="EP19" s="1437" t="n"/>
      <c r="EQ19" s="1437" t="n"/>
      <c r="ER19" s="1437" t="n"/>
      <c r="ES19" s="1437" t="n"/>
      <c r="ET19" s="1437" t="n"/>
      <c r="EU19" s="1437" t="n"/>
      <c r="EV19" s="1437" t="n"/>
      <c r="EW19" s="1437" t="n"/>
      <c r="EX19" s="1437" t="n"/>
      <c r="EY19" s="1437" t="n"/>
      <c r="EZ19" s="1437" t="n"/>
      <c r="FA19" s="1437" t="n"/>
      <c r="FB19" s="1437" t="n"/>
      <c r="FC19" s="1437" t="n"/>
      <c r="FD19" s="1437" t="n"/>
      <c r="FE19" s="1437" t="n"/>
      <c r="FF19" s="1437" t="n"/>
      <c r="FG19" s="1437" t="n"/>
      <c r="FH19" s="1437" t="n"/>
      <c r="FI19" s="1437" t="n"/>
      <c r="FJ19" s="1437" t="n"/>
      <c r="FK19" s="1437" t="n"/>
      <c r="FL19" s="1437" t="n"/>
      <c r="FM19" s="1437" t="n"/>
      <c r="FN19" s="1437" t="n"/>
      <c r="FO19" s="1437" t="n"/>
      <c r="FP19" s="1437" t="n"/>
      <c r="FQ19" s="1437" t="n"/>
      <c r="FR19" s="1437" t="n"/>
      <c r="FS19" s="1437" t="n"/>
      <c r="FT19" s="1437" t="n"/>
      <c r="FU19" s="1437" t="n"/>
      <c r="FV19" s="1437" t="n"/>
      <c r="FW19" s="1437" t="n"/>
      <c r="FX19" s="1437" t="n"/>
      <c r="FY19" s="1437" t="n"/>
      <c r="FZ19" s="1437" t="n"/>
      <c r="GA19" s="1437" t="n"/>
      <c r="GB19" s="1437" t="n"/>
      <c r="GC19" s="1437" t="n"/>
      <c r="GD19" s="1437" t="n"/>
      <c r="GE19" s="1437" t="n"/>
      <c r="GF19" s="1437" t="n"/>
      <c r="GG19" s="1437" t="n"/>
      <c r="GH19" s="1437" t="n"/>
      <c r="GI19" s="1437" t="n"/>
      <c r="GJ19" s="1437" t="n"/>
      <c r="GK19" s="1437" t="n"/>
      <c r="GL19" s="1437" t="n"/>
      <c r="GM19" s="1437" t="n"/>
      <c r="GN19" s="1437" t="n"/>
      <c r="GO19" s="1437" t="n"/>
      <c r="GP19" s="1437" t="n"/>
      <c r="GQ19" s="1437" t="n"/>
      <c r="GR19" s="1437" t="n"/>
      <c r="GS19" s="1437" t="n"/>
      <c r="GT19" s="1437" t="n"/>
      <c r="GU19" s="1437" t="n"/>
      <c r="GV19" s="1437" t="n"/>
      <c r="GW19" s="1437" t="n"/>
      <c r="GX19" s="1437" t="n"/>
      <c r="GY19" s="1437" t="n"/>
      <c r="GZ19" s="1437" t="n"/>
      <c r="HA19" s="1437" t="n"/>
      <c r="HB19" s="1437" t="n"/>
      <c r="HC19" s="1437" t="n"/>
      <c r="HD19" s="1437" t="n"/>
      <c r="HE19" s="1437" t="n"/>
      <c r="HF19" s="1437" t="n"/>
      <c r="HG19" s="1437" t="n"/>
      <c r="HH19" s="1437" t="n"/>
      <c r="HI19" s="1437" t="n"/>
      <c r="HJ19" s="1437" t="n"/>
      <c r="HK19" s="1437" t="n"/>
      <c r="HL19" s="1437" t="n"/>
    </row>
    <row customFormat="1" customHeight="1" hidden="1" ht="15" outlineLevel="1" r="20" s="1879">
      <c r="A20" s="1904" t="n"/>
      <c r="B20" s="1905" t="inlineStr">
        <is>
          <t xml:space="preserve">    Sortant voix on net</t>
        </is>
      </c>
      <c r="C20" s="425" t="inlineStr">
        <is>
          <t>CA13</t>
        </is>
      </c>
      <c r="D20" s="2937" t="n">
        <v>741.2543635169492</v>
      </c>
      <c r="E20" s="2937" t="n">
        <v>844.2020376810627</v>
      </c>
      <c r="F20" s="2937" t="n">
        <v>-102.9476741641136</v>
      </c>
      <c r="G20" s="2937" t="n">
        <v>1325.24247814407</v>
      </c>
      <c r="H20" s="1926" t="n">
        <v>-0.4406651041286908</v>
      </c>
      <c r="I20" s="1936" t="n"/>
      <c r="J20" s="2937" t="n">
        <v>617.2776911864405</v>
      </c>
      <c r="K20" s="2937" t="n">
        <v>841.1271643969168</v>
      </c>
      <c r="L20" s="2937" t="n">
        <v>-223.8494732104763</v>
      </c>
      <c r="M20" s="2937" t="n">
        <v>1129.24833290678</v>
      </c>
      <c r="N20" s="1926" t="n">
        <v>-0.453372944463406</v>
      </c>
      <c r="O20" s="3088" t="n"/>
      <c r="P20" s="2937" t="n">
        <v>746.8474179999999</v>
      </c>
      <c r="Q20" s="2937" t="n">
        <v>990.9613796647865</v>
      </c>
      <c r="R20" s="2937" t="n">
        <v>-244.1139616647865</v>
      </c>
      <c r="S20" s="2937" t="n">
        <v>1071.56053</v>
      </c>
      <c r="T20" s="1926" t="n">
        <v>-0.3030282498367125</v>
      </c>
      <c r="U20" s="1936" t="n"/>
      <c r="V20" s="3089" t="n">
        <v>734.1064696101695</v>
      </c>
      <c r="W20" s="3090" t="n">
        <v>894.0238285450069</v>
      </c>
      <c r="X20" s="3090" t="n">
        <v>802.5645666738869</v>
      </c>
      <c r="Y20" s="3090" t="n">
        <v>-159.9173589348375</v>
      </c>
      <c r="Z20" s="3090" t="n">
        <v>-68.45809706371745</v>
      </c>
      <c r="AA20" s="3090" t="n">
        <v>1194.16116044068</v>
      </c>
      <c r="AB20" s="1926" t="n">
        <v>-0.3852534365300719</v>
      </c>
      <c r="AC20" s="1936" t="n"/>
      <c r="AD20" s="2937" t="n"/>
      <c r="AE20" s="2937" t="n"/>
      <c r="AF20" s="2937" t="n"/>
      <c r="AG20" s="2937" t="n"/>
      <c r="AH20" s="2871" t="n"/>
      <c r="AI20" s="2937" t="n"/>
      <c r="AJ20" s="1994" t="n"/>
      <c r="AK20" s="1936" t="n"/>
      <c r="AL20" s="2937" t="n"/>
      <c r="AM20" s="2937" t="n"/>
      <c r="AN20" s="2937" t="n"/>
      <c r="AO20" s="2937" t="n"/>
      <c r="AP20" s="2937" t="n"/>
      <c r="AQ20" s="2871" t="n"/>
      <c r="AR20" s="2937" t="n"/>
      <c r="AS20" s="1994" t="n"/>
      <c r="AT20" s="3088" t="n"/>
      <c r="AU20" s="2871" t="n"/>
      <c r="AV20" s="2937" t="n"/>
      <c r="AW20" s="2937" t="n"/>
      <c r="AX20" s="2937" t="n"/>
      <c r="AY20" s="2937" t="n"/>
      <c r="AZ20" s="2937" t="n"/>
      <c r="BA20" s="1994" t="n"/>
      <c r="BB20" s="1936" t="n"/>
      <c r="BC20" s="2871" t="n"/>
      <c r="BD20" s="2937" t="n"/>
      <c r="BE20" s="2937" t="n"/>
      <c r="BF20" s="2937" t="n"/>
      <c r="BG20" s="2937" t="n"/>
      <c r="BH20" s="2937" t="n"/>
      <c r="BI20" s="1994" t="n"/>
      <c r="BJ20" s="3088" t="n"/>
      <c r="BK20" s="2871" t="n"/>
      <c r="BL20" s="2937" t="n"/>
      <c r="BM20" s="2937" t="n"/>
      <c r="BN20" s="2937" t="n"/>
      <c r="BO20" s="2937" t="n"/>
      <c r="BP20" s="2937" t="n"/>
      <c r="BQ20" s="2937" t="n"/>
      <c r="BR20" s="1994" t="n"/>
      <c r="BS20" s="1936" t="n"/>
      <c r="BT20" s="2871" t="n"/>
      <c r="BU20" s="2937" t="n"/>
      <c r="BV20" s="2937" t="n"/>
      <c r="BW20" s="2937" t="n"/>
      <c r="BX20" s="2937" t="n"/>
      <c r="BY20" s="2937" t="n"/>
      <c r="BZ20" s="1994" t="n"/>
      <c r="CA20" s="2018" t="n"/>
      <c r="CB20" s="2871" t="n"/>
      <c r="CC20" s="2937" t="n"/>
      <c r="CD20" s="2937" t="n"/>
      <c r="CE20" s="2937" t="n"/>
      <c r="CF20" s="2937" t="n"/>
      <c r="CG20" s="2937" t="n"/>
      <c r="CH20" s="1994" t="n"/>
      <c r="CI20" s="2018" t="n"/>
      <c r="CJ20" s="2871" t="n"/>
      <c r="CK20" s="2937" t="n"/>
      <c r="CL20" s="2937" t="n"/>
      <c r="CM20" s="2937" t="n"/>
      <c r="CN20" s="2937" t="n"/>
      <c r="CO20" s="2937" t="n"/>
      <c r="CP20" s="1994" t="n"/>
      <c r="CQ20" s="1936" t="n"/>
      <c r="CR20" s="2937" t="n">
        <v>2839.485942313559</v>
      </c>
      <c r="CS20" s="2937" t="n">
        <v>3570.314410287773</v>
      </c>
      <c r="CT20" s="2868" t="n">
        <v>2907.944039377277</v>
      </c>
      <c r="CU20" s="2937" t="n">
        <v>-730.8284679742137</v>
      </c>
      <c r="CV20" s="2937" t="n">
        <v>-68.45809706371756</v>
      </c>
      <c r="CW20" s="2937" t="n">
        <v>4720.21250149153</v>
      </c>
      <c r="CX20" s="2049">
        <f>+CR20/CW20-1</f>
        <v/>
      </c>
      <c r="CY20" s="2050" t="n"/>
      <c r="CZ20" s="3091" t="n">
        <v>10317.2432490968</v>
      </c>
      <c r="DA20" s="2937" t="n">
        <v>10543.43648314787</v>
      </c>
      <c r="DB20" s="2937" t="n"/>
      <c r="DC20" s="2937" t="n"/>
      <c r="DD20" s="2937" t="n">
        <v>10953.60187700678</v>
      </c>
      <c r="DE20" s="1994">
        <f>(CZ20-DD20)/DD20</f>
        <v/>
      </c>
      <c r="DF20" s="1994">
        <f>(DA20-DD20)/DD20</f>
        <v/>
      </c>
      <c r="DG20" s="1994">
        <f>(DB20-DD20)/DD20</f>
        <v/>
      </c>
      <c r="DH20" s="1994">
        <f>(DC20-DD20)/DD20</f>
        <v/>
      </c>
      <c r="DI20" s="2761" t="n"/>
      <c r="DJ20" s="2605" t="n"/>
      <c r="DL20" s="2605" t="n"/>
      <c r="DM20" s="2847">
        <f>(CS20-CZ20)*10^6</f>
        <v/>
      </c>
      <c r="DN20" s="2847">
        <f>(CT20-DC20)*10^6</f>
        <v/>
      </c>
      <c r="DO20" s="2847">
        <f>(CW20-DD20)*10^6</f>
        <v/>
      </c>
    </row>
    <row customFormat="1" customHeight="1" hidden="1" ht="15" outlineLevel="1" r="21" s="1879">
      <c r="A21" s="1904" t="n"/>
      <c r="B21" s="1905" t="inlineStr">
        <is>
          <t xml:space="preserve">    Sortant voix MTN</t>
        </is>
      </c>
      <c r="C21" s="425" t="inlineStr">
        <is>
          <t>CA14</t>
        </is>
      </c>
      <c r="D21" s="2937" t="n">
        <v>676.1036871525423</v>
      </c>
      <c r="E21" s="2937" t="n">
        <v>917.700373242904</v>
      </c>
      <c r="F21" s="2937" t="n">
        <v>-241.5966860903617</v>
      </c>
      <c r="G21" s="2937" t="n">
        <v>1093.76709404237</v>
      </c>
      <c r="H21" s="1926" t="n">
        <v>-0.3818577183065707</v>
      </c>
      <c r="I21" s="1936" t="n"/>
      <c r="J21" s="2937" t="n">
        <v>634.371064881356</v>
      </c>
      <c r="K21" s="2937" t="n">
        <v>896.1793247846741</v>
      </c>
      <c r="L21" s="2937" t="n">
        <v>-261.8082599033181</v>
      </c>
      <c r="M21" s="2937" t="n">
        <v>891.334835940678</v>
      </c>
      <c r="N21" s="1926" t="n">
        <v>-0.2882909549789255</v>
      </c>
      <c r="O21" s="3088" t="n"/>
      <c r="P21" s="2937" t="n">
        <v>733.229152</v>
      </c>
      <c r="Q21" s="2937" t="n">
        <v>1077.236895092062</v>
      </c>
      <c r="R21" s="2937" t="n">
        <v>-344.0077430920625</v>
      </c>
      <c r="S21" s="2937" t="n">
        <v>946.8050469999999</v>
      </c>
      <c r="T21" s="1926" t="n">
        <v>-0.2255753659918966</v>
      </c>
      <c r="U21" s="1936" t="n"/>
      <c r="V21" s="3089" t="n">
        <v>904.5548159576271</v>
      </c>
      <c r="W21" s="3090" t="n">
        <v>997.2872656944151</v>
      </c>
      <c r="X21" s="3090" t="n">
        <v>736.900914776383</v>
      </c>
      <c r="Y21" s="3090" t="n">
        <v>-92.732449736788</v>
      </c>
      <c r="Z21" s="3090" t="n">
        <v>167.653901181244</v>
      </c>
      <c r="AA21" s="3090" t="n">
        <v>991.005146483051</v>
      </c>
      <c r="AB21" s="1926" t="n">
        <v>-0.08723499654086053</v>
      </c>
      <c r="AC21" s="1936" t="n"/>
      <c r="AD21" s="2937" t="n"/>
      <c r="AE21" s="2937" t="n"/>
      <c r="AF21" s="2937" t="n"/>
      <c r="AG21" s="2937" t="n"/>
      <c r="AH21" s="2871" t="n"/>
      <c r="AI21" s="2937" t="n"/>
      <c r="AJ21" s="1994" t="n"/>
      <c r="AK21" s="1936" t="n"/>
      <c r="AL21" s="2937" t="n"/>
      <c r="AM21" s="2937" t="n"/>
      <c r="AN21" s="2937" t="n"/>
      <c r="AO21" s="2937" t="n"/>
      <c r="AP21" s="2937" t="n"/>
      <c r="AQ21" s="2871" t="n"/>
      <c r="AR21" s="2937" t="n"/>
      <c r="AS21" s="1994" t="n"/>
      <c r="AT21" s="3088" t="n"/>
      <c r="AU21" s="2871" t="n"/>
      <c r="AV21" s="2937" t="n"/>
      <c r="AW21" s="2937" t="n"/>
      <c r="AX21" s="2937" t="n"/>
      <c r="AY21" s="2937" t="n"/>
      <c r="AZ21" s="2937" t="n"/>
      <c r="BA21" s="1994" t="n"/>
      <c r="BB21" s="1936" t="n"/>
      <c r="BC21" s="2871" t="n"/>
      <c r="BD21" s="2937" t="n"/>
      <c r="BE21" s="2937" t="n"/>
      <c r="BF21" s="2937" t="n"/>
      <c r="BG21" s="2937" t="n"/>
      <c r="BH21" s="2937" t="n"/>
      <c r="BI21" s="1994" t="n"/>
      <c r="BJ21" s="3088" t="n"/>
      <c r="BK21" s="2871" t="n"/>
      <c r="BL21" s="2937" t="n"/>
      <c r="BM21" s="2937" t="n"/>
      <c r="BN21" s="2937" t="n"/>
      <c r="BO21" s="2937" t="n"/>
      <c r="BP21" s="2937" t="n"/>
      <c r="BQ21" s="2937" t="n"/>
      <c r="BR21" s="1994" t="n"/>
      <c r="BS21" s="1936" t="n"/>
      <c r="BT21" s="2871" t="n"/>
      <c r="BU21" s="2937" t="n"/>
      <c r="BV21" s="2937" t="n"/>
      <c r="BW21" s="2937" t="n"/>
      <c r="BX21" s="2937" t="n"/>
      <c r="BY21" s="2937" t="n"/>
      <c r="BZ21" s="1994" t="n"/>
      <c r="CA21" s="2018" t="n"/>
      <c r="CB21" s="2871" t="n"/>
      <c r="CC21" s="2937" t="n"/>
      <c r="CD21" s="2937" t="n"/>
      <c r="CE21" s="2937" t="n"/>
      <c r="CF21" s="2937" t="n"/>
      <c r="CG21" s="2937" t="n"/>
      <c r="CH21" s="1994" t="n"/>
      <c r="CI21" s="2018" t="n"/>
      <c r="CJ21" s="2871" t="n"/>
      <c r="CK21" s="2937" t="n"/>
      <c r="CL21" s="2937" t="n"/>
      <c r="CM21" s="2937" t="n"/>
      <c r="CN21" s="2937" t="n"/>
      <c r="CO21" s="2937" t="n"/>
      <c r="CP21" s="1994" t="n"/>
      <c r="CQ21" s="1936" t="n"/>
      <c r="CR21" s="2937" t="n">
        <v>2948.258719991525</v>
      </c>
      <c r="CS21" s="2937" t="n">
        <v>3888.403858814056</v>
      </c>
      <c r="CT21" s="2868" t="n">
        <v>2780.604818810281</v>
      </c>
      <c r="CU21" s="2937" t="n">
        <v>-940.1451388225305</v>
      </c>
      <c r="CV21" s="2937" t="n">
        <v>167.6539011812438</v>
      </c>
      <c r="CW21" s="2937" t="n">
        <v>3922.912123466099</v>
      </c>
      <c r="CX21" s="2049">
        <f>+CR21/CW21-1</f>
        <v/>
      </c>
      <c r="CY21" s="2050" t="n"/>
      <c r="CZ21" s="3091" t="n">
        <v>11945.4994660417</v>
      </c>
      <c r="DA21" s="2937" t="n">
        <v>10292.70785948005</v>
      </c>
      <c r="DB21" s="2937" t="n"/>
      <c r="DC21" s="2937" t="n"/>
      <c r="DD21" s="2937" t="n">
        <v>9926.875567688139</v>
      </c>
      <c r="DE21" s="1994">
        <f>(CZ21-DD21)/DD21</f>
        <v/>
      </c>
      <c r="DF21" s="1994">
        <f>(DA21-DD21)/DD21</f>
        <v/>
      </c>
      <c r="DG21" s="1994">
        <f>(DB21-DD21)/DD21</f>
        <v/>
      </c>
      <c r="DH21" s="1994">
        <f>(DC21-DD21)/DD21</f>
        <v/>
      </c>
      <c r="DI21" s="2761" t="n"/>
      <c r="DJ21" s="2605" t="n"/>
      <c r="DL21" s="2605" t="n"/>
      <c r="DM21" s="2847">
        <f>(CS21-CZ21)*10^6</f>
        <v/>
      </c>
      <c r="DN21" s="2847">
        <f>(CT21-DC21)*10^6</f>
        <v/>
      </c>
      <c r="DO21" s="2847">
        <f>(CW21-DD21)*10^6</f>
        <v/>
      </c>
    </row>
    <row customFormat="1" customHeight="1" hidden="1" ht="15" outlineLevel="1" r="22" s="1879">
      <c r="A22" s="1904" t="n"/>
      <c r="B22" s="1905" t="inlineStr">
        <is>
          <t xml:space="preserve">    Sortant voix GLO</t>
        </is>
      </c>
      <c r="C22" s="425" t="inlineStr">
        <is>
          <t>CA15</t>
        </is>
      </c>
      <c r="D22" s="2937" t="n">
        <v>0</v>
      </c>
      <c r="E22" s="2937" t="n">
        <v>0</v>
      </c>
      <c r="F22" s="2937" t="n">
        <v>0</v>
      </c>
      <c r="G22" s="2937" t="n">
        <v>0</v>
      </c>
      <c r="H22" s="1926" t="n"/>
      <c r="I22" s="1936" t="n"/>
      <c r="J22" s="2937" t="n">
        <v>0</v>
      </c>
      <c r="K22" s="2937" t="n">
        <v>0</v>
      </c>
      <c r="L22" s="2937" t="n">
        <v>0</v>
      </c>
      <c r="M22" s="2937" t="n">
        <v>0</v>
      </c>
      <c r="N22" s="1926" t="n"/>
      <c r="O22" s="3088" t="n"/>
      <c r="P22" s="2937" t="n">
        <v>0</v>
      </c>
      <c r="Q22" s="2937" t="n">
        <v>0</v>
      </c>
      <c r="R22" s="2937" t="n">
        <v>0</v>
      </c>
      <c r="S22" s="2937" t="n">
        <v>0</v>
      </c>
      <c r="T22" s="1926" t="n"/>
      <c r="U22" s="1936" t="n"/>
      <c r="V22" s="3089" t="n">
        <v>0</v>
      </c>
      <c r="W22" s="3090" t="n">
        <v>0</v>
      </c>
      <c r="X22" s="3090" t="n">
        <v>0.0007865859957401818</v>
      </c>
      <c r="Y22" s="3090" t="n">
        <v>0</v>
      </c>
      <c r="Z22" s="3090" t="n">
        <v>-0.0007865859957401818</v>
      </c>
      <c r="AA22" s="3090" t="n">
        <v>0</v>
      </c>
      <c r="AB22" s="1926" t="n"/>
      <c r="AC22" s="1936" t="n"/>
      <c r="AD22" s="2937" t="n"/>
      <c r="AE22" s="2937" t="n"/>
      <c r="AF22" s="2937" t="n"/>
      <c r="AG22" s="2937" t="n"/>
      <c r="AH22" s="2871" t="n"/>
      <c r="AI22" s="2937" t="n"/>
      <c r="AJ22" s="1994" t="n"/>
      <c r="AK22" s="1936" t="n"/>
      <c r="AL22" s="2937" t="n"/>
      <c r="AM22" s="2937" t="n"/>
      <c r="AN22" s="2937" t="n"/>
      <c r="AO22" s="2937" t="n"/>
      <c r="AP22" s="2937" t="n"/>
      <c r="AQ22" s="2871" t="n"/>
      <c r="AR22" s="2937" t="n"/>
      <c r="AS22" s="1994" t="n"/>
      <c r="AT22" s="3088" t="n"/>
      <c r="AU22" s="2871" t="n"/>
      <c r="AV22" s="2937" t="n"/>
      <c r="AW22" s="2937" t="n"/>
      <c r="AX22" s="2937" t="n"/>
      <c r="AY22" s="2937" t="n"/>
      <c r="AZ22" s="2937" t="n"/>
      <c r="BA22" s="1994" t="n"/>
      <c r="BB22" s="1936" t="n"/>
      <c r="BC22" s="2871" t="n"/>
      <c r="BD22" s="2937" t="n"/>
      <c r="BE22" s="2937" t="n"/>
      <c r="BF22" s="2937" t="n"/>
      <c r="BG22" s="2937" t="n"/>
      <c r="BH22" s="2937" t="n"/>
      <c r="BI22" s="1994" t="n"/>
      <c r="BJ22" s="3088" t="n"/>
      <c r="BK22" s="2871" t="n"/>
      <c r="BL22" s="2937" t="n"/>
      <c r="BM22" s="2937" t="n"/>
      <c r="BN22" s="2937" t="n"/>
      <c r="BO22" s="2937" t="n"/>
      <c r="BP22" s="2937" t="n"/>
      <c r="BQ22" s="2937" t="n"/>
      <c r="BR22" s="1994" t="n"/>
      <c r="BS22" s="1936" t="n"/>
      <c r="BT22" s="2871" t="n"/>
      <c r="BU22" s="2937" t="n"/>
      <c r="BV22" s="2937" t="n"/>
      <c r="BW22" s="2937" t="n"/>
      <c r="BX22" s="2937" t="n"/>
      <c r="BY22" s="2937" t="n"/>
      <c r="BZ22" s="1994" t="n"/>
      <c r="CA22" s="2018" t="n"/>
      <c r="CB22" s="2871" t="n"/>
      <c r="CC22" s="2937" t="n"/>
      <c r="CD22" s="2937" t="n"/>
      <c r="CE22" s="2937" t="n"/>
      <c r="CF22" s="2937" t="n"/>
      <c r="CG22" s="2937" t="n"/>
      <c r="CH22" s="1994" t="n"/>
      <c r="CI22" s="2018" t="n"/>
      <c r="CJ22" s="2871" t="n"/>
      <c r="CK22" s="2937" t="n"/>
      <c r="CL22" s="2937" t="n"/>
      <c r="CM22" s="2937" t="n"/>
      <c r="CN22" s="2937" t="n"/>
      <c r="CO22" s="2937" t="n"/>
      <c r="CP22" s="1994" t="n"/>
      <c r="CQ22" s="1936" t="n"/>
      <c r="CR22" s="2937" t="n">
        <v>0</v>
      </c>
      <c r="CS22" s="2937" t="n">
        <v>0</v>
      </c>
      <c r="CT22" s="2868" t="n">
        <v>0.0007865859957401818</v>
      </c>
      <c r="CU22" s="2937" t="n">
        <v>0</v>
      </c>
      <c r="CV22" s="2937" t="n">
        <v>-0.0007865859957401818</v>
      </c>
      <c r="CW22" s="2937" t="n">
        <v>0</v>
      </c>
      <c r="CX22" s="2049" t="n"/>
      <c r="CY22" s="2050" t="n"/>
      <c r="CZ22" s="3091" t="n">
        <v>0</v>
      </c>
      <c r="DA22" s="2937" t="n">
        <v>0.009587854209639684</v>
      </c>
      <c r="DB22" s="2937" t="n"/>
      <c r="DC22" s="2937" t="n"/>
      <c r="DD22" s="2937" t="n">
        <v>0.021132</v>
      </c>
      <c r="DE22" s="1994" t="n"/>
      <c r="DF22" s="1994" t="n"/>
      <c r="DG22" s="1994" t="n"/>
      <c r="DH22" s="1994" t="n"/>
      <c r="DI22" s="2761" t="n"/>
      <c r="DJ22" s="2605" t="n"/>
      <c r="DL22" s="2605" t="n"/>
      <c r="DM22" s="2847">
        <f>(CS22-CZ22)*10^6</f>
        <v/>
      </c>
      <c r="DN22" s="2847">
        <f>(CT22-DC22)*10^6</f>
        <v/>
      </c>
      <c r="DO22" s="2847">
        <f>(CW22-DD22)*10^6</f>
        <v/>
      </c>
    </row>
    <row customFormat="1" customHeight="1" hidden="1" ht="15" outlineLevel="1" r="23" s="1879">
      <c r="A23" s="1904" t="n"/>
      <c r="B23" s="1905" t="inlineStr">
        <is>
          <t xml:space="preserve">    Sortant voix BBCOM</t>
        </is>
      </c>
      <c r="C23" s="425" t="inlineStr">
        <is>
          <t>CA16</t>
        </is>
      </c>
      <c r="D23" s="2937" t="n">
        <v>0</v>
      </c>
      <c r="E23" s="2937" t="n">
        <v>0</v>
      </c>
      <c r="F23" s="2937" t="n">
        <v>0</v>
      </c>
      <c r="G23" s="2937" t="n">
        <v>0</v>
      </c>
      <c r="H23" s="1926" t="n"/>
      <c r="I23" s="1936" t="n"/>
      <c r="J23" s="2937" t="n">
        <v>0</v>
      </c>
      <c r="K23" s="2937" t="n">
        <v>0</v>
      </c>
      <c r="L23" s="2937" t="n">
        <v>0</v>
      </c>
      <c r="M23" s="2937" t="n">
        <v>0</v>
      </c>
      <c r="N23" s="1926" t="n"/>
      <c r="O23" s="3088" t="n"/>
      <c r="P23" s="2937" t="n">
        <v>0</v>
      </c>
      <c r="Q23" s="2937" t="n">
        <v>0</v>
      </c>
      <c r="R23" s="2937" t="n">
        <v>0</v>
      </c>
      <c r="S23" s="2937" t="n">
        <v>0</v>
      </c>
      <c r="T23" s="1926" t="n"/>
      <c r="U23" s="1936" t="n"/>
      <c r="V23" s="3089" t="n">
        <v>0</v>
      </c>
      <c r="W23" s="3090" t="n">
        <v>0</v>
      </c>
      <c r="X23" s="3090" t="n">
        <v>0</v>
      </c>
      <c r="Y23" s="3090" t="n">
        <v>0</v>
      </c>
      <c r="Z23" s="3090" t="n">
        <v>0</v>
      </c>
      <c r="AA23" s="3090" t="n">
        <v>0</v>
      </c>
      <c r="AB23" s="1926" t="n"/>
      <c r="AC23" s="1936" t="n"/>
      <c r="AD23" s="2937" t="n"/>
      <c r="AE23" s="2937" t="n"/>
      <c r="AF23" s="2937" t="n"/>
      <c r="AG23" s="2937" t="n"/>
      <c r="AH23" s="2871" t="n"/>
      <c r="AI23" s="2937" t="n"/>
      <c r="AJ23" s="1994" t="n"/>
      <c r="AK23" s="1936" t="n"/>
      <c r="AL23" s="2937" t="n"/>
      <c r="AM23" s="2937" t="n"/>
      <c r="AN23" s="2937" t="n"/>
      <c r="AO23" s="2937" t="n"/>
      <c r="AP23" s="2937" t="n"/>
      <c r="AQ23" s="2871" t="n"/>
      <c r="AR23" s="2937" t="n"/>
      <c r="AS23" s="1994" t="n"/>
      <c r="AT23" s="3088" t="n"/>
      <c r="AU23" s="2871" t="n"/>
      <c r="AV23" s="2937" t="n"/>
      <c r="AW23" s="2937" t="n"/>
      <c r="AX23" s="2937" t="n"/>
      <c r="AY23" s="2937" t="n"/>
      <c r="AZ23" s="2937" t="n"/>
      <c r="BA23" s="1994" t="n"/>
      <c r="BB23" s="1936" t="n"/>
      <c r="BC23" s="2871" t="n"/>
      <c r="BD23" s="2937" t="n"/>
      <c r="BE23" s="2937" t="n"/>
      <c r="BF23" s="2937" t="n"/>
      <c r="BG23" s="2937" t="n"/>
      <c r="BH23" s="2937" t="n"/>
      <c r="BI23" s="1994" t="n"/>
      <c r="BJ23" s="3088" t="n"/>
      <c r="BK23" s="2871" t="n"/>
      <c r="BL23" s="2937" t="n"/>
      <c r="BM23" s="2937" t="n"/>
      <c r="BN23" s="2937" t="n"/>
      <c r="BO23" s="2937" t="n"/>
      <c r="BP23" s="2937" t="n"/>
      <c r="BQ23" s="2937" t="n"/>
      <c r="BR23" s="1994" t="n"/>
      <c r="BS23" s="1936" t="n"/>
      <c r="BT23" s="2871" t="n"/>
      <c r="BU23" s="2937" t="n"/>
      <c r="BV23" s="2937" t="n"/>
      <c r="BW23" s="2937" t="n"/>
      <c r="BX23" s="2937" t="n"/>
      <c r="BY23" s="2937" t="n"/>
      <c r="BZ23" s="1994" t="n"/>
      <c r="CA23" s="2018" t="n"/>
      <c r="CB23" s="2871" t="n"/>
      <c r="CC23" s="2937" t="n"/>
      <c r="CD23" s="2937" t="n"/>
      <c r="CE23" s="2937" t="n"/>
      <c r="CF23" s="2937" t="n"/>
      <c r="CG23" s="2937" t="n"/>
      <c r="CH23" s="1994" t="n"/>
      <c r="CI23" s="2018" t="n"/>
      <c r="CJ23" s="2871" t="n"/>
      <c r="CK23" s="2937" t="n"/>
      <c r="CL23" s="2937" t="n"/>
      <c r="CM23" s="2937" t="n"/>
      <c r="CN23" s="2937" t="n"/>
      <c r="CO23" s="2937" t="n"/>
      <c r="CP23" s="1994" t="n"/>
      <c r="CQ23" s="1936" t="n"/>
      <c r="CR23" s="2937" t="n">
        <v>0</v>
      </c>
      <c r="CS23" s="2937" t="n">
        <v>0</v>
      </c>
      <c r="CT23" s="2868" t="n">
        <v>0</v>
      </c>
      <c r="CU23" s="2937" t="n">
        <v>0</v>
      </c>
      <c r="CV23" s="2937" t="n">
        <v>0</v>
      </c>
      <c r="CW23" s="2937" t="n">
        <v>0</v>
      </c>
      <c r="CX23" s="2049" t="n"/>
      <c r="CY23" s="2050" t="n"/>
      <c r="CZ23" s="3091" t="n">
        <v>0</v>
      </c>
      <c r="DA23" s="2937" t="n">
        <v>0</v>
      </c>
      <c r="DB23" s="2937" t="n"/>
      <c r="DC23" s="2937" t="n"/>
      <c r="DD23" s="2937" t="n">
        <v>0</v>
      </c>
      <c r="DE23" s="1994" t="n"/>
      <c r="DF23" s="1994" t="n"/>
      <c r="DG23" s="1994" t="n"/>
      <c r="DH23" s="1994" t="n"/>
      <c r="DI23" s="2761" t="n"/>
      <c r="DJ23" s="2605" t="n"/>
      <c r="DL23" s="2605" t="n"/>
      <c r="DM23" s="2847">
        <f>(CS23-CZ23)*10^6</f>
        <v/>
      </c>
      <c r="DN23" s="2847">
        <f>(CT23-DC23)*10^6</f>
        <v/>
      </c>
      <c r="DO23" s="2847">
        <f>(CW23-DD23)*10^6</f>
        <v/>
      </c>
    </row>
    <row customFormat="1" customHeight="1" hidden="1" ht="15" outlineLevel="1" r="24" s="1879">
      <c r="A24" s="1904" t="n"/>
      <c r="B24" s="1905" t="inlineStr">
        <is>
          <t xml:space="preserve">    Sortant voix LIBERCOM</t>
        </is>
      </c>
      <c r="C24" s="425" t="inlineStr">
        <is>
          <t>CA17</t>
        </is>
      </c>
      <c r="D24" s="2937" t="n">
        <v>0</v>
      </c>
      <c r="E24" s="2937" t="n">
        <v>0</v>
      </c>
      <c r="F24" s="2937" t="n">
        <v>0</v>
      </c>
      <c r="G24" s="2937" t="n">
        <v>0</v>
      </c>
      <c r="H24" s="1926" t="n"/>
      <c r="I24" s="1936" t="n"/>
      <c r="J24" s="2937" t="n">
        <v>0</v>
      </c>
      <c r="K24" s="2937" t="n">
        <v>0</v>
      </c>
      <c r="L24" s="2937" t="n">
        <v>0</v>
      </c>
      <c r="M24" s="2937" t="n">
        <v>0</v>
      </c>
      <c r="N24" s="1926" t="n"/>
      <c r="O24" s="3088" t="n"/>
      <c r="P24" s="2937" t="n">
        <v>0</v>
      </c>
      <c r="Q24" s="2937" t="n">
        <v>0</v>
      </c>
      <c r="R24" s="2937" t="n">
        <v>0</v>
      </c>
      <c r="S24" s="2937" t="n">
        <v>0</v>
      </c>
      <c r="T24" s="1926" t="n"/>
      <c r="U24" s="1936" t="n"/>
      <c r="V24" s="3089" t="n">
        <v>0</v>
      </c>
      <c r="W24" s="3090" t="n">
        <v>0</v>
      </c>
      <c r="X24" s="3090" t="n">
        <v>623.2376235156955</v>
      </c>
      <c r="Y24" s="3090" t="n">
        <v>0</v>
      </c>
      <c r="Z24" s="3090" t="n">
        <v>-623.2376235156955</v>
      </c>
      <c r="AA24" s="3090" t="n">
        <v>0</v>
      </c>
      <c r="AB24" s="1926" t="n"/>
      <c r="AC24" s="1936" t="n"/>
      <c r="AD24" s="2937" t="n"/>
      <c r="AE24" s="2937" t="n"/>
      <c r="AF24" s="2937" t="n"/>
      <c r="AG24" s="2937" t="n"/>
      <c r="AH24" s="2871" t="n"/>
      <c r="AI24" s="2937" t="n"/>
      <c r="AJ24" s="1994" t="n"/>
      <c r="AK24" s="1936" t="n"/>
      <c r="AL24" s="2937" t="n"/>
      <c r="AM24" s="2937" t="n"/>
      <c r="AN24" s="2937" t="n"/>
      <c r="AO24" s="2937" t="n"/>
      <c r="AP24" s="2937" t="n"/>
      <c r="AQ24" s="2871" t="n"/>
      <c r="AR24" s="2937" t="n"/>
      <c r="AS24" s="1994" t="n"/>
      <c r="AT24" s="3088" t="n"/>
      <c r="AU24" s="2871" t="n"/>
      <c r="AV24" s="2937" t="n"/>
      <c r="AW24" s="2937" t="n"/>
      <c r="AX24" s="2937" t="n"/>
      <c r="AY24" s="2937" t="n"/>
      <c r="AZ24" s="2937" t="n"/>
      <c r="BA24" s="1994" t="n"/>
      <c r="BB24" s="1936" t="n"/>
      <c r="BC24" s="2871" t="n"/>
      <c r="BD24" s="2937" t="n"/>
      <c r="BE24" s="2937" t="n"/>
      <c r="BF24" s="2937" t="n"/>
      <c r="BG24" s="2937" t="n"/>
      <c r="BH24" s="2937" t="n"/>
      <c r="BI24" s="1994" t="n"/>
      <c r="BJ24" s="3088" t="n"/>
      <c r="BK24" s="2871" t="n"/>
      <c r="BL24" s="2937" t="n"/>
      <c r="BM24" s="2937" t="n"/>
      <c r="BN24" s="2937" t="n"/>
      <c r="BO24" s="2937" t="n"/>
      <c r="BP24" s="2937" t="n"/>
      <c r="BQ24" s="2937" t="n"/>
      <c r="BR24" s="1994" t="n"/>
      <c r="BS24" s="1936" t="n"/>
      <c r="BT24" s="2871" t="n"/>
      <c r="BU24" s="2937" t="n"/>
      <c r="BV24" s="2937" t="n"/>
      <c r="BW24" s="2937" t="n"/>
      <c r="BX24" s="2937" t="n"/>
      <c r="BY24" s="2937" t="n"/>
      <c r="BZ24" s="1994" t="n"/>
      <c r="CA24" s="2018" t="n"/>
      <c r="CB24" s="2871" t="n"/>
      <c r="CC24" s="2937" t="n"/>
      <c r="CD24" s="2937" t="n"/>
      <c r="CE24" s="2937" t="n"/>
      <c r="CF24" s="2937" t="n"/>
      <c r="CG24" s="2937" t="n"/>
      <c r="CH24" s="1994" t="n"/>
      <c r="CI24" s="2018" t="n"/>
      <c r="CJ24" s="2871" t="n"/>
      <c r="CK24" s="2937" t="n"/>
      <c r="CL24" s="2937" t="n"/>
      <c r="CM24" s="2937" t="n"/>
      <c r="CN24" s="2937" t="n"/>
      <c r="CO24" s="2937" t="n"/>
      <c r="CP24" s="1994" t="n"/>
      <c r="CQ24" s="1936" t="n"/>
      <c r="CR24" s="2937" t="n">
        <v>0</v>
      </c>
      <c r="CS24" s="2937" t="n">
        <v>0</v>
      </c>
      <c r="CT24" s="2868" t="n">
        <v>623.2376235156955</v>
      </c>
      <c r="CU24" s="2937" t="n">
        <v>0</v>
      </c>
      <c r="CV24" s="2937" t="n">
        <v>-623.2376235156955</v>
      </c>
      <c r="CW24" s="2937" t="n">
        <v>0</v>
      </c>
      <c r="CX24" s="2049" t="n"/>
      <c r="CY24" s="2050" t="n"/>
      <c r="CZ24" s="3091" t="n">
        <v>0</v>
      </c>
      <c r="DA24" s="2937" t="n">
        <v>6976.636232191306</v>
      </c>
      <c r="DB24" s="2937" t="n"/>
      <c r="DC24" s="2937" t="n"/>
      <c r="DD24" s="2937" t="n">
        <v>0</v>
      </c>
      <c r="DE24" s="1994" t="n"/>
      <c r="DF24" s="1994" t="n"/>
      <c r="DG24" s="1994" t="n"/>
      <c r="DH24" s="1994" t="n"/>
      <c r="DI24" s="2761" t="n"/>
      <c r="DJ24" s="2605" t="n"/>
      <c r="DL24" s="2605" t="n"/>
      <c r="DM24" s="2847">
        <f>(CS24-CZ24)*10^6</f>
        <v/>
      </c>
      <c r="DN24" s="2847">
        <f>(CT24-DC24)*10^6</f>
        <v/>
      </c>
      <c r="DO24" s="2847">
        <f>(CW24-DD24)*10^6</f>
        <v/>
      </c>
    </row>
    <row customFormat="1" customHeight="1" hidden="1" ht="15" outlineLevel="1" r="25" s="1879">
      <c r="A25" s="1904" t="n"/>
      <c r="B25" s="1905" t="inlineStr">
        <is>
          <t xml:space="preserve">    Sortant voix BTSA</t>
        </is>
      </c>
      <c r="C25" s="425" t="inlineStr">
        <is>
          <t>CA18</t>
        </is>
      </c>
      <c r="D25" s="3092" t="n">
        <v>463.4139458898305</v>
      </c>
      <c r="E25" s="2937" t="n">
        <v>310.8629446094833</v>
      </c>
      <c r="F25" s="2937" t="n">
        <v>152.5510012803472</v>
      </c>
      <c r="G25" s="2937" t="n">
        <v>477.338191152542</v>
      </c>
      <c r="H25" s="1926" t="n">
        <v>-0.02917060801083438</v>
      </c>
      <c r="I25" s="1936" t="n"/>
      <c r="J25" s="3092" t="n">
        <v>395.3152219745763</v>
      </c>
      <c r="K25" s="2937" t="n">
        <v>303.5728783853978</v>
      </c>
      <c r="L25" s="2937" t="n">
        <v>91.74234358917846</v>
      </c>
      <c r="M25" s="2937" t="n">
        <v>443.005416957627</v>
      </c>
      <c r="N25" s="1926" t="n">
        <v>-0.1076514939942873</v>
      </c>
      <c r="O25" s="3088" t="n"/>
      <c r="P25" s="3092" t="n">
        <v>620.814531</v>
      </c>
      <c r="Q25" s="2937" t="n">
        <v>364.9045407565273</v>
      </c>
      <c r="R25" s="2937" t="n">
        <v>255.9099902434727</v>
      </c>
      <c r="S25" s="2937" t="n">
        <v>542.002445</v>
      </c>
      <c r="T25" s="1926" t="n">
        <v>0.1454090968168973</v>
      </c>
      <c r="U25" s="1936" t="n"/>
      <c r="V25" s="3089" t="n">
        <v>300.3181165677966</v>
      </c>
      <c r="W25" s="3090" t="n">
        <v>337.822305705054</v>
      </c>
      <c r="X25" s="3090" t="n">
        <v>0.6857361874055075</v>
      </c>
      <c r="Y25" s="3090" t="n">
        <v>-37.50418913725741</v>
      </c>
      <c r="Z25" s="3090" t="n">
        <v>299.6323803803911</v>
      </c>
      <c r="AA25" s="3090" t="n">
        <v>414.467359805085</v>
      </c>
      <c r="AB25" s="1926" t="n">
        <v>-0.275411900447288</v>
      </c>
      <c r="AC25" s="1936" t="n"/>
      <c r="AD25" s="3092" t="n"/>
      <c r="AE25" s="2937" t="n"/>
      <c r="AF25" s="2937" t="n"/>
      <c r="AG25" s="2937" t="n"/>
      <c r="AH25" s="2871" t="n"/>
      <c r="AI25" s="2937" t="n"/>
      <c r="AJ25" s="1994" t="n"/>
      <c r="AK25" s="1936" t="n"/>
      <c r="AL25" s="3092" t="n"/>
      <c r="AM25" s="2937" t="n"/>
      <c r="AN25" s="2937" t="n"/>
      <c r="AO25" s="2937" t="n"/>
      <c r="AP25" s="2937" t="n"/>
      <c r="AQ25" s="2871" t="n"/>
      <c r="AR25" s="2937" t="n"/>
      <c r="AS25" s="1994" t="n"/>
      <c r="AT25" s="3088" t="n"/>
      <c r="AU25" s="2871" t="n"/>
      <c r="AV25" s="2937" t="n"/>
      <c r="AW25" s="2937" t="n"/>
      <c r="AX25" s="2937" t="n"/>
      <c r="AY25" s="2937" t="n"/>
      <c r="AZ25" s="2937" t="n"/>
      <c r="BA25" s="1994" t="n"/>
      <c r="BB25" s="1936" t="n"/>
      <c r="BC25" s="2871" t="n"/>
      <c r="BD25" s="2937" t="n"/>
      <c r="BE25" s="2937" t="n"/>
      <c r="BF25" s="2937" t="n"/>
      <c r="BG25" s="2937" t="n"/>
      <c r="BH25" s="2937" t="n"/>
      <c r="BI25" s="1994" t="n"/>
      <c r="BJ25" s="3088" t="n"/>
      <c r="BK25" s="2871" t="n"/>
      <c r="BL25" s="2937" t="n"/>
      <c r="BM25" s="2937" t="n"/>
      <c r="BN25" s="2937" t="n"/>
      <c r="BO25" s="2937" t="n"/>
      <c r="BP25" s="2937" t="n"/>
      <c r="BQ25" s="2937" t="n"/>
      <c r="BR25" s="1994" t="n"/>
      <c r="BS25" s="1936" t="n"/>
      <c r="BT25" s="2871" t="n"/>
      <c r="BU25" s="2937" t="n"/>
      <c r="BV25" s="2937" t="n"/>
      <c r="BW25" s="2937" t="n"/>
      <c r="BX25" s="2937" t="n"/>
      <c r="BY25" s="2937" t="n"/>
      <c r="BZ25" s="1994" t="n"/>
      <c r="CA25" s="2018" t="n"/>
      <c r="CB25" s="2871" t="n"/>
      <c r="CC25" s="2937" t="n"/>
      <c r="CD25" s="2937" t="n"/>
      <c r="CE25" s="2937" t="n"/>
      <c r="CF25" s="2937" t="n"/>
      <c r="CG25" s="2937" t="n"/>
      <c r="CH25" s="1994" t="n"/>
      <c r="CI25" s="2018" t="n"/>
      <c r="CJ25" s="2871" t="n"/>
      <c r="CK25" s="2937" t="n"/>
      <c r="CL25" s="2937" t="n"/>
      <c r="CM25" s="2937" t="n"/>
      <c r="CN25" s="2937" t="n"/>
      <c r="CO25" s="2937" t="n"/>
      <c r="CP25" s="1994" t="n"/>
      <c r="CQ25" s="1936" t="n"/>
      <c r="CR25" s="2937" t="n">
        <v>1779.861815432203</v>
      </c>
      <c r="CS25" s="2937" t="n">
        <v>1317.162669456462</v>
      </c>
      <c r="CT25" s="2868" t="n">
        <v>1480.229435051812</v>
      </c>
      <c r="CU25" s="2937" t="n">
        <v>462.6991459757407</v>
      </c>
      <c r="CV25" s="2937" t="n">
        <v>299.6323803803909</v>
      </c>
      <c r="CW25" s="2937" t="n">
        <v>1876.813412915254</v>
      </c>
      <c r="CX25" s="2049">
        <f>+CR25/CW25-1</f>
        <v/>
      </c>
      <c r="CY25" s="2050" t="n"/>
      <c r="CZ25" s="3091" t="n">
        <v>4046.43307022155</v>
      </c>
      <c r="DA25" s="2937" t="n">
        <v>1487.219955480287</v>
      </c>
      <c r="DB25" s="2937" t="n"/>
      <c r="DC25" s="2937" t="n"/>
      <c r="DD25" s="2937" t="n">
        <v>5342.732617838983</v>
      </c>
      <c r="DE25" s="1994">
        <f>(CZ25-DD25)/DD25</f>
        <v/>
      </c>
      <c r="DF25" s="1994">
        <f>(DA25-DD25)/DD25</f>
        <v/>
      </c>
      <c r="DG25" s="1994">
        <f>(DB25-DD25)/DD25</f>
        <v/>
      </c>
      <c r="DH25" s="1994">
        <f>(DC25-DD25)/DD25</f>
        <v/>
      </c>
      <c r="DI25" s="2761" t="n"/>
      <c r="DJ25" s="2605" t="n"/>
      <c r="DL25" s="2605" t="n"/>
      <c r="DM25" s="2847">
        <f>(CS25-CZ25)*10^6</f>
        <v/>
      </c>
      <c r="DN25" s="2847">
        <f>(CT25-DC25)*10^6</f>
        <v/>
      </c>
      <c r="DO25" s="2847">
        <f>(CW25-DD25)*10^6</f>
        <v/>
      </c>
    </row>
    <row customFormat="1" customHeight="1" hidden="1" ht="15" outlineLevel="1" r="26" s="1879">
      <c r="A26" s="1904" t="n"/>
      <c r="B26" s="1905" t="inlineStr">
        <is>
          <t xml:space="preserve">    Sortant voix INTERNATIONAL</t>
        </is>
      </c>
      <c r="C26" s="425" t="inlineStr">
        <is>
          <t>CA19</t>
        </is>
      </c>
      <c r="D26" s="2937" t="n">
        <v>113.746171440678</v>
      </c>
      <c r="E26" s="2937" t="n">
        <v>125.1598799620739</v>
      </c>
      <c r="F26" s="2937" t="n">
        <v>-11.41370852139596</v>
      </c>
      <c r="G26" s="2937" t="n">
        <v>159.659921661017</v>
      </c>
      <c r="H26" s="1926" t="n">
        <v>-0.287572170540213</v>
      </c>
      <c r="I26" s="1936" t="n"/>
      <c r="J26" s="2937" t="n">
        <v>98.23906995762712</v>
      </c>
      <c r="K26" s="2937" t="n">
        <v>109.2713297246936</v>
      </c>
      <c r="L26" s="2937" t="n">
        <v>-11.03225976706648</v>
      </c>
      <c r="M26" s="2937" t="n">
        <v>139.884523194915</v>
      </c>
      <c r="N26" s="1926" t="n">
        <v>-0.2977130870958408</v>
      </c>
      <c r="O26" s="3088" t="n"/>
      <c r="P26" s="2937" t="n">
        <v>130.888859</v>
      </c>
      <c r="Q26" s="2937" t="n">
        <v>121.8519494347872</v>
      </c>
      <c r="R26" s="2937" t="n">
        <v>9.03690956521281</v>
      </c>
      <c r="S26" s="2937" t="n">
        <v>181.130241</v>
      </c>
      <c r="T26" s="1926" t="n">
        <v>-0.2773771056816515</v>
      </c>
      <c r="U26" s="1936" t="n"/>
      <c r="V26" s="3089" t="n">
        <v>100.3704021271186</v>
      </c>
      <c r="W26" s="3090" t="n">
        <v>124.432523283108</v>
      </c>
      <c r="X26" s="3090" t="n">
        <v>117.739029857584</v>
      </c>
      <c r="Y26" s="3090" t="n">
        <v>-24.06212115598936</v>
      </c>
      <c r="Z26" s="3090" t="n">
        <v>-17.36862773046536</v>
      </c>
      <c r="AA26" s="3090" t="n">
        <v>113.364884271186</v>
      </c>
      <c r="AB26" s="1926" t="n">
        <v>-0.1146252847838012</v>
      </c>
      <c r="AC26" s="1936" t="n"/>
      <c r="AD26" s="2937" t="n"/>
      <c r="AE26" s="2937" t="n"/>
      <c r="AF26" s="2937" t="n"/>
      <c r="AG26" s="2937" t="n"/>
      <c r="AH26" s="2871" t="n"/>
      <c r="AI26" s="2937" t="n"/>
      <c r="AJ26" s="1994" t="n"/>
      <c r="AK26" s="1936" t="n"/>
      <c r="AL26" s="2937" t="n"/>
      <c r="AM26" s="2937" t="n"/>
      <c r="AN26" s="2937" t="n"/>
      <c r="AO26" s="2937" t="n"/>
      <c r="AP26" s="2937" t="n"/>
      <c r="AQ26" s="2871" t="n"/>
      <c r="AR26" s="2937" t="n"/>
      <c r="AS26" s="1994" t="n"/>
      <c r="AT26" s="3088" t="n"/>
      <c r="AU26" s="2871" t="n"/>
      <c r="AV26" s="2937" t="n"/>
      <c r="AW26" s="2937" t="n"/>
      <c r="AX26" s="2937" t="n"/>
      <c r="AY26" s="2937" t="n"/>
      <c r="AZ26" s="2937" t="n"/>
      <c r="BA26" s="1994" t="n"/>
      <c r="BB26" s="1936" t="n"/>
      <c r="BC26" s="2871" t="n"/>
      <c r="BD26" s="2937" t="n"/>
      <c r="BE26" s="2937" t="n"/>
      <c r="BF26" s="2937" t="n"/>
      <c r="BG26" s="2937" t="n"/>
      <c r="BH26" s="2937" t="n"/>
      <c r="BI26" s="1994" t="n"/>
      <c r="BJ26" s="3088" t="n"/>
      <c r="BK26" s="2871" t="n"/>
      <c r="BL26" s="2937" t="n"/>
      <c r="BM26" s="2937" t="n"/>
      <c r="BN26" s="2937" t="n"/>
      <c r="BO26" s="2937" t="n"/>
      <c r="BP26" s="2937" t="n"/>
      <c r="BQ26" s="2937" t="n"/>
      <c r="BR26" s="1994" t="n"/>
      <c r="BS26" s="1936" t="n"/>
      <c r="BT26" s="2871" t="n"/>
      <c r="BU26" s="2937" t="n"/>
      <c r="BV26" s="2937" t="n"/>
      <c r="BW26" s="2937" t="n"/>
      <c r="BX26" s="2937" t="n"/>
      <c r="BY26" s="2937" t="n"/>
      <c r="BZ26" s="1994" t="n"/>
      <c r="CA26" s="2018" t="n"/>
      <c r="CB26" s="2871" t="n"/>
      <c r="CC26" s="2937" t="n"/>
      <c r="CD26" s="2937" t="n"/>
      <c r="CE26" s="2937" t="n"/>
      <c r="CF26" s="2937" t="n"/>
      <c r="CG26" s="2937" t="n"/>
      <c r="CH26" s="1994" t="n"/>
      <c r="CI26" s="2018" t="n"/>
      <c r="CJ26" s="2871" t="n"/>
      <c r="CK26" s="2937" t="n"/>
      <c r="CL26" s="2937" t="n"/>
      <c r="CM26" s="2937" t="n"/>
      <c r="CN26" s="2937" t="n"/>
      <c r="CO26" s="2937" t="n"/>
      <c r="CP26" s="1994" t="n"/>
      <c r="CQ26" s="1936" t="n"/>
      <c r="CR26" s="2937" t="n">
        <v>443.2445025254237</v>
      </c>
      <c r="CS26" s="2937" t="n">
        <v>480.7156824046627</v>
      </c>
      <c r="CT26" s="2868" t="n">
        <v>460.6131302558891</v>
      </c>
      <c r="CU26" s="2937" t="n">
        <v>-37.471179879239</v>
      </c>
      <c r="CV26" s="2937" t="n">
        <v>-17.36862773046539</v>
      </c>
      <c r="CW26" s="2937" t="n">
        <v>594.0395701271181</v>
      </c>
      <c r="CX26" s="2049">
        <f>+CR26/CW26-1</f>
        <v/>
      </c>
      <c r="CY26" s="2050" t="n"/>
      <c r="CZ26" s="3091" t="n">
        <v>1462.98326999947</v>
      </c>
      <c r="DA26" s="2937" t="n">
        <v>1408.956877830098</v>
      </c>
      <c r="DB26" s="2937" t="n"/>
      <c r="DC26" s="2937" t="n"/>
      <c r="DD26" s="2937" t="n">
        <v>1451.331539423728</v>
      </c>
      <c r="DE26" s="1994">
        <f>(CZ26-DD26)/DD26</f>
        <v/>
      </c>
      <c r="DF26" s="1994">
        <f>(DA26-DD26)/DD26</f>
        <v/>
      </c>
      <c r="DG26" s="1994">
        <f>(DB26-DD26)/DD26</f>
        <v/>
      </c>
      <c r="DH26" s="1994">
        <f>(DC26-DD26)/DD26</f>
        <v/>
      </c>
      <c r="DI26" s="2761" t="n"/>
      <c r="DJ26" s="2605" t="n"/>
      <c r="DL26" s="2605" t="n"/>
      <c r="DM26" s="2847">
        <f>(CS26-CZ26)*10^6</f>
        <v/>
      </c>
      <c r="DN26" s="2847">
        <f>(CT26-DC26)*10^6</f>
        <v/>
      </c>
      <c r="DO26" s="2847">
        <f>(CW26-DD26)*10^6</f>
        <v/>
      </c>
    </row>
    <row customFormat="1" customHeight="1" hidden="1" ht="15" outlineLevel="1" r="27" s="1879">
      <c r="A27" s="1904" t="n"/>
      <c r="B27" s="1905" t="inlineStr">
        <is>
          <t xml:space="preserve">    Sortant voix roaming</t>
        </is>
      </c>
      <c r="C27" s="425" t="inlineStr">
        <is>
          <t>CA20</t>
        </is>
      </c>
      <c r="D27" s="2937" t="n">
        <v>9.2637</v>
      </c>
      <c r="E27" s="2937" t="n">
        <v>9.474714208020284</v>
      </c>
      <c r="F27" s="2937" t="n">
        <v>-0.2110142080202841</v>
      </c>
      <c r="G27" s="2937" t="n">
        <v>10.56786</v>
      </c>
      <c r="H27" s="1926" t="n">
        <v>-0.123408145073837</v>
      </c>
      <c r="I27" s="1936" t="n"/>
      <c r="J27" s="2937" t="n">
        <v>8.999191</v>
      </c>
      <c r="K27" s="2937" t="n">
        <v>8.594952165003212</v>
      </c>
      <c r="L27" s="2937" t="n">
        <v>0.4042388349967876</v>
      </c>
      <c r="M27" s="2937" t="n">
        <v>10.085312</v>
      </c>
      <c r="N27" s="1926" t="n">
        <v>-0.1076933465221502</v>
      </c>
      <c r="O27" s="3088" t="n"/>
      <c r="P27" s="2937" t="n">
        <v>13.318818</v>
      </c>
      <c r="Q27" s="2937" t="n">
        <v>9.56538806507389</v>
      </c>
      <c r="R27" s="2937" t="n">
        <v>3.75342993492611</v>
      </c>
      <c r="S27" s="2937" t="n">
        <v>13.910103</v>
      </c>
      <c r="T27" s="1926" t="n">
        <v>-0.04250759322199116</v>
      </c>
      <c r="U27" s="1936" t="n"/>
      <c r="V27" s="3089" t="n">
        <v>7.40368</v>
      </c>
      <c r="W27" s="3090" t="n">
        <v>9.305866379653891</v>
      </c>
      <c r="X27" s="3090" t="n">
        <v>8.855355124744806</v>
      </c>
      <c r="Y27" s="3090" t="n">
        <v>-1.902186379653891</v>
      </c>
      <c r="Z27" s="3090" t="n">
        <v>-1.451675124744806</v>
      </c>
      <c r="AA27" s="3090" t="n">
        <v>7.596249</v>
      </c>
      <c r="AB27" s="1926" t="n">
        <v>-0.02535053814060084</v>
      </c>
      <c r="AC27" s="1936" t="n"/>
      <c r="AD27" s="2937" t="n"/>
      <c r="AE27" s="2937" t="n"/>
      <c r="AF27" s="2937" t="n"/>
      <c r="AG27" s="2937" t="n"/>
      <c r="AH27" s="2871" t="n"/>
      <c r="AI27" s="2937" t="n"/>
      <c r="AJ27" s="1994" t="n"/>
      <c r="AK27" s="1936" t="n"/>
      <c r="AL27" s="2937" t="n"/>
      <c r="AM27" s="2937" t="n"/>
      <c r="AN27" s="2937" t="n"/>
      <c r="AO27" s="2937" t="n"/>
      <c r="AP27" s="2937" t="n"/>
      <c r="AQ27" s="2871" t="n"/>
      <c r="AR27" s="2937" t="n"/>
      <c r="AS27" s="1994" t="n"/>
      <c r="AT27" s="3088" t="n"/>
      <c r="AU27" s="2871" t="n"/>
      <c r="AV27" s="2937" t="n"/>
      <c r="AW27" s="2937" t="n"/>
      <c r="AX27" s="2937" t="n"/>
      <c r="AY27" s="2937" t="n"/>
      <c r="AZ27" s="2937" t="n"/>
      <c r="BA27" s="1994" t="n"/>
      <c r="BB27" s="1936" t="n"/>
      <c r="BC27" s="2871" t="n"/>
      <c r="BD27" s="2937" t="n"/>
      <c r="BE27" s="2937" t="n"/>
      <c r="BF27" s="2937" t="n"/>
      <c r="BG27" s="2937" t="n"/>
      <c r="BH27" s="2937" t="n"/>
      <c r="BI27" s="1994" t="n"/>
      <c r="BJ27" s="3088" t="n"/>
      <c r="BK27" s="2871" t="n"/>
      <c r="BL27" s="2937" t="n"/>
      <c r="BM27" s="2937" t="n"/>
      <c r="BN27" s="2937" t="n"/>
      <c r="BO27" s="2937" t="n"/>
      <c r="BP27" s="2937" t="n"/>
      <c r="BQ27" s="2937" t="n"/>
      <c r="BR27" s="1994" t="n"/>
      <c r="BS27" s="1936" t="n"/>
      <c r="BT27" s="2871" t="n"/>
      <c r="BU27" s="2937" t="n"/>
      <c r="BV27" s="2937" t="n"/>
      <c r="BW27" s="2937" t="n"/>
      <c r="BX27" s="2937" t="n"/>
      <c r="BY27" s="2937" t="n"/>
      <c r="BZ27" s="1994" t="n"/>
      <c r="CA27" s="2018" t="n"/>
      <c r="CB27" s="2871" t="n"/>
      <c r="CC27" s="2937" t="n"/>
      <c r="CD27" s="2937" t="n"/>
      <c r="CE27" s="2937" t="n"/>
      <c r="CF27" s="2937" t="n"/>
      <c r="CG27" s="2937" t="n"/>
      <c r="CH27" s="1994" t="n"/>
      <c r="CI27" s="2018" t="n"/>
      <c r="CJ27" s="2871" t="n"/>
      <c r="CK27" s="2937" t="n"/>
      <c r="CL27" s="2937" t="n"/>
      <c r="CM27" s="2937" t="n"/>
      <c r="CN27" s="2937" t="n"/>
      <c r="CO27" s="2937" t="n"/>
      <c r="CP27" s="1994" t="n"/>
      <c r="CQ27" s="1936" t="n"/>
      <c r="CR27" s="2937" t="n">
        <v>38.985389</v>
      </c>
      <c r="CS27" s="2937" t="n">
        <v>36.94092081775128</v>
      </c>
      <c r="CT27" s="2868" t="n">
        <v>40.43706412474481</v>
      </c>
      <c r="CU27" s="2937" t="n">
        <v>2.044468182248721</v>
      </c>
      <c r="CV27" s="2937" t="n">
        <v>-1.45167512474481</v>
      </c>
      <c r="CW27" s="2937" t="n">
        <v>42.159524</v>
      </c>
      <c r="CX27" s="2049">
        <f>+CR27/CW27-1</f>
        <v/>
      </c>
      <c r="CY27" s="2050" t="n"/>
      <c r="CZ27" s="3091" t="n">
        <v>114.727681351094</v>
      </c>
      <c r="DA27" s="2937" t="n">
        <v>110.5500851619112</v>
      </c>
      <c r="DB27" s="2937" t="n"/>
      <c r="DC27" s="2937" t="n"/>
      <c r="DD27" s="2937" t="n">
        <v>116.981231</v>
      </c>
      <c r="DE27" s="1994">
        <f>(CZ27-DD27)/DD27</f>
        <v/>
      </c>
      <c r="DF27" s="1994">
        <f>(DA27-DD27)/DD27</f>
        <v/>
      </c>
      <c r="DG27" s="1994">
        <f>(DB27-DD27)/DD27</f>
        <v/>
      </c>
      <c r="DH27" s="1994">
        <f>(DC27-DD27)/DD27</f>
        <v/>
      </c>
      <c r="DI27" s="2761" t="n"/>
      <c r="DJ27" s="2605" t="n"/>
      <c r="DL27" s="2605" t="n"/>
      <c r="DM27" s="2847">
        <f>(CS27-CZ27)*10^6</f>
        <v/>
      </c>
      <c r="DN27" s="2847">
        <f>(CT27-DC27)*10^6</f>
        <v/>
      </c>
      <c r="DO27" s="2847">
        <f>(CW27-DD27)*10^6</f>
        <v/>
      </c>
    </row>
    <row customFormat="1" customHeight="1" hidden="1" ht="15" outlineLevel="1" r="28" s="1878">
      <c r="A28" s="1901" t="n"/>
      <c r="B28" s="1902" t="inlineStr">
        <is>
          <t>Total VOIX Sortant</t>
        </is>
      </c>
      <c r="C28" s="425" t="inlineStr">
        <is>
          <t>CA21</t>
        </is>
      </c>
      <c r="D28" s="3080" t="n">
        <v>2003.781868</v>
      </c>
      <c r="E28" s="3080" t="n">
        <v>2207.399949703544</v>
      </c>
      <c r="F28" s="3080" t="n">
        <v>-203.6180817035442</v>
      </c>
      <c r="G28" s="3080" t="n">
        <v>3066.575545</v>
      </c>
      <c r="H28" s="1925" t="n">
        <v>-0.3465734534839252</v>
      </c>
      <c r="I28" s="1935" t="n"/>
      <c r="J28" s="3080" t="n">
        <v>1754.202239</v>
      </c>
      <c r="K28" s="3080" t="n">
        <v>2158.745649456685</v>
      </c>
      <c r="L28" s="3080" t="n">
        <v>-404.5434104566855</v>
      </c>
      <c r="M28" s="3080" t="n">
        <v>2613.558421</v>
      </c>
      <c r="N28" s="1925" t="n">
        <v>-0.3288069534222209</v>
      </c>
      <c r="O28" s="3081" t="n"/>
      <c r="P28" s="3080" t="n">
        <v>2245.098778</v>
      </c>
      <c r="Q28" s="3080" t="n">
        <v>2564.520153013237</v>
      </c>
      <c r="R28" s="3080" t="n">
        <v>-319.4213750132367</v>
      </c>
      <c r="S28" s="3080" t="n">
        <v>2755.408366</v>
      </c>
      <c r="T28" s="1925" t="n">
        <v>-0.1852028883619931</v>
      </c>
      <c r="U28" s="1935" t="n"/>
      <c r="V28" s="3082" t="n">
        <v>2082.592647262712</v>
      </c>
      <c r="W28" s="3083" t="n">
        <v>2362.87178960724</v>
      </c>
      <c r="X28" s="3083" t="n">
        <v>2289.984012721695</v>
      </c>
      <c r="Y28" s="3083" t="n">
        <v>-280.2791423445283</v>
      </c>
      <c r="Z28" s="3083" t="n">
        <v>-207.3913654589837</v>
      </c>
      <c r="AA28" s="3083" t="n">
        <v>2720.5948</v>
      </c>
      <c r="AB28" s="1925" t="n">
        <v>-0.2345083335222461</v>
      </c>
      <c r="AC28" s="1935" t="n"/>
      <c r="AD28" s="3080" t="n"/>
      <c r="AE28" s="3080" t="n"/>
      <c r="AF28" s="3080" t="n"/>
      <c r="AG28" s="3080" t="n"/>
      <c r="AH28" s="3079" t="n"/>
      <c r="AI28" s="3080" t="n"/>
      <c r="AJ28" s="1992" t="n"/>
      <c r="AK28" s="1935" t="n"/>
      <c r="AL28" s="3080" t="n"/>
      <c r="AM28" s="3080" t="n"/>
      <c r="AN28" s="3080" t="n"/>
      <c r="AO28" s="3080" t="n"/>
      <c r="AP28" s="3080" t="n"/>
      <c r="AQ28" s="3079" t="n"/>
      <c r="AR28" s="3080" t="n"/>
      <c r="AS28" s="1992" t="n"/>
      <c r="AT28" s="3081" t="n"/>
      <c r="AU28" s="3079" t="n"/>
      <c r="AV28" s="3080" t="n"/>
      <c r="AW28" s="3080" t="n"/>
      <c r="AX28" s="3080" t="n"/>
      <c r="AY28" s="3080" t="n"/>
      <c r="AZ28" s="3080" t="n"/>
      <c r="BA28" s="1992" t="n"/>
      <c r="BB28" s="1935" t="n"/>
      <c r="BC28" s="3079" t="n"/>
      <c r="BD28" s="3080" t="n"/>
      <c r="BE28" s="3080" t="n"/>
      <c r="BF28" s="3080" t="n"/>
      <c r="BG28" s="3080" t="n"/>
      <c r="BH28" s="3080" t="n"/>
      <c r="BI28" s="1992" t="n"/>
      <c r="BJ28" s="3081" t="n"/>
      <c r="BK28" s="3079" t="n"/>
      <c r="BL28" s="3080" t="n"/>
      <c r="BM28" s="3080" t="n"/>
      <c r="BN28" s="3080" t="n"/>
      <c r="BO28" s="3080" t="n"/>
      <c r="BP28" s="3080" t="n"/>
      <c r="BQ28" s="3080" t="n"/>
      <c r="BR28" s="1992" t="n"/>
      <c r="BS28" s="1935" t="n"/>
      <c r="BT28" s="3079" t="n"/>
      <c r="BU28" s="3080" t="n"/>
      <c r="BV28" s="3080" t="n"/>
      <c r="BW28" s="3080" t="n"/>
      <c r="BX28" s="3080" t="n"/>
      <c r="BY28" s="3080" t="n"/>
      <c r="BZ28" s="1992" t="n"/>
      <c r="CA28" s="2017" t="n"/>
      <c r="CB28" s="3079" t="n"/>
      <c r="CC28" s="3080" t="n"/>
      <c r="CD28" s="3080" t="n"/>
      <c r="CE28" s="3080" t="n"/>
      <c r="CF28" s="3080" t="n"/>
      <c r="CG28" s="3080" t="n"/>
      <c r="CH28" s="1992" t="n"/>
      <c r="CI28" s="2017" t="n"/>
      <c r="CJ28" s="3079" t="n"/>
      <c r="CK28" s="3080" t="n"/>
      <c r="CL28" s="3080" t="n"/>
      <c r="CM28" s="3080" t="n"/>
      <c r="CN28" s="3080" t="n"/>
      <c r="CO28" s="3080" t="n"/>
      <c r="CP28" s="1992" t="n"/>
      <c r="CQ28" s="1935" t="n"/>
      <c r="CR28" s="3080" t="n">
        <v>8085.675532262712</v>
      </c>
      <c r="CS28" s="3080" t="n">
        <v>9293.537541780706</v>
      </c>
      <c r="CT28" s="3085" t="n">
        <v>8293.066897721696</v>
      </c>
      <c r="CU28" s="3080" t="n">
        <v>-1207.862009517994</v>
      </c>
      <c r="CV28" s="3080" t="n">
        <v>-207.3913654589833</v>
      </c>
      <c r="CW28" s="3080" t="n">
        <v>11156.137132</v>
      </c>
      <c r="CX28" s="2046">
        <f>+CR28/CW28-1</f>
        <v/>
      </c>
      <c r="CY28" s="2047" t="n"/>
      <c r="CZ28" s="3086" t="n">
        <v>27886.8867367106</v>
      </c>
      <c r="DA28" s="3080" t="n">
        <v>30819.51708114573</v>
      </c>
      <c r="DB28" s="3080" t="n"/>
      <c r="DC28" s="3080" t="n"/>
      <c r="DD28" s="3080" t="n">
        <v>27791.54396495763</v>
      </c>
      <c r="DE28" s="1992">
        <f>(CZ28-DD28)/DD28</f>
        <v/>
      </c>
      <c r="DF28" s="1992">
        <f>(DA28-DD28)/DD28</f>
        <v/>
      </c>
      <c r="DG28" s="1992">
        <f>(DB28-DD28)/DD28</f>
        <v/>
      </c>
      <c r="DH28" s="1992">
        <f>(DC28-DD28)/DD28</f>
        <v/>
      </c>
      <c r="DI28" s="2761" t="n"/>
      <c r="DJ28" s="2605" t="n"/>
      <c r="DL28" s="2605" t="n"/>
      <c r="DM28" s="2847">
        <f>(CS28-CZ28)*10^6</f>
        <v/>
      </c>
      <c r="DN28" s="2847">
        <f>(CT28-DC28)*10^6</f>
        <v/>
      </c>
      <c r="DO28" s="2847">
        <f>(CW28-DD28)*10^6</f>
        <v/>
      </c>
    </row>
    <row customFormat="1" customHeight="1" hidden="1" ht="15" outlineLevel="1" r="29" s="1879">
      <c r="A29" s="1904" t="n"/>
      <c r="B29" s="1905" t="n"/>
      <c r="C29" s="425" t="inlineStr">
        <is>
          <t>CA22</t>
        </is>
      </c>
      <c r="D29" s="2937" t="n"/>
      <c r="E29" s="2937" t="n"/>
      <c r="F29" s="2937" t="n"/>
      <c r="G29" s="2937" t="n"/>
      <c r="H29" s="1925" t="n"/>
      <c r="I29" s="1935" t="n"/>
      <c r="J29" s="2937" t="n"/>
      <c r="K29" s="2937" t="n"/>
      <c r="L29" s="2937" t="n"/>
      <c r="M29" s="2937" t="n"/>
      <c r="N29" s="1925" t="n"/>
      <c r="O29" s="3081" t="n"/>
      <c r="P29" s="2937" t="n"/>
      <c r="Q29" s="2937" t="n"/>
      <c r="R29" s="2937" t="n"/>
      <c r="S29" s="2937" t="n"/>
      <c r="T29" s="1925" t="n"/>
      <c r="U29" s="1935" t="n"/>
      <c r="V29" s="3089" t="n"/>
      <c r="W29" s="3090" t="n"/>
      <c r="X29" s="3090" t="n"/>
      <c r="Y29" s="3090" t="n"/>
      <c r="Z29" s="3090" t="n"/>
      <c r="AA29" s="3090" t="n"/>
      <c r="AB29" s="1925" t="n"/>
      <c r="AC29" s="1935" t="n"/>
      <c r="AD29" s="2937" t="n"/>
      <c r="AE29" s="2937" t="n"/>
      <c r="AF29" s="2937" t="n"/>
      <c r="AG29" s="2937" t="n"/>
      <c r="AH29" s="3079" t="n"/>
      <c r="AI29" s="2937" t="n"/>
      <c r="AJ29" s="1992" t="n"/>
      <c r="AK29" s="1935" t="n"/>
      <c r="AL29" s="2937" t="n"/>
      <c r="AM29" s="2937" t="n"/>
      <c r="AN29" s="2937" t="n"/>
      <c r="AO29" s="2937" t="n"/>
      <c r="AP29" s="2937" t="n"/>
      <c r="AQ29" s="3079" t="n"/>
      <c r="AR29" s="2937" t="n"/>
      <c r="AS29" s="1992" t="n"/>
      <c r="AT29" s="3081" t="n"/>
      <c r="AU29" s="2871" t="n"/>
      <c r="AV29" s="2937" t="n"/>
      <c r="AW29" s="2937" t="n"/>
      <c r="AX29" s="2937" t="n"/>
      <c r="AY29" s="2937" t="n"/>
      <c r="AZ29" s="2937" t="n"/>
      <c r="BA29" s="1992" t="n"/>
      <c r="BB29" s="1935" t="n"/>
      <c r="BC29" s="2871" t="n"/>
      <c r="BD29" s="2937" t="n"/>
      <c r="BE29" s="2937" t="n"/>
      <c r="BF29" s="2937" t="n"/>
      <c r="BG29" s="2937" t="n"/>
      <c r="BH29" s="2937" t="n"/>
      <c r="BI29" s="1992" t="n"/>
      <c r="BJ29" s="3081" t="n"/>
      <c r="BK29" s="2871" t="n"/>
      <c r="BL29" s="2937" t="n"/>
      <c r="BM29" s="2937" t="n"/>
      <c r="BN29" s="2937" t="n"/>
      <c r="BO29" s="2937" t="n"/>
      <c r="BP29" s="2937" t="n"/>
      <c r="BQ29" s="2937" t="n"/>
      <c r="BR29" s="1992" t="n"/>
      <c r="BS29" s="1935" t="n"/>
      <c r="BT29" s="2871" t="n"/>
      <c r="BU29" s="2937" t="n"/>
      <c r="BV29" s="2937" t="n"/>
      <c r="BW29" s="2937" t="n"/>
      <c r="BX29" s="2937" t="n"/>
      <c r="BY29" s="2937" t="n"/>
      <c r="BZ29" s="1992" t="n"/>
      <c r="CA29" s="2017" t="n"/>
      <c r="CB29" s="2871" t="n"/>
      <c r="CC29" s="2937" t="n"/>
      <c r="CD29" s="2937" t="n"/>
      <c r="CE29" s="2937" t="n"/>
      <c r="CF29" s="2937" t="n"/>
      <c r="CG29" s="2937" t="n"/>
      <c r="CH29" s="1992" t="n"/>
      <c r="CI29" s="2017" t="n"/>
      <c r="CJ29" s="2871" t="n"/>
      <c r="CK29" s="2937" t="n"/>
      <c r="CL29" s="2937" t="n"/>
      <c r="CM29" s="2937" t="n"/>
      <c r="CN29" s="2937" t="n"/>
      <c r="CO29" s="2937" t="n"/>
      <c r="CP29" s="1992" t="n"/>
      <c r="CQ29" s="1935" t="n"/>
      <c r="CR29" s="2937" t="n"/>
      <c r="CS29" s="2937" t="n"/>
      <c r="CT29" s="2868" t="n"/>
      <c r="CU29" s="2937">
        <f>+CR29-CS29</f>
        <v/>
      </c>
      <c r="CV29" s="2937">
        <f>+CR29-CT29</f>
        <v/>
      </c>
      <c r="CW29" s="2937" t="n"/>
      <c r="CX29" s="2049" t="n"/>
      <c r="CY29" s="2050" t="n"/>
      <c r="CZ29" s="3091" t="n"/>
      <c r="DA29" s="2937" t="n"/>
      <c r="DB29" s="2937" t="n"/>
      <c r="DC29" s="2937" t="n"/>
      <c r="DD29" s="2937" t="n"/>
      <c r="DE29" s="1994" t="n"/>
      <c r="DF29" s="1994" t="n"/>
      <c r="DG29" s="1994" t="n"/>
      <c r="DH29" s="1994" t="n"/>
      <c r="DI29" s="2761" t="n"/>
      <c r="DJ29" s="2605" t="n"/>
      <c r="DL29" s="2605" t="n"/>
      <c r="DM29" s="2847">
        <f>(CS29-CZ29)*10^6</f>
        <v/>
      </c>
      <c r="DN29" s="2847">
        <f>(CT29-DC29)*10^6</f>
        <v/>
      </c>
      <c r="DO29" s="2847">
        <f>(CW29-DD29)*10^6</f>
        <v/>
      </c>
    </row>
    <row customFormat="1" customHeight="1" hidden="1" ht="15" outlineLevel="1" r="30" s="1879">
      <c r="A30" s="1904" t="n"/>
      <c r="B30" s="1905" t="inlineStr">
        <is>
          <t xml:space="preserve">    Sortant sms on net</t>
        </is>
      </c>
      <c r="C30" s="425" t="inlineStr">
        <is>
          <t>CA23</t>
        </is>
      </c>
      <c r="D30" s="2937" t="n">
        <v>0.692683</v>
      </c>
      <c r="E30" s="2937" t="n">
        <v>0.7223300000784428</v>
      </c>
      <c r="F30" s="2937" t="n">
        <v>-0.02964700007844279</v>
      </c>
      <c r="G30" s="2937" t="n">
        <v>1.236479</v>
      </c>
      <c r="H30" s="1926" t="n">
        <v>-0.4397939633426852</v>
      </c>
      <c r="I30" s="1936" t="n"/>
      <c r="J30" s="2937" t="n">
        <v>0.7264429999999999</v>
      </c>
      <c r="K30" s="2937" t="n">
        <v>0.6300111280099872</v>
      </c>
      <c r="L30" s="2937" t="n">
        <v>0.0964318719900128</v>
      </c>
      <c r="M30" s="2937" t="n">
        <v>1.069845</v>
      </c>
      <c r="N30" s="1926" t="n">
        <v>-0.3209829461277101</v>
      </c>
      <c r="O30" s="3088" t="n"/>
      <c r="P30" s="2937" t="n">
        <v>0.491304</v>
      </c>
      <c r="Q30" s="2937" t="n">
        <v>0.7395656404904466</v>
      </c>
      <c r="R30" s="2937" t="n">
        <v>-0.2482616404904466</v>
      </c>
      <c r="S30" s="2937" t="n">
        <v>1.14373</v>
      </c>
      <c r="T30" s="1926" t="n">
        <v>-0.5704370786811572</v>
      </c>
      <c r="U30" s="1936" t="n"/>
      <c r="V30" s="3089" t="n">
        <v>0.539766</v>
      </c>
      <c r="W30" s="3090" t="n">
        <v>0.716318465648177</v>
      </c>
      <c r="X30" s="3090" t="n">
        <v>0.474806974576271</v>
      </c>
      <c r="Y30" s="3090" t="n">
        <v>-0.1765524656481771</v>
      </c>
      <c r="Z30" s="3090" t="n">
        <v>0.06495902542372894</v>
      </c>
      <c r="AA30" s="3090" t="n">
        <v>6.743099</v>
      </c>
      <c r="AB30" s="1926" t="n">
        <v>-0.9199528288106107</v>
      </c>
      <c r="AC30" s="1936" t="n"/>
      <c r="AD30" s="3093" t="n"/>
      <c r="AE30" s="2937" t="n"/>
      <c r="AF30" s="2937" t="n"/>
      <c r="AG30" s="2937" t="n"/>
      <c r="AH30" s="2871" t="n"/>
      <c r="AI30" s="2937" t="n"/>
      <c r="AJ30" s="1994" t="n"/>
      <c r="AK30" s="1936" t="n"/>
      <c r="AL30" s="3093" t="n"/>
      <c r="AM30" s="2937" t="n"/>
      <c r="AN30" s="2937" t="n"/>
      <c r="AO30" s="2937" t="n"/>
      <c r="AP30" s="2937" t="n"/>
      <c r="AQ30" s="2871" t="n"/>
      <c r="AR30" s="2937" t="n"/>
      <c r="AS30" s="1994" t="n"/>
      <c r="AT30" s="3088" t="n"/>
      <c r="AU30" s="2889" t="n"/>
      <c r="AV30" s="2937" t="n"/>
      <c r="AW30" s="2937" t="n"/>
      <c r="AX30" s="2937" t="n"/>
      <c r="AY30" s="2937" t="n"/>
      <c r="AZ30" s="2937" t="n"/>
      <c r="BA30" s="1994" t="n"/>
      <c r="BB30" s="1936" t="n"/>
      <c r="BC30" s="2889" t="n"/>
      <c r="BD30" s="2937" t="n"/>
      <c r="BE30" s="2937" t="n"/>
      <c r="BF30" s="2937" t="n"/>
      <c r="BG30" s="2937" t="n"/>
      <c r="BH30" s="2937" t="n"/>
      <c r="BI30" s="1994" t="n"/>
      <c r="BJ30" s="3088" t="n"/>
      <c r="BK30" s="2889" t="n"/>
      <c r="BL30" s="2937" t="n"/>
      <c r="BM30" s="2937" t="n"/>
      <c r="BN30" s="2937" t="n"/>
      <c r="BO30" s="2937" t="n"/>
      <c r="BP30" s="2937" t="n"/>
      <c r="BQ30" s="2937" t="n"/>
      <c r="BR30" s="1994" t="n"/>
      <c r="BS30" s="1936" t="n"/>
      <c r="BT30" s="2889" t="n"/>
      <c r="BU30" s="2937" t="n"/>
      <c r="BV30" s="2937" t="n"/>
      <c r="BW30" s="2937" t="n"/>
      <c r="BX30" s="2937" t="n"/>
      <c r="BY30" s="2937" t="n"/>
      <c r="BZ30" s="1994" t="n"/>
      <c r="CA30" s="2018" t="n"/>
      <c r="CB30" s="2889" t="n"/>
      <c r="CC30" s="2937" t="n"/>
      <c r="CD30" s="2937" t="n"/>
      <c r="CE30" s="2937" t="n"/>
      <c r="CF30" s="2937" t="n"/>
      <c r="CG30" s="2937" t="n"/>
      <c r="CH30" s="1994" t="n"/>
      <c r="CI30" s="2018" t="n"/>
      <c r="CJ30" s="2889" t="n"/>
      <c r="CK30" s="2937" t="n"/>
      <c r="CL30" s="2937" t="n"/>
      <c r="CM30" s="2937" t="n"/>
      <c r="CN30" s="2937" t="n"/>
      <c r="CO30" s="2937" t="n"/>
      <c r="CP30" s="1994" t="n"/>
      <c r="CQ30" s="1936" t="n"/>
      <c r="CR30" s="2937" t="n">
        <v>2.450196</v>
      </c>
      <c r="CS30" s="2937" t="n">
        <v>2.808225234227054</v>
      </c>
      <c r="CT30" s="2868" t="n">
        <v>2.385236974576271</v>
      </c>
      <c r="CU30" s="2937" t="n">
        <v>-0.3580292342270539</v>
      </c>
      <c r="CV30" s="2937" t="n">
        <v>0.06495902542372933</v>
      </c>
      <c r="CW30" s="2937" t="n">
        <v>10.193153</v>
      </c>
      <c r="CX30" s="2049">
        <f>+CR30/CW30-1</f>
        <v/>
      </c>
      <c r="CY30" s="2050" t="n"/>
      <c r="CZ30" s="3091" t="n">
        <v>7.78923736929596</v>
      </c>
      <c r="DA30" s="2937" t="n">
        <v>5.666502961114182</v>
      </c>
      <c r="DB30" s="2937" t="n"/>
      <c r="DC30" s="2937" t="n"/>
      <c r="DD30" s="2937" t="n">
        <v>46.824012</v>
      </c>
      <c r="DE30" s="1994">
        <f>(CZ30-DD30)/DD30</f>
        <v/>
      </c>
      <c r="DF30" s="1994">
        <f>(DA30-DD30)/DD30</f>
        <v/>
      </c>
      <c r="DG30" s="1994">
        <f>(DB30-DD30)/DD30</f>
        <v/>
      </c>
      <c r="DH30" s="1994">
        <f>(DC30-DD30)/DD30</f>
        <v/>
      </c>
      <c r="DI30" s="2761" t="n"/>
      <c r="DJ30" s="2605" t="n"/>
      <c r="DL30" s="2605" t="n"/>
      <c r="DM30" s="2847">
        <f>(CS30-CZ30)*10^6</f>
        <v/>
      </c>
      <c r="DN30" s="2847">
        <f>(CT30-DC30)*10^6</f>
        <v/>
      </c>
      <c r="DO30" s="2847">
        <f>(CW30-DD30)*10^6</f>
        <v/>
      </c>
    </row>
    <row customFormat="1" customHeight="1" hidden="1" ht="15" outlineLevel="1" r="31" s="1879">
      <c r="A31" s="1904" t="n"/>
      <c r="B31" s="1905" t="inlineStr">
        <is>
          <t xml:space="preserve">    Sortant sms MTN</t>
        </is>
      </c>
      <c r="C31" s="425" t="inlineStr">
        <is>
          <t>CA24</t>
        </is>
      </c>
      <c r="D31" s="2937" t="n">
        <v>0.929828</v>
      </c>
      <c r="E31" s="2937" t="n">
        <v>1.241612464315868</v>
      </c>
      <c r="F31" s="2937" t="n">
        <v>-0.3117844643158681</v>
      </c>
      <c r="G31" s="2937" t="n">
        <v>1.231451</v>
      </c>
      <c r="H31" s="1926" t="n">
        <v>-0.244933009920817</v>
      </c>
      <c r="I31" s="1936" t="n"/>
      <c r="J31" s="2937" t="n">
        <v>0.957933</v>
      </c>
      <c r="K31" s="2937" t="n">
        <v>1.047193809813713</v>
      </c>
      <c r="L31" s="2937" t="n">
        <v>-0.08926080981371343</v>
      </c>
      <c r="M31" s="2937" t="n">
        <v>1.131735</v>
      </c>
      <c r="N31" s="1926" t="n">
        <v>-0.1535712865644342</v>
      </c>
      <c r="O31" s="3088" t="n"/>
      <c r="P31" s="2937" t="n">
        <v>0.539633</v>
      </c>
      <c r="Q31" s="2937" t="n">
        <v>1.205705328188072</v>
      </c>
      <c r="R31" s="2937" t="n">
        <v>-0.6660723281880718</v>
      </c>
      <c r="S31" s="2937" t="n">
        <v>1.980375</v>
      </c>
      <c r="T31" s="1926" t="n">
        <v>-0.7275096888215615</v>
      </c>
      <c r="U31" s="1936" t="n"/>
      <c r="V31" s="3089" t="n">
        <v>1.068082</v>
      </c>
      <c r="W31" s="3090" t="n">
        <v>1.23499553050712</v>
      </c>
      <c r="X31" s="3090" t="n">
        <v>0.828876160600088</v>
      </c>
      <c r="Y31" s="3090" t="n">
        <v>-0.1669135305071201</v>
      </c>
      <c r="Z31" s="3090" t="n">
        <v>0.239205839399912</v>
      </c>
      <c r="AA31" s="3090" t="n">
        <v>0.393717</v>
      </c>
      <c r="AB31" s="1926" t="n">
        <v>1.712816566213804</v>
      </c>
      <c r="AC31" s="1936" t="n"/>
      <c r="AD31" s="2937" t="n"/>
      <c r="AE31" s="2937" t="n"/>
      <c r="AF31" s="2937" t="n"/>
      <c r="AG31" s="2937" t="n"/>
      <c r="AH31" s="2871" t="n"/>
      <c r="AI31" s="2937" t="n"/>
      <c r="AJ31" s="1994" t="n"/>
      <c r="AK31" s="1936" t="n"/>
      <c r="AL31" s="2937" t="n"/>
      <c r="AM31" s="2937" t="n"/>
      <c r="AN31" s="2937" t="n"/>
      <c r="AO31" s="2937" t="n"/>
      <c r="AP31" s="2937" t="n"/>
      <c r="AQ31" s="2871" t="n"/>
      <c r="AR31" s="2937" t="n"/>
      <c r="AS31" s="1994" t="n"/>
      <c r="AT31" s="3088" t="n"/>
      <c r="AU31" s="2871" t="n"/>
      <c r="AV31" s="2937" t="n"/>
      <c r="AW31" s="2937" t="n"/>
      <c r="AX31" s="2937" t="n"/>
      <c r="AY31" s="2937" t="n"/>
      <c r="AZ31" s="2937" t="n"/>
      <c r="BA31" s="1994" t="n"/>
      <c r="BB31" s="1936" t="n"/>
      <c r="BC31" s="2871" t="n"/>
      <c r="BD31" s="2937" t="n"/>
      <c r="BE31" s="2937" t="n"/>
      <c r="BF31" s="2937" t="n"/>
      <c r="BG31" s="2937" t="n"/>
      <c r="BH31" s="2937" t="n"/>
      <c r="BI31" s="1994" t="n"/>
      <c r="BJ31" s="3088" t="n"/>
      <c r="BK31" s="2871" t="n"/>
      <c r="BL31" s="2937" t="n"/>
      <c r="BM31" s="2937" t="n"/>
      <c r="BN31" s="2937" t="n"/>
      <c r="BO31" s="2937" t="n"/>
      <c r="BP31" s="2937" t="n"/>
      <c r="BQ31" s="2937" t="n"/>
      <c r="BR31" s="1994" t="n"/>
      <c r="BS31" s="1936" t="n"/>
      <c r="BT31" s="2871" t="n"/>
      <c r="BU31" s="2937" t="n"/>
      <c r="BV31" s="2937" t="n"/>
      <c r="BW31" s="2937" t="n"/>
      <c r="BX31" s="2937" t="n"/>
      <c r="BY31" s="2937" t="n"/>
      <c r="BZ31" s="1994" t="n"/>
      <c r="CA31" s="2018" t="n"/>
      <c r="CB31" s="2871" t="n"/>
      <c r="CC31" s="2937" t="n"/>
      <c r="CD31" s="2937" t="n"/>
      <c r="CE31" s="2937" t="n"/>
      <c r="CF31" s="2937" t="n"/>
      <c r="CG31" s="2937" t="n"/>
      <c r="CH31" s="1994" t="n"/>
      <c r="CI31" s="2018" t="n"/>
      <c r="CJ31" s="2871" t="n"/>
      <c r="CK31" s="2937" t="n"/>
      <c r="CL31" s="2937" t="n"/>
      <c r="CM31" s="2937" t="n"/>
      <c r="CN31" s="2937" t="n"/>
      <c r="CO31" s="2937" t="n"/>
      <c r="CP31" s="1994" t="n"/>
      <c r="CQ31" s="1936" t="n"/>
      <c r="CR31" s="2937" t="n">
        <v>3.495476</v>
      </c>
      <c r="CS31" s="2937" t="n">
        <v>4.729507132824773</v>
      </c>
      <c r="CT31" s="2868" t="n">
        <v>3.256270160600088</v>
      </c>
      <c r="CU31" s="2937" t="n">
        <v>-1.234031132824773</v>
      </c>
      <c r="CV31" s="2937" t="n">
        <v>0.2392058393999119</v>
      </c>
      <c r="CW31" s="2937" t="n">
        <v>4.737277999999999</v>
      </c>
      <c r="CX31" s="2049">
        <f>+CR31/CW31-1</f>
        <v/>
      </c>
      <c r="CY31" s="2050" t="n"/>
      <c r="CZ31" s="3091" t="n">
        <v>15.3818885056847</v>
      </c>
      <c r="DA31" s="2937" t="n">
        <v>9.654815417862675</v>
      </c>
      <c r="DB31" s="2937" t="n"/>
      <c r="DC31" s="2937" t="n"/>
      <c r="DD31" s="2937" t="n">
        <v>13.341417</v>
      </c>
      <c r="DE31" s="1994">
        <f>(CZ31-DD31)/DD31</f>
        <v/>
      </c>
      <c r="DF31" s="1994">
        <f>(DA31-DD31)/DD31</f>
        <v/>
      </c>
      <c r="DG31" s="1994">
        <f>(DB31-DD31)/DD31</f>
        <v/>
      </c>
      <c r="DH31" s="1994">
        <f>(DC31-DD31)/DD31</f>
        <v/>
      </c>
      <c r="DI31" s="2761" t="n"/>
      <c r="DJ31" s="2605" t="n"/>
      <c r="DL31" s="2605" t="n"/>
      <c r="DM31" s="2847">
        <f>(CS31-CZ31)*10^6</f>
        <v/>
      </c>
      <c r="DN31" s="2847">
        <f>(CT31-DC31)*10^6</f>
        <v/>
      </c>
      <c r="DO31" s="2847">
        <f>(CW31-DD31)*10^6</f>
        <v/>
      </c>
    </row>
    <row customFormat="1" customHeight="1" hidden="1" ht="15" outlineLevel="1" r="32" s="1879">
      <c r="A32" s="1904" t="n"/>
      <c r="B32" s="1905" t="inlineStr">
        <is>
          <t xml:space="preserve">    Sortant sms GLO</t>
        </is>
      </c>
      <c r="C32" s="425" t="inlineStr">
        <is>
          <t>CA25</t>
        </is>
      </c>
      <c r="D32" s="2937" t="n">
        <v>0</v>
      </c>
      <c r="E32" s="2937" t="n">
        <v>0</v>
      </c>
      <c r="F32" s="2937" t="n">
        <v>0</v>
      </c>
      <c r="G32" s="2937" t="n">
        <v>0</v>
      </c>
      <c r="H32" s="1926" t="n"/>
      <c r="I32" s="1936" t="n"/>
      <c r="J32" s="2937" t="n">
        <v>0</v>
      </c>
      <c r="K32" s="2937" t="n">
        <v>0</v>
      </c>
      <c r="L32" s="2937" t="n">
        <v>0</v>
      </c>
      <c r="M32" s="2937" t="n">
        <v>0</v>
      </c>
      <c r="N32" s="1926" t="n"/>
      <c r="O32" s="3088" t="n"/>
      <c r="P32" s="2937" t="n">
        <v>0</v>
      </c>
      <c r="Q32" s="2937" t="n">
        <v>0</v>
      </c>
      <c r="R32" s="2937" t="n">
        <v>0</v>
      </c>
      <c r="S32" s="2937" t="n">
        <v>0</v>
      </c>
      <c r="T32" s="1926" t="n"/>
      <c r="U32" s="1936" t="n"/>
      <c r="V32" s="3089" t="n">
        <v>0</v>
      </c>
      <c r="W32" s="3090" t="n">
        <v>0</v>
      </c>
      <c r="X32" s="3090" t="n">
        <v>0</v>
      </c>
      <c r="Y32" s="3090" t="n">
        <v>0</v>
      </c>
      <c r="Z32" s="3090" t="n">
        <v>0</v>
      </c>
      <c r="AA32" s="3090" t="n">
        <v>0</v>
      </c>
      <c r="AB32" s="1926" t="n"/>
      <c r="AC32" s="1936" t="n"/>
      <c r="AD32" s="2937" t="n"/>
      <c r="AE32" s="2937" t="n"/>
      <c r="AF32" s="2937" t="n"/>
      <c r="AG32" s="2937" t="n"/>
      <c r="AH32" s="2871" t="n"/>
      <c r="AI32" s="2937" t="n"/>
      <c r="AJ32" s="1994" t="n"/>
      <c r="AK32" s="1936" t="n"/>
      <c r="AL32" s="2937" t="n"/>
      <c r="AM32" s="2937" t="n"/>
      <c r="AN32" s="2937" t="n"/>
      <c r="AO32" s="2937" t="n"/>
      <c r="AP32" s="2937" t="n"/>
      <c r="AQ32" s="2871" t="n"/>
      <c r="AR32" s="2937" t="n"/>
      <c r="AS32" s="1994" t="n"/>
      <c r="AT32" s="3088" t="n"/>
      <c r="AU32" s="2871" t="n"/>
      <c r="AV32" s="2937" t="n"/>
      <c r="AW32" s="2937" t="n"/>
      <c r="AX32" s="2937" t="n"/>
      <c r="AY32" s="2937" t="n"/>
      <c r="AZ32" s="2937" t="n"/>
      <c r="BA32" s="1994" t="n"/>
      <c r="BB32" s="1936" t="n"/>
      <c r="BC32" s="2871" t="n"/>
      <c r="BD32" s="2937" t="n"/>
      <c r="BE32" s="2937" t="n"/>
      <c r="BF32" s="2937" t="n"/>
      <c r="BG32" s="2937" t="n"/>
      <c r="BH32" s="2937" t="n"/>
      <c r="BI32" s="1994" t="n"/>
      <c r="BJ32" s="3088" t="n"/>
      <c r="BK32" s="2871" t="n"/>
      <c r="BL32" s="2937" t="n"/>
      <c r="BM32" s="2937" t="n"/>
      <c r="BN32" s="2937" t="n"/>
      <c r="BO32" s="2937" t="n"/>
      <c r="BP32" s="2937" t="n"/>
      <c r="BQ32" s="2937" t="n"/>
      <c r="BR32" s="1994" t="n"/>
      <c r="BS32" s="1936" t="n"/>
      <c r="BT32" s="2871" t="n"/>
      <c r="BU32" s="2937" t="n"/>
      <c r="BV32" s="2937" t="n"/>
      <c r="BW32" s="2937" t="n"/>
      <c r="BX32" s="2937" t="n"/>
      <c r="BY32" s="2937" t="n"/>
      <c r="BZ32" s="1994" t="n"/>
      <c r="CA32" s="2018" t="n"/>
      <c r="CB32" s="2871" t="n"/>
      <c r="CC32" s="2937" t="n"/>
      <c r="CD32" s="2937" t="n"/>
      <c r="CE32" s="2937" t="n"/>
      <c r="CF32" s="2937" t="n"/>
      <c r="CG32" s="2937" t="n"/>
      <c r="CH32" s="1994" t="n"/>
      <c r="CI32" s="2018" t="n"/>
      <c r="CJ32" s="2871" t="n"/>
      <c r="CK32" s="2937" t="n"/>
      <c r="CL32" s="2937" t="n"/>
      <c r="CM32" s="2937" t="n"/>
      <c r="CN32" s="2937" t="n"/>
      <c r="CO32" s="2937" t="n"/>
      <c r="CP32" s="1994" t="n"/>
      <c r="CQ32" s="1936" t="n"/>
      <c r="CR32" s="2937" t="n">
        <v>0</v>
      </c>
      <c r="CS32" s="2937" t="n">
        <v>0</v>
      </c>
      <c r="CT32" s="2868" t="n">
        <v>0</v>
      </c>
      <c r="CU32" s="2937" t="n">
        <v>0</v>
      </c>
      <c r="CV32" s="2937" t="n">
        <v>0</v>
      </c>
      <c r="CW32" s="2937" t="n">
        <v>0</v>
      </c>
      <c r="CX32" s="2049" t="n"/>
      <c r="CY32" s="2050" t="n"/>
      <c r="CZ32" s="3091" t="n">
        <v>0</v>
      </c>
      <c r="DA32" s="2937" t="n">
        <v>0</v>
      </c>
      <c r="DB32" s="2937" t="n"/>
      <c r="DC32" s="2937" t="n"/>
      <c r="DD32" s="2937" t="n">
        <v>0</v>
      </c>
      <c r="DE32" s="1994" t="n"/>
      <c r="DF32" s="1994" t="n"/>
      <c r="DG32" s="1994" t="n"/>
      <c r="DH32" s="1994" t="n"/>
      <c r="DI32" s="2761" t="n"/>
      <c r="DJ32" s="2605" t="n"/>
      <c r="DL32" s="2605" t="n"/>
      <c r="DM32" s="2847">
        <f>(CS32-CZ32)*10^6</f>
        <v/>
      </c>
      <c r="DN32" s="2847">
        <f>(CT32-DC32)*10^6</f>
        <v/>
      </c>
      <c r="DO32" s="2847">
        <f>(CW32-DD32)*10^6</f>
        <v/>
      </c>
    </row>
    <row customFormat="1" customHeight="1" hidden="1" ht="15" outlineLevel="1" r="33" s="1879">
      <c r="A33" s="1904" t="n"/>
      <c r="B33" s="1905" t="inlineStr">
        <is>
          <t xml:space="preserve">    Sortant sms BBCOM</t>
        </is>
      </c>
      <c r="C33" s="425" t="inlineStr">
        <is>
          <t>CA26</t>
        </is>
      </c>
      <c r="D33" s="2937" t="n">
        <v>0.217835</v>
      </c>
      <c r="E33" s="2937" t="n">
        <v>0</v>
      </c>
      <c r="F33" s="2937" t="n">
        <v>0.217835</v>
      </c>
      <c r="G33" s="2937" t="n">
        <v>0.001381</v>
      </c>
      <c r="H33" s="1926" t="n">
        <v>156.7371469949312</v>
      </c>
      <c r="I33" s="1936" t="n"/>
      <c r="J33" s="2937" t="n">
        <v>0.208782</v>
      </c>
      <c r="K33" s="2937" t="n">
        <v>0</v>
      </c>
      <c r="L33" s="2937" t="n">
        <v>0.208782</v>
      </c>
      <c r="M33" s="2937" t="n">
        <v>0.001449</v>
      </c>
      <c r="N33" s="1926" t="n">
        <v>143.0869565217391</v>
      </c>
      <c r="O33" s="3088" t="n"/>
      <c r="P33" s="2937" t="n">
        <v>0</v>
      </c>
      <c r="Q33" s="2937" t="n">
        <v>0</v>
      </c>
      <c r="R33" s="2937" t="n">
        <v>0</v>
      </c>
      <c r="S33" s="2937" t="n">
        <v>0</v>
      </c>
      <c r="T33" s="1926" t="n"/>
      <c r="U33" s="1936" t="n"/>
      <c r="V33" s="3089" t="n">
        <v>0.266329</v>
      </c>
      <c r="W33" s="3090" t="n">
        <v>0</v>
      </c>
      <c r="X33" s="3090" t="n">
        <v>0</v>
      </c>
      <c r="Y33" s="3090" t="n">
        <v>0.266329</v>
      </c>
      <c r="Z33" s="3090" t="n">
        <v>0.266329</v>
      </c>
      <c r="AA33" s="3090" t="n">
        <v>0.002344</v>
      </c>
      <c r="AB33" s="1926" t="n">
        <v>112.6215870307167</v>
      </c>
      <c r="AC33" s="1936" t="n"/>
      <c r="AD33" s="2937" t="n"/>
      <c r="AE33" s="2937" t="n"/>
      <c r="AF33" s="2937" t="n"/>
      <c r="AG33" s="2937" t="n"/>
      <c r="AH33" s="2871" t="n"/>
      <c r="AI33" s="2937" t="n"/>
      <c r="AJ33" s="1994" t="n"/>
      <c r="AK33" s="1936" t="n"/>
      <c r="AL33" s="2937" t="n"/>
      <c r="AM33" s="2937" t="n"/>
      <c r="AN33" s="2937" t="n"/>
      <c r="AO33" s="2937" t="n"/>
      <c r="AP33" s="2937" t="n"/>
      <c r="AQ33" s="2871" t="n"/>
      <c r="AR33" s="2937" t="n"/>
      <c r="AS33" s="1994" t="n"/>
      <c r="AT33" s="3088" t="n"/>
      <c r="AU33" s="2871" t="n"/>
      <c r="AV33" s="2937" t="n"/>
      <c r="AW33" s="2937" t="n"/>
      <c r="AX33" s="2937" t="n"/>
      <c r="AY33" s="2937" t="n"/>
      <c r="AZ33" s="2937" t="n"/>
      <c r="BA33" s="1994" t="n"/>
      <c r="BB33" s="1936" t="n"/>
      <c r="BC33" s="2871" t="n"/>
      <c r="BD33" s="2937" t="n"/>
      <c r="BE33" s="2937" t="n"/>
      <c r="BF33" s="2937" t="n"/>
      <c r="BG33" s="2937" t="n"/>
      <c r="BH33" s="2937" t="n"/>
      <c r="BI33" s="1994" t="n"/>
      <c r="BJ33" s="3088" t="n"/>
      <c r="BK33" s="2871" t="n"/>
      <c r="BL33" s="2937" t="n"/>
      <c r="BM33" s="2937" t="n"/>
      <c r="BN33" s="2937" t="n"/>
      <c r="BO33" s="2937" t="n"/>
      <c r="BP33" s="2937" t="n"/>
      <c r="BQ33" s="2937" t="n"/>
      <c r="BR33" s="1994" t="n"/>
      <c r="BS33" s="1936" t="n"/>
      <c r="BT33" s="2871" t="n"/>
      <c r="BU33" s="2937" t="n"/>
      <c r="BV33" s="2937" t="n"/>
      <c r="BW33" s="2937" t="n"/>
      <c r="BX33" s="2937" t="n"/>
      <c r="BY33" s="2937" t="n"/>
      <c r="BZ33" s="1994" t="n"/>
      <c r="CA33" s="2018" t="n"/>
      <c r="CB33" s="2871" t="n"/>
      <c r="CC33" s="2937" t="n"/>
      <c r="CD33" s="2937" t="n"/>
      <c r="CE33" s="2937" t="n"/>
      <c r="CF33" s="2937" t="n"/>
      <c r="CG33" s="2937" t="n"/>
      <c r="CH33" s="1994" t="n"/>
      <c r="CI33" s="2018" t="n"/>
      <c r="CJ33" s="2871" t="n"/>
      <c r="CK33" s="2937" t="n"/>
      <c r="CL33" s="2937" t="n"/>
      <c r="CM33" s="2937" t="n"/>
      <c r="CN33" s="2937" t="n"/>
      <c r="CO33" s="2937" t="n"/>
      <c r="CP33" s="1994" t="n"/>
      <c r="CQ33" s="1936" t="n"/>
      <c r="CR33" s="2937" t="n">
        <v>0.6929460000000001</v>
      </c>
      <c r="CS33" s="2937" t="n">
        <v>0</v>
      </c>
      <c r="CT33" s="2868" t="n">
        <v>0.426617</v>
      </c>
      <c r="CU33" s="2937" t="n">
        <v>0.6929460000000001</v>
      </c>
      <c r="CV33" s="2937" t="n">
        <v>0.266329</v>
      </c>
      <c r="CW33" s="2937" t="n">
        <v>0.005174</v>
      </c>
      <c r="CX33" s="2049">
        <f>+CR33/CW33-1</f>
        <v/>
      </c>
      <c r="CY33" s="2050" t="n"/>
      <c r="CZ33" s="3091" t="n">
        <v>0</v>
      </c>
      <c r="DA33" s="2937" t="n">
        <v>0.426617</v>
      </c>
      <c r="DB33" s="2937" t="n"/>
      <c r="DC33" s="2937" t="n"/>
      <c r="DD33" s="2937" t="n">
        <v>1.124331</v>
      </c>
      <c r="DE33" s="1994">
        <f>(CZ33-DD33)/DD33</f>
        <v/>
      </c>
      <c r="DF33" s="1994">
        <f>(DA33-DD33)/DD33</f>
        <v/>
      </c>
      <c r="DG33" s="1994">
        <f>(DB33-DD33)/DD33</f>
        <v/>
      </c>
      <c r="DH33" s="1994">
        <f>(DC33-DD33)/DD33</f>
        <v/>
      </c>
      <c r="DI33" s="2761" t="n"/>
      <c r="DJ33" s="2605" t="n"/>
      <c r="DL33" s="2605" t="n"/>
      <c r="DM33" s="2847">
        <f>(CS33-CZ33)*10^6</f>
        <v/>
      </c>
      <c r="DN33" s="2847">
        <f>(CT33-DC33)*10^6</f>
        <v/>
      </c>
      <c r="DO33" s="2847">
        <f>(CW33-DD33)*10^6</f>
        <v/>
      </c>
    </row>
    <row customFormat="1" customHeight="1" hidden="1" ht="15" outlineLevel="1" r="34" s="1879">
      <c r="A34" s="1904" t="n"/>
      <c r="B34" s="1905" t="inlineStr">
        <is>
          <t xml:space="preserve">    Sortant sms LIBERCOM</t>
        </is>
      </c>
      <c r="C34" s="425" t="inlineStr">
        <is>
          <t>CA27</t>
        </is>
      </c>
      <c r="D34" s="2937" t="n">
        <v>0.09576900000000001</v>
      </c>
      <c r="E34" s="2937" t="n">
        <v>0.2077149089516482</v>
      </c>
      <c r="F34" s="2937" t="n">
        <v>-0.1119459089516482</v>
      </c>
      <c r="G34" s="2937" t="n">
        <v>0.232047</v>
      </c>
      <c r="H34" s="1926" t="n">
        <v>-0.5872861963309157</v>
      </c>
      <c r="I34" s="1936" t="n"/>
      <c r="J34" s="2937" t="n">
        <v>0.073438</v>
      </c>
      <c r="K34" s="2937" t="n">
        <v>0.188008885846674</v>
      </c>
      <c r="L34" s="2937" t="n">
        <v>-0.114570885846674</v>
      </c>
      <c r="M34" s="2937" t="n">
        <v>0.256878</v>
      </c>
      <c r="N34" s="1926" t="n">
        <v>-0.7141133144917042</v>
      </c>
      <c r="O34" s="3088" t="n"/>
      <c r="P34" s="2937" t="n">
        <v>0.51071</v>
      </c>
      <c r="Q34" s="2937" t="n">
        <v>0.2090876188660307</v>
      </c>
      <c r="R34" s="2937" t="n">
        <v>0.3016223811339693</v>
      </c>
      <c r="S34" s="2937" t="n">
        <v>0</v>
      </c>
      <c r="T34" s="1926" t="n"/>
      <c r="U34" s="1936" t="n"/>
      <c r="V34" s="3089" t="n">
        <v>-0.408429</v>
      </c>
      <c r="W34" s="3090" t="n">
        <v>0.217946511077753</v>
      </c>
      <c r="X34" s="3090" t="n">
        <v>0.3233155343151622</v>
      </c>
      <c r="Y34" s="3090" t="n">
        <v>-0.626375511077753</v>
      </c>
      <c r="Z34" s="3090" t="n">
        <v>-0.7317445343151622</v>
      </c>
      <c r="AA34" s="3090" t="n">
        <v>0.474559</v>
      </c>
      <c r="AB34" s="1926" t="n">
        <v>-1.860649571496905</v>
      </c>
      <c r="AC34" s="1936" t="n"/>
      <c r="AD34" s="2937" t="n"/>
      <c r="AE34" s="2937" t="n"/>
      <c r="AF34" s="2937" t="n"/>
      <c r="AG34" s="2937" t="n"/>
      <c r="AH34" s="2871" t="n"/>
      <c r="AI34" s="2937" t="n"/>
      <c r="AJ34" s="1994" t="n"/>
      <c r="AK34" s="1936" t="n"/>
      <c r="AL34" s="2937" t="n"/>
      <c r="AM34" s="2937" t="n"/>
      <c r="AN34" s="2937" t="n"/>
      <c r="AO34" s="2937" t="n"/>
      <c r="AP34" s="2937" t="n"/>
      <c r="AQ34" s="2871" t="n"/>
      <c r="AR34" s="2937" t="n"/>
      <c r="AS34" s="1994" t="n"/>
      <c r="AT34" s="3088" t="n"/>
      <c r="AU34" s="2871" t="n"/>
      <c r="AV34" s="2937" t="n"/>
      <c r="AW34" s="2937" t="n"/>
      <c r="AX34" s="2937" t="n"/>
      <c r="AY34" s="2937" t="n"/>
      <c r="AZ34" s="2937" t="n"/>
      <c r="BA34" s="1994" t="n"/>
      <c r="BB34" s="1936" t="n"/>
      <c r="BC34" s="2871" t="n"/>
      <c r="BD34" s="2937" t="n"/>
      <c r="BE34" s="2937" t="n"/>
      <c r="BF34" s="2937" t="n"/>
      <c r="BG34" s="2937" t="n"/>
      <c r="BH34" s="2937" t="n"/>
      <c r="BI34" s="1994" t="n"/>
      <c r="BJ34" s="3088" t="n"/>
      <c r="BK34" s="2871" t="n"/>
      <c r="BL34" s="2937" t="n"/>
      <c r="BM34" s="2937" t="n"/>
      <c r="BN34" s="2937" t="n"/>
      <c r="BO34" s="2937" t="n"/>
      <c r="BP34" s="2937" t="n"/>
      <c r="BQ34" s="2937" t="n"/>
      <c r="BR34" s="1994" t="n"/>
      <c r="BS34" s="1936" t="n"/>
      <c r="BT34" s="2871" t="n"/>
      <c r="BU34" s="2937" t="n"/>
      <c r="BV34" s="2937" t="n"/>
      <c r="BW34" s="2937" t="n"/>
      <c r="BX34" s="2937" t="n"/>
      <c r="BY34" s="2937" t="n"/>
      <c r="BZ34" s="1994" t="n"/>
      <c r="CA34" s="2018" t="n"/>
      <c r="CB34" s="2871" t="n"/>
      <c r="CC34" s="2937" t="n"/>
      <c r="CD34" s="2937" t="n"/>
      <c r="CE34" s="2937" t="n"/>
      <c r="CF34" s="2937" t="n"/>
      <c r="CG34" s="2937" t="n"/>
      <c r="CH34" s="1994" t="n"/>
      <c r="CI34" s="2018" t="n"/>
      <c r="CJ34" s="2871" t="n"/>
      <c r="CK34" s="2937" t="n"/>
      <c r="CL34" s="2937" t="n"/>
      <c r="CM34" s="2937" t="n"/>
      <c r="CN34" s="2937" t="n"/>
      <c r="CO34" s="2937" t="n"/>
      <c r="CP34" s="1994" t="n"/>
      <c r="CQ34" s="1936" t="n"/>
      <c r="CR34" s="2937" t="n">
        <v>0.271488</v>
      </c>
      <c r="CS34" s="2937" t="n">
        <v>0.8227579247421057</v>
      </c>
      <c r="CT34" s="2868" t="n">
        <v>1.003232534315162</v>
      </c>
      <c r="CU34" s="2937" t="n">
        <v>-0.5512699247421058</v>
      </c>
      <c r="CV34" s="2937" t="n">
        <v>-0.7317445343151623</v>
      </c>
      <c r="CW34" s="2937" t="n">
        <v>0.963484</v>
      </c>
      <c r="CX34" s="2049">
        <f>+CR34/CW34-1</f>
        <v/>
      </c>
      <c r="CY34" s="2050" t="n"/>
      <c r="CZ34" s="3091" t="n">
        <v>2.69136407428593</v>
      </c>
      <c r="DA34" s="2937" t="n">
        <v>4.481457957610891</v>
      </c>
      <c r="DB34" s="2937" t="n"/>
      <c r="DC34" s="2937" t="n"/>
      <c r="DD34" s="2937" t="n">
        <v>1.970698</v>
      </c>
      <c r="DE34" s="1994">
        <f>(CZ34-DD34)/DD34</f>
        <v/>
      </c>
      <c r="DF34" s="1994">
        <f>(DA34-DD34)/DD34</f>
        <v/>
      </c>
      <c r="DG34" s="1994">
        <f>(DB34-DD34)/DD34</f>
        <v/>
      </c>
      <c r="DH34" s="1994">
        <f>(DC34-DD34)/DD34</f>
        <v/>
      </c>
      <c r="DI34" s="2761" t="n"/>
      <c r="DJ34" s="2605" t="n"/>
      <c r="DL34" s="2605" t="n"/>
      <c r="DM34" s="2847">
        <f>(CS34-CZ34)*10^6</f>
        <v/>
      </c>
      <c r="DN34" s="2847">
        <f>(CT34-DC34)*10^6</f>
        <v/>
      </c>
      <c r="DO34" s="2847">
        <f>(CW34-DD34)*10^6</f>
        <v/>
      </c>
    </row>
    <row customFormat="1" customHeight="1" hidden="1" ht="15" outlineLevel="1" r="35" s="1879">
      <c r="A35" s="1904" t="n"/>
      <c r="B35" s="1905" t="inlineStr">
        <is>
          <t xml:space="preserve">    Sortant sms INTERNATIONAL</t>
        </is>
      </c>
      <c r="C35" s="425" t="inlineStr">
        <is>
          <t>CA28</t>
        </is>
      </c>
      <c r="D35" s="2937" t="n">
        <v>1.335055</v>
      </c>
      <c r="E35" s="2937" t="n">
        <v>0.9012892743657321</v>
      </c>
      <c r="F35" s="2937" t="n">
        <v>0.433765725634268</v>
      </c>
      <c r="G35" s="2937" t="n">
        <v>2.620917</v>
      </c>
      <c r="H35" s="1926" t="n">
        <v>-0.4906153075431232</v>
      </c>
      <c r="I35" s="1936" t="n"/>
      <c r="J35" s="2937" t="n">
        <v>1.232458</v>
      </c>
      <c r="K35" s="2937" t="n">
        <v>0.7772816363382543</v>
      </c>
      <c r="L35" s="2937" t="n">
        <v>0.4551763636617457</v>
      </c>
      <c r="M35" s="2937" t="n">
        <v>2.365969</v>
      </c>
      <c r="N35" s="1926" t="n">
        <v>-0.4790895400573719</v>
      </c>
      <c r="O35" s="3088" t="n"/>
      <c r="P35" s="2937" t="n">
        <v>1.200452</v>
      </c>
      <c r="Q35" s="2937" t="n">
        <v>0.8887995409246481</v>
      </c>
      <c r="R35" s="2937" t="n">
        <v>0.311652459075352</v>
      </c>
      <c r="S35" s="2937" t="n">
        <v>2.169288</v>
      </c>
      <c r="T35" s="1926" t="n">
        <v>-0.4466147417954647</v>
      </c>
      <c r="U35" s="1936" t="n"/>
      <c r="V35" s="3089" t="n">
        <v>1.33319</v>
      </c>
      <c r="W35" s="3090" t="n">
        <v>0.936271359081622</v>
      </c>
      <c r="X35" s="3090" t="n">
        <v>1.15267309322034</v>
      </c>
      <c r="Y35" s="3090" t="n">
        <v>0.3969186409183781</v>
      </c>
      <c r="Z35" s="3090" t="n">
        <v>0.1805169067796601</v>
      </c>
      <c r="AA35" s="3090" t="n">
        <v>1.859409</v>
      </c>
      <c r="AB35" s="1926" t="n">
        <v>-0.2830033628964902</v>
      </c>
      <c r="AC35" s="1936" t="n"/>
      <c r="AD35" s="2937" t="n"/>
      <c r="AE35" s="2937" t="n"/>
      <c r="AF35" s="2937" t="n"/>
      <c r="AG35" s="2937" t="n"/>
      <c r="AH35" s="2871" t="n"/>
      <c r="AI35" s="2937" t="n"/>
      <c r="AJ35" s="1994" t="n"/>
      <c r="AK35" s="1936" t="n"/>
      <c r="AL35" s="2937" t="n"/>
      <c r="AM35" s="2937" t="n"/>
      <c r="AN35" s="2937" t="n"/>
      <c r="AO35" s="2937" t="n"/>
      <c r="AP35" s="2937" t="n"/>
      <c r="AQ35" s="2871" t="n"/>
      <c r="AR35" s="2937" t="n"/>
      <c r="AS35" s="1994" t="n"/>
      <c r="AT35" s="3088" t="n"/>
      <c r="AU35" s="2871" t="n"/>
      <c r="AV35" s="2937" t="n"/>
      <c r="AW35" s="2937" t="n"/>
      <c r="AX35" s="2937" t="n"/>
      <c r="AY35" s="2937" t="n"/>
      <c r="AZ35" s="2937" t="n"/>
      <c r="BA35" s="1994" t="n"/>
      <c r="BB35" s="1936" t="n"/>
      <c r="BC35" s="2871" t="n"/>
      <c r="BD35" s="2937" t="n"/>
      <c r="BE35" s="2937" t="n"/>
      <c r="BF35" s="2937" t="n"/>
      <c r="BG35" s="2937" t="n"/>
      <c r="BH35" s="2937" t="n"/>
      <c r="BI35" s="1994" t="n"/>
      <c r="BJ35" s="3088" t="n"/>
      <c r="BK35" s="2871" t="n"/>
      <c r="BL35" s="2937" t="n"/>
      <c r="BM35" s="2937" t="n"/>
      <c r="BN35" s="2937" t="n"/>
      <c r="BO35" s="2937" t="n"/>
      <c r="BP35" s="2937" t="n"/>
      <c r="BQ35" s="2937" t="n"/>
      <c r="BR35" s="1994" t="n"/>
      <c r="BS35" s="1936" t="n"/>
      <c r="BT35" s="2871" t="n"/>
      <c r="BU35" s="2937" t="n"/>
      <c r="BV35" s="2937" t="n"/>
      <c r="BW35" s="2937" t="n"/>
      <c r="BX35" s="2937" t="n"/>
      <c r="BY35" s="2937" t="n"/>
      <c r="BZ35" s="1994" t="n"/>
      <c r="CA35" s="2018" t="n"/>
      <c r="CB35" s="2871" t="n"/>
      <c r="CC35" s="2937" t="n"/>
      <c r="CD35" s="2937" t="n"/>
      <c r="CE35" s="2937" t="n"/>
      <c r="CF35" s="2937" t="n"/>
      <c r="CG35" s="2937" t="n"/>
      <c r="CH35" s="1994" t="n"/>
      <c r="CI35" s="2018" t="n"/>
      <c r="CJ35" s="2871" t="n"/>
      <c r="CK35" s="2937" t="n"/>
      <c r="CL35" s="2937" t="n"/>
      <c r="CM35" s="2937" t="n"/>
      <c r="CN35" s="2937" t="n"/>
      <c r="CO35" s="2937" t="n"/>
      <c r="CP35" s="1994" t="n"/>
      <c r="CQ35" s="1936" t="n"/>
      <c r="CR35" s="2937" t="n">
        <v>5.101155</v>
      </c>
      <c r="CS35" s="2937" t="n">
        <v>3.503641810710256</v>
      </c>
      <c r="CT35" s="2868" t="n">
        <v>4.92063809322034</v>
      </c>
      <c r="CU35" s="2937" t="n">
        <v>1.597513189289744</v>
      </c>
      <c r="CV35" s="2937" t="n">
        <v>0.1805169067796601</v>
      </c>
      <c r="CW35" s="2937" t="n">
        <v>9.015582999999999</v>
      </c>
      <c r="CX35" s="2049">
        <f>+CR35/CW35-1</f>
        <v/>
      </c>
      <c r="CY35" s="2050" t="n"/>
      <c r="CZ35" s="3091" t="n">
        <v>9.67886438801664</v>
      </c>
      <c r="DA35" s="2937" t="n">
        <v>12.47863690587628</v>
      </c>
      <c r="DB35" s="2937" t="n"/>
      <c r="DC35" s="2937" t="n"/>
      <c r="DD35" s="2937" t="n">
        <v>20.231749</v>
      </c>
      <c r="DE35" s="1994">
        <f>(CZ35-DD35)/DD35</f>
        <v/>
      </c>
      <c r="DF35" s="1994">
        <f>(DA35-DD35)/DD35</f>
        <v/>
      </c>
      <c r="DG35" s="1994">
        <f>(DB35-DD35)/DD35</f>
        <v/>
      </c>
      <c r="DH35" s="1994">
        <f>(DC35-DD35)/DD35</f>
        <v/>
      </c>
      <c r="DI35" s="2761" t="n"/>
      <c r="DJ35" s="2605" t="n"/>
      <c r="DL35" s="2605" t="n"/>
      <c r="DM35" s="2847">
        <f>(CS35-CZ35)*10^6</f>
        <v/>
      </c>
      <c r="DN35" s="2847">
        <f>(CT35-DC35)*10^6</f>
        <v/>
      </c>
      <c r="DO35" s="2847">
        <f>(CW35-DD35)*10^6</f>
        <v/>
      </c>
    </row>
    <row customFormat="1" customHeight="1" hidden="1" ht="15" outlineLevel="1" r="36" s="1878">
      <c r="A36" s="1901" t="n"/>
      <c r="B36" s="1902" t="inlineStr">
        <is>
          <t>Total SMS Sortant</t>
        </is>
      </c>
      <c r="C36" s="425" t="inlineStr">
        <is>
          <t>CA29</t>
        </is>
      </c>
      <c r="D36" s="3080" t="n">
        <v>3.27117</v>
      </c>
      <c r="E36" s="3080" t="n">
        <v>3.072946647711691</v>
      </c>
      <c r="F36" s="3080" t="n">
        <v>0.1982233522883088</v>
      </c>
      <c r="G36" s="3080" t="n">
        <v>5.322275</v>
      </c>
      <c r="H36" s="1925" t="n">
        <v>-0.3853812514385296</v>
      </c>
      <c r="I36" s="1935" t="n"/>
      <c r="J36" s="3080" t="n">
        <v>3.199054</v>
      </c>
      <c r="K36" s="3080" t="n">
        <v>2.642495460008629</v>
      </c>
      <c r="L36" s="3080" t="n">
        <v>0.5565585399913715</v>
      </c>
      <c r="M36" s="3080" t="n">
        <v>4.825876</v>
      </c>
      <c r="N36" s="1925" t="n">
        <v>-0.3371039786351742</v>
      </c>
      <c r="O36" s="3081" t="n"/>
      <c r="P36" s="3080" t="n">
        <v>2.742099</v>
      </c>
      <c r="Q36" s="3080" t="n">
        <v>3.043158128469197</v>
      </c>
      <c r="R36" s="3080" t="n">
        <v>-0.301059128469197</v>
      </c>
      <c r="S36" s="3080" t="n">
        <v>5.293393</v>
      </c>
      <c r="T36" s="1925" t="n">
        <v>-0.4819770608379162</v>
      </c>
      <c r="U36" s="1935" t="n"/>
      <c r="V36" s="3094" t="n">
        <v>2.798938</v>
      </c>
      <c r="W36" s="3083" t="n">
        <v>3.10553186631467</v>
      </c>
      <c r="X36" s="3083" t="n">
        <v>2.779671762711861</v>
      </c>
      <c r="Y36" s="3083" t="n">
        <v>-0.3065938663146697</v>
      </c>
      <c r="Z36" s="3083" t="n">
        <v>0.01926623728813892</v>
      </c>
      <c r="AA36" s="3083" t="n">
        <v>9.473128000000001</v>
      </c>
      <c r="AB36" s="1925" t="n">
        <v>-0.7045391976124464</v>
      </c>
      <c r="AC36" s="1935" t="n"/>
      <c r="AD36" s="3080" t="n"/>
      <c r="AE36" s="3080" t="n"/>
      <c r="AF36" s="3080" t="n"/>
      <c r="AG36" s="3080" t="n"/>
      <c r="AH36" s="3079" t="n"/>
      <c r="AI36" s="3080" t="n"/>
      <c r="AJ36" s="1992" t="n"/>
      <c r="AK36" s="1935" t="n"/>
      <c r="AL36" s="3080" t="n"/>
      <c r="AM36" s="3080" t="n"/>
      <c r="AN36" s="3080" t="n"/>
      <c r="AO36" s="3080" t="n"/>
      <c r="AP36" s="3080" t="n"/>
      <c r="AQ36" s="3079" t="n"/>
      <c r="AR36" s="3080" t="n"/>
      <c r="AS36" s="1992" t="n"/>
      <c r="AT36" s="3081" t="n"/>
      <c r="AU36" s="3079" t="n"/>
      <c r="AV36" s="3080" t="n"/>
      <c r="AW36" s="3080" t="n"/>
      <c r="AX36" s="3080" t="n"/>
      <c r="AY36" s="3080" t="n"/>
      <c r="AZ36" s="3080" t="n"/>
      <c r="BA36" s="1992" t="n"/>
      <c r="BB36" s="1935" t="n"/>
      <c r="BC36" s="3079" t="n"/>
      <c r="BD36" s="3080" t="n"/>
      <c r="BE36" s="3080" t="n"/>
      <c r="BF36" s="3080" t="n"/>
      <c r="BG36" s="3080" t="n"/>
      <c r="BH36" s="3080" t="n"/>
      <c r="BI36" s="1992" t="n"/>
      <c r="BJ36" s="3081" t="n"/>
      <c r="BK36" s="3079" t="n"/>
      <c r="BL36" s="3080" t="n"/>
      <c r="BM36" s="3080" t="n"/>
      <c r="BN36" s="3080" t="n"/>
      <c r="BO36" s="3080" t="n"/>
      <c r="BP36" s="3080" t="n"/>
      <c r="BQ36" s="3080" t="n"/>
      <c r="BR36" s="1992" t="n"/>
      <c r="BS36" s="1935" t="n"/>
      <c r="BT36" s="3079" t="n"/>
      <c r="BU36" s="3080" t="n"/>
      <c r="BV36" s="3080" t="n"/>
      <c r="BW36" s="3080" t="n"/>
      <c r="BX36" s="3080" t="n"/>
      <c r="BY36" s="3080" t="n"/>
      <c r="BZ36" s="1992" t="n"/>
      <c r="CA36" s="2017" t="n"/>
      <c r="CB36" s="3079" t="n"/>
      <c r="CC36" s="3080" t="n"/>
      <c r="CD36" s="3080" t="n"/>
      <c r="CE36" s="3080" t="n"/>
      <c r="CF36" s="3080" t="n"/>
      <c r="CG36" s="3080" t="n"/>
      <c r="CH36" s="1992" t="n"/>
      <c r="CI36" s="2017" t="n"/>
      <c r="CJ36" s="3079" t="n"/>
      <c r="CK36" s="3080" t="n"/>
      <c r="CL36" s="3080" t="n"/>
      <c r="CM36" s="3080" t="n"/>
      <c r="CN36" s="3080" t="n"/>
      <c r="CO36" s="3080" t="n"/>
      <c r="CP36" s="1992" t="n"/>
      <c r="CQ36" s="1935" t="n"/>
      <c r="CR36" s="3080" t="n">
        <v>12.011261</v>
      </c>
      <c r="CS36" s="3080" t="n">
        <v>11.86413210250419</v>
      </c>
      <c r="CT36" s="3085" t="n">
        <v>11.99199476271186</v>
      </c>
      <c r="CU36" s="3080" t="n">
        <v>0.1471288974958131</v>
      </c>
      <c r="CV36" s="3080" t="n">
        <v>0.01926623728813759</v>
      </c>
      <c r="CW36" s="3080" t="n">
        <v>24.914672</v>
      </c>
      <c r="CX36" s="2046">
        <f>+CR36/CW36-1</f>
        <v/>
      </c>
      <c r="CY36" s="2047" t="n"/>
      <c r="CZ36" s="3086" t="n">
        <v>35.5413543372833</v>
      </c>
      <c r="DA36" s="3080" t="n">
        <v>32.70803024246403</v>
      </c>
      <c r="DB36" s="3080" t="n"/>
      <c r="DC36" s="3080" t="n"/>
      <c r="DD36" s="3080" t="n">
        <v>83.49220700000001</v>
      </c>
      <c r="DE36" s="1992">
        <f>(CZ36-DD36)/DD36</f>
        <v/>
      </c>
      <c r="DF36" s="1992">
        <f>(DA36-DD36)/DD36</f>
        <v/>
      </c>
      <c r="DG36" s="1992">
        <f>(DB36-DD36)/DD36</f>
        <v/>
      </c>
      <c r="DH36" s="1992">
        <f>(DC36-DD36)/DD36</f>
        <v/>
      </c>
      <c r="DI36" s="2761" t="n"/>
      <c r="DJ36" s="2605" t="n"/>
      <c r="DL36" s="2605" t="n"/>
      <c r="DM36" s="2847">
        <f>(CS36-CZ36)*10^6</f>
        <v/>
      </c>
      <c r="DN36" s="2847">
        <f>(CT36-DC36)*10^6</f>
        <v/>
      </c>
      <c r="DO36" s="2847">
        <f>(CW36-DD36)*10^6</f>
        <v/>
      </c>
    </row>
    <row customFormat="1" customHeight="1" hidden="1" ht="15" outlineLevel="1" r="37" s="1879">
      <c r="A37" s="1904" t="n"/>
      <c r="B37" s="1905" t="n"/>
      <c r="C37" s="425" t="inlineStr">
        <is>
          <t>CA30</t>
        </is>
      </c>
      <c r="D37" s="2937" t="n"/>
      <c r="E37" s="2937" t="n"/>
      <c r="F37" s="2937" t="n"/>
      <c r="G37" s="2937" t="n"/>
      <c r="H37" s="1926" t="n"/>
      <c r="I37" s="1936" t="n"/>
      <c r="J37" s="2937" t="n"/>
      <c r="K37" s="2937" t="n"/>
      <c r="L37" s="2937" t="n"/>
      <c r="M37" s="2937" t="n"/>
      <c r="N37" s="1926" t="n"/>
      <c r="O37" s="3088" t="n"/>
      <c r="P37" s="2937" t="n"/>
      <c r="Q37" s="2937" t="n"/>
      <c r="R37" s="2937" t="n"/>
      <c r="S37" s="2937" t="n"/>
      <c r="T37" s="1926" t="n"/>
      <c r="U37" s="1936" t="n"/>
      <c r="V37" s="3089" t="n"/>
      <c r="W37" s="3090" t="n"/>
      <c r="X37" s="3090" t="n"/>
      <c r="Y37" s="3090" t="n"/>
      <c r="Z37" s="3090" t="n"/>
      <c r="AA37" s="3090" t="n"/>
      <c r="AB37" s="1926" t="n"/>
      <c r="AC37" s="1936" t="n"/>
      <c r="AD37" s="2937" t="n"/>
      <c r="AE37" s="2937" t="n"/>
      <c r="AF37" s="2937" t="n"/>
      <c r="AG37" s="2937" t="n"/>
      <c r="AH37" s="2871" t="n"/>
      <c r="AI37" s="2937" t="n"/>
      <c r="AJ37" s="1994" t="n"/>
      <c r="AK37" s="1936" t="n"/>
      <c r="AL37" s="2937" t="n"/>
      <c r="AM37" s="2937" t="n"/>
      <c r="AN37" s="2937" t="n"/>
      <c r="AO37" s="2937" t="n"/>
      <c r="AP37" s="2937" t="n"/>
      <c r="AQ37" s="2871" t="n"/>
      <c r="AR37" s="2937" t="n"/>
      <c r="AS37" s="1994" t="n"/>
      <c r="AT37" s="3088" t="n"/>
      <c r="AU37" s="2871" t="n"/>
      <c r="AV37" s="2937" t="n"/>
      <c r="AW37" s="2937" t="n"/>
      <c r="AX37" s="2937" t="n"/>
      <c r="AY37" s="2937" t="n"/>
      <c r="AZ37" s="2937" t="n"/>
      <c r="BA37" s="1994" t="n"/>
      <c r="BB37" s="1936" t="n"/>
      <c r="BC37" s="2871" t="n"/>
      <c r="BD37" s="2937" t="n"/>
      <c r="BE37" s="2937" t="n"/>
      <c r="BF37" s="2937" t="n"/>
      <c r="BG37" s="2937" t="n"/>
      <c r="BH37" s="2937" t="n"/>
      <c r="BI37" s="1994" t="n"/>
      <c r="BJ37" s="3088" t="n"/>
      <c r="BK37" s="2871" t="n"/>
      <c r="BL37" s="2937" t="n"/>
      <c r="BM37" s="2937" t="n"/>
      <c r="BN37" s="2937" t="n"/>
      <c r="BO37" s="2937" t="n"/>
      <c r="BP37" s="2937" t="n"/>
      <c r="BQ37" s="2937" t="n"/>
      <c r="BR37" s="1994" t="n"/>
      <c r="BS37" s="1936" t="n"/>
      <c r="BT37" s="2871" t="n"/>
      <c r="BU37" s="2937" t="n"/>
      <c r="BV37" s="2937" t="n"/>
      <c r="BW37" s="2937" t="n"/>
      <c r="BX37" s="2937" t="n"/>
      <c r="BY37" s="2937" t="n"/>
      <c r="BZ37" s="1994" t="n"/>
      <c r="CA37" s="2018" t="n"/>
      <c r="CB37" s="2871" t="n"/>
      <c r="CC37" s="2937" t="n"/>
      <c r="CD37" s="2937" t="n"/>
      <c r="CE37" s="2937" t="n"/>
      <c r="CF37" s="2937" t="n"/>
      <c r="CG37" s="2937" t="n"/>
      <c r="CH37" s="1994" t="n"/>
      <c r="CI37" s="2018" t="n"/>
      <c r="CJ37" s="2871" t="n"/>
      <c r="CK37" s="2937" t="n"/>
      <c r="CL37" s="2937" t="n"/>
      <c r="CM37" s="2937" t="n"/>
      <c r="CN37" s="2937" t="n"/>
      <c r="CO37" s="2937" t="n"/>
      <c r="CP37" s="1994" t="n"/>
      <c r="CQ37" s="1936" t="n"/>
      <c r="CR37" s="2937" t="n"/>
      <c r="CS37" s="2937" t="n"/>
      <c r="CT37" s="2868" t="n"/>
      <c r="CU37" s="2937">
        <f>+CR37-CS37</f>
        <v/>
      </c>
      <c r="CV37" s="2937">
        <f>+CR37-CT37</f>
        <v/>
      </c>
      <c r="CW37" s="2937" t="n"/>
      <c r="CX37" s="2049" t="n"/>
      <c r="CY37" s="2050" t="n"/>
      <c r="CZ37" s="3091" t="n"/>
      <c r="DA37" s="2937" t="n"/>
      <c r="DB37" s="2937" t="n"/>
      <c r="DC37" s="2937" t="n"/>
      <c r="DD37" s="2937" t="n"/>
      <c r="DE37" s="1994" t="n"/>
      <c r="DF37" s="1994" t="n"/>
      <c r="DG37" s="1994" t="n"/>
      <c r="DH37" s="1994" t="n"/>
      <c r="DI37" s="2761" t="n"/>
      <c r="DJ37" s="2605" t="n"/>
      <c r="DL37" s="2605" t="n"/>
      <c r="DM37" s="2847">
        <f>(CS37-CZ37)*10^6</f>
        <v/>
      </c>
      <c r="DN37" s="2847">
        <f>(CT37-DC37)*10^6</f>
        <v/>
      </c>
      <c r="DO37" s="2847">
        <f>(CW37-DD37)*10^6</f>
        <v/>
      </c>
    </row>
    <row customFormat="1" customHeight="1" hidden="1" ht="14.25" outlineLevel="1" r="38" s="1880">
      <c r="A38" s="1909" t="n"/>
      <c r="B38" s="1910" t="inlineStr">
        <is>
          <t xml:space="preserve">    Revenu Internet 3G</t>
        </is>
      </c>
      <c r="C38" s="425" t="inlineStr">
        <is>
          <t>CA31</t>
        </is>
      </c>
      <c r="D38" s="3095" t="n">
        <v>3095.625063</v>
      </c>
      <c r="E38" s="3095" t="n">
        <v>3399.686777554926</v>
      </c>
      <c r="F38" s="3095" t="n">
        <v>-304.0617145549263</v>
      </c>
      <c r="G38" s="3095" t="n">
        <v>3391.819301</v>
      </c>
      <c r="H38" s="1927" t="n">
        <v>-0.08732606654861419</v>
      </c>
      <c r="I38" s="1937" t="n"/>
      <c r="J38" s="3095" t="n">
        <v>2396.0934</v>
      </c>
      <c r="K38" s="3095" t="n">
        <v>3108.567132491009</v>
      </c>
      <c r="L38" s="3095" t="n">
        <v>-712.4737324910093</v>
      </c>
      <c r="M38" s="3095" t="n">
        <v>3154.712737</v>
      </c>
      <c r="N38" s="1927" t="n">
        <v>-0.2404717640698453</v>
      </c>
      <c r="O38" s="3088" t="n"/>
      <c r="P38" s="3095" t="n">
        <v>2671.226897</v>
      </c>
      <c r="Q38" s="3095" t="n">
        <v>3476.702959413371</v>
      </c>
      <c r="R38" s="3095" t="n">
        <v>-805.4760624133705</v>
      </c>
      <c r="S38" s="3095" t="n">
        <v>3350.591376</v>
      </c>
      <c r="T38" s="1927" t="n">
        <v>-0.2027595736878659</v>
      </c>
      <c r="U38" s="1937" t="n"/>
      <c r="V38" s="3096" t="n">
        <v>2105.950373</v>
      </c>
      <c r="W38" s="3097" t="n">
        <v>3446.74527225587</v>
      </c>
      <c r="X38" s="3097" t="n">
        <v>2282.01627312458</v>
      </c>
      <c r="Y38" s="3097" t="n">
        <v>-1340.79489925587</v>
      </c>
      <c r="Z38" s="3097" t="n">
        <v>-176.0659001245799</v>
      </c>
      <c r="AA38" s="3097" t="n">
        <v>3323.016306</v>
      </c>
      <c r="AB38" s="1927" t="n">
        <v>-0.3662533737202792</v>
      </c>
      <c r="AC38" s="1937" t="n"/>
      <c r="AD38" s="3095" t="n"/>
      <c r="AE38" s="3095" t="n"/>
      <c r="AF38" s="3095" t="n"/>
      <c r="AG38" s="3095" t="n"/>
      <c r="AH38" s="3098" t="n"/>
      <c r="AI38" s="3095" t="n"/>
      <c r="AJ38" s="1996" t="n"/>
      <c r="AK38" s="1937" t="n"/>
      <c r="AL38" s="3095" t="n"/>
      <c r="AM38" s="3095" t="n"/>
      <c r="AN38" s="3095" t="n"/>
      <c r="AO38" s="3095" t="n"/>
      <c r="AP38" s="3095" t="n"/>
      <c r="AQ38" s="3098" t="n"/>
      <c r="AR38" s="3095" t="n"/>
      <c r="AS38" s="1996" t="n"/>
      <c r="AT38" s="3088" t="n"/>
      <c r="AU38" s="3098" t="n"/>
      <c r="AV38" s="3095" t="n"/>
      <c r="AW38" s="3095" t="n"/>
      <c r="AX38" s="3095" t="n"/>
      <c r="AY38" s="3095" t="n"/>
      <c r="AZ38" s="3095" t="n"/>
      <c r="BA38" s="1996" t="n"/>
      <c r="BB38" s="1937" t="n"/>
      <c r="BC38" s="3098" t="n"/>
      <c r="BD38" s="3095" t="n"/>
      <c r="BE38" s="3095" t="n"/>
      <c r="BF38" s="3095" t="n"/>
      <c r="BG38" s="3095" t="n"/>
      <c r="BH38" s="3095" t="n"/>
      <c r="BI38" s="1996" t="n"/>
      <c r="BJ38" s="3088" t="n"/>
      <c r="BK38" s="3098" t="n"/>
      <c r="BL38" s="3095" t="n"/>
      <c r="BM38" s="3095" t="n"/>
      <c r="BN38" s="3095" t="n"/>
      <c r="BO38" s="3095" t="n"/>
      <c r="BP38" s="3095" t="n"/>
      <c r="BQ38" s="3095" t="n"/>
      <c r="BR38" s="1996" t="n"/>
      <c r="BS38" s="1937" t="n"/>
      <c r="BT38" s="3098" t="n"/>
      <c r="BU38" s="3095" t="n"/>
      <c r="BV38" s="3095" t="n"/>
      <c r="BW38" s="3095" t="n"/>
      <c r="BX38" s="3095" t="n"/>
      <c r="BY38" s="3095" t="n"/>
      <c r="BZ38" s="1996" t="n"/>
      <c r="CA38" s="2018" t="n"/>
      <c r="CB38" s="3098" t="n"/>
      <c r="CC38" s="3095" t="n"/>
      <c r="CD38" s="3095" t="n"/>
      <c r="CE38" s="3095" t="n"/>
      <c r="CF38" s="3095" t="n"/>
      <c r="CG38" s="3095" t="n"/>
      <c r="CH38" s="1996" t="n"/>
      <c r="CI38" s="2018" t="n"/>
      <c r="CJ38" s="3098" t="n"/>
      <c r="CK38" s="3095" t="n"/>
      <c r="CL38" s="3095" t="n"/>
      <c r="CM38" s="3095" t="n"/>
      <c r="CN38" s="3095" t="n"/>
      <c r="CO38" s="3095" t="n"/>
      <c r="CP38" s="1996" t="n"/>
      <c r="CQ38" s="1937" t="n"/>
      <c r="CR38" s="3095" t="n">
        <v>10268.895733</v>
      </c>
      <c r="CS38" s="3095" t="n">
        <v>13431.70214171518</v>
      </c>
      <c r="CT38" s="2925" t="n">
        <v>10444.96163312458</v>
      </c>
      <c r="CU38" s="3095" t="n">
        <v>-3162.806408715178</v>
      </c>
      <c r="CV38" s="3095" t="n">
        <v>-176.0659001245804</v>
      </c>
      <c r="CW38" s="3095" t="n">
        <v>13220.13972</v>
      </c>
      <c r="CX38" s="2052">
        <f>+CR38/CW38-1</f>
        <v/>
      </c>
      <c r="CY38" s="2050" t="n"/>
      <c r="CZ38" s="3099" t="n">
        <v>43809.3135602403</v>
      </c>
      <c r="DA38" s="3095" t="n">
        <v>34122.75420303174</v>
      </c>
      <c r="DB38" s="3095" t="n"/>
      <c r="DC38" s="3095" t="n"/>
      <c r="DD38" s="3095" t="n">
        <v>37614.456018</v>
      </c>
      <c r="DE38" s="1996">
        <f>(CZ38-DD38)/DD38</f>
        <v/>
      </c>
      <c r="DF38" s="1996">
        <f>(DA38-DD38)/DD38</f>
        <v/>
      </c>
      <c r="DG38" s="1996">
        <f>(DB38-DD38)/DD38</f>
        <v/>
      </c>
      <c r="DH38" s="1996">
        <f>(DC38-DD38)/DD38</f>
        <v/>
      </c>
      <c r="DI38" s="2761" t="n"/>
      <c r="DJ38" s="3100" t="n"/>
      <c r="DK38" s="1883" t="n"/>
      <c r="DL38" s="3100" t="n"/>
      <c r="DM38" s="2847">
        <f>(CS38-CZ38)*10^6</f>
        <v/>
      </c>
      <c r="DN38" s="2847">
        <f>(CT38-DC38)*10^6</f>
        <v/>
      </c>
      <c r="DO38" s="2847">
        <f>(CW38-DD38)*10^6</f>
        <v/>
      </c>
      <c r="DP38" s="1883" t="n"/>
      <c r="DQ38" s="1883" t="n"/>
      <c r="DR38" s="1883" t="n"/>
      <c r="DS38" s="1883" t="n"/>
      <c r="DT38" s="1883" t="n"/>
      <c r="DU38" s="1883" t="n"/>
      <c r="DV38" s="1883" t="n"/>
      <c r="DW38" s="1883" t="n"/>
      <c r="DX38" s="1883" t="n"/>
      <c r="DY38" s="1883" t="n"/>
      <c r="DZ38" s="1883" t="n"/>
      <c r="EA38" s="1883" t="n"/>
      <c r="EB38" s="1883" t="n"/>
      <c r="EC38" s="1883" t="n"/>
      <c r="ED38" s="1883" t="n"/>
      <c r="EE38" s="1883" t="n"/>
      <c r="EF38" s="1883" t="n"/>
      <c r="EG38" s="1883" t="n"/>
      <c r="EH38" s="1883" t="n"/>
      <c r="EI38" s="1883" t="n"/>
      <c r="EJ38" s="1883" t="n"/>
      <c r="EK38" s="1883" t="n"/>
      <c r="EL38" s="1883" t="n"/>
      <c r="EM38" s="1883" t="n"/>
      <c r="EN38" s="1883" t="n"/>
      <c r="EO38" s="1883" t="n"/>
      <c r="EP38" s="1883" t="n"/>
      <c r="EQ38" s="1883" t="n"/>
      <c r="ER38" s="1883" t="n"/>
      <c r="ES38" s="1883" t="n"/>
      <c r="ET38" s="1883" t="n"/>
      <c r="EU38" s="1883" t="n"/>
      <c r="EV38" s="1883" t="n"/>
      <c r="EW38" s="1883" t="n"/>
      <c r="EX38" s="1883" t="n"/>
      <c r="EY38" s="1883" t="n"/>
      <c r="EZ38" s="1883" t="n"/>
      <c r="FA38" s="1883" t="n"/>
      <c r="FB38" s="1883" t="n"/>
      <c r="FC38" s="1883" t="n"/>
      <c r="FD38" s="1883" t="n"/>
      <c r="FE38" s="1883" t="n"/>
      <c r="FF38" s="1883" t="n"/>
      <c r="FG38" s="1883" t="n"/>
      <c r="FH38" s="1883" t="n"/>
      <c r="FI38" s="1883" t="n"/>
      <c r="FJ38" s="1883" t="n"/>
      <c r="FK38" s="1883" t="n"/>
      <c r="FL38" s="1883" t="n"/>
      <c r="FM38" s="1883" t="n"/>
      <c r="FN38" s="1883" t="n"/>
      <c r="FO38" s="1883" t="n"/>
      <c r="FP38" s="1883" t="n"/>
      <c r="FQ38" s="1883" t="n"/>
      <c r="FR38" s="1883" t="n"/>
      <c r="FS38" s="1883" t="n"/>
      <c r="FT38" s="1883" t="n"/>
      <c r="FU38" s="1883" t="n"/>
      <c r="FV38" s="1883" t="n"/>
      <c r="FW38" s="1883" t="n"/>
      <c r="FX38" s="1883" t="n"/>
      <c r="FY38" s="1883" t="n"/>
      <c r="FZ38" s="1883" t="n"/>
      <c r="GA38" s="1883" t="n"/>
      <c r="GB38" s="1883" t="n"/>
      <c r="GC38" s="1883" t="n"/>
      <c r="GD38" s="1883" t="n"/>
      <c r="GE38" s="1883" t="n"/>
      <c r="GF38" s="1883" t="n"/>
      <c r="GG38" s="1883" t="n"/>
      <c r="GH38" s="1883" t="n"/>
      <c r="GI38" s="1883" t="n"/>
      <c r="GJ38" s="1883" t="n"/>
      <c r="GK38" s="1883" t="n"/>
      <c r="GL38" s="1883" t="n"/>
      <c r="GM38" s="1883" t="n"/>
      <c r="GN38" s="1883" t="n"/>
      <c r="GO38" s="1883" t="n"/>
      <c r="GP38" s="1883" t="n"/>
      <c r="GQ38" s="1883" t="n"/>
      <c r="GR38" s="1883" t="n"/>
      <c r="GS38" s="1883" t="n"/>
      <c r="GT38" s="1883" t="n"/>
      <c r="GU38" s="1883" t="n"/>
      <c r="GV38" s="1883" t="n"/>
      <c r="GW38" s="1883" t="n"/>
      <c r="GX38" s="1883" t="n"/>
      <c r="GY38" s="1883" t="n"/>
      <c r="GZ38" s="1883" t="n"/>
      <c r="HA38" s="1883" t="n"/>
      <c r="HB38" s="1883" t="n"/>
      <c r="HC38" s="1883" t="n"/>
      <c r="HD38" s="1883" t="n"/>
      <c r="HE38" s="1883" t="n"/>
      <c r="HF38" s="1883" t="n"/>
      <c r="HG38" s="1883" t="n"/>
      <c r="HH38" s="1883" t="n"/>
      <c r="HI38" s="1883" t="n"/>
      <c r="HJ38" s="1883" t="n"/>
      <c r="HK38" s="1883" t="n"/>
      <c r="HL38" s="1883" t="n"/>
    </row>
    <row customFormat="1" customHeight="1" hidden="1" ht="15" outlineLevel="1" r="39" s="1879">
      <c r="A39" s="1904" t="n"/>
      <c r="B39" s="1905" t="n"/>
      <c r="C39" s="425" t="inlineStr">
        <is>
          <t>CA32</t>
        </is>
      </c>
      <c r="D39" s="2937" t="n"/>
      <c r="E39" s="2937" t="n"/>
      <c r="F39" s="2937" t="n"/>
      <c r="G39" s="2937" t="n"/>
      <c r="H39" s="1926" t="n"/>
      <c r="I39" s="1936" t="n"/>
      <c r="J39" s="2937" t="n"/>
      <c r="K39" s="2937" t="n"/>
      <c r="L39" s="2937" t="n"/>
      <c r="M39" s="2937" t="n"/>
      <c r="N39" s="1926" t="n"/>
      <c r="O39" s="3088" t="n"/>
      <c r="P39" s="2937" t="n"/>
      <c r="Q39" s="2937" t="n"/>
      <c r="R39" s="2937" t="n"/>
      <c r="S39" s="2937" t="n"/>
      <c r="T39" s="1926" t="n"/>
      <c r="U39" s="1936" t="n"/>
      <c r="V39" s="3089" t="n"/>
      <c r="W39" s="3090" t="n"/>
      <c r="X39" s="3090" t="n"/>
      <c r="Y39" s="3090" t="n"/>
      <c r="Z39" s="3090" t="n"/>
      <c r="AA39" s="3090" t="n"/>
      <c r="AB39" s="1926" t="n"/>
      <c r="AC39" s="1936" t="n"/>
      <c r="AD39" s="2937" t="n"/>
      <c r="AE39" s="2937" t="n"/>
      <c r="AF39" s="2937" t="n"/>
      <c r="AG39" s="2937" t="n"/>
      <c r="AH39" s="2871" t="n"/>
      <c r="AI39" s="2937" t="n"/>
      <c r="AJ39" s="1994" t="n"/>
      <c r="AK39" s="1936" t="n"/>
      <c r="AL39" s="2937" t="n"/>
      <c r="AM39" s="2937" t="n"/>
      <c r="AN39" s="2937" t="n"/>
      <c r="AO39" s="2937" t="n"/>
      <c r="AP39" s="2937" t="n"/>
      <c r="AQ39" s="2871" t="n"/>
      <c r="AR39" s="2937" t="n"/>
      <c r="AS39" s="1994" t="n"/>
      <c r="AT39" s="3088" t="n"/>
      <c r="AU39" s="2871" t="n"/>
      <c r="AV39" s="2937" t="n"/>
      <c r="AW39" s="2937" t="n"/>
      <c r="AX39" s="2937" t="n"/>
      <c r="AY39" s="2937" t="n"/>
      <c r="AZ39" s="2937" t="n"/>
      <c r="BA39" s="1994" t="n"/>
      <c r="BB39" s="1936" t="n"/>
      <c r="BC39" s="2871" t="n"/>
      <c r="BD39" s="2937" t="n"/>
      <c r="BE39" s="2937" t="n"/>
      <c r="BF39" s="2937" t="n"/>
      <c r="BG39" s="2937" t="n"/>
      <c r="BH39" s="2937" t="n"/>
      <c r="BI39" s="1994" t="n"/>
      <c r="BJ39" s="3088" t="n"/>
      <c r="BK39" s="2871" t="n"/>
      <c r="BL39" s="2937" t="n"/>
      <c r="BM39" s="2937" t="n"/>
      <c r="BN39" s="2937" t="n"/>
      <c r="BO39" s="2937" t="n"/>
      <c r="BP39" s="2937" t="n"/>
      <c r="BQ39" s="2937" t="n"/>
      <c r="BR39" s="1994" t="n"/>
      <c r="BS39" s="1936" t="n"/>
      <c r="BT39" s="2871" t="n"/>
      <c r="BU39" s="2937" t="n"/>
      <c r="BV39" s="2937" t="n"/>
      <c r="BW39" s="2937" t="n"/>
      <c r="BX39" s="2937" t="n"/>
      <c r="BY39" s="2937" t="n"/>
      <c r="BZ39" s="1994" t="n"/>
      <c r="CA39" s="2018" t="n"/>
      <c r="CB39" s="2871" t="n"/>
      <c r="CC39" s="2937" t="n"/>
      <c r="CD39" s="2937" t="n"/>
      <c r="CE39" s="2937" t="n"/>
      <c r="CF39" s="2937" t="n"/>
      <c r="CG39" s="2937" t="n"/>
      <c r="CH39" s="1994" t="n"/>
      <c r="CI39" s="2018" t="n"/>
      <c r="CJ39" s="2871" t="n"/>
      <c r="CK39" s="2937" t="n"/>
      <c r="CL39" s="2937" t="n"/>
      <c r="CM39" s="2937" t="n"/>
      <c r="CN39" s="2937" t="n"/>
      <c r="CO39" s="2937" t="n"/>
      <c r="CP39" s="1994" t="n"/>
      <c r="CQ39" s="1936" t="n"/>
      <c r="CR39" s="2937" t="n"/>
      <c r="CS39" s="2937" t="n"/>
      <c r="CT39" s="2868" t="n"/>
      <c r="CU39" s="2937">
        <f>+CR39-CS39</f>
        <v/>
      </c>
      <c r="CV39" s="2937">
        <f>+CR39-CT39</f>
        <v/>
      </c>
      <c r="CW39" s="2937" t="n"/>
      <c r="CX39" s="2049" t="n"/>
      <c r="CY39" s="2050" t="n"/>
      <c r="CZ39" s="3091" t="n"/>
      <c r="DA39" s="2937" t="n"/>
      <c r="DB39" s="2937" t="n"/>
      <c r="DC39" s="2937" t="n"/>
      <c r="DD39" s="2937" t="n"/>
      <c r="DE39" s="1994" t="n"/>
      <c r="DF39" s="1994" t="n"/>
      <c r="DG39" s="1994" t="n"/>
      <c r="DH39" s="1994" t="n"/>
      <c r="DI39" s="2761" t="n"/>
      <c r="DJ39" s="2605" t="n"/>
      <c r="DL39" s="2605" t="n"/>
      <c r="DM39" s="2847">
        <f>(CS39-CZ39)*10^6</f>
        <v/>
      </c>
      <c r="DN39" s="2847">
        <f>(CT39-DC39)*10^6</f>
        <v/>
      </c>
      <c r="DO39" s="2847">
        <f>(CW39-DD39)*10^6</f>
        <v/>
      </c>
    </row>
    <row customFormat="1" customHeight="1" hidden="1" ht="15" outlineLevel="1" r="40" s="1879">
      <c r="A40" s="1904" t="n"/>
      <c r="B40" s="1905" t="inlineStr">
        <is>
          <t xml:space="preserve">    CRBT</t>
        </is>
      </c>
      <c r="C40" s="425" t="inlineStr">
        <is>
          <t>CA33</t>
        </is>
      </c>
      <c r="D40" s="2937" t="n">
        <v>0</v>
      </c>
      <c r="E40" s="2937" t="n">
        <v>0.2774804120548872</v>
      </c>
      <c r="F40" s="2937" t="n">
        <v>-0.2774804120548872</v>
      </c>
      <c r="G40" s="2937" t="n">
        <v>0.132797</v>
      </c>
      <c r="H40" s="1926" t="n">
        <v>-1</v>
      </c>
      <c r="I40" s="1936" t="n"/>
      <c r="J40" s="2937" t="n">
        <v>0</v>
      </c>
      <c r="K40" s="2937" t="n">
        <v>0.2518806062975654</v>
      </c>
      <c r="L40" s="2937" t="n">
        <v>-0.2518806062975654</v>
      </c>
      <c r="M40" s="2937" t="n">
        <v>0.134873</v>
      </c>
      <c r="N40" s="1926" t="n">
        <v>-1</v>
      </c>
      <c r="O40" s="3088" t="n"/>
      <c r="P40" s="2937" t="n">
        <v>0.012265</v>
      </c>
      <c r="Q40" s="2937" t="n">
        <v>0.2802621531857374</v>
      </c>
      <c r="R40" s="2937" t="n">
        <v>-0.2679971531857374</v>
      </c>
      <c r="S40" s="2937" t="n">
        <v>0</v>
      </c>
      <c r="T40" s="1926" t="n"/>
      <c r="U40" s="1936" t="n"/>
      <c r="V40" s="3101" t="n">
        <v>-0.012265</v>
      </c>
      <c r="W40" s="3090" t="n">
        <v>0.272577545759677</v>
      </c>
      <c r="X40" s="3090" t="n">
        <v>0.3706158541642198</v>
      </c>
      <c r="Y40" s="3090" t="n">
        <v>-0.284842545759677</v>
      </c>
      <c r="Z40" s="3090" t="n">
        <v>-0.3828808541642198</v>
      </c>
      <c r="AA40" s="3090" t="n">
        <v>0.378517</v>
      </c>
      <c r="AB40" s="1926" t="n">
        <v>-1.03240277187022</v>
      </c>
      <c r="AC40" s="1936" t="n"/>
      <c r="AD40" s="2937" t="n"/>
      <c r="AE40" s="2937" t="n"/>
      <c r="AF40" s="2937" t="n"/>
      <c r="AG40" s="2937" t="n"/>
      <c r="AH40" s="2871" t="n"/>
      <c r="AI40" s="2937" t="n"/>
      <c r="AJ40" s="1994" t="n"/>
      <c r="AK40" s="1936" t="n"/>
      <c r="AL40" s="2937" t="n"/>
      <c r="AM40" s="2937" t="n"/>
      <c r="AN40" s="2937" t="n"/>
      <c r="AO40" s="2937" t="n"/>
      <c r="AP40" s="2937" t="n"/>
      <c r="AQ40" s="2871" t="n"/>
      <c r="AR40" s="2937" t="n"/>
      <c r="AS40" s="1994" t="n"/>
      <c r="AT40" s="3088" t="n"/>
      <c r="AU40" s="2871" t="n"/>
      <c r="AV40" s="2937" t="n"/>
      <c r="AW40" s="2937" t="n"/>
      <c r="AX40" s="2937" t="n"/>
      <c r="AY40" s="2937" t="n"/>
      <c r="AZ40" s="2937" t="n"/>
      <c r="BA40" s="1994" t="n"/>
      <c r="BB40" s="1936" t="n"/>
      <c r="BC40" s="2889" t="n"/>
      <c r="BD40" s="2937" t="n"/>
      <c r="BE40" s="2937" t="n"/>
      <c r="BF40" s="2937" t="n"/>
      <c r="BG40" s="2937" t="n"/>
      <c r="BH40" s="2937" t="n"/>
      <c r="BI40" s="1994" t="n"/>
      <c r="BJ40" s="3088" t="n"/>
      <c r="BK40" s="2889" t="n"/>
      <c r="BL40" s="2937" t="n"/>
      <c r="BM40" s="2937" t="n"/>
      <c r="BN40" s="2937" t="n"/>
      <c r="BO40" s="2937" t="n"/>
      <c r="BP40" s="2937" t="n"/>
      <c r="BQ40" s="2937" t="n"/>
      <c r="BR40" s="1994" t="n"/>
      <c r="BS40" s="1936" t="n"/>
      <c r="BT40" s="2889" t="n"/>
      <c r="BU40" s="2937" t="n"/>
      <c r="BV40" s="2937" t="n"/>
      <c r="BW40" s="2937" t="n"/>
      <c r="BX40" s="2937" t="n"/>
      <c r="BY40" s="2937" t="n"/>
      <c r="BZ40" s="1994" t="n"/>
      <c r="CA40" s="2018" t="n"/>
      <c r="CB40" s="2889" t="n"/>
      <c r="CC40" s="2937" t="n"/>
      <c r="CD40" s="2937" t="n"/>
      <c r="CE40" s="2937" t="n"/>
      <c r="CF40" s="2937" t="n"/>
      <c r="CG40" s="2937" t="n"/>
      <c r="CH40" s="1994" t="n"/>
      <c r="CI40" s="2018" t="n"/>
      <c r="CJ40" s="2889" t="n"/>
      <c r="CK40" s="2937" t="n"/>
      <c r="CL40" s="2937" t="n"/>
      <c r="CM40" s="2937" t="n"/>
      <c r="CN40" s="2937" t="n"/>
      <c r="CO40" s="2937" t="n"/>
      <c r="CP40" s="1994" t="n"/>
      <c r="CQ40" s="1936" t="n"/>
      <c r="CR40" s="2937" t="n">
        <v>0</v>
      </c>
      <c r="CS40" s="2937" t="n">
        <v>1.082200717297867</v>
      </c>
      <c r="CT40" s="2868" t="n">
        <v>0.3828808541642198</v>
      </c>
      <c r="CU40" s="2937" t="n">
        <v>-1.082200717297867</v>
      </c>
      <c r="CV40" s="2937" t="n">
        <v>-0.3828808541642198</v>
      </c>
      <c r="CW40" s="2937" t="n">
        <v>0.646187</v>
      </c>
      <c r="CX40" s="2049">
        <f>+CR40/CW40-1</f>
        <v/>
      </c>
      <c r="CY40" s="2050" t="n"/>
      <c r="CZ40" s="3091" t="n">
        <v>3.35890271523142</v>
      </c>
      <c r="DA40" s="2937" t="n">
        <v>3.407074419509356</v>
      </c>
      <c r="DB40" s="2937" t="n"/>
      <c r="DC40" s="2937" t="n"/>
      <c r="DD40" s="2937" t="n">
        <v>0.646187</v>
      </c>
      <c r="DE40" s="1994">
        <f>(CZ40-DD40)/DD40</f>
        <v/>
      </c>
      <c r="DF40" s="1994">
        <f>(DA40-DD40)/DD40</f>
        <v/>
      </c>
      <c r="DG40" s="1994">
        <f>(DB40-DD40)/DD40</f>
        <v/>
      </c>
      <c r="DH40" s="1994">
        <f>(DC40-DD40)/DD40</f>
        <v/>
      </c>
      <c r="DI40" s="2761" t="n"/>
      <c r="DJ40" s="2605" t="n"/>
      <c r="DL40" s="2605" t="n"/>
      <c r="DM40" s="2847">
        <f>(CS40-CZ40)*10^6</f>
        <v/>
      </c>
      <c r="DN40" s="2847">
        <f>(CT40-DC40)*10^6</f>
        <v/>
      </c>
      <c r="DO40" s="2847">
        <f>(CW40-DD40)*10^6</f>
        <v/>
      </c>
    </row>
    <row customFormat="1" customHeight="1" hidden="1" ht="15" outlineLevel="1" r="41" s="1879">
      <c r="A41" s="1904" t="n"/>
      <c r="B41" s="1905" t="inlineStr">
        <is>
          <t xml:space="preserve">    Crédit secours</t>
        </is>
      </c>
      <c r="C41" s="425" t="inlineStr">
        <is>
          <t>CA34</t>
        </is>
      </c>
      <c r="D41" s="2937" t="n">
        <v>3.668160169491526</v>
      </c>
      <c r="E41" s="2937" t="n">
        <v>5.301549877683316</v>
      </c>
      <c r="F41" s="2937" t="n">
        <v>-1.63338970819179</v>
      </c>
      <c r="G41" s="2937" t="n">
        <v>7.7828593220339</v>
      </c>
      <c r="H41" s="1926" t="n">
        <v>-0.5286873348581967</v>
      </c>
      <c r="I41" s="1936" t="n"/>
      <c r="J41" s="2937" t="n">
        <v>3.059444915254238</v>
      </c>
      <c r="K41" s="2937" t="n">
        <v>4.884266596988241</v>
      </c>
      <c r="L41" s="2937" t="n">
        <v>-1.824821681734003</v>
      </c>
      <c r="M41" s="2937" t="n">
        <v>6.16097627118644</v>
      </c>
      <c r="N41" s="1926" t="n">
        <v>-0.5034155658799397</v>
      </c>
      <c r="O41" s="3088" t="n"/>
      <c r="P41" s="2937" t="n">
        <v>2.874140355125101</v>
      </c>
      <c r="Q41" s="2937" t="n">
        <v>5.515732492741721</v>
      </c>
      <c r="R41" s="2937" t="n">
        <v>-2.64159213761662</v>
      </c>
      <c r="S41" s="2937" t="n">
        <v>6.38253578582435</v>
      </c>
      <c r="T41" s="1926" t="n">
        <v>-0.5496867621943329</v>
      </c>
      <c r="U41" s="1936" t="n"/>
      <c r="V41" s="3089" t="n">
        <v>2.683024576271186</v>
      </c>
      <c r="W41" s="3090" t="n">
        <v>5.44456175089989</v>
      </c>
      <c r="X41" s="3090" t="n">
        <v>2.84884861461864</v>
      </c>
      <c r="Y41" s="3090" t="n">
        <v>-2.761537174628704</v>
      </c>
      <c r="Z41" s="3090" t="n">
        <v>-0.1658240383474534</v>
      </c>
      <c r="AA41" s="3090" t="n">
        <v>6.07349406779661</v>
      </c>
      <c r="AB41" s="1926" t="n">
        <v>-0.5582403561572005</v>
      </c>
      <c r="AC41" s="1936" t="n"/>
      <c r="AD41" s="2937" t="n"/>
      <c r="AE41" s="2937" t="n"/>
      <c r="AF41" s="2937" t="n"/>
      <c r="AG41" s="2937" t="n"/>
      <c r="AH41" s="2871" t="n"/>
      <c r="AI41" s="2937" t="n"/>
      <c r="AJ41" s="1994" t="n"/>
      <c r="AK41" s="1936" t="n"/>
      <c r="AL41" s="2937" t="n"/>
      <c r="AM41" s="2937" t="n"/>
      <c r="AN41" s="2937" t="n"/>
      <c r="AO41" s="2937" t="n"/>
      <c r="AP41" s="2937" t="n"/>
      <c r="AQ41" s="2871" t="n"/>
      <c r="AR41" s="2937" t="n"/>
      <c r="AS41" s="1994" t="n"/>
      <c r="AT41" s="3088" t="n"/>
      <c r="AU41" s="2871" t="n"/>
      <c r="AV41" s="2937" t="n"/>
      <c r="AW41" s="2937" t="n"/>
      <c r="AX41" s="2937" t="n"/>
      <c r="AY41" s="2937" t="n"/>
      <c r="AZ41" s="2937" t="n"/>
      <c r="BA41" s="1994" t="n"/>
      <c r="BB41" s="1936" t="n"/>
      <c r="BC41" s="2871" t="n"/>
      <c r="BD41" s="2937" t="n"/>
      <c r="BE41" s="2937" t="n"/>
      <c r="BF41" s="2937" t="n"/>
      <c r="BG41" s="2937" t="n"/>
      <c r="BH41" s="2937" t="n"/>
      <c r="BI41" s="1994" t="n"/>
      <c r="BJ41" s="3088" t="n"/>
      <c r="BK41" s="2871" t="n"/>
      <c r="BL41" s="2937" t="n"/>
      <c r="BM41" s="2937" t="n"/>
      <c r="BN41" s="2937" t="n"/>
      <c r="BO41" s="2937" t="n"/>
      <c r="BP41" s="2937" t="n"/>
      <c r="BQ41" s="2937" t="n"/>
      <c r="BR41" s="1994" t="n"/>
      <c r="BS41" s="1936" t="n"/>
      <c r="BT41" s="2871" t="n"/>
      <c r="BU41" s="2937" t="n"/>
      <c r="BV41" s="2937" t="n"/>
      <c r="BW41" s="2937" t="n"/>
      <c r="BX41" s="2937" t="n"/>
      <c r="BY41" s="2937" t="n"/>
      <c r="BZ41" s="1994" t="n"/>
      <c r="CA41" s="2018" t="n"/>
      <c r="CB41" s="2871" t="n"/>
      <c r="CC41" s="2937" t="n"/>
      <c r="CD41" s="2937" t="n"/>
      <c r="CE41" s="2937" t="n"/>
      <c r="CF41" s="2937" t="n"/>
      <c r="CG41" s="2937" t="n"/>
      <c r="CH41" s="1994" t="n"/>
      <c r="CI41" s="2018" t="n"/>
      <c r="CJ41" s="2871" t="n"/>
      <c r="CK41" s="2937" t="n"/>
      <c r="CL41" s="2937" t="n"/>
      <c r="CM41" s="2937" t="n"/>
      <c r="CN41" s="2937" t="n"/>
      <c r="CO41" s="2937" t="n"/>
      <c r="CP41" s="1994" t="n"/>
      <c r="CQ41" s="1936" t="n"/>
      <c r="CR41" s="2937" t="n">
        <v>12.28477001614205</v>
      </c>
      <c r="CS41" s="2937" t="n">
        <v>21.14611071831317</v>
      </c>
      <c r="CT41" s="2868" t="n">
        <v>12.4505940544895</v>
      </c>
      <c r="CU41" s="2937" t="n">
        <v>-8.861340702171116</v>
      </c>
      <c r="CV41" s="2937" t="n">
        <v>-0.1658240383474521</v>
      </c>
      <c r="CW41" s="2937" t="n">
        <v>26.3998654468413</v>
      </c>
      <c r="CX41" s="2049">
        <f>+CR41/CW41-1</f>
        <v/>
      </c>
      <c r="CY41" s="2050" t="n"/>
      <c r="CZ41" s="3091" t="n">
        <v>69.802401380801</v>
      </c>
      <c r="DA41" s="2937" t="n">
        <v>37.90983440995055</v>
      </c>
      <c r="DB41" s="2937" t="n"/>
      <c r="DC41" s="2937" t="n"/>
      <c r="DD41" s="2937" t="n">
        <v>61.06671498169538</v>
      </c>
      <c r="DE41" s="1994">
        <f>(CZ41-DD41)/DD41</f>
        <v/>
      </c>
      <c r="DF41" s="1994">
        <f>(DA41-DD41)/DD41</f>
        <v/>
      </c>
      <c r="DG41" s="1994">
        <f>(DB41-DD41)/DD41</f>
        <v/>
      </c>
      <c r="DH41" s="1994">
        <f>(DC41-DD41)/DD41</f>
        <v/>
      </c>
      <c r="DI41" s="2761" t="n"/>
      <c r="DJ41" s="2605" t="n"/>
      <c r="DL41" s="2605" t="n"/>
      <c r="DM41" s="2847">
        <f>(CS41-CZ41)*10^6</f>
        <v/>
      </c>
      <c r="DN41" s="2847">
        <f>(CT41-DC41)*10^6</f>
        <v/>
      </c>
      <c r="DO41" s="2847">
        <f>(CW41-DD41)*10^6</f>
        <v/>
      </c>
    </row>
    <row customFormat="1" customHeight="1" hidden="1" ht="15" outlineLevel="1" r="42" s="1879">
      <c r="A42" s="1904" t="n"/>
      <c r="B42" s="1905" t="inlineStr">
        <is>
          <t xml:space="preserve">    Story Box</t>
        </is>
      </c>
      <c r="C42" s="425" t="inlineStr">
        <is>
          <t>CA35</t>
        </is>
      </c>
      <c r="D42" s="2937" t="n">
        <v>0</v>
      </c>
      <c r="E42" s="2937" t="n">
        <v>0</v>
      </c>
      <c r="F42" s="2937" t="n">
        <v>0</v>
      </c>
      <c r="G42" s="2937" t="n">
        <v>0</v>
      </c>
      <c r="H42" s="1926" t="n"/>
      <c r="I42" s="1936" t="n"/>
      <c r="J42" s="2937" t="n">
        <v>0</v>
      </c>
      <c r="K42" s="2937" t="n">
        <v>0</v>
      </c>
      <c r="L42" s="2937" t="n">
        <v>0</v>
      </c>
      <c r="M42" s="2937" t="n">
        <v>0</v>
      </c>
      <c r="N42" s="1926" t="n"/>
      <c r="O42" s="3088" t="n"/>
      <c r="P42" s="2937" t="n">
        <v>0</v>
      </c>
      <c r="Q42" s="2937" t="n">
        <v>0</v>
      </c>
      <c r="R42" s="2937" t="n">
        <v>0</v>
      </c>
      <c r="S42" s="2937" t="n">
        <v>0</v>
      </c>
      <c r="T42" s="1926" t="n"/>
      <c r="U42" s="1936" t="n"/>
      <c r="V42" s="3089" t="n">
        <v>0</v>
      </c>
      <c r="W42" s="3090" t="n">
        <v>0</v>
      </c>
      <c r="X42" s="3090" t="n">
        <v>0</v>
      </c>
      <c r="Y42" s="3090" t="n">
        <v>0</v>
      </c>
      <c r="Z42" s="3090" t="n">
        <v>0</v>
      </c>
      <c r="AA42" s="3090" t="n">
        <v>0</v>
      </c>
      <c r="AB42" s="1926" t="n"/>
      <c r="AC42" s="1936" t="n"/>
      <c r="AD42" s="2937" t="n"/>
      <c r="AE42" s="2937" t="n"/>
      <c r="AF42" s="2937" t="n"/>
      <c r="AG42" s="2937" t="n"/>
      <c r="AH42" s="2871" t="n"/>
      <c r="AI42" s="2937" t="n"/>
      <c r="AJ42" s="1994" t="n"/>
      <c r="AK42" s="1936" t="n"/>
      <c r="AL42" s="2937" t="n"/>
      <c r="AM42" s="2937" t="n"/>
      <c r="AN42" s="2937" t="n"/>
      <c r="AO42" s="2937" t="n"/>
      <c r="AP42" s="2937" t="n"/>
      <c r="AQ42" s="2871" t="n"/>
      <c r="AR42" s="2937" t="n"/>
      <c r="AS42" s="1994" t="n"/>
      <c r="AT42" s="3088" t="n"/>
      <c r="AU42" s="2871" t="n"/>
      <c r="AV42" s="2937" t="n"/>
      <c r="AW42" s="2937" t="n"/>
      <c r="AX42" s="2937" t="n"/>
      <c r="AY42" s="2937" t="n"/>
      <c r="AZ42" s="2937" t="n"/>
      <c r="BA42" s="1994" t="n"/>
      <c r="BB42" s="1936" t="n"/>
      <c r="BC42" s="2871" t="n"/>
      <c r="BD42" s="2937" t="n"/>
      <c r="BE42" s="2937" t="n"/>
      <c r="BF42" s="2937" t="n"/>
      <c r="BG42" s="2937" t="n"/>
      <c r="BH42" s="2937" t="n"/>
      <c r="BI42" s="1994" t="n"/>
      <c r="BJ42" s="3088" t="n"/>
      <c r="BK42" s="2871" t="n"/>
      <c r="BL42" s="2937" t="n"/>
      <c r="BM42" s="2937" t="n"/>
      <c r="BN42" s="2937" t="n"/>
      <c r="BO42" s="2937" t="n"/>
      <c r="BP42" s="2937" t="n"/>
      <c r="BQ42" s="2937" t="n"/>
      <c r="BR42" s="1994" t="n"/>
      <c r="BS42" s="1936" t="n"/>
      <c r="BT42" s="2871" t="n"/>
      <c r="BU42" s="2937" t="n"/>
      <c r="BV42" s="2937" t="n"/>
      <c r="BW42" s="2937" t="n"/>
      <c r="BX42" s="2937" t="n"/>
      <c r="BY42" s="2937" t="n"/>
      <c r="BZ42" s="1994" t="n"/>
      <c r="CA42" s="2018" t="n"/>
      <c r="CB42" s="2871" t="n"/>
      <c r="CC42" s="2937" t="n"/>
      <c r="CD42" s="2937" t="n"/>
      <c r="CE42" s="2937" t="n"/>
      <c r="CF42" s="2937" t="n"/>
      <c r="CG42" s="2937" t="n"/>
      <c r="CH42" s="1994" t="n"/>
      <c r="CI42" s="2018" t="n"/>
      <c r="CJ42" s="2871" t="n"/>
      <c r="CK42" s="2937" t="n"/>
      <c r="CL42" s="2937" t="n"/>
      <c r="CM42" s="2937" t="n"/>
      <c r="CN42" s="2937" t="n"/>
      <c r="CO42" s="2937" t="n"/>
      <c r="CP42" s="1994" t="n"/>
      <c r="CQ42" s="1936" t="n"/>
      <c r="CR42" s="2937" t="n">
        <v>0</v>
      </c>
      <c r="CS42" s="2937" t="n">
        <v>0</v>
      </c>
      <c r="CT42" s="2868" t="n">
        <v>0</v>
      </c>
      <c r="CU42" s="2937" t="n">
        <v>0</v>
      </c>
      <c r="CV42" s="2937" t="n">
        <v>0</v>
      </c>
      <c r="CW42" s="2937" t="n">
        <v>0</v>
      </c>
      <c r="CX42" s="2049" t="n"/>
      <c r="CY42" s="2050" t="n"/>
      <c r="CZ42" s="3091" t="n">
        <v>0</v>
      </c>
      <c r="DA42" s="2937" t="n">
        <v>0</v>
      </c>
      <c r="DB42" s="2937" t="n"/>
      <c r="DC42" s="2937" t="n"/>
      <c r="DD42" s="2937" t="n">
        <v>0</v>
      </c>
      <c r="DE42" s="1994" t="n"/>
      <c r="DF42" s="1994" t="n"/>
      <c r="DG42" s="1994" t="n"/>
      <c r="DH42" s="1994" t="n"/>
      <c r="DI42" s="2761" t="n"/>
      <c r="DJ42" s="2605" t="n"/>
      <c r="DL42" s="2605" t="n"/>
      <c r="DM42" s="2847">
        <f>(CS42-CZ42)*10^6</f>
        <v/>
      </c>
      <c r="DN42" s="2847">
        <f>(CT42-DC42)*10^6</f>
        <v/>
      </c>
      <c r="DO42" s="2847">
        <f>(CW42-DD42)*10^6</f>
        <v/>
      </c>
    </row>
    <row customFormat="1" customHeight="1" hidden="1" ht="15" outlineLevel="1" r="43" s="1879">
      <c r="A43" s="1904" t="n"/>
      <c r="B43" s="1905" t="inlineStr">
        <is>
          <t xml:space="preserve">    Phonebook STK</t>
        </is>
      </c>
      <c r="C43" s="425" t="inlineStr">
        <is>
          <t>CA36</t>
        </is>
      </c>
      <c r="D43" s="2937" t="n">
        <v>0</v>
      </c>
      <c r="E43" s="2937" t="n">
        <v>0</v>
      </c>
      <c r="F43" s="2937" t="n">
        <v>0</v>
      </c>
      <c r="G43" s="2937" t="n">
        <v>0</v>
      </c>
      <c r="H43" s="1926" t="n"/>
      <c r="I43" s="1936" t="n"/>
      <c r="J43" s="2937" t="n">
        <v>0</v>
      </c>
      <c r="K43" s="2937" t="n">
        <v>0</v>
      </c>
      <c r="L43" s="2937" t="n">
        <v>0</v>
      </c>
      <c r="M43" s="2937" t="n">
        <v>0</v>
      </c>
      <c r="N43" s="1926" t="n"/>
      <c r="O43" s="3088" t="n"/>
      <c r="P43" s="2937" t="n">
        <v>0</v>
      </c>
      <c r="Q43" s="2937" t="n">
        <v>0</v>
      </c>
      <c r="R43" s="2937" t="n">
        <v>0</v>
      </c>
      <c r="S43" s="2937" t="n">
        <v>0</v>
      </c>
      <c r="T43" s="1926" t="n"/>
      <c r="U43" s="1936" t="n"/>
      <c r="V43" s="3089" t="n">
        <v>0</v>
      </c>
      <c r="W43" s="3090" t="n">
        <v>0</v>
      </c>
      <c r="X43" s="3090" t="n">
        <v>0</v>
      </c>
      <c r="Y43" s="3090" t="n">
        <v>0</v>
      </c>
      <c r="Z43" s="3090" t="n">
        <v>0</v>
      </c>
      <c r="AA43" s="3090" t="n">
        <v>0</v>
      </c>
      <c r="AB43" s="1926" t="n"/>
      <c r="AC43" s="1936" t="n"/>
      <c r="AD43" s="2937" t="n"/>
      <c r="AE43" s="2937" t="n"/>
      <c r="AF43" s="2937" t="n"/>
      <c r="AG43" s="2937" t="n"/>
      <c r="AH43" s="2871" t="n"/>
      <c r="AI43" s="2937" t="n"/>
      <c r="AJ43" s="1994" t="n"/>
      <c r="AK43" s="1936" t="n"/>
      <c r="AL43" s="2937" t="n"/>
      <c r="AM43" s="2937" t="n"/>
      <c r="AN43" s="2937" t="n"/>
      <c r="AO43" s="2937" t="n"/>
      <c r="AP43" s="2937" t="n"/>
      <c r="AQ43" s="2871" t="n"/>
      <c r="AR43" s="2937" t="n"/>
      <c r="AS43" s="1994" t="n"/>
      <c r="AT43" s="3088" t="n"/>
      <c r="AU43" s="2871" t="n"/>
      <c r="AV43" s="2937" t="n"/>
      <c r="AW43" s="2937" t="n"/>
      <c r="AX43" s="2937" t="n"/>
      <c r="AY43" s="2937" t="n"/>
      <c r="AZ43" s="2937" t="n"/>
      <c r="BA43" s="1994" t="n"/>
      <c r="BB43" s="1936" t="n"/>
      <c r="BC43" s="2871" t="n"/>
      <c r="BD43" s="2937" t="n"/>
      <c r="BE43" s="2937" t="n"/>
      <c r="BF43" s="2937" t="n"/>
      <c r="BG43" s="2937" t="n"/>
      <c r="BH43" s="2937" t="n"/>
      <c r="BI43" s="1994" t="n"/>
      <c r="BJ43" s="3088" t="n"/>
      <c r="BK43" s="2871" t="n"/>
      <c r="BL43" s="2937" t="n"/>
      <c r="BM43" s="2937" t="n"/>
      <c r="BN43" s="2937" t="n"/>
      <c r="BO43" s="2937" t="n"/>
      <c r="BP43" s="2937" t="n"/>
      <c r="BQ43" s="2937" t="n"/>
      <c r="BR43" s="1994" t="n"/>
      <c r="BS43" s="1936" t="n"/>
      <c r="BT43" s="2871" t="n"/>
      <c r="BU43" s="2937" t="n"/>
      <c r="BV43" s="2937" t="n"/>
      <c r="BW43" s="2937" t="n"/>
      <c r="BX43" s="2937" t="n"/>
      <c r="BY43" s="2937" t="n"/>
      <c r="BZ43" s="1994" t="n"/>
      <c r="CA43" s="2018" t="n"/>
      <c r="CB43" s="2871" t="n"/>
      <c r="CC43" s="2937" t="n"/>
      <c r="CD43" s="2937" t="n"/>
      <c r="CE43" s="2937" t="n"/>
      <c r="CF43" s="2937" t="n"/>
      <c r="CG43" s="2937" t="n"/>
      <c r="CH43" s="1994" t="n"/>
      <c r="CI43" s="2018" t="n"/>
      <c r="CJ43" s="2871" t="n"/>
      <c r="CK43" s="2937" t="n"/>
      <c r="CL43" s="2937" t="n"/>
      <c r="CM43" s="2937" t="n"/>
      <c r="CN43" s="2937" t="n"/>
      <c r="CO43" s="2937" t="n"/>
      <c r="CP43" s="1994" t="n"/>
      <c r="CQ43" s="1936" t="n"/>
      <c r="CR43" s="2937" t="n">
        <v>0</v>
      </c>
      <c r="CS43" s="2937" t="n">
        <v>0</v>
      </c>
      <c r="CT43" s="2868" t="n">
        <v>0</v>
      </c>
      <c r="CU43" s="2937" t="n">
        <v>0</v>
      </c>
      <c r="CV43" s="2937" t="n">
        <v>0</v>
      </c>
      <c r="CW43" s="2937" t="n">
        <v>0</v>
      </c>
      <c r="CX43" s="2049" t="n"/>
      <c r="CY43" s="2050" t="n"/>
      <c r="CZ43" s="3091" t="n">
        <v>0</v>
      </c>
      <c r="DA43" s="2937" t="n">
        <v>0</v>
      </c>
      <c r="DB43" s="2937" t="n"/>
      <c r="DC43" s="2937" t="n"/>
      <c r="DD43" s="2937" t="n">
        <v>0</v>
      </c>
      <c r="DE43" s="1994" t="n"/>
      <c r="DF43" s="1994" t="n"/>
      <c r="DG43" s="1994" t="n"/>
      <c r="DH43" s="1994" t="n"/>
      <c r="DI43" s="2761" t="n"/>
      <c r="DJ43" s="2605" t="n"/>
      <c r="DL43" s="2605" t="n"/>
      <c r="DM43" s="2847">
        <f>(CS43-CZ43)*10^6</f>
        <v/>
      </c>
      <c r="DN43" s="2847">
        <f>(CT43-DC43)*10^6</f>
        <v/>
      </c>
      <c r="DO43" s="2847">
        <f>(CW43-DD43)*10^6</f>
        <v/>
      </c>
    </row>
    <row customFormat="1" customHeight="1" hidden="1" ht="15" outlineLevel="1" r="44" s="1879">
      <c r="A44" s="1904" t="n"/>
      <c r="B44" s="1905" t="inlineStr">
        <is>
          <t xml:space="preserve">    Gaming</t>
        </is>
      </c>
      <c r="C44" s="425" t="inlineStr">
        <is>
          <t>CA37</t>
        </is>
      </c>
      <c r="D44" s="2937" t="n">
        <v>0</v>
      </c>
      <c r="E44" s="2937" t="n">
        <v>0</v>
      </c>
      <c r="F44" s="2937" t="n">
        <v>0</v>
      </c>
      <c r="G44" s="2937" t="n">
        <v>0</v>
      </c>
      <c r="H44" s="1926" t="n"/>
      <c r="I44" s="1936" t="n"/>
      <c r="J44" s="2937" t="n">
        <v>0</v>
      </c>
      <c r="K44" s="2937" t="n">
        <v>0</v>
      </c>
      <c r="L44" s="2937" t="n">
        <v>0</v>
      </c>
      <c r="M44" s="2937" t="n">
        <v>0</v>
      </c>
      <c r="N44" s="1926" t="n"/>
      <c r="O44" s="3088" t="n"/>
      <c r="P44" s="2937" t="n">
        <v>0</v>
      </c>
      <c r="Q44" s="2937" t="n">
        <v>0</v>
      </c>
      <c r="R44" s="2937" t="n">
        <v>0</v>
      </c>
      <c r="S44" s="2937" t="n">
        <v>0</v>
      </c>
      <c r="T44" s="1926" t="n"/>
      <c r="U44" s="1936" t="n"/>
      <c r="V44" s="3089" t="n">
        <v>0</v>
      </c>
      <c r="W44" s="3090" t="n">
        <v>0</v>
      </c>
      <c r="X44" s="3090" t="n">
        <v>0</v>
      </c>
      <c r="Y44" s="3090" t="n">
        <v>0</v>
      </c>
      <c r="Z44" s="3090" t="n">
        <v>0</v>
      </c>
      <c r="AA44" s="3090" t="n">
        <v>0</v>
      </c>
      <c r="AB44" s="1926" t="n"/>
      <c r="AC44" s="1936" t="n"/>
      <c r="AD44" s="2937" t="n"/>
      <c r="AE44" s="2937" t="n"/>
      <c r="AF44" s="2937" t="n"/>
      <c r="AG44" s="2937" t="n"/>
      <c r="AH44" s="2871" t="n"/>
      <c r="AI44" s="2937" t="n"/>
      <c r="AJ44" s="1994" t="n"/>
      <c r="AK44" s="1936" t="n"/>
      <c r="AL44" s="2937" t="n"/>
      <c r="AM44" s="2937" t="n"/>
      <c r="AN44" s="2937" t="n"/>
      <c r="AO44" s="2937" t="n"/>
      <c r="AP44" s="2937" t="n"/>
      <c r="AQ44" s="2871" t="n"/>
      <c r="AR44" s="2937" t="n"/>
      <c r="AS44" s="1994" t="n"/>
      <c r="AT44" s="3088" t="n"/>
      <c r="AU44" s="2871" t="n"/>
      <c r="AV44" s="2937" t="n"/>
      <c r="AW44" s="2937" t="n"/>
      <c r="AX44" s="2937" t="n"/>
      <c r="AY44" s="2937" t="n"/>
      <c r="AZ44" s="2937" t="n"/>
      <c r="BA44" s="1994" t="n"/>
      <c r="BB44" s="1936" t="n"/>
      <c r="BC44" s="2871" t="n"/>
      <c r="BD44" s="2937" t="n"/>
      <c r="BE44" s="2937" t="n"/>
      <c r="BF44" s="2937" t="n"/>
      <c r="BG44" s="2937" t="n"/>
      <c r="BH44" s="2937" t="n"/>
      <c r="BI44" s="1994" t="n"/>
      <c r="BJ44" s="3088" t="n"/>
      <c r="BK44" s="2871" t="n"/>
      <c r="BL44" s="2937" t="n"/>
      <c r="BM44" s="2937" t="n"/>
      <c r="BN44" s="2937" t="n"/>
      <c r="BO44" s="2937" t="n"/>
      <c r="BP44" s="2937" t="n"/>
      <c r="BQ44" s="2937" t="n"/>
      <c r="BR44" s="1994" t="n"/>
      <c r="BS44" s="1936" t="n"/>
      <c r="BT44" s="2871" t="n"/>
      <c r="BU44" s="2937" t="n"/>
      <c r="BV44" s="2937" t="n"/>
      <c r="BW44" s="2937" t="n"/>
      <c r="BX44" s="2937" t="n"/>
      <c r="BY44" s="2937" t="n"/>
      <c r="BZ44" s="1994" t="n"/>
      <c r="CA44" s="2018" t="n"/>
      <c r="CB44" s="2871" t="n"/>
      <c r="CC44" s="2937" t="n"/>
      <c r="CD44" s="2937" t="n"/>
      <c r="CE44" s="2937" t="n"/>
      <c r="CF44" s="2937" t="n"/>
      <c r="CG44" s="2937" t="n"/>
      <c r="CH44" s="1994" t="n"/>
      <c r="CI44" s="2018" t="n"/>
      <c r="CJ44" s="2871" t="n"/>
      <c r="CK44" s="2937" t="n"/>
      <c r="CL44" s="2937" t="n"/>
      <c r="CM44" s="2937" t="n"/>
      <c r="CN44" s="2937" t="n"/>
      <c r="CO44" s="2937" t="n"/>
      <c r="CP44" s="1994" t="n"/>
      <c r="CQ44" s="1936" t="n"/>
      <c r="CR44" s="2937" t="n">
        <v>0</v>
      </c>
      <c r="CS44" s="2937" t="n">
        <v>0</v>
      </c>
      <c r="CT44" s="2868" t="n">
        <v>0</v>
      </c>
      <c r="CU44" s="2937" t="n">
        <v>0</v>
      </c>
      <c r="CV44" s="2937" t="n">
        <v>0</v>
      </c>
      <c r="CW44" s="2937" t="n">
        <v>0</v>
      </c>
      <c r="CX44" s="2049" t="n"/>
      <c r="CY44" s="2050" t="n"/>
      <c r="CZ44" s="3091" t="n">
        <v>0</v>
      </c>
      <c r="DA44" s="2937" t="n">
        <v>0</v>
      </c>
      <c r="DB44" s="2937" t="n"/>
      <c r="DC44" s="2937" t="n"/>
      <c r="DD44" s="2937" t="n">
        <v>0</v>
      </c>
      <c r="DE44" s="1994" t="n"/>
      <c r="DF44" s="1994" t="n"/>
      <c r="DG44" s="1994" t="n"/>
      <c r="DH44" s="1994" t="n"/>
      <c r="DI44" s="2761" t="n"/>
      <c r="DJ44" s="2605" t="n"/>
      <c r="DL44" s="2605" t="n"/>
      <c r="DM44" s="2847">
        <f>(CS44-CZ44)*10^6</f>
        <v/>
      </c>
      <c r="DN44" s="2847">
        <f>(CT44-DC44)*10^6</f>
        <v/>
      </c>
      <c r="DO44" s="2847">
        <f>(CW44-DD44)*10^6</f>
        <v/>
      </c>
    </row>
    <row customFormat="1" customHeight="1" hidden="1" ht="15" outlineLevel="1" r="45" s="1879">
      <c r="A45" s="1904" t="n"/>
      <c r="B45" s="1905" t="inlineStr">
        <is>
          <t xml:space="preserve">    Autres dont BAC17  (VOICEALERT,MOOVKDO...) &amp; SAV agences</t>
        </is>
      </c>
      <c r="C45" s="425" t="inlineStr">
        <is>
          <t>CA38</t>
        </is>
      </c>
      <c r="D45" s="2937" t="n">
        <v>79.77053983050847</v>
      </c>
      <c r="E45" s="2937" t="n">
        <v>89.633982110113</v>
      </c>
      <c r="F45" s="2937" t="n">
        <v>-9.863442279604527</v>
      </c>
      <c r="G45" s="2937" t="n">
        <v>109.723317677966</v>
      </c>
      <c r="H45" s="1926" t="n">
        <v>-0.2729846169559679</v>
      </c>
      <c r="I45" s="1936" t="n"/>
      <c r="J45" s="3093" t="n">
        <v>63.62276008474576</v>
      </c>
      <c r="K45" s="2937" t="n">
        <v>81.76932303464503</v>
      </c>
      <c r="L45" s="2937" t="n">
        <v>-18.14656294989927</v>
      </c>
      <c r="M45" s="2937" t="n">
        <v>79.1473987288136</v>
      </c>
      <c r="N45" s="1926" t="n">
        <v>-0.1961484381471668</v>
      </c>
      <c r="O45" s="3088" t="n"/>
      <c r="P45" s="3093" t="n">
        <v>30.1957956448749</v>
      </c>
      <c r="Q45" s="2937" t="n">
        <v>92.61251933563206</v>
      </c>
      <c r="R45" s="2937" t="n">
        <v>-62.41672369075716</v>
      </c>
      <c r="S45" s="2937" t="n">
        <v>74.2075742141795</v>
      </c>
      <c r="T45" s="1926" t="n">
        <v>-0.5930901129078395</v>
      </c>
      <c r="U45" s="1936" t="n"/>
      <c r="V45" s="3101" t="n">
        <v>57.07534942372882</v>
      </c>
      <c r="W45" s="3090" t="n">
        <v>91.6863941422757</v>
      </c>
      <c r="X45" s="3090" t="n">
        <v>30.3662111016949</v>
      </c>
      <c r="Y45" s="3090" t="n">
        <v>-34.61104471854689</v>
      </c>
      <c r="Z45" s="3090" t="n">
        <v>26.70913832203392</v>
      </c>
      <c r="AA45" s="3090" t="n">
        <v>85.20847293220341</v>
      </c>
      <c r="AB45" s="1926" t="n">
        <v>-0.3301681457295786</v>
      </c>
      <c r="AC45" s="1936" t="n"/>
      <c r="AD45" s="3093" t="n"/>
      <c r="AE45" s="2937" t="n"/>
      <c r="AF45" s="2937" t="n"/>
      <c r="AG45" s="2937" t="n"/>
      <c r="AH45" s="2871" t="n"/>
      <c r="AI45" s="2937" t="n"/>
      <c r="AJ45" s="1994" t="n"/>
      <c r="AK45" s="1936" t="n"/>
      <c r="AL45" s="3093" t="n"/>
      <c r="AM45" s="2937" t="n"/>
      <c r="AN45" s="2937" t="n"/>
      <c r="AO45" s="2937" t="n"/>
      <c r="AP45" s="2937" t="n"/>
      <c r="AQ45" s="2871" t="n"/>
      <c r="AR45" s="2937" t="n"/>
      <c r="AS45" s="1994" t="n"/>
      <c r="AT45" s="3088" t="n"/>
      <c r="AU45" s="2889" t="n"/>
      <c r="AV45" s="2937" t="n"/>
      <c r="AW45" s="2937" t="n"/>
      <c r="AX45" s="2937" t="n"/>
      <c r="AY45" s="2937" t="n"/>
      <c r="AZ45" s="2937" t="n"/>
      <c r="BA45" s="1994" t="n"/>
      <c r="BB45" s="1936" t="n"/>
      <c r="BC45" s="2889" t="n"/>
      <c r="BD45" s="2937" t="n"/>
      <c r="BE45" s="2937" t="n"/>
      <c r="BF45" s="2937" t="n"/>
      <c r="BG45" s="2937" t="n"/>
      <c r="BH45" s="2937" t="n"/>
      <c r="BI45" s="1994" t="n"/>
      <c r="BJ45" s="3088" t="n"/>
      <c r="BK45" s="2889" t="n"/>
      <c r="BL45" s="2937" t="n"/>
      <c r="BM45" s="2937" t="n"/>
      <c r="BN45" s="2937" t="n"/>
      <c r="BO45" s="2937" t="n"/>
      <c r="BP45" s="2937" t="n"/>
      <c r="BQ45" s="2937" t="n"/>
      <c r="BR45" s="1994" t="n"/>
      <c r="BS45" s="1936" t="n"/>
      <c r="BT45" s="2889" t="n"/>
      <c r="BU45" s="2937" t="n"/>
      <c r="BV45" s="2937" t="n"/>
      <c r="BW45" s="2937" t="n"/>
      <c r="BX45" s="2937" t="n"/>
      <c r="BY45" s="2937" t="n"/>
      <c r="BZ45" s="1994" t="n"/>
      <c r="CA45" s="2018" t="n"/>
      <c r="CB45" s="2889" t="n"/>
      <c r="CC45" s="2937" t="n"/>
      <c r="CD45" s="2937" t="n"/>
      <c r="CE45" s="2937" t="n"/>
      <c r="CF45" s="2937" t="n"/>
      <c r="CG45" s="2937" t="n"/>
      <c r="CH45" s="1994" t="n"/>
      <c r="CI45" s="2018" t="n"/>
      <c r="CJ45" s="2889" t="n"/>
      <c r="CK45" s="2937" t="n"/>
      <c r="CL45" s="2937" t="n"/>
      <c r="CM45" s="2937" t="n"/>
      <c r="CN45" s="2937" t="n"/>
      <c r="CO45" s="2937" t="n"/>
      <c r="CP45" s="1994" t="n"/>
      <c r="CQ45" s="1936" t="n"/>
      <c r="CR45" s="2937" t="n">
        <v>230.6644449838579</v>
      </c>
      <c r="CS45" s="2937" t="n">
        <v>355.7022186226658</v>
      </c>
      <c r="CT45" s="2868" t="n">
        <v>203.955306661824</v>
      </c>
      <c r="CU45" s="2937" t="n">
        <v>-125.0377736388078</v>
      </c>
      <c r="CV45" s="2937" t="n">
        <v>26.70913832203394</v>
      </c>
      <c r="CW45" s="2937" t="n">
        <v>348.2867635531625</v>
      </c>
      <c r="CX45" s="2049">
        <f>+CR45/CW45-1</f>
        <v/>
      </c>
      <c r="CY45" s="2050" t="n"/>
      <c r="CZ45" s="3091" t="n">
        <v>1186.24239134935</v>
      </c>
      <c r="DA45" s="2937" t="n">
        <v>483.1685486830028</v>
      </c>
      <c r="DB45" s="2937" t="n"/>
      <c r="DC45" s="2937" t="n"/>
      <c r="DD45" s="2937" t="n">
        <v>905.5544580183083</v>
      </c>
      <c r="DE45" s="1994">
        <f>(CZ45-DD45)/DD45</f>
        <v/>
      </c>
      <c r="DF45" s="1994">
        <f>(DA45-DD45)/DD45</f>
        <v/>
      </c>
      <c r="DG45" s="1994">
        <f>(DB45-DD45)/DD45</f>
        <v/>
      </c>
      <c r="DH45" s="1994">
        <f>(DC45-DD45)/DD45</f>
        <v/>
      </c>
      <c r="DI45" s="2761" t="n"/>
      <c r="DJ45" s="2605" t="n"/>
      <c r="DL45" s="2605" t="n"/>
      <c r="DM45" s="2847">
        <f>(CS45-CZ45)*10^6</f>
        <v/>
      </c>
      <c r="DN45" s="2847">
        <f>(CT45-DC45)*10^6</f>
        <v/>
      </c>
      <c r="DO45" s="2847">
        <f>(CW45-DD45)*10^6</f>
        <v/>
      </c>
    </row>
    <row customFormat="1" customHeight="1" hidden="1" ht="15" outlineLevel="1" r="46" s="1879">
      <c r="A46" s="1904" t="n"/>
      <c r="B46" s="1905" t="inlineStr">
        <is>
          <t xml:space="preserve">    Videos</t>
        </is>
      </c>
      <c r="C46" s="425" t="inlineStr">
        <is>
          <t>CA39</t>
        </is>
      </c>
      <c r="D46" s="2937" t="n">
        <v>0</v>
      </c>
      <c r="E46" s="2937" t="n">
        <v>0</v>
      </c>
      <c r="F46" s="2937" t="n">
        <v>0</v>
      </c>
      <c r="G46" s="2937" t="n">
        <v>0</v>
      </c>
      <c r="H46" s="1926" t="n"/>
      <c r="I46" s="1936" t="n"/>
      <c r="J46" s="2937" t="n">
        <v>0</v>
      </c>
      <c r="K46" s="2937" t="n">
        <v>0</v>
      </c>
      <c r="L46" s="2937" t="n">
        <v>0</v>
      </c>
      <c r="M46" s="2937" t="n">
        <v>0</v>
      </c>
      <c r="N46" s="1926" t="n"/>
      <c r="O46" s="3088" t="n"/>
      <c r="P46" s="2937" t="n">
        <v>0</v>
      </c>
      <c r="Q46" s="2937" t="n">
        <v>0</v>
      </c>
      <c r="R46" s="2937" t="n">
        <v>0</v>
      </c>
      <c r="S46" s="2937" t="n">
        <v>0</v>
      </c>
      <c r="T46" s="1926" t="n"/>
      <c r="U46" s="1936" t="n"/>
      <c r="V46" s="3089" t="n">
        <v>0</v>
      </c>
      <c r="W46" s="3090" t="n">
        <v>0</v>
      </c>
      <c r="X46" s="3090" t="n">
        <v>0</v>
      </c>
      <c r="Y46" s="3090" t="n">
        <v>0</v>
      </c>
      <c r="Z46" s="3090" t="n">
        <v>0</v>
      </c>
      <c r="AA46" s="3090" t="n">
        <v>0</v>
      </c>
      <c r="AB46" s="1926" t="n"/>
      <c r="AC46" s="1936" t="n"/>
      <c r="AD46" s="2937" t="n"/>
      <c r="AE46" s="2937" t="n"/>
      <c r="AF46" s="2937" t="n"/>
      <c r="AG46" s="2937" t="n"/>
      <c r="AH46" s="2871" t="n"/>
      <c r="AI46" s="2937" t="n"/>
      <c r="AJ46" s="1994" t="n"/>
      <c r="AK46" s="1936" t="n"/>
      <c r="AL46" s="2937" t="n"/>
      <c r="AM46" s="2937" t="n"/>
      <c r="AN46" s="2937" t="n"/>
      <c r="AO46" s="2937" t="n"/>
      <c r="AP46" s="2937" t="n"/>
      <c r="AQ46" s="2871" t="n"/>
      <c r="AR46" s="2937" t="n"/>
      <c r="AS46" s="1994" t="n"/>
      <c r="AT46" s="3088" t="n"/>
      <c r="AU46" s="2871" t="n"/>
      <c r="AV46" s="2937" t="n"/>
      <c r="AW46" s="2937" t="n"/>
      <c r="AX46" s="2937" t="n"/>
      <c r="AY46" s="2937" t="n"/>
      <c r="AZ46" s="2937" t="n"/>
      <c r="BA46" s="1994" t="n"/>
      <c r="BB46" s="1936" t="n"/>
      <c r="BC46" s="2871" t="n"/>
      <c r="BD46" s="2937" t="n"/>
      <c r="BE46" s="2937" t="n"/>
      <c r="BF46" s="2937" t="n"/>
      <c r="BG46" s="2937" t="n"/>
      <c r="BH46" s="2937" t="n"/>
      <c r="BI46" s="1994" t="n"/>
      <c r="BJ46" s="3088" t="n"/>
      <c r="BK46" s="2871" t="n"/>
      <c r="BL46" s="2937" t="n"/>
      <c r="BM46" s="2937" t="n"/>
      <c r="BN46" s="2937" t="n"/>
      <c r="BO46" s="2937" t="n"/>
      <c r="BP46" s="2937" t="n"/>
      <c r="BQ46" s="2937" t="n"/>
      <c r="BR46" s="1994" t="n"/>
      <c r="BS46" s="1936" t="n"/>
      <c r="BT46" s="2871" t="n"/>
      <c r="BU46" s="2937" t="n"/>
      <c r="BV46" s="2937" t="n"/>
      <c r="BW46" s="2937" t="n"/>
      <c r="BX46" s="2937" t="n"/>
      <c r="BY46" s="2937" t="n"/>
      <c r="BZ46" s="1994" t="n"/>
      <c r="CA46" s="2018" t="n"/>
      <c r="CB46" s="2871" t="n"/>
      <c r="CC46" s="2937" t="n"/>
      <c r="CD46" s="2937" t="n"/>
      <c r="CE46" s="2937" t="n"/>
      <c r="CF46" s="2937" t="n"/>
      <c r="CG46" s="2937" t="n"/>
      <c r="CH46" s="1994" t="n"/>
      <c r="CI46" s="2018" t="n"/>
      <c r="CJ46" s="2871" t="n"/>
      <c r="CK46" s="2937" t="n"/>
      <c r="CL46" s="2937" t="n"/>
      <c r="CM46" s="2937" t="n"/>
      <c r="CN46" s="2937" t="n"/>
      <c r="CO46" s="2937" t="n"/>
      <c r="CP46" s="1994" t="n"/>
      <c r="CQ46" s="1936" t="n"/>
      <c r="CR46" s="2937" t="n">
        <v>0</v>
      </c>
      <c r="CS46" s="2937" t="n">
        <v>0</v>
      </c>
      <c r="CT46" s="2868" t="n">
        <v>0</v>
      </c>
      <c r="CU46" s="2937" t="n">
        <v>0</v>
      </c>
      <c r="CV46" s="2937" t="n">
        <v>0</v>
      </c>
      <c r="CW46" s="2937" t="n">
        <v>0</v>
      </c>
      <c r="CX46" s="2049" t="n"/>
      <c r="CY46" s="2050" t="n"/>
      <c r="CZ46" s="3091" t="n">
        <v>0</v>
      </c>
      <c r="DA46" s="2937" t="n">
        <v>0</v>
      </c>
      <c r="DB46" s="2937" t="n"/>
      <c r="DC46" s="2937" t="n"/>
      <c r="DD46" s="2937" t="n">
        <v>0</v>
      </c>
      <c r="DE46" s="1994" t="n"/>
      <c r="DF46" s="1994" t="n"/>
      <c r="DG46" s="1994">
        <f>(DB46-DD46)/DD46</f>
        <v/>
      </c>
      <c r="DH46" s="1994" t="n"/>
      <c r="DI46" s="2761" t="n"/>
      <c r="DJ46" s="2605" t="n"/>
      <c r="DL46" s="2605" t="n"/>
      <c r="DM46" s="2847">
        <f>(CS46-CZ46)*10^6</f>
        <v/>
      </c>
      <c r="DN46" s="2847">
        <f>(CT46-DC46)*10^6</f>
        <v/>
      </c>
      <c r="DO46" s="2847">
        <f>(CW46-DD46)*10^6</f>
        <v/>
      </c>
    </row>
    <row customFormat="1" customHeight="1" hidden="1" ht="15" outlineLevel="1" r="47" s="1878">
      <c r="A47" s="1901" t="n"/>
      <c r="B47" s="1902" t="inlineStr">
        <is>
          <t>Total Data</t>
        </is>
      </c>
      <c r="C47" s="425" t="inlineStr">
        <is>
          <t>CA40</t>
        </is>
      </c>
      <c r="D47" s="3080" t="n">
        <v>83.4387</v>
      </c>
      <c r="E47" s="3080" t="n">
        <v>95.21301239985119</v>
      </c>
      <c r="F47" s="3080" t="n">
        <v>-11.7743123998512</v>
      </c>
      <c r="G47" s="3080" t="n">
        <v>117.638974</v>
      </c>
      <c r="H47" s="1925" t="n">
        <v>-0.2907223077277095</v>
      </c>
      <c r="I47" s="1935" t="n"/>
      <c r="J47" s="3080" t="n">
        <v>66.682205</v>
      </c>
      <c r="K47" s="3080" t="n">
        <v>86.90547023793083</v>
      </c>
      <c r="L47" s="3080" t="n">
        <v>-20.22326523793083</v>
      </c>
      <c r="M47" s="3080" t="n">
        <v>85.443248</v>
      </c>
      <c r="N47" s="1925" t="n">
        <v>-0.2195731487173802</v>
      </c>
      <c r="O47" s="3081" t="n"/>
      <c r="P47" s="3080" t="n">
        <v>33.082201</v>
      </c>
      <c r="Q47" s="3080" t="n">
        <v>98.40851398155952</v>
      </c>
      <c r="R47" s="3080" t="n">
        <v>-65.32631298155952</v>
      </c>
      <c r="S47" s="3080" t="n">
        <v>80.5901100000038</v>
      </c>
      <c r="T47" s="1925" t="n">
        <v>-0.5895004858536805</v>
      </c>
      <c r="U47" s="1935" t="n"/>
      <c r="V47" s="3082" t="n">
        <v>59.746109</v>
      </c>
      <c r="W47" s="3083" t="n">
        <v>97.4035334389353</v>
      </c>
      <c r="X47" s="3083" t="n">
        <v>33.58567557047776</v>
      </c>
      <c r="Y47" s="3083" t="n">
        <v>-37.65742443893529</v>
      </c>
      <c r="Z47" s="3083" t="n">
        <v>26.16043342952224</v>
      </c>
      <c r="AA47" s="3083" t="n">
        <v>91.660484</v>
      </c>
      <c r="AB47" s="1925" t="n">
        <v>-0.3481803019936049</v>
      </c>
      <c r="AC47" s="1935" t="n"/>
      <c r="AD47" s="3080" t="n"/>
      <c r="AE47" s="3080" t="n"/>
      <c r="AF47" s="3080" t="n"/>
      <c r="AG47" s="3080" t="n"/>
      <c r="AH47" s="3079" t="n"/>
      <c r="AI47" s="3080" t="n"/>
      <c r="AJ47" s="1992" t="n"/>
      <c r="AK47" s="1935" t="n"/>
      <c r="AL47" s="3080" t="n"/>
      <c r="AM47" s="3080" t="n"/>
      <c r="AN47" s="3080" t="n"/>
      <c r="AO47" s="3080" t="n"/>
      <c r="AP47" s="3080" t="n"/>
      <c r="AQ47" s="3079" t="n"/>
      <c r="AR47" s="3080" t="n"/>
      <c r="AS47" s="3102" t="n"/>
      <c r="AT47" s="3081" t="n"/>
      <c r="AU47" s="3079" t="n"/>
      <c r="AV47" s="3080" t="n"/>
      <c r="AW47" s="3080" t="n"/>
      <c r="AX47" s="3080" t="n"/>
      <c r="AY47" s="3080" t="n"/>
      <c r="AZ47" s="3080" t="n"/>
      <c r="BA47" s="1992" t="n"/>
      <c r="BB47" s="1935" t="n"/>
      <c r="BC47" s="3079" t="n"/>
      <c r="BD47" s="3080" t="n"/>
      <c r="BE47" s="3080" t="n"/>
      <c r="BF47" s="3080" t="n"/>
      <c r="BG47" s="3080" t="n"/>
      <c r="BH47" s="3080" t="n"/>
      <c r="BI47" s="1992" t="n"/>
      <c r="BJ47" s="3081" t="n"/>
      <c r="BK47" s="3079" t="n"/>
      <c r="BL47" s="3080" t="n"/>
      <c r="BM47" s="3080" t="n"/>
      <c r="BN47" s="3080" t="n"/>
      <c r="BO47" s="3080" t="n"/>
      <c r="BP47" s="3080" t="n"/>
      <c r="BQ47" s="3080" t="n"/>
      <c r="BR47" s="1992" t="n"/>
      <c r="BS47" s="1935" t="n"/>
      <c r="BT47" s="3079" t="n"/>
      <c r="BU47" s="3080" t="n"/>
      <c r="BV47" s="3080" t="n"/>
      <c r="BW47" s="3080" t="n"/>
      <c r="BX47" s="3080" t="n"/>
      <c r="BY47" s="3080" t="n"/>
      <c r="BZ47" s="1992" t="n"/>
      <c r="CA47" s="2017" t="n"/>
      <c r="CB47" s="3079" t="n"/>
      <c r="CC47" s="3080" t="n"/>
      <c r="CD47" s="3080" t="n"/>
      <c r="CE47" s="3080" t="n"/>
      <c r="CF47" s="3080" t="n"/>
      <c r="CG47" s="3080" t="n"/>
      <c r="CH47" s="1992" t="n"/>
      <c r="CI47" s="2017" t="n"/>
      <c r="CJ47" s="3079" t="n"/>
      <c r="CK47" s="3080" t="n"/>
      <c r="CL47" s="3080" t="n"/>
      <c r="CM47" s="3080" t="n"/>
      <c r="CN47" s="3080" t="n"/>
      <c r="CO47" s="3080" t="n"/>
      <c r="CP47" s="1992" t="n"/>
      <c r="CQ47" s="1935" t="n"/>
      <c r="CR47" s="3080" t="n">
        <v>242.949215</v>
      </c>
      <c r="CS47" s="3080" t="n">
        <v>377.9305300582769</v>
      </c>
      <c r="CT47" s="3085" t="n">
        <v>216.7887815704777</v>
      </c>
      <c r="CU47" s="3080" t="n">
        <v>-134.9813150582769</v>
      </c>
      <c r="CV47" s="3080" t="n">
        <v>26.16043342952224</v>
      </c>
      <c r="CW47" s="3080" t="n">
        <v>375.3328160000038</v>
      </c>
      <c r="CX47" s="2046">
        <f>+CR47/CW47-1</f>
        <v/>
      </c>
      <c r="CY47" s="2047" t="n"/>
      <c r="CZ47" s="3086" t="n">
        <v>1259.40369544538</v>
      </c>
      <c r="DA47" s="3080" t="n">
        <v>524.4854575124627</v>
      </c>
      <c r="DB47" s="3080" t="n"/>
      <c r="DC47" s="3080" t="n"/>
      <c r="DD47" s="3080" t="n">
        <v>967.2673600000039</v>
      </c>
      <c r="DE47" s="1992">
        <f>(CZ47-DD47)/DD47</f>
        <v/>
      </c>
      <c r="DF47" s="1992">
        <f>(DA47-DD47)/DD47</f>
        <v/>
      </c>
      <c r="DG47" s="1992">
        <f>(DB47-DD47)/DD47</f>
        <v/>
      </c>
      <c r="DH47" s="1992">
        <f>(DC47-DD47)/DD47</f>
        <v/>
      </c>
      <c r="DI47" s="2761" t="n"/>
      <c r="DJ47" s="2605" t="n"/>
      <c r="DL47" s="2605" t="n"/>
      <c r="DM47" s="2847">
        <f>(CS47-CZ47)*10^6</f>
        <v/>
      </c>
      <c r="DN47" s="2847">
        <f>(CT47-DC47)*10^6</f>
        <v/>
      </c>
      <c r="DO47" s="2847">
        <f>(CW47-DD47)*10^6</f>
        <v/>
      </c>
    </row>
    <row customFormat="1" customHeight="1" hidden="1" ht="9" outlineLevel="1" r="48" s="1439">
      <c r="A48" s="1912" t="n"/>
      <c r="B48" s="1913" t="n"/>
      <c r="C48" s="425" t="inlineStr">
        <is>
          <t>CA41</t>
        </is>
      </c>
      <c r="D48" s="3085" t="n"/>
      <c r="E48" s="3085" t="n"/>
      <c r="F48" s="3085" t="n"/>
      <c r="G48" s="3085" t="n"/>
      <c r="H48" s="1928" t="n"/>
      <c r="I48" s="1498" t="n"/>
      <c r="J48" s="3085" t="n"/>
      <c r="K48" s="3085" t="n"/>
      <c r="L48" s="3085" t="n"/>
      <c r="M48" s="3085" t="n"/>
      <c r="N48" s="1928" t="n"/>
      <c r="O48" s="3067" t="n"/>
      <c r="P48" s="3085" t="n"/>
      <c r="Q48" s="3085" t="n"/>
      <c r="R48" s="3085" t="n"/>
      <c r="S48" s="3085" t="n"/>
      <c r="T48" s="1928" t="n"/>
      <c r="U48" s="1498" t="n"/>
      <c r="V48" s="3103" t="n"/>
      <c r="W48" s="3104" t="n"/>
      <c r="X48" s="3104" t="n"/>
      <c r="Y48" s="3104" t="n"/>
      <c r="Z48" s="3104" t="n"/>
      <c r="AA48" s="3104" t="n"/>
      <c r="AB48" s="1928" t="n"/>
      <c r="AC48" s="1498" t="n"/>
      <c r="AD48" s="3085" t="n"/>
      <c r="AE48" s="3085" t="n"/>
      <c r="AF48" s="3085" t="n"/>
      <c r="AG48" s="3085" t="n"/>
      <c r="AH48" s="3105" t="n"/>
      <c r="AI48" s="3085" t="n"/>
      <c r="AJ48" s="1494" t="n"/>
      <c r="AK48" s="1498" t="n"/>
      <c r="AL48" s="3085" t="n"/>
      <c r="AM48" s="3085" t="n"/>
      <c r="AN48" s="3085" t="n"/>
      <c r="AO48" s="3085" t="n"/>
      <c r="AP48" s="3085" t="n"/>
      <c r="AQ48" s="3105" t="n"/>
      <c r="AR48" s="3085" t="n"/>
      <c r="AS48" s="1494" t="n"/>
      <c r="AT48" s="3067" t="n"/>
      <c r="AU48" s="3105" t="n"/>
      <c r="AV48" s="3085" t="n"/>
      <c r="AW48" s="3085" t="n"/>
      <c r="AX48" s="3085" t="n"/>
      <c r="AY48" s="3085" t="n"/>
      <c r="AZ48" s="3085" t="n"/>
      <c r="BA48" s="1494" t="n"/>
      <c r="BB48" s="1498" t="n"/>
      <c r="BC48" s="3105" t="n"/>
      <c r="BD48" s="3085" t="n"/>
      <c r="BE48" s="3085" t="n"/>
      <c r="BF48" s="3085" t="n"/>
      <c r="BG48" s="3085" t="n"/>
      <c r="BH48" s="3085" t="n"/>
      <c r="BI48" s="1494" t="n"/>
      <c r="BJ48" s="3067" t="n"/>
      <c r="BK48" s="3105" t="n"/>
      <c r="BL48" s="3085" t="n"/>
      <c r="BM48" s="3085" t="n"/>
      <c r="BN48" s="3085" t="n"/>
      <c r="BO48" s="3085" t="n"/>
      <c r="BP48" s="3085" t="n"/>
      <c r="BQ48" s="3085" t="n"/>
      <c r="BR48" s="1494" t="n"/>
      <c r="BS48" s="1498" t="n"/>
      <c r="BT48" s="3105" t="n"/>
      <c r="BU48" s="3085" t="n"/>
      <c r="BV48" s="3085" t="n"/>
      <c r="BW48" s="3085" t="n"/>
      <c r="BX48" s="3085" t="n"/>
      <c r="BY48" s="3085" t="n"/>
      <c r="BZ48" s="1494" t="n"/>
      <c r="CA48" s="659" t="n"/>
      <c r="CB48" s="3105" t="n"/>
      <c r="CC48" s="3085" t="n"/>
      <c r="CD48" s="3085" t="n"/>
      <c r="CE48" s="3085" t="n"/>
      <c r="CF48" s="3085" t="n"/>
      <c r="CG48" s="3085" t="n"/>
      <c r="CH48" s="1494" t="n"/>
      <c r="CI48" s="659" t="n"/>
      <c r="CJ48" s="3105" t="n"/>
      <c r="CK48" s="3085" t="n"/>
      <c r="CL48" s="3085" t="n"/>
      <c r="CM48" s="3085" t="n"/>
      <c r="CN48" s="3085" t="n"/>
      <c r="CO48" s="3085" t="n"/>
      <c r="CP48" s="1494" t="n"/>
      <c r="CQ48" s="1498" t="n"/>
      <c r="CR48" s="2868" t="n"/>
      <c r="CS48" s="2868" t="n"/>
      <c r="CT48" s="2868" t="n"/>
      <c r="CU48" s="2868">
        <f>+CR48-CS48</f>
        <v/>
      </c>
      <c r="CV48" s="2868">
        <f>+CR48-CT48</f>
        <v/>
      </c>
      <c r="CW48" s="2868" t="n"/>
      <c r="CX48" s="2054" t="n"/>
      <c r="CY48" s="666" t="n"/>
      <c r="CZ48" s="3106" t="n"/>
      <c r="DA48" s="3085" t="n"/>
      <c r="DB48" s="3085" t="n"/>
      <c r="DC48" s="3085" t="n"/>
      <c r="DD48" s="3085" t="n"/>
      <c r="DE48" s="1494" t="n"/>
      <c r="DF48" s="1494" t="n"/>
      <c r="DG48" s="1494" t="n"/>
      <c r="DH48" s="1494" t="n"/>
      <c r="DI48" s="2761" t="n"/>
      <c r="DJ48" s="2605" t="n"/>
      <c r="DL48" s="2605" t="n"/>
      <c r="DM48" s="2847">
        <f>(CS48-CZ48)*10^6</f>
        <v/>
      </c>
      <c r="DN48" s="2847">
        <f>(CT48-DC48)*10^6</f>
        <v/>
      </c>
      <c r="DO48" s="2847">
        <f>(CW48-DD48)*10^6</f>
        <v/>
      </c>
    </row>
    <row customFormat="1" hidden="1" outlineLevel="1" r="49" s="1881">
      <c r="A49" s="1547" t="n"/>
      <c r="B49" s="1914" t="inlineStr">
        <is>
          <t>dont CA voix</t>
        </is>
      </c>
      <c r="C49" s="425" t="inlineStr">
        <is>
          <t>CA42</t>
        </is>
      </c>
      <c r="D49" s="3085" t="n"/>
      <c r="E49" s="3085" t="n"/>
      <c r="F49" s="2884" t="n"/>
      <c r="G49" s="3085" t="n"/>
      <c r="H49" s="1929" t="n"/>
      <c r="I49" s="1939" t="n"/>
      <c r="J49" s="3085" t="n"/>
      <c r="K49" s="3085" t="n"/>
      <c r="L49" s="2884" t="n"/>
      <c r="M49" s="3085" t="n"/>
      <c r="N49" s="1929" t="n"/>
      <c r="O49" s="3107" t="n"/>
      <c r="P49" s="3085" t="n"/>
      <c r="Q49" s="3085" t="n"/>
      <c r="R49" s="2884" t="n"/>
      <c r="S49" s="3085" t="n"/>
      <c r="T49" s="1929" t="n"/>
      <c r="U49" s="1939" t="n"/>
      <c r="V49" s="3103" t="n"/>
      <c r="W49" s="3104" t="n"/>
      <c r="X49" s="3104" t="n"/>
      <c r="Y49" s="3108" t="n"/>
      <c r="Z49" s="3108" t="n"/>
      <c r="AA49" s="3104" t="n"/>
      <c r="AB49" s="1929" t="n"/>
      <c r="AC49" s="1939" t="n"/>
      <c r="AD49" s="3085" t="n"/>
      <c r="AE49" s="3085" t="n"/>
      <c r="AF49" s="3085" t="n"/>
      <c r="AG49" s="2884" t="n"/>
      <c r="AH49" s="2885" t="n"/>
      <c r="AI49" s="3085" t="n"/>
      <c r="AJ49" s="1999" t="n"/>
      <c r="AK49" s="1939" t="n"/>
      <c r="AL49" s="3085" t="n"/>
      <c r="AM49" s="3085" t="n"/>
      <c r="AN49" s="3085" t="n"/>
      <c r="AO49" s="3085" t="n"/>
      <c r="AP49" s="2884" t="n"/>
      <c r="AQ49" s="2885" t="n"/>
      <c r="AR49" s="3085" t="n"/>
      <c r="AS49" s="1999" t="n"/>
      <c r="AT49" s="3107" t="n"/>
      <c r="AU49" s="3105" t="n"/>
      <c r="AV49" s="3085" t="n"/>
      <c r="AW49" s="3085" t="n"/>
      <c r="AX49" s="2884" t="n"/>
      <c r="AY49" s="2884" t="n"/>
      <c r="AZ49" s="3085" t="n"/>
      <c r="BA49" s="1999" t="n"/>
      <c r="BB49" s="1939" t="n"/>
      <c r="BC49" s="3105" t="n"/>
      <c r="BD49" s="3085" t="n"/>
      <c r="BE49" s="3085" t="n"/>
      <c r="BF49" s="2884" t="n"/>
      <c r="BG49" s="2884" t="n"/>
      <c r="BH49" s="3085" t="n"/>
      <c r="BI49" s="1999" t="n"/>
      <c r="BJ49" s="3107" t="n"/>
      <c r="BK49" s="3105" t="n"/>
      <c r="BL49" s="3085" t="n"/>
      <c r="BM49" s="3085" t="n"/>
      <c r="BN49" s="3085" t="n"/>
      <c r="BO49" s="2884" t="n"/>
      <c r="BP49" s="2884" t="n"/>
      <c r="BQ49" s="3085" t="n"/>
      <c r="BR49" s="1999" t="n"/>
      <c r="BS49" s="1939" t="n"/>
      <c r="BT49" s="3105" t="n"/>
      <c r="BU49" s="3085" t="n"/>
      <c r="BV49" s="3085" t="n"/>
      <c r="BW49" s="2884" t="n"/>
      <c r="BX49" s="2884" t="n"/>
      <c r="BY49" s="3085" t="n"/>
      <c r="BZ49" s="1999" t="n"/>
      <c r="CA49" s="801" t="n"/>
      <c r="CB49" s="3105" t="n"/>
      <c r="CC49" s="3085" t="n"/>
      <c r="CD49" s="3085" t="n"/>
      <c r="CE49" s="2884" t="n"/>
      <c r="CF49" s="2884" t="n"/>
      <c r="CG49" s="3085" t="n"/>
      <c r="CH49" s="1999" t="n"/>
      <c r="CI49" s="801" t="n"/>
      <c r="CJ49" s="3105" t="n"/>
      <c r="CK49" s="3085" t="n"/>
      <c r="CL49" s="3085" t="n"/>
      <c r="CM49" s="2884" t="n"/>
      <c r="CN49" s="2884" t="n"/>
      <c r="CO49" s="3085" t="n"/>
      <c r="CP49" s="1999" t="n"/>
      <c r="CQ49" s="1939" t="n"/>
      <c r="CR49" s="2884" t="n"/>
      <c r="CS49" s="2884" t="n"/>
      <c r="CT49" s="2884" t="n"/>
      <c r="CU49" s="2884">
        <f>+CR49-CS49</f>
        <v/>
      </c>
      <c r="CV49" s="2884">
        <f>+CR49-CT49</f>
        <v/>
      </c>
      <c r="CW49" s="2884" t="n"/>
      <c r="CX49" s="2055" t="n"/>
      <c r="CY49" s="2056" t="n"/>
      <c r="CZ49" s="3106" t="n"/>
      <c r="DA49" s="3085" t="n"/>
      <c r="DB49" s="3085" t="n"/>
      <c r="DC49" s="3085" t="n"/>
      <c r="DD49" s="3085" t="n"/>
      <c r="DE49" s="1999" t="n"/>
      <c r="DF49" s="1999" t="n"/>
      <c r="DG49" s="1999" t="n"/>
      <c r="DH49" s="1999" t="n"/>
      <c r="DI49" s="2761" t="n"/>
      <c r="DJ49" s="2761" t="n"/>
      <c r="DK49" s="418" t="n"/>
      <c r="DL49" s="2761" t="n"/>
      <c r="DM49" s="2847">
        <f>(CS49-CZ49)*10^6</f>
        <v/>
      </c>
      <c r="DN49" s="2847">
        <f>(CT49-DC49)*10^6</f>
        <v/>
      </c>
      <c r="DO49" s="2847">
        <f>(CW49-DD49)*10^6</f>
        <v/>
      </c>
      <c r="DP49" s="418" t="n"/>
      <c r="DQ49" s="418" t="n"/>
      <c r="DR49" s="418" t="n"/>
      <c r="DS49" s="418" t="n"/>
      <c r="DT49" s="418" t="n"/>
      <c r="DU49" s="418" t="n"/>
      <c r="DV49" s="418" t="n"/>
      <c r="DW49" s="418" t="n"/>
      <c r="DX49" s="418" t="n"/>
      <c r="DY49" s="418" t="n"/>
      <c r="DZ49" s="418" t="n"/>
      <c r="EA49" s="418" t="n"/>
      <c r="EB49" s="418" t="n"/>
      <c r="EC49" s="418" t="n"/>
      <c r="ED49" s="418" t="n"/>
      <c r="EE49" s="418" t="n"/>
      <c r="EF49" s="418" t="n"/>
      <c r="EG49" s="418" t="n"/>
      <c r="EH49" s="418" t="n"/>
      <c r="EI49" s="418" t="n"/>
      <c r="EJ49" s="418" t="n"/>
      <c r="EK49" s="418" t="n"/>
      <c r="EL49" s="418" t="n"/>
      <c r="EM49" s="418" t="n"/>
      <c r="EN49" s="418" t="n"/>
      <c r="EO49" s="418" t="n"/>
      <c r="EP49" s="418" t="n"/>
      <c r="EQ49" s="418" t="n"/>
      <c r="ER49" s="418" t="n"/>
      <c r="ES49" s="418" t="n"/>
      <c r="ET49" s="418" t="n"/>
      <c r="EU49" s="418" t="n"/>
      <c r="EV49" s="418" t="n"/>
      <c r="EW49" s="418" t="n"/>
      <c r="EX49" s="418" t="n"/>
      <c r="EY49" s="418" t="n"/>
      <c r="EZ49" s="418" t="n"/>
      <c r="FA49" s="418" t="n"/>
      <c r="FB49" s="418" t="n"/>
      <c r="FC49" s="418" t="n"/>
      <c r="FD49" s="418" t="n"/>
      <c r="FE49" s="418" t="n"/>
      <c r="FF49" s="418" t="n"/>
      <c r="FG49" s="418" t="n"/>
      <c r="FH49" s="418" t="n"/>
      <c r="FI49" s="418" t="n"/>
      <c r="FJ49" s="418" t="n"/>
      <c r="FK49" s="418" t="n"/>
      <c r="FL49" s="418" t="n"/>
      <c r="FM49" s="418" t="n"/>
      <c r="FN49" s="418" t="n"/>
      <c r="FO49" s="418" t="n"/>
      <c r="FP49" s="418" t="n"/>
      <c r="FQ49" s="418" t="n"/>
      <c r="FR49" s="418" t="n"/>
      <c r="FS49" s="418" t="n"/>
      <c r="FT49" s="418" t="n"/>
      <c r="FU49" s="418" t="n"/>
      <c r="FV49" s="418" t="n"/>
      <c r="FW49" s="418" t="n"/>
      <c r="FX49" s="418" t="n"/>
      <c r="FY49" s="418" t="n"/>
      <c r="FZ49" s="418" t="n"/>
      <c r="GA49" s="418" t="n"/>
      <c r="GB49" s="418" t="n"/>
      <c r="GC49" s="418" t="n"/>
      <c r="GD49" s="418" t="n"/>
      <c r="GE49" s="418" t="n"/>
      <c r="GF49" s="418" t="n"/>
      <c r="GG49" s="418" t="n"/>
      <c r="GH49" s="418" t="n"/>
      <c r="GI49" s="418" t="n"/>
      <c r="GJ49" s="418" t="n"/>
      <c r="GK49" s="418" t="n"/>
      <c r="GL49" s="418" t="n"/>
      <c r="GM49" s="418" t="n"/>
      <c r="GN49" s="418" t="n"/>
      <c r="GO49" s="418" t="n"/>
      <c r="GP49" s="418" t="n"/>
      <c r="GQ49" s="418" t="n"/>
      <c r="GR49" s="418" t="n"/>
      <c r="GS49" s="418" t="n"/>
      <c r="GT49" s="418" t="n"/>
      <c r="GU49" s="418" t="n"/>
      <c r="GV49" s="418" t="n"/>
      <c r="GW49" s="418" t="n"/>
      <c r="GX49" s="418" t="n"/>
      <c r="GY49" s="418" t="n"/>
      <c r="GZ49" s="418" t="n"/>
      <c r="HA49" s="418" t="n"/>
      <c r="HB49" s="418" t="n"/>
      <c r="HC49" s="418" t="n"/>
      <c r="HD49" s="418" t="n"/>
      <c r="HE49" s="418" t="n"/>
      <c r="HF49" s="418" t="n"/>
      <c r="HG49" s="418" t="n"/>
      <c r="HH49" s="418" t="n"/>
      <c r="HI49" s="418" t="n"/>
      <c r="HJ49" s="418" t="n"/>
      <c r="HK49" s="418" t="n"/>
      <c r="HL49" s="418" t="n"/>
    </row>
    <row customFormat="1" hidden="1" outlineLevel="1" r="50" s="1881">
      <c r="A50" s="1547" t="n"/>
      <c r="B50" s="1914" t="inlineStr">
        <is>
          <t>dont CA SMS</t>
        </is>
      </c>
      <c r="C50" s="425" t="inlineStr">
        <is>
          <t>CA43</t>
        </is>
      </c>
      <c r="D50" s="3085" t="n"/>
      <c r="E50" s="3085" t="n"/>
      <c r="F50" s="2884" t="n"/>
      <c r="G50" s="3085" t="n"/>
      <c r="H50" s="1929" t="n"/>
      <c r="I50" s="1939" t="n"/>
      <c r="J50" s="3085" t="n"/>
      <c r="K50" s="3085" t="n"/>
      <c r="L50" s="2884" t="n"/>
      <c r="M50" s="3085" t="n"/>
      <c r="N50" s="1929" t="n"/>
      <c r="O50" s="3107" t="n"/>
      <c r="P50" s="3085" t="n"/>
      <c r="Q50" s="3085" t="n"/>
      <c r="R50" s="2884" t="n"/>
      <c r="S50" s="3085" t="n"/>
      <c r="T50" s="1929" t="n"/>
      <c r="U50" s="1939" t="n"/>
      <c r="V50" s="3103" t="n"/>
      <c r="W50" s="3104" t="n"/>
      <c r="X50" s="3104" t="n"/>
      <c r="Y50" s="3108" t="n"/>
      <c r="Z50" s="3108" t="n"/>
      <c r="AA50" s="3104" t="n"/>
      <c r="AB50" s="1929" t="n"/>
      <c r="AC50" s="1939" t="n"/>
      <c r="AD50" s="3085" t="n"/>
      <c r="AE50" s="3085" t="n"/>
      <c r="AF50" s="3085" t="n"/>
      <c r="AG50" s="2884" t="n"/>
      <c r="AH50" s="2885" t="n"/>
      <c r="AI50" s="3085" t="n"/>
      <c r="AJ50" s="1999" t="n"/>
      <c r="AK50" s="1939" t="n"/>
      <c r="AL50" s="3085" t="n"/>
      <c r="AM50" s="3085" t="n"/>
      <c r="AN50" s="3085" t="n"/>
      <c r="AO50" s="3085" t="n"/>
      <c r="AP50" s="2884" t="n"/>
      <c r="AQ50" s="2885" t="n"/>
      <c r="AR50" s="3085" t="n"/>
      <c r="AS50" s="1999" t="n"/>
      <c r="AT50" s="3107" t="n"/>
      <c r="AU50" s="3105" t="n"/>
      <c r="AV50" s="3085" t="n"/>
      <c r="AW50" s="3085" t="n"/>
      <c r="AX50" s="2884" t="n"/>
      <c r="AY50" s="2884" t="n"/>
      <c r="AZ50" s="3085" t="n"/>
      <c r="BA50" s="1999" t="n"/>
      <c r="BB50" s="1939" t="n"/>
      <c r="BC50" s="3105" t="n"/>
      <c r="BD50" s="3085" t="n"/>
      <c r="BE50" s="3085" t="n"/>
      <c r="BF50" s="2884" t="n"/>
      <c r="BG50" s="2884" t="n"/>
      <c r="BH50" s="3085" t="n"/>
      <c r="BI50" s="1999" t="n"/>
      <c r="BJ50" s="3107" t="n"/>
      <c r="BK50" s="3105" t="n"/>
      <c r="BL50" s="3085" t="n"/>
      <c r="BM50" s="3085" t="n"/>
      <c r="BN50" s="3085" t="n"/>
      <c r="BO50" s="2884" t="n"/>
      <c r="BP50" s="2884" t="n"/>
      <c r="BQ50" s="3085" t="n"/>
      <c r="BR50" s="1999" t="n"/>
      <c r="BS50" s="1939" t="n"/>
      <c r="BT50" s="3105" t="n"/>
      <c r="BU50" s="3085" t="n"/>
      <c r="BV50" s="3085" t="n"/>
      <c r="BW50" s="2884" t="n"/>
      <c r="BX50" s="2884" t="n"/>
      <c r="BY50" s="3085" t="n"/>
      <c r="BZ50" s="1999" t="n"/>
      <c r="CA50" s="801" t="n"/>
      <c r="CB50" s="3105" t="n"/>
      <c r="CC50" s="3085" t="n"/>
      <c r="CD50" s="3085" t="n"/>
      <c r="CE50" s="2884" t="n"/>
      <c r="CF50" s="2884" t="n"/>
      <c r="CG50" s="3085" t="n"/>
      <c r="CH50" s="1999" t="n"/>
      <c r="CI50" s="801" t="n"/>
      <c r="CJ50" s="3105" t="n"/>
      <c r="CK50" s="3085" t="n"/>
      <c r="CL50" s="3085" t="n"/>
      <c r="CM50" s="2884" t="n"/>
      <c r="CN50" s="2884" t="n"/>
      <c r="CO50" s="3085" t="n"/>
      <c r="CP50" s="1999" t="n"/>
      <c r="CQ50" s="1939" t="n"/>
      <c r="CR50" s="2884" t="n"/>
      <c r="CS50" s="2884" t="n"/>
      <c r="CT50" s="2884" t="n"/>
      <c r="CU50" s="2884">
        <f>+CR50-CS50</f>
        <v/>
      </c>
      <c r="CV50" s="2884">
        <f>+CR50-CT50</f>
        <v/>
      </c>
      <c r="CW50" s="2884" t="n"/>
      <c r="CX50" s="2055" t="n"/>
      <c r="CY50" s="2056" t="n"/>
      <c r="CZ50" s="3106" t="n"/>
      <c r="DA50" s="3085" t="n"/>
      <c r="DB50" s="3085" t="n"/>
      <c r="DC50" s="3085" t="n"/>
      <c r="DD50" s="3085" t="n"/>
      <c r="DE50" s="1999" t="n"/>
      <c r="DF50" s="1999" t="n"/>
      <c r="DG50" s="1999" t="n"/>
      <c r="DH50" s="1999" t="n"/>
      <c r="DI50" s="2761" t="n"/>
      <c r="DJ50" s="2761" t="n"/>
      <c r="DK50" s="418" t="n"/>
      <c r="DL50" s="2761" t="n"/>
      <c r="DM50" s="2847">
        <f>(CS50-CZ50)*10^6</f>
        <v/>
      </c>
      <c r="DN50" s="2847">
        <f>(CT50-DC50)*10^6</f>
        <v/>
      </c>
      <c r="DO50" s="2847">
        <f>(CW50-DD50)*10^6</f>
        <v/>
      </c>
      <c r="DP50" s="418" t="n"/>
      <c r="DQ50" s="418" t="n"/>
      <c r="DR50" s="418" t="n"/>
      <c r="DS50" s="418" t="n"/>
      <c r="DT50" s="418" t="n"/>
      <c r="DU50" s="418" t="n"/>
      <c r="DV50" s="418" t="n"/>
      <c r="DW50" s="418" t="n"/>
      <c r="DX50" s="418" t="n"/>
      <c r="DY50" s="418" t="n"/>
      <c r="DZ50" s="418" t="n"/>
      <c r="EA50" s="418" t="n"/>
      <c r="EB50" s="418" t="n"/>
      <c r="EC50" s="418" t="n"/>
      <c r="ED50" s="418" t="n"/>
      <c r="EE50" s="418" t="n"/>
      <c r="EF50" s="418" t="n"/>
      <c r="EG50" s="418" t="n"/>
      <c r="EH50" s="418" t="n"/>
      <c r="EI50" s="418" t="n"/>
      <c r="EJ50" s="418" t="n"/>
      <c r="EK50" s="418" t="n"/>
      <c r="EL50" s="418" t="n"/>
      <c r="EM50" s="418" t="n"/>
      <c r="EN50" s="418" t="n"/>
      <c r="EO50" s="418" t="n"/>
      <c r="EP50" s="418" t="n"/>
      <c r="EQ50" s="418" t="n"/>
      <c r="ER50" s="418" t="n"/>
      <c r="ES50" s="418" t="n"/>
      <c r="ET50" s="418" t="n"/>
      <c r="EU50" s="418" t="n"/>
      <c r="EV50" s="418" t="n"/>
      <c r="EW50" s="418" t="n"/>
      <c r="EX50" s="418" t="n"/>
      <c r="EY50" s="418" t="n"/>
      <c r="EZ50" s="418" t="n"/>
      <c r="FA50" s="418" t="n"/>
      <c r="FB50" s="418" t="n"/>
      <c r="FC50" s="418" t="n"/>
      <c r="FD50" s="418" t="n"/>
      <c r="FE50" s="418" t="n"/>
      <c r="FF50" s="418" t="n"/>
      <c r="FG50" s="418" t="n"/>
      <c r="FH50" s="418" t="n"/>
      <c r="FI50" s="418" t="n"/>
      <c r="FJ50" s="418" t="n"/>
      <c r="FK50" s="418" t="n"/>
      <c r="FL50" s="418" t="n"/>
      <c r="FM50" s="418" t="n"/>
      <c r="FN50" s="418" t="n"/>
      <c r="FO50" s="418" t="n"/>
      <c r="FP50" s="418" t="n"/>
      <c r="FQ50" s="418" t="n"/>
      <c r="FR50" s="418" t="n"/>
      <c r="FS50" s="418" t="n"/>
      <c r="FT50" s="418" t="n"/>
      <c r="FU50" s="418" t="n"/>
      <c r="FV50" s="418" t="n"/>
      <c r="FW50" s="418" t="n"/>
      <c r="FX50" s="418" t="n"/>
      <c r="FY50" s="418" t="n"/>
      <c r="FZ50" s="418" t="n"/>
      <c r="GA50" s="418" t="n"/>
      <c r="GB50" s="418" t="n"/>
      <c r="GC50" s="418" t="n"/>
      <c r="GD50" s="418" t="n"/>
      <c r="GE50" s="418" t="n"/>
      <c r="GF50" s="418" t="n"/>
      <c r="GG50" s="418" t="n"/>
      <c r="GH50" s="418" t="n"/>
      <c r="GI50" s="418" t="n"/>
      <c r="GJ50" s="418" t="n"/>
      <c r="GK50" s="418" t="n"/>
      <c r="GL50" s="418" t="n"/>
      <c r="GM50" s="418" t="n"/>
      <c r="GN50" s="418" t="n"/>
      <c r="GO50" s="418" t="n"/>
      <c r="GP50" s="418" t="n"/>
      <c r="GQ50" s="418" t="n"/>
      <c r="GR50" s="418" t="n"/>
      <c r="GS50" s="418" t="n"/>
      <c r="GT50" s="418" t="n"/>
      <c r="GU50" s="418" t="n"/>
      <c r="GV50" s="418" t="n"/>
      <c r="GW50" s="418" t="n"/>
      <c r="GX50" s="418" t="n"/>
      <c r="GY50" s="418" t="n"/>
      <c r="GZ50" s="418" t="n"/>
      <c r="HA50" s="418" t="n"/>
      <c r="HB50" s="418" t="n"/>
      <c r="HC50" s="418" t="n"/>
      <c r="HD50" s="418" t="n"/>
      <c r="HE50" s="418" t="n"/>
      <c r="HF50" s="418" t="n"/>
      <c r="HG50" s="418" t="n"/>
      <c r="HH50" s="418" t="n"/>
      <c r="HI50" s="418" t="n"/>
      <c r="HJ50" s="418" t="n"/>
      <c r="HK50" s="418" t="n"/>
      <c r="HL50" s="418" t="n"/>
    </row>
    <row customFormat="1" hidden="1" outlineLevel="1" r="51" s="1881">
      <c r="A51" s="1547" t="n"/>
      <c r="B51" s="1914" t="inlineStr">
        <is>
          <t>dont SVA (Sce à Val. Ajoutée)</t>
        </is>
      </c>
      <c r="C51" s="425" t="inlineStr">
        <is>
          <t>CA44</t>
        </is>
      </c>
      <c r="D51" s="2884" t="n"/>
      <c r="E51" s="2884" t="n"/>
      <c r="F51" s="2884" t="n"/>
      <c r="G51" s="2884" t="n"/>
      <c r="H51" s="1929" t="n"/>
      <c r="I51" s="1939" t="n"/>
      <c r="J51" s="2884" t="n"/>
      <c r="K51" s="2884" t="n"/>
      <c r="L51" s="2884" t="n"/>
      <c r="M51" s="2884" t="n"/>
      <c r="N51" s="1929" t="n"/>
      <c r="O51" s="3107" t="n"/>
      <c r="P51" s="2884" t="n"/>
      <c r="Q51" s="2884" t="n"/>
      <c r="R51" s="2884" t="n"/>
      <c r="S51" s="2884" t="n"/>
      <c r="T51" s="1929" t="n"/>
      <c r="U51" s="1939" t="n"/>
      <c r="V51" s="3109" t="n"/>
      <c r="W51" s="3108" t="n"/>
      <c r="X51" s="3108" t="n"/>
      <c r="Y51" s="3108" t="n"/>
      <c r="Z51" s="3108" t="n"/>
      <c r="AA51" s="3108" t="n"/>
      <c r="AB51" s="1929" t="n"/>
      <c r="AC51" s="1939" t="n"/>
      <c r="AD51" s="2884" t="n"/>
      <c r="AE51" s="2884" t="n"/>
      <c r="AF51" s="2884" t="n"/>
      <c r="AG51" s="2884" t="n"/>
      <c r="AH51" s="2885" t="n"/>
      <c r="AI51" s="2884" t="n"/>
      <c r="AJ51" s="1999" t="n"/>
      <c r="AK51" s="1939" t="n"/>
      <c r="AL51" s="2884" t="n"/>
      <c r="AM51" s="2884" t="n"/>
      <c r="AN51" s="2884" t="n"/>
      <c r="AO51" s="2884" t="n"/>
      <c r="AP51" s="2884" t="n"/>
      <c r="AQ51" s="2885" t="n"/>
      <c r="AR51" s="2884" t="n"/>
      <c r="AS51" s="1999" t="n"/>
      <c r="AT51" s="3107" t="n"/>
      <c r="AU51" s="2885" t="n"/>
      <c r="AV51" s="2884" t="n"/>
      <c r="AW51" s="2884" t="n"/>
      <c r="AX51" s="2884" t="n"/>
      <c r="AY51" s="2884" t="n"/>
      <c r="AZ51" s="2884" t="n"/>
      <c r="BA51" s="1999" t="n"/>
      <c r="BB51" s="1939" t="n"/>
      <c r="BC51" s="2885" t="n"/>
      <c r="BD51" s="2884" t="n"/>
      <c r="BE51" s="2884" t="n"/>
      <c r="BF51" s="2884" t="n"/>
      <c r="BG51" s="2884" t="n"/>
      <c r="BH51" s="2884" t="n"/>
      <c r="BI51" s="1999" t="n"/>
      <c r="BJ51" s="3107" t="n"/>
      <c r="BK51" s="2885" t="n"/>
      <c r="BL51" s="2884" t="n"/>
      <c r="BM51" s="2884" t="n"/>
      <c r="BN51" s="2884" t="n"/>
      <c r="BO51" s="2884" t="n"/>
      <c r="BP51" s="2884" t="n"/>
      <c r="BQ51" s="2884" t="n"/>
      <c r="BR51" s="1999" t="n"/>
      <c r="BS51" s="1939" t="n"/>
      <c r="BT51" s="2885" t="n"/>
      <c r="BU51" s="2884" t="n"/>
      <c r="BV51" s="2884" t="n"/>
      <c r="BW51" s="2884" t="n"/>
      <c r="BX51" s="2884" t="n"/>
      <c r="BY51" s="2884" t="n"/>
      <c r="BZ51" s="1999" t="n"/>
      <c r="CA51" s="801" t="n"/>
      <c r="CB51" s="2885" t="n"/>
      <c r="CC51" s="2884" t="n"/>
      <c r="CD51" s="2884" t="n"/>
      <c r="CE51" s="2884" t="n"/>
      <c r="CF51" s="2884" t="n"/>
      <c r="CG51" s="2884" t="n"/>
      <c r="CH51" s="1999" t="n"/>
      <c r="CI51" s="801" t="n"/>
      <c r="CJ51" s="2885" t="n"/>
      <c r="CK51" s="2884" t="n"/>
      <c r="CL51" s="2884" t="n"/>
      <c r="CM51" s="2884" t="n"/>
      <c r="CN51" s="2884" t="n"/>
      <c r="CO51" s="2884" t="n"/>
      <c r="CP51" s="1999" t="n"/>
      <c r="CQ51" s="1939" t="n"/>
      <c r="CR51" s="2884" t="n"/>
      <c r="CS51" s="2884" t="n"/>
      <c r="CT51" s="2884" t="n"/>
      <c r="CU51" s="2884">
        <f>+CR51-CS51</f>
        <v/>
      </c>
      <c r="CV51" s="2884">
        <f>+CR51-CT51</f>
        <v/>
      </c>
      <c r="CW51" s="2884" t="n"/>
      <c r="CX51" s="2055" t="n"/>
      <c r="CY51" s="2056" t="n"/>
      <c r="CZ51" s="3110" t="n"/>
      <c r="DA51" s="2884" t="n"/>
      <c r="DB51" s="2884" t="n"/>
      <c r="DC51" s="2884" t="n"/>
      <c r="DD51" s="2884" t="n"/>
      <c r="DE51" s="1999" t="n"/>
      <c r="DF51" s="1999" t="n"/>
      <c r="DG51" s="1999" t="n"/>
      <c r="DH51" s="1999" t="n"/>
      <c r="DI51" s="2761" t="n"/>
      <c r="DJ51" s="2761" t="n"/>
      <c r="DK51" s="418" t="n"/>
      <c r="DL51" s="2761" t="n"/>
      <c r="DM51" s="2847">
        <f>(CS51-CZ51)*10^6</f>
        <v/>
      </c>
      <c r="DN51" s="2847">
        <f>(CT51-DC51)*10^6</f>
        <v/>
      </c>
      <c r="DO51" s="2847">
        <f>(CW51-DD51)*10^6</f>
        <v/>
      </c>
      <c r="DP51" s="418" t="n"/>
      <c r="DQ51" s="418" t="n"/>
      <c r="DR51" s="418" t="n"/>
      <c r="DS51" s="418" t="n"/>
      <c r="DT51" s="418" t="n"/>
      <c r="DU51" s="418" t="n"/>
      <c r="DV51" s="418" t="n"/>
      <c r="DW51" s="418" t="n"/>
      <c r="DX51" s="418" t="n"/>
      <c r="DY51" s="418" t="n"/>
      <c r="DZ51" s="418" t="n"/>
      <c r="EA51" s="418" t="n"/>
      <c r="EB51" s="418" t="n"/>
      <c r="EC51" s="418" t="n"/>
      <c r="ED51" s="418" t="n"/>
      <c r="EE51" s="418" t="n"/>
      <c r="EF51" s="418" t="n"/>
      <c r="EG51" s="418" t="n"/>
      <c r="EH51" s="418" t="n"/>
      <c r="EI51" s="418" t="n"/>
      <c r="EJ51" s="418" t="n"/>
      <c r="EK51" s="418" t="n"/>
      <c r="EL51" s="418" t="n"/>
      <c r="EM51" s="418" t="n"/>
      <c r="EN51" s="418" t="n"/>
      <c r="EO51" s="418" t="n"/>
      <c r="EP51" s="418" t="n"/>
      <c r="EQ51" s="418" t="n"/>
      <c r="ER51" s="418" t="n"/>
      <c r="ES51" s="418" t="n"/>
      <c r="ET51" s="418" t="n"/>
      <c r="EU51" s="418" t="n"/>
      <c r="EV51" s="418" t="n"/>
      <c r="EW51" s="418" t="n"/>
      <c r="EX51" s="418" t="n"/>
      <c r="EY51" s="418" t="n"/>
      <c r="EZ51" s="418" t="n"/>
      <c r="FA51" s="418" t="n"/>
      <c r="FB51" s="418" t="n"/>
      <c r="FC51" s="418" t="n"/>
      <c r="FD51" s="418" t="n"/>
      <c r="FE51" s="418" t="n"/>
      <c r="FF51" s="418" t="n"/>
      <c r="FG51" s="418" t="n"/>
      <c r="FH51" s="418" t="n"/>
      <c r="FI51" s="418" t="n"/>
      <c r="FJ51" s="418" t="n"/>
      <c r="FK51" s="418" t="n"/>
      <c r="FL51" s="418" t="n"/>
      <c r="FM51" s="418" t="n"/>
      <c r="FN51" s="418" t="n"/>
      <c r="FO51" s="418" t="n"/>
      <c r="FP51" s="418" t="n"/>
      <c r="FQ51" s="418" t="n"/>
      <c r="FR51" s="418" t="n"/>
      <c r="FS51" s="418" t="n"/>
      <c r="FT51" s="418" t="n"/>
      <c r="FU51" s="418" t="n"/>
      <c r="FV51" s="418" t="n"/>
      <c r="FW51" s="418" t="n"/>
      <c r="FX51" s="418" t="n"/>
      <c r="FY51" s="418" t="n"/>
      <c r="FZ51" s="418" t="n"/>
      <c r="GA51" s="418" t="n"/>
      <c r="GB51" s="418" t="n"/>
      <c r="GC51" s="418" t="n"/>
      <c r="GD51" s="418" t="n"/>
      <c r="GE51" s="418" t="n"/>
      <c r="GF51" s="418" t="n"/>
      <c r="GG51" s="418" t="n"/>
      <c r="GH51" s="418" t="n"/>
      <c r="GI51" s="418" t="n"/>
      <c r="GJ51" s="418" t="n"/>
      <c r="GK51" s="418" t="n"/>
      <c r="GL51" s="418" t="n"/>
      <c r="GM51" s="418" t="n"/>
      <c r="GN51" s="418" t="n"/>
      <c r="GO51" s="418" t="n"/>
      <c r="GP51" s="418" t="n"/>
      <c r="GQ51" s="418" t="n"/>
      <c r="GR51" s="418" t="n"/>
      <c r="GS51" s="418" t="n"/>
      <c r="GT51" s="418" t="n"/>
      <c r="GU51" s="418" t="n"/>
      <c r="GV51" s="418" t="n"/>
      <c r="GW51" s="418" t="n"/>
      <c r="GX51" s="418" t="n"/>
      <c r="GY51" s="418" t="n"/>
      <c r="GZ51" s="418" t="n"/>
      <c r="HA51" s="418" t="n"/>
      <c r="HB51" s="418" t="n"/>
      <c r="HC51" s="418" t="n"/>
      <c r="HD51" s="418" t="n"/>
      <c r="HE51" s="418" t="n"/>
      <c r="HF51" s="418" t="n"/>
      <c r="HG51" s="418" t="n"/>
      <c r="HH51" s="418" t="n"/>
      <c r="HI51" s="418" t="n"/>
      <c r="HJ51" s="418" t="n"/>
      <c r="HK51" s="418" t="n"/>
      <c r="HL51" s="418" t="n"/>
    </row>
    <row customFormat="1" hidden="1" outlineLevel="1" r="52" s="1881">
      <c r="A52" s="1547" t="n"/>
      <c r="B52" s="1914" t="inlineStr">
        <is>
          <t>dont CA Internet 3G</t>
        </is>
      </c>
      <c r="C52" s="425" t="inlineStr">
        <is>
          <t>CA45</t>
        </is>
      </c>
      <c r="D52" s="2884" t="n">
        <v>3095.625063</v>
      </c>
      <c r="E52" s="2884" t="n">
        <v>3399.686777554926</v>
      </c>
      <c r="F52" s="2884" t="n">
        <v>-304.0617145549263</v>
      </c>
      <c r="G52" s="2884" t="n">
        <v>3391.819301</v>
      </c>
      <c r="H52" s="1929" t="n">
        <v>-0.08732606654861419</v>
      </c>
      <c r="I52" s="1939" t="n"/>
      <c r="J52" s="2884" t="n">
        <v>2396.0934</v>
      </c>
      <c r="K52" s="2884" t="n">
        <v>3108.567132491009</v>
      </c>
      <c r="L52" s="2884" t="n">
        <v>-712.4737324910093</v>
      </c>
      <c r="M52" s="2884" t="n">
        <v>3154.712737</v>
      </c>
      <c r="N52" s="1929" t="n">
        <v>-0.2404717640698453</v>
      </c>
      <c r="O52" s="3107" t="n"/>
      <c r="P52" s="2884" t="n">
        <v>2671.226897</v>
      </c>
      <c r="Q52" s="2884" t="n">
        <v>3476.702959413371</v>
      </c>
      <c r="R52" s="2884" t="n">
        <v>-805.4760624133705</v>
      </c>
      <c r="S52" s="2884" t="n">
        <v>3350.591376</v>
      </c>
      <c r="T52" s="1929" t="n">
        <v>-0.2027595736878659</v>
      </c>
      <c r="U52" s="1939" t="n"/>
      <c r="V52" s="3109" t="n">
        <v>2105.950373</v>
      </c>
      <c r="W52" s="3108" t="n">
        <v>3446.74527225587</v>
      </c>
      <c r="X52" s="3108" t="n">
        <v>2282.01627312458</v>
      </c>
      <c r="Y52" s="3108" t="n">
        <v>-1340.79489925587</v>
      </c>
      <c r="Z52" s="3108" t="n">
        <v>-176.0659001245799</v>
      </c>
      <c r="AA52" s="3108" t="n">
        <v>3323.016306</v>
      </c>
      <c r="AB52" s="1929" t="n">
        <v>-0.3662533737202792</v>
      </c>
      <c r="AC52" s="1939" t="n"/>
      <c r="AD52" s="2884" t="n"/>
      <c r="AE52" s="2884" t="n"/>
      <c r="AF52" s="2884" t="n"/>
      <c r="AG52" s="2884" t="n"/>
      <c r="AH52" s="2885" t="n"/>
      <c r="AI52" s="2884" t="n"/>
      <c r="AJ52" s="1999" t="n"/>
      <c r="AK52" s="1939" t="n"/>
      <c r="AL52" s="2884" t="n"/>
      <c r="AM52" s="2884" t="n"/>
      <c r="AN52" s="2884" t="n"/>
      <c r="AO52" s="2884" t="n"/>
      <c r="AP52" s="2884" t="n"/>
      <c r="AQ52" s="2885" t="n"/>
      <c r="AR52" s="2884" t="n"/>
      <c r="AS52" s="1999" t="n"/>
      <c r="AT52" s="3107" t="n"/>
      <c r="AU52" s="2885" t="n"/>
      <c r="AV52" s="2884" t="n"/>
      <c r="AW52" s="2884" t="n"/>
      <c r="AX52" s="2884" t="n"/>
      <c r="AY52" s="2884" t="n"/>
      <c r="AZ52" s="2884" t="n"/>
      <c r="BA52" s="1999" t="n"/>
      <c r="BB52" s="1939" t="n"/>
      <c r="BC52" s="2885" t="n"/>
      <c r="BD52" s="2884" t="n"/>
      <c r="BE52" s="2884" t="n"/>
      <c r="BF52" s="2884" t="n"/>
      <c r="BG52" s="2884" t="n"/>
      <c r="BH52" s="2884" t="n"/>
      <c r="BI52" s="1999" t="n"/>
      <c r="BJ52" s="3107" t="n"/>
      <c r="BK52" s="2885" t="n"/>
      <c r="BL52" s="2884" t="n"/>
      <c r="BM52" s="2884" t="n"/>
      <c r="BN52" s="2884" t="n"/>
      <c r="BO52" s="2884" t="n"/>
      <c r="BP52" s="2884" t="n"/>
      <c r="BQ52" s="2884" t="n"/>
      <c r="BR52" s="1999" t="n"/>
      <c r="BS52" s="1939" t="n"/>
      <c r="BT52" s="2885" t="n"/>
      <c r="BU52" s="2884" t="n"/>
      <c r="BV52" s="2884" t="n"/>
      <c r="BW52" s="2884" t="n"/>
      <c r="BX52" s="2884" t="n"/>
      <c r="BY52" s="2884" t="n"/>
      <c r="BZ52" s="1999" t="n"/>
      <c r="CA52" s="801" t="n"/>
      <c r="CB52" s="2885" t="n"/>
      <c r="CC52" s="2884" t="n"/>
      <c r="CD52" s="2884" t="n"/>
      <c r="CE52" s="2884" t="n"/>
      <c r="CF52" s="2884" t="n"/>
      <c r="CG52" s="2884" t="n"/>
      <c r="CH52" s="1999" t="n"/>
      <c r="CI52" s="801" t="n"/>
      <c r="CJ52" s="2885" t="n"/>
      <c r="CK52" s="2884" t="n"/>
      <c r="CL52" s="2884" t="n"/>
      <c r="CM52" s="2884" t="n"/>
      <c r="CN52" s="2884" t="n"/>
      <c r="CO52" s="2884" t="n"/>
      <c r="CP52" s="1999" t="n"/>
      <c r="CQ52" s="1939" t="n"/>
      <c r="CR52" s="2884" t="n">
        <v>10268.895733</v>
      </c>
      <c r="CS52" s="2884" t="n">
        <v>13431.70214171518</v>
      </c>
      <c r="CT52" s="2884" t="n">
        <v>10444.96163312458</v>
      </c>
      <c r="CU52" s="2884" t="n">
        <v>-3162.806408715178</v>
      </c>
      <c r="CV52" s="2884" t="n">
        <v>-176.0659001245804</v>
      </c>
      <c r="CW52" s="2884" t="n">
        <v>13220.13972</v>
      </c>
      <c r="CX52" s="2055">
        <f>+CR52/CW52-1</f>
        <v/>
      </c>
      <c r="CY52" s="2056" t="n"/>
      <c r="CZ52" s="3110" t="n">
        <v>43809.3135602403</v>
      </c>
      <c r="DA52" s="2884" t="n">
        <v>34122.75420303174</v>
      </c>
      <c r="DB52" s="2884" t="n"/>
      <c r="DC52" s="2884" t="n"/>
      <c r="DD52" s="2884" t="n">
        <v>15009.661439</v>
      </c>
      <c r="DE52" s="1999">
        <f>(CZ52-DD52)/DD52</f>
        <v/>
      </c>
      <c r="DF52" s="1999">
        <f>(DA52-DD52)/DD52</f>
        <v/>
      </c>
      <c r="DG52" s="1999">
        <f>(DB52-DD52)/DD52</f>
        <v/>
      </c>
      <c r="DH52" s="1999">
        <f>(DC52-DD52)/DD52</f>
        <v/>
      </c>
      <c r="DI52" s="2761" t="n"/>
      <c r="DJ52" s="2761" t="n"/>
      <c r="DK52" s="418" t="n"/>
      <c r="DL52" s="2761" t="n"/>
      <c r="DM52" s="2847">
        <f>(CS52-CZ52)*10^6</f>
        <v/>
      </c>
      <c r="DN52" s="2847">
        <f>(CT52-DC52)*10^6</f>
        <v/>
      </c>
      <c r="DO52" s="2847">
        <f>(CW52-DD52)*10^6</f>
        <v/>
      </c>
      <c r="DP52" s="418" t="n"/>
      <c r="DQ52" s="418" t="n"/>
      <c r="DR52" s="418" t="n"/>
      <c r="DS52" s="418" t="n"/>
      <c r="DT52" s="418" t="n"/>
      <c r="DU52" s="418" t="n"/>
      <c r="DV52" s="418" t="n"/>
      <c r="DW52" s="418" t="n"/>
      <c r="DX52" s="418" t="n"/>
      <c r="DY52" s="418" t="n"/>
      <c r="DZ52" s="418" t="n"/>
      <c r="EA52" s="418" t="n"/>
      <c r="EB52" s="418" t="n"/>
      <c r="EC52" s="418" t="n"/>
      <c r="ED52" s="418" t="n"/>
      <c r="EE52" s="418" t="n"/>
      <c r="EF52" s="418" t="n"/>
      <c r="EG52" s="418" t="n"/>
      <c r="EH52" s="418" t="n"/>
      <c r="EI52" s="418" t="n"/>
      <c r="EJ52" s="418" t="n"/>
      <c r="EK52" s="418" t="n"/>
      <c r="EL52" s="418" t="n"/>
      <c r="EM52" s="418" t="n"/>
      <c r="EN52" s="418" t="n"/>
      <c r="EO52" s="418" t="n"/>
      <c r="EP52" s="418" t="n"/>
      <c r="EQ52" s="418" t="n"/>
      <c r="ER52" s="418" t="n"/>
      <c r="ES52" s="418" t="n"/>
      <c r="ET52" s="418" t="n"/>
      <c r="EU52" s="418" t="n"/>
      <c r="EV52" s="418" t="n"/>
      <c r="EW52" s="418" t="n"/>
      <c r="EX52" s="418" t="n"/>
      <c r="EY52" s="418" t="n"/>
      <c r="EZ52" s="418" t="n"/>
      <c r="FA52" s="418" t="n"/>
      <c r="FB52" s="418" t="n"/>
      <c r="FC52" s="418" t="n"/>
      <c r="FD52" s="418" t="n"/>
      <c r="FE52" s="418" t="n"/>
      <c r="FF52" s="418" t="n"/>
      <c r="FG52" s="418" t="n"/>
      <c r="FH52" s="418" t="n"/>
      <c r="FI52" s="418" t="n"/>
      <c r="FJ52" s="418" t="n"/>
      <c r="FK52" s="418" t="n"/>
      <c r="FL52" s="418" t="n"/>
      <c r="FM52" s="418" t="n"/>
      <c r="FN52" s="418" t="n"/>
      <c r="FO52" s="418" t="n"/>
      <c r="FP52" s="418" t="n"/>
      <c r="FQ52" s="418" t="n"/>
      <c r="FR52" s="418" t="n"/>
      <c r="FS52" s="418" t="n"/>
      <c r="FT52" s="418" t="n"/>
      <c r="FU52" s="418" t="n"/>
      <c r="FV52" s="418" t="n"/>
      <c r="FW52" s="418" t="n"/>
      <c r="FX52" s="418" t="n"/>
      <c r="FY52" s="418" t="n"/>
      <c r="FZ52" s="418" t="n"/>
      <c r="GA52" s="418" t="n"/>
      <c r="GB52" s="418" t="n"/>
      <c r="GC52" s="418" t="n"/>
      <c r="GD52" s="418" t="n"/>
      <c r="GE52" s="418" t="n"/>
      <c r="GF52" s="418" t="n"/>
      <c r="GG52" s="418" t="n"/>
      <c r="GH52" s="418" t="n"/>
      <c r="GI52" s="418" t="n"/>
      <c r="GJ52" s="418" t="n"/>
      <c r="GK52" s="418" t="n"/>
      <c r="GL52" s="418" t="n"/>
      <c r="GM52" s="418" t="n"/>
      <c r="GN52" s="418" t="n"/>
      <c r="GO52" s="418" t="n"/>
      <c r="GP52" s="418" t="n"/>
      <c r="GQ52" s="418" t="n"/>
      <c r="GR52" s="418" t="n"/>
      <c r="GS52" s="418" t="n"/>
      <c r="GT52" s="418" t="n"/>
      <c r="GU52" s="418" t="n"/>
      <c r="GV52" s="418" t="n"/>
      <c r="GW52" s="418" t="n"/>
      <c r="GX52" s="418" t="n"/>
      <c r="GY52" s="418" t="n"/>
      <c r="GZ52" s="418" t="n"/>
      <c r="HA52" s="418" t="n"/>
      <c r="HB52" s="418" t="n"/>
      <c r="HC52" s="418" t="n"/>
      <c r="HD52" s="418" t="n"/>
      <c r="HE52" s="418" t="n"/>
      <c r="HF52" s="418" t="n"/>
      <c r="HG52" s="418" t="n"/>
      <c r="HH52" s="418" t="n"/>
      <c r="HI52" s="418" t="n"/>
      <c r="HJ52" s="418" t="n"/>
      <c r="HK52" s="418" t="n"/>
      <c r="HL52" s="418" t="n"/>
    </row>
    <row collapsed="1" customFormat="1" customHeight="1" ht="15" r="53" s="1437">
      <c r="A53" s="1613" t="n"/>
      <c r="B53" s="1898" t="inlineStr">
        <is>
          <t xml:space="preserve">Postpayé </t>
        </is>
      </c>
      <c r="C53" s="425" t="inlineStr">
        <is>
          <t>CA46</t>
        </is>
      </c>
      <c r="D53" s="2662" t="n">
        <v>290.749779940678</v>
      </c>
      <c r="E53" s="2662" t="n">
        <v>288.9326202997527</v>
      </c>
      <c r="F53" s="2662" t="n">
        <v>1.81715964092524</v>
      </c>
      <c r="G53" s="2662" t="n">
        <v>283.302398</v>
      </c>
      <c r="H53" s="1923" t="n">
        <v>0.02628774762675312</v>
      </c>
      <c r="I53" s="659" t="n"/>
      <c r="J53" s="2662" t="n">
        <v>276.8016568644068</v>
      </c>
      <c r="K53" s="2662" t="n">
        <v>284.9166023382685</v>
      </c>
      <c r="L53" s="2662" t="n">
        <v>-8.114945473861724</v>
      </c>
      <c r="M53" s="2662" t="n">
        <v>275.732277</v>
      </c>
      <c r="N53" s="1923" t="n">
        <v>0.00387832674521027</v>
      </c>
      <c r="O53" s="3067" t="n"/>
      <c r="P53" s="2662" t="n">
        <v>273.695079</v>
      </c>
      <c r="Q53" s="2662" t="n">
        <v>290.3922267872994</v>
      </c>
      <c r="R53" s="2662" t="n">
        <v>-16.69714778729946</v>
      </c>
      <c r="S53" s="2662" t="n">
        <v>266.0576799999999</v>
      </c>
      <c r="T53" s="1923" t="n">
        <v>0.02870580168931824</v>
      </c>
      <c r="U53" s="659" t="n"/>
      <c r="V53" s="3068" t="n">
        <v>257.8906714915254</v>
      </c>
      <c r="W53" s="2664" t="n">
        <v>289.80801420869</v>
      </c>
      <c r="X53" s="2664" t="n">
        <v>275.8249474857188</v>
      </c>
      <c r="Y53" s="2664" t="n">
        <v>-31.91734271716456</v>
      </c>
      <c r="Z53" s="2664" t="n">
        <v>-17.93427599419334</v>
      </c>
      <c r="AA53" s="2664" t="n">
        <v>279.466554</v>
      </c>
      <c r="AB53" s="1923" t="n">
        <v>-0.0772038091845314</v>
      </c>
      <c r="AC53" s="659" t="n"/>
      <c r="AD53" s="2662" t="n"/>
      <c r="AE53" s="2662" t="n"/>
      <c r="AF53" s="2662" t="n"/>
      <c r="AG53" s="2662" t="n"/>
      <c r="AH53" s="3069" t="n"/>
      <c r="AI53" s="2662" t="n"/>
      <c r="AJ53" s="780" t="n"/>
      <c r="AK53" s="659" t="n"/>
      <c r="AL53" s="2662" t="n"/>
      <c r="AM53" s="2662" t="n"/>
      <c r="AN53" s="2662" t="n"/>
      <c r="AO53" s="2662" t="n"/>
      <c r="AP53" s="2662" t="n"/>
      <c r="AQ53" s="3069" t="n"/>
      <c r="AR53" s="2662" t="n"/>
      <c r="AS53" s="780" t="n"/>
      <c r="AT53" s="3067" t="n"/>
      <c r="AU53" s="3069" t="n"/>
      <c r="AV53" s="2662" t="n"/>
      <c r="AW53" s="2662" t="n"/>
      <c r="AX53" s="2662" t="n"/>
      <c r="AY53" s="2662" t="n"/>
      <c r="AZ53" s="2662" t="n"/>
      <c r="BA53" s="780" t="n"/>
      <c r="BB53" s="659" t="n"/>
      <c r="BC53" s="3069" t="n"/>
      <c r="BD53" s="2662" t="n"/>
      <c r="BE53" s="2662" t="n"/>
      <c r="BF53" s="2662" t="n"/>
      <c r="BG53" s="2662" t="n"/>
      <c r="BH53" s="2662" t="n"/>
      <c r="BI53" s="780" t="n"/>
      <c r="BJ53" s="3067" t="n"/>
      <c r="BK53" s="3069" t="n"/>
      <c r="BL53" s="2662" t="n"/>
      <c r="BM53" s="2662" t="n"/>
      <c r="BN53" s="2662" t="n"/>
      <c r="BO53" s="2662" t="n"/>
      <c r="BP53" s="2662" t="n"/>
      <c r="BQ53" s="2662" t="n"/>
      <c r="BR53" s="780" t="n"/>
      <c r="BS53" s="659" t="n"/>
      <c r="BT53" s="3069" t="n"/>
      <c r="BU53" s="2662" t="n"/>
      <c r="BV53" s="2662" t="n"/>
      <c r="BW53" s="2662" t="n"/>
      <c r="BX53" s="2662" t="n"/>
      <c r="BY53" s="2662" t="n"/>
      <c r="BZ53" s="780" t="n"/>
      <c r="CA53" s="659" t="n"/>
      <c r="CB53" s="3069" t="n"/>
      <c r="CC53" s="2662" t="n"/>
      <c r="CD53" s="2662" t="n"/>
      <c r="CE53" s="2662" t="n"/>
      <c r="CF53" s="2662" t="n"/>
      <c r="CG53" s="2662" t="n"/>
      <c r="CH53" s="780" t="n"/>
      <c r="CI53" s="659" t="n"/>
      <c r="CJ53" s="3069" t="n"/>
      <c r="CK53" s="2662" t="n"/>
      <c r="CL53" s="2662" t="n"/>
      <c r="CM53" s="2662" t="n"/>
      <c r="CN53" s="2662" t="n"/>
      <c r="CO53" s="2662" t="n"/>
      <c r="CP53" s="780" t="n"/>
      <c r="CQ53" s="659" t="n"/>
      <c r="CR53" s="2662" t="n">
        <v>1099.13718729661</v>
      </c>
      <c r="CS53" s="2662" t="n">
        <v>1154.049463634011</v>
      </c>
      <c r="CT53" s="2662" t="n">
        <v>1117.071463290803</v>
      </c>
      <c r="CU53" s="2662" t="n">
        <v>-54.91227633740073</v>
      </c>
      <c r="CV53" s="2662" t="n">
        <v>-17.93427599419329</v>
      </c>
      <c r="CW53" s="2662" t="n">
        <v>1104.558909</v>
      </c>
      <c r="CX53" s="934">
        <f>IFERROR(CR53/CW53-1,"-")</f>
        <v/>
      </c>
      <c r="CY53" s="666" t="n"/>
      <c r="CZ53" s="3070" t="n">
        <v>3526.14199864646</v>
      </c>
      <c r="DA53" s="2662" t="n">
        <v>3395.87870080647</v>
      </c>
      <c r="DB53" s="2662" t="n"/>
      <c r="DC53" s="2662" t="n"/>
      <c r="DD53" s="2662" t="n">
        <v>3356.790950508474</v>
      </c>
      <c r="DE53" s="780">
        <f>(CZ53-DD53)/DD53</f>
        <v/>
      </c>
      <c r="DF53" s="780">
        <f>(DA53-DD53)/DD53</f>
        <v/>
      </c>
      <c r="DG53" s="780">
        <f>(DB53-DD53)/DD53</f>
        <v/>
      </c>
      <c r="DH53" s="780">
        <f>(DC53-DD53)/DD53</f>
        <v/>
      </c>
      <c r="DI53" s="2761" t="n"/>
      <c r="DJ53" s="2605" t="n"/>
      <c r="DL53" s="2605" t="n"/>
      <c r="DM53" s="2847">
        <f>(CS53-CZ53)*10^6</f>
        <v/>
      </c>
      <c r="DN53" s="2847">
        <f>(CT53-DC53)*10^6</f>
        <v/>
      </c>
      <c r="DO53" s="2847">
        <f>(CW53-DD53)*10^6</f>
        <v/>
      </c>
    </row>
    <row customHeight="1" ht="13.5" r="54">
      <c r="A54" s="443" t="n"/>
      <c r="B54" s="3111" t="inlineStr">
        <is>
          <t>Redevance d'abonnement</t>
        </is>
      </c>
      <c r="C54" s="425" t="inlineStr">
        <is>
          <t>CA47</t>
        </is>
      </c>
      <c r="D54" s="2671" t="n">
        <v>219.340113</v>
      </c>
      <c r="E54" s="2671" t="n">
        <v>218.9915928273606</v>
      </c>
      <c r="F54" s="2671" t="n">
        <v>0.3485201726393541</v>
      </c>
      <c r="G54" s="2671" t="n">
        <v>210.729966</v>
      </c>
      <c r="H54" s="353" t="n">
        <v>0.04085867408150201</v>
      </c>
      <c r="I54" s="482" t="n"/>
      <c r="J54" s="2671" t="n">
        <v>225.789915</v>
      </c>
      <c r="K54" s="2671" t="n">
        <v>219.6052497360934</v>
      </c>
      <c r="L54" s="2671" t="n">
        <v>6.184665263906652</v>
      </c>
      <c r="M54" s="2671" t="n">
        <v>204.27607</v>
      </c>
      <c r="N54" s="353" t="n">
        <v>0.105317499989108</v>
      </c>
      <c r="O54" s="2862" t="n"/>
      <c r="P54" s="2671" t="n">
        <v>221.820181</v>
      </c>
      <c r="Q54" s="2671" t="n">
        <v>220.2189066448261</v>
      </c>
      <c r="R54" s="2671" t="n">
        <v>1.601274355173928</v>
      </c>
      <c r="S54" s="2671" t="n">
        <v>202.280722</v>
      </c>
      <c r="T54" s="353" t="n">
        <v>0.0965957546859062</v>
      </c>
      <c r="U54" s="482" t="n"/>
      <c r="V54" s="3044" t="n">
        <v>195.858298</v>
      </c>
      <c r="W54" s="2674" t="n">
        <v>220.883701629287</v>
      </c>
      <c r="X54" s="2674" t="n">
        <v>222.6148957878807</v>
      </c>
      <c r="Y54" s="2674" t="n">
        <v>-25.02540362928701</v>
      </c>
      <c r="Z54" s="2674" t="n">
        <v>-26.75659778788068</v>
      </c>
      <c r="AA54" s="2674" t="n">
        <v>205.385126</v>
      </c>
      <c r="AB54" s="353" t="n">
        <v>-0.04638518954873116</v>
      </c>
      <c r="AC54" s="482" t="n"/>
      <c r="AD54" s="2671" t="n"/>
      <c r="AE54" s="2671" t="n"/>
      <c r="AF54" s="2671" t="n"/>
      <c r="AG54" s="2671" t="n"/>
      <c r="AH54" s="2779" t="n"/>
      <c r="AI54" s="2671" t="n"/>
      <c r="AJ54" s="353" t="n"/>
      <c r="AK54" s="482" t="n"/>
      <c r="AL54" s="2671" t="n"/>
      <c r="AM54" s="2671" t="n"/>
      <c r="AN54" s="2671" t="n"/>
      <c r="AO54" s="2671" t="n"/>
      <c r="AP54" s="2671" t="n"/>
      <c r="AQ54" s="2779" t="n"/>
      <c r="AR54" s="2671" t="n"/>
      <c r="AS54" s="353" t="n"/>
      <c r="AT54" s="2862" t="n"/>
      <c r="AU54" s="2779" t="n"/>
      <c r="AV54" s="2671" t="n"/>
      <c r="AW54" s="2671" t="n"/>
      <c r="AX54" s="2671" t="n"/>
      <c r="AY54" s="2671" t="n"/>
      <c r="AZ54" s="2671" t="n"/>
      <c r="BA54" s="353" t="n"/>
      <c r="BB54" s="482" t="n"/>
      <c r="BC54" s="2779" t="n"/>
      <c r="BD54" s="2671" t="n"/>
      <c r="BE54" s="2671" t="n"/>
      <c r="BF54" s="2671" t="n"/>
      <c r="BG54" s="2671" t="n"/>
      <c r="BH54" s="2671" t="n"/>
      <c r="BI54" s="353" t="n"/>
      <c r="BJ54" s="2862" t="n"/>
      <c r="BK54" s="2779" t="n"/>
      <c r="BL54" s="2671" t="n"/>
      <c r="BM54" s="2671" t="n"/>
      <c r="BN54" s="2671" t="n"/>
      <c r="BO54" s="2671" t="n"/>
      <c r="BP54" s="2671" t="n"/>
      <c r="BQ54" s="2671" t="n"/>
      <c r="BR54" s="353" t="n"/>
      <c r="BS54" s="482" t="n"/>
      <c r="BT54" s="2779" t="n"/>
      <c r="BU54" s="2671" t="n"/>
      <c r="BV54" s="2671" t="n"/>
      <c r="BW54" s="2671" t="n"/>
      <c r="BX54" s="2671" t="n"/>
      <c r="BY54" s="2671" t="n"/>
      <c r="BZ54" s="353" t="n"/>
      <c r="CA54" s="482" t="n"/>
      <c r="CB54" s="2779" t="n"/>
      <c r="CC54" s="2671" t="n"/>
      <c r="CD54" s="2671" t="n"/>
      <c r="CE54" s="2671" t="n"/>
      <c r="CF54" s="2671" t="n"/>
      <c r="CG54" s="2671" t="n"/>
      <c r="CH54" s="353" t="n"/>
      <c r="CI54" s="482" t="n"/>
      <c r="CJ54" s="2779" t="n"/>
      <c r="CK54" s="2671" t="n"/>
      <c r="CL54" s="2671" t="n"/>
      <c r="CM54" s="2671" t="n"/>
      <c r="CN54" s="2671" t="n"/>
      <c r="CO54" s="2671" t="n"/>
      <c r="CP54" s="353" t="n"/>
      <c r="CQ54" s="482" t="n"/>
      <c r="CR54" s="2671" t="n">
        <v>862.8085070000001</v>
      </c>
      <c r="CS54" s="2671" t="n">
        <v>879.699450837567</v>
      </c>
      <c r="CT54" s="2671" t="n">
        <v>889.5651047878807</v>
      </c>
      <c r="CU54" s="2671" t="n">
        <v>-16.89094383756697</v>
      </c>
      <c r="CV54" s="2671" t="n">
        <v>-26.75659778788065</v>
      </c>
      <c r="CW54" s="2671" t="n">
        <v>822.671884</v>
      </c>
      <c r="CX54" s="667">
        <f>IFERROR(CR54/CW54-1,"-")</f>
        <v/>
      </c>
      <c r="CY54" s="39" t="n"/>
      <c r="CZ54" s="3047" t="n">
        <v>2673.69326074251</v>
      </c>
      <c r="DA54" s="2671" t="n">
        <v>2684.867440647208</v>
      </c>
      <c r="DB54" s="2671" t="n"/>
      <c r="DC54" s="2671" t="n"/>
      <c r="DD54" s="2671" t="n">
        <v>2592.664018</v>
      </c>
      <c r="DE54" s="353">
        <f>(CZ54-DD54)/DD54</f>
        <v/>
      </c>
      <c r="DF54" s="353">
        <f>(DA54-DD54)/DD54</f>
        <v/>
      </c>
      <c r="DG54" s="353">
        <f>(DB54-DD54)/DD54</f>
        <v/>
      </c>
      <c r="DH54" s="353">
        <f>(DC54-DD54)/DD54</f>
        <v/>
      </c>
      <c r="DI54" s="2761" t="n"/>
      <c r="DL54" s="2605" t="n"/>
      <c r="DM54" s="2847">
        <f>(CS54-CZ54)*10^6</f>
        <v/>
      </c>
      <c r="DN54" s="2847">
        <f>(CT54-DC54)*10^6</f>
        <v/>
      </c>
      <c r="DO54" s="2847">
        <f>(CW54-DD54)*10^6</f>
        <v/>
      </c>
    </row>
    <row customFormat="1" customHeight="1" hidden="1" ht="15" outlineLevel="1" r="55" s="1877">
      <c r="A55" s="1899" t="inlineStr">
        <is>
          <t>Consumer Postpaid</t>
        </is>
      </c>
      <c r="B55" s="3071" t="n"/>
      <c r="C55" s="425" t="inlineStr">
        <is>
          <t>CA48</t>
        </is>
      </c>
      <c r="D55" s="3072" t="n">
        <v>5.208958</v>
      </c>
      <c r="E55" s="3072" t="n">
        <v>9.611000077849878</v>
      </c>
      <c r="F55" s="3072" t="n">
        <v>-4.402042077849878</v>
      </c>
      <c r="G55" s="3072" t="n">
        <v>10.744112</v>
      </c>
      <c r="H55" s="1924" t="n">
        <v>-0.5151802215017862</v>
      </c>
      <c r="I55" s="1934" t="n"/>
      <c r="J55" s="3072" t="n">
        <v>7.005965</v>
      </c>
      <c r="K55" s="3072" t="n">
        <v>9.637609790634048</v>
      </c>
      <c r="L55" s="3072" t="n">
        <v>-2.631644790634049</v>
      </c>
      <c r="M55" s="3072" t="n">
        <v>8.377122999999999</v>
      </c>
      <c r="N55" s="1924" t="n">
        <v>-0.1636788668376959</v>
      </c>
      <c r="O55" s="3073" t="n"/>
      <c r="P55" s="3072" t="n">
        <v>10.649821</v>
      </c>
      <c r="Q55" s="3072" t="n">
        <v>9.664219503418222</v>
      </c>
      <c r="R55" s="3072" t="n">
        <v>0.9856014965817774</v>
      </c>
      <c r="S55" s="3072" t="n">
        <v>11.147391</v>
      </c>
      <c r="T55" s="1924" t="n">
        <v>-0.0446355564275086</v>
      </c>
      <c r="U55" s="1934" t="n"/>
      <c r="V55" s="3112" t="n">
        <v>2.24548</v>
      </c>
      <c r="W55" s="3075" t="n">
        <v>9.693046692267741</v>
      </c>
      <c r="X55" s="3075" t="n">
        <v>9.589771440317616</v>
      </c>
      <c r="Y55" s="3075" t="n">
        <v>-7.44756669226774</v>
      </c>
      <c r="Z55" s="3075" t="n">
        <v>-7.344291440317615</v>
      </c>
      <c r="AA55" s="3075" t="n">
        <v>7.867374</v>
      </c>
      <c r="AB55" s="1924" t="n">
        <v>-0.7145832904346482</v>
      </c>
      <c r="AC55" s="1934" t="n"/>
      <c r="AD55" s="3072" t="n"/>
      <c r="AE55" s="3072" t="n"/>
      <c r="AF55" s="3072" t="n"/>
      <c r="AG55" s="3072" t="n"/>
      <c r="AH55" s="3076" t="n"/>
      <c r="AI55" s="3072" t="n"/>
      <c r="AJ55" s="1991" t="n"/>
      <c r="AK55" s="1934" t="n"/>
      <c r="AL55" s="3072" t="n"/>
      <c r="AM55" s="3072" t="n"/>
      <c r="AN55" s="3072" t="n"/>
      <c r="AO55" s="3072" t="n"/>
      <c r="AP55" s="3072" t="n"/>
      <c r="AQ55" s="3076" t="n"/>
      <c r="AR55" s="3072" t="n"/>
      <c r="AS55" s="1991" t="n"/>
      <c r="AT55" s="3073" t="n"/>
      <c r="AU55" s="3076" t="n"/>
      <c r="AV55" s="3072" t="n"/>
      <c r="AW55" s="3072" t="n"/>
      <c r="AX55" s="3072" t="n"/>
      <c r="AY55" s="3072" t="n"/>
      <c r="AZ55" s="3072" t="n"/>
      <c r="BA55" s="1991" t="n"/>
      <c r="BB55" s="1934" t="n"/>
      <c r="BC55" s="3076" t="n"/>
      <c r="BD55" s="3072" t="n"/>
      <c r="BE55" s="3072" t="n"/>
      <c r="BF55" s="3072" t="n"/>
      <c r="BG55" s="3072" t="n"/>
      <c r="BH55" s="3072" t="n"/>
      <c r="BI55" s="1991" t="n"/>
      <c r="BJ55" s="3073" t="n"/>
      <c r="BK55" s="3076" t="n"/>
      <c r="BL55" s="3072" t="n"/>
      <c r="BM55" s="3072" t="n"/>
      <c r="BN55" s="3072" t="n"/>
      <c r="BO55" s="3072" t="n"/>
      <c r="BP55" s="3072" t="n"/>
      <c r="BQ55" s="3072" t="n"/>
      <c r="BR55" s="1991" t="n"/>
      <c r="BS55" s="1934" t="n"/>
      <c r="BT55" s="3076" t="n"/>
      <c r="BU55" s="3072" t="n"/>
      <c r="BV55" s="3072" t="n"/>
      <c r="BW55" s="3072" t="n"/>
      <c r="BX55" s="3072" t="n"/>
      <c r="BY55" s="3072" t="n"/>
      <c r="BZ55" s="1991" t="n"/>
      <c r="CA55" s="2016" t="n"/>
      <c r="CB55" s="3076" t="n"/>
      <c r="CC55" s="3072" t="n"/>
      <c r="CD55" s="3072" t="n"/>
      <c r="CE55" s="3072" t="n"/>
      <c r="CF55" s="3072" t="n"/>
      <c r="CG55" s="3072" t="n"/>
      <c r="CH55" s="1991" t="n"/>
      <c r="CI55" s="2016" t="n"/>
      <c r="CJ55" s="3076" t="n"/>
      <c r="CK55" s="3072" t="n"/>
      <c r="CL55" s="3072" t="n"/>
      <c r="CM55" s="3072" t="n"/>
      <c r="CN55" s="3072" t="n"/>
      <c r="CO55" s="3072" t="n"/>
      <c r="CP55" s="1991" t="n"/>
      <c r="CQ55" s="1934" t="n"/>
      <c r="CR55" s="3072" t="n">
        <v>25.110224</v>
      </c>
      <c r="CS55" s="3072" t="n">
        <v>38.60587606416989</v>
      </c>
      <c r="CT55" s="3077" t="n">
        <v>32.45451544031761</v>
      </c>
      <c r="CU55" s="3072" t="n">
        <v>-13.49565206416989</v>
      </c>
      <c r="CV55" s="3072" t="n">
        <v>-7.344291440317615</v>
      </c>
      <c r="CW55" s="3072" t="n">
        <v>38.136</v>
      </c>
      <c r="CX55" s="2043">
        <f>+CR55/CW55-1</f>
        <v/>
      </c>
      <c r="CY55" s="2044" t="n"/>
      <c r="CZ55" s="3078" t="n">
        <v>117.317750750717</v>
      </c>
      <c r="DA55" s="3072" t="n">
        <v>110.6958269226245</v>
      </c>
      <c r="DB55" s="3072" t="n"/>
      <c r="DC55" s="3072" t="n"/>
      <c r="DD55" s="3072" t="n">
        <v>149.708529</v>
      </c>
      <c r="DE55" s="1991">
        <f>(CZ55-DD55)/DD55</f>
        <v/>
      </c>
      <c r="DF55" s="1991">
        <f>(DA55-DD55)/DD55</f>
        <v/>
      </c>
      <c r="DG55" s="1991">
        <f>(DB55-DD55)/DD55</f>
        <v/>
      </c>
      <c r="DH55" s="1991">
        <f>(DC55-DD55)/DD55</f>
        <v/>
      </c>
      <c r="DI55" s="2761" t="n"/>
      <c r="DJ55" s="2605" t="n"/>
      <c r="DL55" s="2605" t="n"/>
      <c r="DM55" s="2847">
        <f>(CS55-CZ55)*10^6</f>
        <v/>
      </c>
      <c r="DN55" s="2847">
        <f>(CT55-DC55)*10^6</f>
        <v/>
      </c>
      <c r="DO55" s="2847">
        <f>(CW55-DD55)*10^6</f>
        <v/>
      </c>
    </row>
    <row customFormat="1" customHeight="1" hidden="1" ht="15" outlineLevel="1" r="56" s="1882">
      <c r="A56" s="1899" t="inlineStr">
        <is>
          <t>Business Postpaid</t>
        </is>
      </c>
      <c r="B56" s="3071" t="n"/>
      <c r="C56" s="425" t="inlineStr">
        <is>
          <t>CA49</t>
        </is>
      </c>
      <c r="D56" s="3072" t="n">
        <v>22.382601</v>
      </c>
      <c r="E56" s="3072" t="n">
        <v>19.08292891507315</v>
      </c>
      <c r="F56" s="3077" t="n">
        <v>3.299672084926854</v>
      </c>
      <c r="G56" s="3072" t="n">
        <v>14.508871</v>
      </c>
      <c r="H56" s="1930" t="n">
        <v>0.5426838518310626</v>
      </c>
      <c r="I56" s="1940" t="n"/>
      <c r="J56" s="3072" t="n">
        <v>21.740508</v>
      </c>
      <c r="K56" s="3072" t="n">
        <v>19.1130084192454</v>
      </c>
      <c r="L56" s="3077" t="n">
        <v>2.627499580754598</v>
      </c>
      <c r="M56" s="3072" t="n">
        <v>14.707985</v>
      </c>
      <c r="N56" s="1930" t="n">
        <v>0.4781431990853946</v>
      </c>
      <c r="O56" s="3113" t="n"/>
      <c r="P56" s="3072" t="n">
        <v>19.666731</v>
      </c>
      <c r="Q56" s="3072" t="n">
        <v>19.14308792341766</v>
      </c>
      <c r="R56" s="3077" t="n">
        <v>0.5236430765823421</v>
      </c>
      <c r="S56" s="3072" t="n">
        <v>14.380717</v>
      </c>
      <c r="T56" s="1930" t="n">
        <v>0.3675765262608253</v>
      </c>
      <c r="U56" s="1940" t="n"/>
      <c r="V56" s="3075" t="n">
        <v>21.13585</v>
      </c>
      <c r="W56" s="3075" t="n">
        <v>19.1756740529376</v>
      </c>
      <c r="X56" s="3075" t="n">
        <v>19.05893215507793</v>
      </c>
      <c r="Y56" s="3114" t="n">
        <v>1.9601759470624</v>
      </c>
      <c r="Z56" s="3114" t="n">
        <v>2.076917844922068</v>
      </c>
      <c r="AA56" s="3075" t="n">
        <v>15.03903</v>
      </c>
      <c r="AB56" s="1930" t="n">
        <v>0.4053998163445383</v>
      </c>
      <c r="AC56" s="1940" t="n"/>
      <c r="AD56" s="3072" t="n"/>
      <c r="AE56" s="3072" t="n"/>
      <c r="AF56" s="3072" t="n"/>
      <c r="AG56" s="3077" t="n"/>
      <c r="AH56" s="3115" t="n"/>
      <c r="AI56" s="3072" t="n"/>
      <c r="AJ56" s="2001" t="n"/>
      <c r="AK56" s="1940" t="n"/>
      <c r="AL56" s="3072" t="n"/>
      <c r="AM56" s="3072" t="n"/>
      <c r="AN56" s="3072" t="n"/>
      <c r="AO56" s="3072" t="n"/>
      <c r="AP56" s="3077" t="n"/>
      <c r="AQ56" s="3115" t="n"/>
      <c r="AR56" s="3072" t="n"/>
      <c r="AS56" s="2001" t="n"/>
      <c r="AT56" s="3113" t="n"/>
      <c r="AU56" s="3076" t="n"/>
      <c r="AV56" s="3072" t="n"/>
      <c r="AW56" s="3072" t="n"/>
      <c r="AX56" s="3077" t="n"/>
      <c r="AY56" s="3077" t="n"/>
      <c r="AZ56" s="3072" t="n"/>
      <c r="BA56" s="2001" t="n"/>
      <c r="BB56" s="1940" t="n"/>
      <c r="BC56" s="3076" t="n"/>
      <c r="BD56" s="3072" t="n"/>
      <c r="BE56" s="3072" t="n"/>
      <c r="BF56" s="3077" t="n"/>
      <c r="BG56" s="3077" t="n"/>
      <c r="BH56" s="3072" t="n"/>
      <c r="BI56" s="2001" t="n"/>
      <c r="BJ56" s="3113" t="n"/>
      <c r="BK56" s="3076" t="n"/>
      <c r="BL56" s="3072" t="n"/>
      <c r="BM56" s="3072" t="n"/>
      <c r="BN56" s="3072" t="n"/>
      <c r="BO56" s="3077" t="n"/>
      <c r="BP56" s="3077" t="n"/>
      <c r="BQ56" s="3072" t="n"/>
      <c r="BR56" s="2001" t="n"/>
      <c r="BS56" s="1940" t="n"/>
      <c r="BT56" s="3076" t="n"/>
      <c r="BU56" s="3072" t="n"/>
      <c r="BV56" s="3072" t="n"/>
      <c r="BW56" s="3077" t="n"/>
      <c r="BX56" s="3077" t="n"/>
      <c r="BY56" s="3072" t="n"/>
      <c r="BZ56" s="2001" t="n"/>
      <c r="CA56" s="1790" t="n"/>
      <c r="CB56" s="3076" t="n"/>
      <c r="CC56" s="3072" t="n"/>
      <c r="CD56" s="3072" t="n"/>
      <c r="CE56" s="3077" t="n"/>
      <c r="CF56" s="3077" t="n"/>
      <c r="CG56" s="3072" t="n"/>
      <c r="CH56" s="2001" t="n"/>
      <c r="CI56" s="1790" t="n"/>
      <c r="CJ56" s="3076" t="n"/>
      <c r="CK56" s="3072" t="n"/>
      <c r="CL56" s="3072" t="n"/>
      <c r="CM56" s="3077" t="n"/>
      <c r="CN56" s="3077" t="n"/>
      <c r="CO56" s="3072" t="n"/>
      <c r="CP56" s="2001" t="n"/>
      <c r="CQ56" s="1940" t="n"/>
      <c r="CR56" s="3077" t="n">
        <v>84.92569</v>
      </c>
      <c r="CS56" s="3077" t="n">
        <v>76.51469931067379</v>
      </c>
      <c r="CT56" s="3077" t="n">
        <v>82.84877215507794</v>
      </c>
      <c r="CU56" s="3077" t="n">
        <v>8.410990689326212</v>
      </c>
      <c r="CV56" s="3077" t="n">
        <v>2.076917844922065</v>
      </c>
      <c r="CW56" s="3077" t="n">
        <v>58.63660299999999</v>
      </c>
      <c r="CX56" s="2058">
        <f>+CR56/CW56-1</f>
        <v/>
      </c>
      <c r="CY56" s="2059" t="n"/>
      <c r="CZ56" s="3078" t="n">
        <v>231.239829979732</v>
      </c>
      <c r="DA56" s="3072" t="n">
        <v>237.0419802145213</v>
      </c>
      <c r="DB56" s="3072" t="n"/>
      <c r="DC56" s="3072" t="n"/>
      <c r="DD56" s="3072" t="n">
        <v>224.345224</v>
      </c>
      <c r="DE56" s="2001">
        <f>(CZ56-DD56)/DD56</f>
        <v/>
      </c>
      <c r="DF56" s="2001">
        <f>(DA56-DD56)/DD56</f>
        <v/>
      </c>
      <c r="DG56" s="2001">
        <f>(DB56-DD56)/DD56</f>
        <v/>
      </c>
      <c r="DH56" s="2001">
        <f>(DC56-DD56)/DD56</f>
        <v/>
      </c>
      <c r="DI56" s="2761" t="n"/>
      <c r="DJ56" s="2605" t="n"/>
      <c r="DL56" s="2605" t="n"/>
      <c r="DM56" s="2847">
        <f>(CS56-CZ56)*10^6</f>
        <v/>
      </c>
      <c r="DN56" s="2847">
        <f>(CT56-DC56)*10^6</f>
        <v/>
      </c>
      <c r="DO56" s="2847">
        <f>(CW56-DD56)*10^6</f>
        <v/>
      </c>
    </row>
    <row customFormat="1" customHeight="1" hidden="1" ht="14.25" outlineLevel="1" r="57" s="1882">
      <c r="A57" s="1899" t="inlineStr">
        <is>
          <t>Business Prepaid</t>
        </is>
      </c>
      <c r="B57" s="3071" t="n"/>
      <c r="C57" s="425" t="inlineStr">
        <is>
          <t>CA50</t>
        </is>
      </c>
      <c r="D57" s="3072" t="n">
        <v>191.748554</v>
      </c>
      <c r="E57" s="3072" t="n">
        <v>190.2976638344376</v>
      </c>
      <c r="F57" s="3077" t="n">
        <v>1.450890165562384</v>
      </c>
      <c r="G57" s="3072" t="n">
        <v>185.476983</v>
      </c>
      <c r="H57" s="1930" t="n">
        <v>0.03381320365772833</v>
      </c>
      <c r="I57" s="1940" t="n"/>
      <c r="J57" s="3072" t="n">
        <v>197.043442</v>
      </c>
      <c r="K57" s="3072" t="n">
        <v>190.8546315262139</v>
      </c>
      <c r="L57" s="3077" t="n">
        <v>6.188810473786106</v>
      </c>
      <c r="M57" s="3072" t="n">
        <v>181.190962</v>
      </c>
      <c r="N57" s="1930" t="n">
        <v>0.08749045661560095</v>
      </c>
      <c r="O57" s="3113" t="n"/>
      <c r="P57" s="3072" t="n">
        <v>191.503629</v>
      </c>
      <c r="Q57" s="3072" t="n">
        <v>191.4115992179902</v>
      </c>
      <c r="R57" s="3077" t="n">
        <v>0.09202978200980283</v>
      </c>
      <c r="S57" s="3072" t="n">
        <v>176.752614</v>
      </c>
      <c r="T57" s="1930" t="n">
        <v>0.08345571058994361</v>
      </c>
      <c r="U57" s="1940" t="n"/>
      <c r="V57" s="3075" t="n">
        <v>172.476968</v>
      </c>
      <c r="W57" s="3075" t="n">
        <v>192.014980884081</v>
      </c>
      <c r="X57" s="3075" t="n">
        <v>193.9661921924851</v>
      </c>
      <c r="Y57" s="3114" t="n">
        <v>-19.53801288408101</v>
      </c>
      <c r="Z57" s="3114" t="n">
        <v>-21.48922419248512</v>
      </c>
      <c r="AA57" s="3075" t="n">
        <v>182.478722</v>
      </c>
      <c r="AB57" s="1930" t="n">
        <v>-0.05481052196321279</v>
      </c>
      <c r="AC57" s="1940" t="n"/>
      <c r="AD57" s="3072" t="n"/>
      <c r="AE57" s="3072" t="n"/>
      <c r="AF57" s="3072" t="n"/>
      <c r="AG57" s="3077" t="n"/>
      <c r="AH57" s="3115" t="n"/>
      <c r="AI57" s="3072" t="n"/>
      <c r="AJ57" s="2001" t="n"/>
      <c r="AK57" s="1940" t="n"/>
      <c r="AL57" s="3072" t="n"/>
      <c r="AM57" s="3072" t="n"/>
      <c r="AN57" s="3072" t="n"/>
      <c r="AO57" s="3072" t="n"/>
      <c r="AP57" s="3077" t="n"/>
      <c r="AQ57" s="3115" t="n"/>
      <c r="AR57" s="3072" t="n"/>
      <c r="AS57" s="2001" t="n"/>
      <c r="AT57" s="3113" t="n"/>
      <c r="AU57" s="3076" t="n"/>
      <c r="AV57" s="3072" t="n"/>
      <c r="AW57" s="3072" t="n"/>
      <c r="AX57" s="3077" t="n"/>
      <c r="AY57" s="3077" t="n"/>
      <c r="AZ57" s="3072" t="n"/>
      <c r="BA57" s="2001" t="n"/>
      <c r="BB57" s="1940" t="n"/>
      <c r="BC57" s="3076" t="n"/>
      <c r="BD57" s="3072" t="n"/>
      <c r="BE57" s="3072" t="n"/>
      <c r="BF57" s="3077" t="n"/>
      <c r="BG57" s="3077" t="n"/>
      <c r="BH57" s="3072" t="n"/>
      <c r="BI57" s="2001" t="n"/>
      <c r="BJ57" s="3113" t="n"/>
      <c r="BK57" s="3076" t="n"/>
      <c r="BL57" s="3072" t="n"/>
      <c r="BM57" s="3072" t="n"/>
      <c r="BN57" s="3072" t="n"/>
      <c r="BO57" s="3077" t="n"/>
      <c r="BP57" s="3077" t="n"/>
      <c r="BQ57" s="3072" t="n"/>
      <c r="BR57" s="2001" t="n"/>
      <c r="BS57" s="1940" t="n"/>
      <c r="BT57" s="3076" t="n"/>
      <c r="BU57" s="3072" t="n"/>
      <c r="BV57" s="3072" t="n"/>
      <c r="BW57" s="3077" t="n"/>
      <c r="BX57" s="3077" t="n"/>
      <c r="BY57" s="3072" t="n"/>
      <c r="BZ57" s="2001" t="n"/>
      <c r="CA57" s="1790" t="n"/>
      <c r="CB57" s="3076" t="n"/>
      <c r="CC57" s="3072" t="n"/>
      <c r="CD57" s="3072" t="n"/>
      <c r="CE57" s="3077" t="n"/>
      <c r="CF57" s="3077" t="n"/>
      <c r="CG57" s="3072" t="n"/>
      <c r="CH57" s="2001" t="n"/>
      <c r="CI57" s="1790" t="n"/>
      <c r="CJ57" s="3076" t="n"/>
      <c r="CK57" s="3072" t="n"/>
      <c r="CL57" s="3072" t="n"/>
      <c r="CM57" s="3077" t="n"/>
      <c r="CN57" s="3077" t="n"/>
      <c r="CO57" s="3072" t="n"/>
      <c r="CP57" s="2001" t="n"/>
      <c r="CQ57" s="1940" t="n"/>
      <c r="CR57" s="3077" t="n">
        <v>752.7725929999999</v>
      </c>
      <c r="CS57" s="3077" t="n">
        <v>764.5788754627226</v>
      </c>
      <c r="CT57" s="3077" t="n">
        <v>774.2618171924851</v>
      </c>
      <c r="CU57" s="3077" t="n">
        <v>-11.80628246272272</v>
      </c>
      <c r="CV57" s="3077" t="n">
        <v>-21.48922419248515</v>
      </c>
      <c r="CW57" s="3077" t="n">
        <v>725.899281</v>
      </c>
      <c r="CX57" s="2058">
        <f>+CR57/CW57-1</f>
        <v/>
      </c>
      <c r="CY57" s="2059" t="n"/>
      <c r="CZ57" s="3078" t="n">
        <v>2325.13568001206</v>
      </c>
      <c r="DA57" s="3072" t="n">
        <v>2337.129633510061</v>
      </c>
      <c r="DB57" s="3072" t="n"/>
      <c r="DC57" s="3072" t="n"/>
      <c r="DD57" s="3072" t="n">
        <v>2218.800905</v>
      </c>
      <c r="DE57" s="2001">
        <f>(CZ57-DD57)/DD57</f>
        <v/>
      </c>
      <c r="DF57" s="2001">
        <f>(DA57-DD57)/DD57</f>
        <v/>
      </c>
      <c r="DG57" s="2001">
        <f>(DB57-DD57)/DD57</f>
        <v/>
      </c>
      <c r="DH57" s="2001">
        <f>(DC57-DD57)/DD57</f>
        <v/>
      </c>
      <c r="DI57" s="2761" t="n"/>
      <c r="DJ57" s="2605" t="n"/>
      <c r="DL57" s="2605" t="n"/>
      <c r="DM57" s="2847">
        <f>(CS57-CZ57)*10^6</f>
        <v/>
      </c>
      <c r="DN57" s="2847">
        <f>(CT57-DC57)*10^6</f>
        <v/>
      </c>
      <c r="DO57" s="2847">
        <f>(CW57-DD57)*10^6</f>
        <v/>
      </c>
    </row>
    <row collapsed="1" customHeight="1" ht="15" r="58">
      <c r="A58" s="443" t="n"/>
      <c r="B58" s="3111" t="inlineStr">
        <is>
          <t>Trafic sortant</t>
        </is>
      </c>
      <c r="C58" s="425" t="inlineStr">
        <is>
          <t>CA51</t>
        </is>
      </c>
      <c r="D58" s="2671" t="n">
        <v>71.40966694067798</v>
      </c>
      <c r="E58" s="2671" t="n">
        <v>69.94102747239208</v>
      </c>
      <c r="F58" s="2671" t="n">
        <v>1.4686394682859</v>
      </c>
      <c r="G58" s="2671" t="n">
        <v>72.57243200000001</v>
      </c>
      <c r="H58" s="353" t="n">
        <v>-0.01602213164527855</v>
      </c>
      <c r="I58" s="482" t="n"/>
      <c r="J58" s="2671" t="n">
        <v>51.01174186440679</v>
      </c>
      <c r="K58" s="2671" t="n">
        <v>65.31135260217519</v>
      </c>
      <c r="L58" s="2671" t="n">
        <v>-14.2996107377684</v>
      </c>
      <c r="M58" s="2671" t="n">
        <v>71.45620700000001</v>
      </c>
      <c r="N58" s="353" t="n">
        <v>-0.2861118158089921</v>
      </c>
      <c r="O58" s="2862" t="n"/>
      <c r="P58" s="2671" t="n">
        <v>51.874898</v>
      </c>
      <c r="Q58" s="2671" t="n">
        <v>70.17332014247334</v>
      </c>
      <c r="R58" s="2671" t="n">
        <v>-18.29842214247334</v>
      </c>
      <c r="S58" s="2671" t="n">
        <v>63.77695799999988</v>
      </c>
      <c r="T58" s="353" t="n">
        <v>-0.1866200642558069</v>
      </c>
      <c r="U58" s="482" t="n"/>
      <c r="V58" s="3044" t="n">
        <v>62.03237349152543</v>
      </c>
      <c r="W58" s="2674" t="n">
        <v>68.92431257940299</v>
      </c>
      <c r="X58" s="2674" t="n">
        <v>53.21005169783814</v>
      </c>
      <c r="Y58" s="2674" t="n">
        <v>-6.89193908787756</v>
      </c>
      <c r="Z58" s="2674" t="n">
        <v>8.822321793687294</v>
      </c>
      <c r="AA58" s="2674" t="n">
        <v>74.08142799999999</v>
      </c>
      <c r="AB58" s="353" t="n">
        <v>-0.1626460886860139</v>
      </c>
      <c r="AC58" s="482" t="n"/>
      <c r="AD58" s="2671" t="n"/>
      <c r="AE58" s="2671" t="n"/>
      <c r="AF58" s="2671" t="n"/>
      <c r="AG58" s="2671" t="n"/>
      <c r="AH58" s="2779" t="n"/>
      <c r="AI58" s="2671" t="n"/>
      <c r="AJ58" s="353" t="n"/>
      <c r="AK58" s="482" t="n"/>
      <c r="AL58" s="2671" t="n"/>
      <c r="AM58" s="2671" t="n"/>
      <c r="AN58" s="2671" t="n"/>
      <c r="AO58" s="2671" t="n"/>
      <c r="AP58" s="2671" t="n"/>
      <c r="AQ58" s="2779" t="n"/>
      <c r="AR58" s="2671" t="n"/>
      <c r="AS58" s="353" t="n"/>
      <c r="AT58" s="2862" t="n"/>
      <c r="AU58" s="2779" t="n"/>
      <c r="AV58" s="2671" t="n"/>
      <c r="AW58" s="2671" t="n"/>
      <c r="AX58" s="2671" t="n"/>
      <c r="AY58" s="2671" t="n"/>
      <c r="AZ58" s="2671" t="n"/>
      <c r="BA58" s="353" t="n"/>
      <c r="BB58" s="482" t="n"/>
      <c r="BC58" s="2779" t="n"/>
      <c r="BD58" s="2671" t="n"/>
      <c r="BE58" s="2671" t="n"/>
      <c r="BF58" s="2671" t="n"/>
      <c r="BG58" s="2671" t="n"/>
      <c r="BH58" s="2671" t="n"/>
      <c r="BI58" s="353" t="n"/>
      <c r="BJ58" s="2862" t="n"/>
      <c r="BK58" s="2779" t="n"/>
      <c r="BL58" s="2671" t="n"/>
      <c r="BM58" s="2671" t="n"/>
      <c r="BN58" s="2671" t="n"/>
      <c r="BO58" s="2671" t="n"/>
      <c r="BP58" s="2671" t="n"/>
      <c r="BQ58" s="2671" t="n"/>
      <c r="BR58" s="353" t="n"/>
      <c r="BS58" s="482" t="n"/>
      <c r="BT58" s="2779" t="n"/>
      <c r="BU58" s="2671" t="n"/>
      <c r="BV58" s="2671" t="n"/>
      <c r="BW58" s="2671" t="n"/>
      <c r="BX58" s="2671" t="n"/>
      <c r="BY58" s="2671" t="n"/>
      <c r="BZ58" s="353" t="n"/>
      <c r="CA58" s="482" t="n"/>
      <c r="CB58" s="2779" t="n"/>
      <c r="CC58" s="2671" t="n"/>
      <c r="CD58" s="2671" t="n"/>
      <c r="CE58" s="2671" t="n"/>
      <c r="CF58" s="2671" t="n"/>
      <c r="CG58" s="2671" t="n"/>
      <c r="CH58" s="353" t="n"/>
      <c r="CI58" s="482" t="n"/>
      <c r="CJ58" s="2779" t="n"/>
      <c r="CK58" s="2671" t="n"/>
      <c r="CL58" s="2671" t="n"/>
      <c r="CM58" s="2671" t="n"/>
      <c r="CN58" s="2671" t="n"/>
      <c r="CO58" s="2671" t="n"/>
      <c r="CP58" s="353" t="n"/>
      <c r="CQ58" s="482" t="n"/>
      <c r="CR58" s="2671" t="n">
        <v>236.3286802966102</v>
      </c>
      <c r="CS58" s="2671" t="n">
        <v>274.3500127964436</v>
      </c>
      <c r="CT58" s="2671" t="n">
        <v>227.5063585029229</v>
      </c>
      <c r="CU58" s="2671" t="n">
        <v>-38.02133249983336</v>
      </c>
      <c r="CV58" s="2671" t="n">
        <v>8.822321793687308</v>
      </c>
      <c r="CW58" s="2671" t="n">
        <v>281.8870249999999</v>
      </c>
      <c r="CX58" s="667">
        <f>IFERROR(CR58/CW58-1,"-")</f>
        <v/>
      </c>
      <c r="CY58" s="39" t="n"/>
      <c r="CZ58" s="3047" t="n">
        <v>852.448737903954</v>
      </c>
      <c r="DA58" s="2671" t="n">
        <v>711.0112601592624</v>
      </c>
      <c r="DB58" s="2671" t="n"/>
      <c r="DC58" s="2671" t="n"/>
      <c r="DD58" s="2671" t="n">
        <v>764.1269325084744</v>
      </c>
      <c r="DE58" s="353">
        <f>(CZ58-DD58)/DD58</f>
        <v/>
      </c>
      <c r="DF58" s="353">
        <f>(DA58-DD58)/DD58</f>
        <v/>
      </c>
      <c r="DG58" s="353">
        <f>(DB58-DD58)/DD58</f>
        <v/>
      </c>
      <c r="DH58" s="353">
        <f>(DC58-DD58)/DD58</f>
        <v/>
      </c>
      <c r="DI58" s="2761" t="n"/>
      <c r="DL58" s="2605" t="n"/>
      <c r="DM58" s="2847">
        <f>(CS58-CZ58)*10^6</f>
        <v/>
      </c>
      <c r="DN58" s="2847">
        <f>(CT58-DC58)*10^6</f>
        <v/>
      </c>
      <c r="DO58" s="2847">
        <f>(CW58-DD58)*10^6</f>
        <v/>
      </c>
    </row>
    <row customFormat="1" customHeight="1" hidden="1" ht="16.5" outlineLevel="1" r="59" s="1882">
      <c r="A59" s="1899" t="inlineStr">
        <is>
          <t>Consumer Postpaid</t>
        </is>
      </c>
      <c r="B59" s="3071" t="n"/>
      <c r="C59" s="425" t="inlineStr">
        <is>
          <t>CA52</t>
        </is>
      </c>
      <c r="D59" s="3077" t="n">
        <v>-0.04188299999999999</v>
      </c>
      <c r="E59" s="3077" t="n">
        <v>1.145897911310081</v>
      </c>
      <c r="F59" s="3077" t="n">
        <v>-1.187780911310081</v>
      </c>
      <c r="G59" s="3077" t="n">
        <v>0.597171</v>
      </c>
      <c r="H59" s="1930" t="n">
        <v>-1.0701356897773</v>
      </c>
      <c r="I59" s="1940" t="n"/>
      <c r="J59" s="3077" t="n">
        <v>0.596897</v>
      </c>
      <c r="K59" s="3077" t="n">
        <v>1.107453356496238</v>
      </c>
      <c r="L59" s="3077" t="n">
        <v>-0.5105563564962381</v>
      </c>
      <c r="M59" s="3077" t="n">
        <v>0.7861399999999999</v>
      </c>
      <c r="N59" s="1930" t="n">
        <v>-0.2407242984710102</v>
      </c>
      <c r="O59" s="3113" t="n"/>
      <c r="P59" s="3077" t="n">
        <v>0.406343</v>
      </c>
      <c r="Q59" s="3077" t="n">
        <v>1.141355256094609</v>
      </c>
      <c r="R59" s="3077" t="n">
        <v>-0.7350122560946085</v>
      </c>
      <c r="S59" s="3077" t="n">
        <v>0.866239</v>
      </c>
      <c r="T59" s="1930" t="n">
        <v>-0.5309112150341879</v>
      </c>
      <c r="U59" s="1940" t="n"/>
      <c r="V59" s="3116" t="n">
        <v>0.3175789999999999</v>
      </c>
      <c r="W59" s="3114" t="n">
        <v>1.16011602787229</v>
      </c>
      <c r="X59" s="3114" t="n">
        <v>0.7932043994007297</v>
      </c>
      <c r="Y59" s="3114" t="n">
        <v>-0.84253702787229</v>
      </c>
      <c r="Z59" s="3114" t="n">
        <v>-0.4756253994007298</v>
      </c>
      <c r="AA59" s="3114" t="n">
        <v>0.36027</v>
      </c>
      <c r="AB59" s="1930" t="n">
        <v>-0.1184972381824744</v>
      </c>
      <c r="AC59" s="1940" t="n"/>
      <c r="AD59" s="3077" t="n"/>
      <c r="AE59" s="3077" t="n"/>
      <c r="AF59" s="3077" t="n"/>
      <c r="AG59" s="3077" t="n"/>
      <c r="AH59" s="3115" t="n"/>
      <c r="AI59" s="3077" t="n"/>
      <c r="AJ59" s="2001" t="n"/>
      <c r="AK59" s="1940" t="n"/>
      <c r="AL59" s="3077" t="n"/>
      <c r="AM59" s="3077" t="n"/>
      <c r="AN59" s="3077" t="n"/>
      <c r="AO59" s="3077" t="n"/>
      <c r="AP59" s="3077" t="n"/>
      <c r="AQ59" s="3115" t="n"/>
      <c r="AR59" s="3077" t="n"/>
      <c r="AS59" s="2001" t="n"/>
      <c r="AT59" s="3113" t="n"/>
      <c r="AU59" s="3115" t="n"/>
      <c r="AV59" s="3077" t="n"/>
      <c r="AW59" s="3077" t="n"/>
      <c r="AX59" s="3077" t="n"/>
      <c r="AY59" s="3077" t="n"/>
      <c r="AZ59" s="3077" t="n"/>
      <c r="BA59" s="2001" t="n"/>
      <c r="BB59" s="1940" t="n"/>
      <c r="BC59" s="3115" t="n"/>
      <c r="BD59" s="3077" t="n"/>
      <c r="BE59" s="3077" t="n"/>
      <c r="BF59" s="3077" t="n"/>
      <c r="BG59" s="3077" t="n"/>
      <c r="BH59" s="3077" t="n"/>
      <c r="BI59" s="2001" t="n"/>
      <c r="BJ59" s="3113" t="n"/>
      <c r="BK59" s="3115" t="n"/>
      <c r="BL59" s="3077" t="n"/>
      <c r="BM59" s="3077" t="n"/>
      <c r="BN59" s="3077" t="n"/>
      <c r="BO59" s="3077" t="n"/>
      <c r="BP59" s="3077" t="n"/>
      <c r="BQ59" s="3077" t="n"/>
      <c r="BR59" s="2001" t="n"/>
      <c r="BS59" s="1940" t="n"/>
      <c r="BT59" s="3115" t="n"/>
      <c r="BU59" s="3077" t="n"/>
      <c r="BV59" s="3077" t="n"/>
      <c r="BW59" s="3077" t="n"/>
      <c r="BX59" s="3077" t="n"/>
      <c r="BY59" s="3077" t="n"/>
      <c r="BZ59" s="2001" t="n"/>
      <c r="CA59" s="1790" t="n"/>
      <c r="CB59" s="3115" t="n"/>
      <c r="CC59" s="3077" t="n"/>
      <c r="CD59" s="3077" t="n"/>
      <c r="CE59" s="3077" t="n"/>
      <c r="CF59" s="3077" t="n"/>
      <c r="CG59" s="3077" t="n"/>
      <c r="CH59" s="2001" t="n"/>
      <c r="CI59" s="1790" t="n"/>
      <c r="CJ59" s="3115" t="n"/>
      <c r="CK59" s="3077" t="n"/>
      <c r="CL59" s="3077" t="n"/>
      <c r="CM59" s="3077" t="n"/>
      <c r="CN59" s="3077" t="n"/>
      <c r="CO59" s="3077" t="n"/>
      <c r="CP59" s="2001" t="n"/>
      <c r="CQ59" s="1940" t="n"/>
      <c r="CR59" s="3077" t="n">
        <v>1.278936</v>
      </c>
      <c r="CS59" s="3077" t="n">
        <v>4.554822551773217</v>
      </c>
      <c r="CT59" s="3077" t="n">
        <v>1.75456139940073</v>
      </c>
      <c r="CU59" s="3077" t="n">
        <v>-3.275886551773217</v>
      </c>
      <c r="CV59" s="3077" t="n">
        <v>-0.4756253994007298</v>
      </c>
      <c r="CW59" s="3077" t="n">
        <v>2.60982</v>
      </c>
      <c r="CX59" s="2058">
        <f>+CR59/CW59-1</f>
        <v/>
      </c>
      <c r="CY59" s="2059" t="n"/>
      <c r="CZ59" s="3117" t="n">
        <v>14.1106511321812</v>
      </c>
      <c r="DA59" s="3077" t="n">
        <v>9.606459770224461</v>
      </c>
      <c r="DB59" s="3077" t="n"/>
      <c r="DC59" s="3077" t="n"/>
      <c r="DD59" s="3077" t="n">
        <v>10.73828</v>
      </c>
      <c r="DE59" s="2001">
        <f>(CZ59-DD59)/DD59</f>
        <v/>
      </c>
      <c r="DF59" s="2001">
        <f>(DA59-DD59)/DD59</f>
        <v/>
      </c>
      <c r="DG59" s="2001">
        <f>(DB59-DD59)/DD59</f>
        <v/>
      </c>
      <c r="DH59" s="2001">
        <f>(DC59-DD59)/DD59</f>
        <v/>
      </c>
      <c r="DI59" s="2761" t="n"/>
      <c r="DJ59" s="2605" t="n"/>
      <c r="DL59" s="2605" t="n"/>
      <c r="DM59" s="2847">
        <f>(CS59-CZ59)*10^6</f>
        <v/>
      </c>
      <c r="DN59" s="2847">
        <f>(CT59-DC59)*10^6</f>
        <v/>
      </c>
      <c r="DO59" s="2847">
        <f>(CW59-DD59)*10^6</f>
        <v/>
      </c>
    </row>
    <row customFormat="1" customHeight="1" hidden="1" ht="15" outlineLevel="1" r="60" s="1879">
      <c r="A60" s="1904" t="n"/>
      <c r="B60" s="1905" t="inlineStr">
        <is>
          <t xml:space="preserve">    Sortant voix on net</t>
        </is>
      </c>
      <c r="C60" s="425" t="inlineStr">
        <is>
          <t>CA53</t>
        </is>
      </c>
      <c r="D60" s="2937" t="n">
        <v>0.087587</v>
      </c>
      <c r="E60" s="2937" t="n">
        <v>0.04667857940830496</v>
      </c>
      <c r="F60" s="2937" t="n">
        <v>0.04090842059169504</v>
      </c>
      <c r="G60" s="2937" t="n">
        <v>0.150395</v>
      </c>
      <c r="H60" s="1926" t="n">
        <v>-0.4176202666312046</v>
      </c>
      <c r="I60" s="1936" t="n"/>
      <c r="J60" s="2937" t="n">
        <v>0.072295</v>
      </c>
      <c r="K60" s="2937" t="n">
        <v>0.04054959701416157</v>
      </c>
      <c r="L60" s="2937" t="n">
        <v>0.03174540298583843</v>
      </c>
      <c r="M60" s="2937" t="n">
        <v>0.138837</v>
      </c>
      <c r="N60" s="1926" t="n">
        <v>-0.479281459553289</v>
      </c>
      <c r="O60" s="3088" t="n"/>
      <c r="P60" s="2937" t="n">
        <v>0.06664200000000001</v>
      </c>
      <c r="Q60" s="2937" t="n">
        <v>0.04538847749618095</v>
      </c>
      <c r="R60" s="2937" t="n">
        <v>0.02125352250381905</v>
      </c>
      <c r="S60" s="2937" t="n">
        <v>0.143348</v>
      </c>
      <c r="T60" s="1926" t="n">
        <v>-0.5351033847699305</v>
      </c>
      <c r="U60" s="1936" t="n"/>
      <c r="V60" s="3089" t="n">
        <v>0.03489</v>
      </c>
      <c r="W60" s="3090" t="n">
        <v>0.0505702366192699</v>
      </c>
      <c r="X60" s="3090" t="n">
        <v>0.09679128189150946</v>
      </c>
      <c r="Y60" s="3090" t="n">
        <v>-0.0156802366192699</v>
      </c>
      <c r="Z60" s="3090" t="n">
        <v>-0.06190128189150946</v>
      </c>
      <c r="AA60" s="3090" t="n">
        <v>0.133441</v>
      </c>
      <c r="AB60" s="1926" t="n">
        <v>-0.7385361320733508</v>
      </c>
      <c r="AC60" s="1936" t="n"/>
      <c r="AD60" s="2937" t="n"/>
      <c r="AE60" s="2937" t="n"/>
      <c r="AF60" s="2937" t="n"/>
      <c r="AG60" s="2937" t="n"/>
      <c r="AH60" s="2871" t="n"/>
      <c r="AI60" s="2937" t="n"/>
      <c r="AJ60" s="1994" t="n"/>
      <c r="AK60" s="1936" t="n"/>
      <c r="AL60" s="2937" t="n"/>
      <c r="AM60" s="2937" t="n"/>
      <c r="AN60" s="2937" t="n"/>
      <c r="AO60" s="2937" t="n"/>
      <c r="AP60" s="2937" t="n"/>
      <c r="AQ60" s="2871" t="n"/>
      <c r="AR60" s="2937" t="n"/>
      <c r="AS60" s="1994" t="n"/>
      <c r="AT60" s="3088" t="n"/>
      <c r="AU60" s="2871" t="n"/>
      <c r="AV60" s="2937" t="n"/>
      <c r="AW60" s="2937" t="n"/>
      <c r="AX60" s="2937" t="n"/>
      <c r="AY60" s="2937" t="n"/>
      <c r="AZ60" s="2937" t="n"/>
      <c r="BA60" s="1994" t="n"/>
      <c r="BB60" s="1936" t="n"/>
      <c r="BC60" s="2871" t="n"/>
      <c r="BD60" s="2937" t="n"/>
      <c r="BE60" s="2937" t="n"/>
      <c r="BF60" s="2937" t="n"/>
      <c r="BG60" s="2937" t="n"/>
      <c r="BH60" s="2937" t="n"/>
      <c r="BI60" s="1994" t="n"/>
      <c r="BJ60" s="3088" t="n"/>
      <c r="BK60" s="2871" t="n"/>
      <c r="BL60" s="2937" t="n"/>
      <c r="BM60" s="2937" t="n"/>
      <c r="BN60" s="2937" t="n"/>
      <c r="BO60" s="2937" t="n"/>
      <c r="BP60" s="2937" t="n"/>
      <c r="BQ60" s="2937" t="n"/>
      <c r="BR60" s="1994" t="n"/>
      <c r="BS60" s="1936" t="n"/>
      <c r="BT60" s="2871" t="n"/>
      <c r="BU60" s="2937" t="n"/>
      <c r="BV60" s="2937" t="n"/>
      <c r="BW60" s="2937" t="n"/>
      <c r="BX60" s="2937" t="n"/>
      <c r="BY60" s="2937" t="n"/>
      <c r="BZ60" s="1994" t="n"/>
      <c r="CA60" s="2018" t="n"/>
      <c r="CB60" s="2871" t="n"/>
      <c r="CC60" s="2937" t="n"/>
      <c r="CD60" s="2937" t="n"/>
      <c r="CE60" s="2937" t="n"/>
      <c r="CF60" s="2937" t="n"/>
      <c r="CG60" s="2937" t="n"/>
      <c r="CH60" s="1994" t="n"/>
      <c r="CI60" s="2018" t="n"/>
      <c r="CJ60" s="2871" t="n"/>
      <c r="CK60" s="2937" t="n"/>
      <c r="CL60" s="2937" t="n"/>
      <c r="CM60" s="2937" t="n"/>
      <c r="CN60" s="2937" t="n"/>
      <c r="CO60" s="2937" t="n"/>
      <c r="CP60" s="1994" t="n"/>
      <c r="CQ60" s="1936" t="n"/>
      <c r="CR60" s="2937" t="n">
        <v>0.261414</v>
      </c>
      <c r="CS60" s="2937" t="n">
        <v>0.1831868905379174</v>
      </c>
      <c r="CT60" s="2868" t="n">
        <v>0.3233152818915095</v>
      </c>
      <c r="CU60" s="2937" t="n">
        <v>0.07822710946208261</v>
      </c>
      <c r="CV60" s="2937" t="n">
        <v>-0.06190128189150951</v>
      </c>
      <c r="CW60" s="2937" t="n">
        <v>0.566021</v>
      </c>
      <c r="CX60" s="2049">
        <f>+CR60/CW60-1</f>
        <v/>
      </c>
      <c r="CY60" s="2050" t="n"/>
      <c r="CZ60" s="3091" t="n">
        <v>0.6811152400632891</v>
      </c>
      <c r="DA60" s="2937" t="n">
        <v>1.461364113864613</v>
      </c>
      <c r="DB60" s="2937" t="n"/>
      <c r="DC60" s="2937" t="n"/>
      <c r="DD60" s="2937" t="n">
        <v>1.203804</v>
      </c>
      <c r="DE60" s="1994">
        <f>(CZ60-DD60)/DD60</f>
        <v/>
      </c>
      <c r="DF60" s="1994">
        <f>(DA60-DD60)/DD60</f>
        <v/>
      </c>
      <c r="DG60" s="1994">
        <f>(DB60-DD60)/DD60</f>
        <v/>
      </c>
      <c r="DH60" s="1994">
        <f>(DC60-DD60)/DD60</f>
        <v/>
      </c>
      <c r="DI60" s="2761" t="n"/>
      <c r="DJ60" s="2605" t="n"/>
      <c r="DL60" s="2605" t="n"/>
      <c r="DM60" s="2847">
        <f>(CS60-CZ60)*10^6</f>
        <v/>
      </c>
      <c r="DN60" s="2847">
        <f>(CT60-DC60)*10^6</f>
        <v/>
      </c>
      <c r="DO60" s="2847">
        <f>(CW60-DD60)*10^6</f>
        <v/>
      </c>
    </row>
    <row customFormat="1" customHeight="1" hidden="1" ht="15" outlineLevel="1" r="61" s="1879">
      <c r="A61" s="1904" t="n"/>
      <c r="B61" s="1905" t="inlineStr">
        <is>
          <t xml:space="preserve">    Sortant voix MTN</t>
        </is>
      </c>
      <c r="C61" s="425" t="inlineStr">
        <is>
          <t>CA54</t>
        </is>
      </c>
      <c r="D61" s="2937" t="n">
        <v>0.253122</v>
      </c>
      <c r="E61" s="2937" t="n">
        <v>0.004356356322588727</v>
      </c>
      <c r="F61" s="2937" t="n">
        <v>0.2487656436774113</v>
      </c>
      <c r="G61" s="2937" t="n">
        <v>0.314893</v>
      </c>
      <c r="H61" s="1926" t="n">
        <v>-0.1961650465396181</v>
      </c>
      <c r="I61" s="1936" t="n"/>
      <c r="J61" s="2937" t="n">
        <v>0.311177</v>
      </c>
      <c r="K61" s="2937" t="n">
        <v>0.003824933867748516</v>
      </c>
      <c r="L61" s="2937" t="n">
        <v>0.3073520661322515</v>
      </c>
      <c r="M61" s="2937" t="n">
        <v>0.290621</v>
      </c>
      <c r="N61" s="1926" t="n">
        <v>0.07073129608665574</v>
      </c>
      <c r="O61" s="3088" t="n"/>
      <c r="P61" s="2937" t="n">
        <v>0.257099</v>
      </c>
      <c r="Q61" s="2937" t="n">
        <v>0.004378979900008923</v>
      </c>
      <c r="R61" s="2937" t="n">
        <v>0.2527200200999911</v>
      </c>
      <c r="S61" s="2937" t="n">
        <v>0.300011</v>
      </c>
      <c r="T61" s="1926" t="n">
        <v>-0.1430347553923023</v>
      </c>
      <c r="U61" s="1936" t="n"/>
      <c r="V61" s="3089" t="n">
        <v>0.127235</v>
      </c>
      <c r="W61" s="3090" t="n">
        <v>0.0048844922606911</v>
      </c>
      <c r="X61" s="3090" t="n">
        <v>0.3759904277655803</v>
      </c>
      <c r="Y61" s="3090" t="n">
        <v>0.1223505077393089</v>
      </c>
      <c r="Z61" s="3090" t="n">
        <v>-0.2487554277655803</v>
      </c>
      <c r="AA61" s="3090" t="n">
        <v>0.270128</v>
      </c>
      <c r="AB61" s="1926" t="n">
        <v>-0.5289825564176983</v>
      </c>
      <c r="AC61" s="1936" t="n"/>
      <c r="AD61" s="2937" t="n"/>
      <c r="AE61" s="2937" t="n"/>
      <c r="AF61" s="2937" t="n"/>
      <c r="AG61" s="2937" t="n"/>
      <c r="AH61" s="2871" t="n"/>
      <c r="AI61" s="2937" t="n"/>
      <c r="AJ61" s="1994" t="n"/>
      <c r="AK61" s="1936" t="n"/>
      <c r="AL61" s="2937" t="n"/>
      <c r="AM61" s="2937" t="n"/>
      <c r="AN61" s="2937" t="n"/>
      <c r="AO61" s="2937" t="n"/>
      <c r="AP61" s="2937" t="n"/>
      <c r="AQ61" s="2871" t="n"/>
      <c r="AR61" s="2937" t="n"/>
      <c r="AS61" s="1994" t="n"/>
      <c r="AT61" s="3088" t="n"/>
      <c r="AU61" s="2871" t="n"/>
      <c r="AV61" s="2937" t="n"/>
      <c r="AW61" s="2937" t="n"/>
      <c r="AX61" s="2937" t="n"/>
      <c r="AY61" s="2937" t="n"/>
      <c r="AZ61" s="2937" t="n"/>
      <c r="BA61" s="1994" t="n"/>
      <c r="BB61" s="1936" t="n"/>
      <c r="BC61" s="2871" t="n"/>
      <c r="BD61" s="2937" t="n"/>
      <c r="BE61" s="2937" t="n"/>
      <c r="BF61" s="2937" t="n"/>
      <c r="BG61" s="2937" t="n"/>
      <c r="BH61" s="2937" t="n"/>
      <c r="BI61" s="1994" t="n"/>
      <c r="BJ61" s="3088" t="n"/>
      <c r="BK61" s="2871" t="n"/>
      <c r="BL61" s="2937" t="n"/>
      <c r="BM61" s="2937" t="n"/>
      <c r="BN61" s="2937" t="n"/>
      <c r="BO61" s="2937" t="n"/>
      <c r="BP61" s="2937" t="n"/>
      <c r="BQ61" s="2937" t="n"/>
      <c r="BR61" s="1994" t="n"/>
      <c r="BS61" s="1936" t="n"/>
      <c r="BT61" s="2871" t="n"/>
      <c r="BU61" s="2937" t="n"/>
      <c r="BV61" s="2937" t="n"/>
      <c r="BW61" s="2937" t="n"/>
      <c r="BX61" s="2937" t="n"/>
      <c r="BY61" s="2937" t="n"/>
      <c r="BZ61" s="1994" t="n"/>
      <c r="CA61" s="2018" t="n"/>
      <c r="CB61" s="2871" t="n"/>
      <c r="CC61" s="2937" t="n"/>
      <c r="CD61" s="2937" t="n"/>
      <c r="CE61" s="2937" t="n"/>
      <c r="CF61" s="2937" t="n"/>
      <c r="CG61" s="2937" t="n"/>
      <c r="CH61" s="1994" t="n"/>
      <c r="CI61" s="2018" t="n"/>
      <c r="CJ61" s="2871" t="n"/>
      <c r="CK61" s="2937" t="n"/>
      <c r="CL61" s="2937" t="n"/>
      <c r="CM61" s="2937" t="n"/>
      <c r="CN61" s="2937" t="n"/>
      <c r="CO61" s="2937" t="n"/>
      <c r="CP61" s="1994" t="n"/>
      <c r="CQ61" s="1936" t="n"/>
      <c r="CR61" s="2937" t="n">
        <v>0.9486330000000001</v>
      </c>
      <c r="CS61" s="2937" t="n">
        <v>0.01744476235103726</v>
      </c>
      <c r="CT61" s="2868" t="n">
        <v>1.19738842776558</v>
      </c>
      <c r="CU61" s="2937" t="n">
        <v>0.9311882376489627</v>
      </c>
      <c r="CV61" s="2937" t="n">
        <v>-0.2487554277655804</v>
      </c>
      <c r="CW61" s="2937" t="n">
        <v>1.175653</v>
      </c>
      <c r="CX61" s="2049">
        <f>+CR61/CW61-1</f>
        <v/>
      </c>
      <c r="CY61" s="2050" t="n"/>
      <c r="CZ61" s="3091" t="n">
        <v>0.0602064002193697</v>
      </c>
      <c r="DA61" s="2937" t="n">
        <v>5.345263486230994</v>
      </c>
      <c r="DB61" s="2937" t="n"/>
      <c r="DC61" s="2937" t="n"/>
      <c r="DD61" s="2937" t="n">
        <v>3.575283</v>
      </c>
      <c r="DE61" s="1994">
        <f>(CZ61-DD61)/DD61</f>
        <v/>
      </c>
      <c r="DF61" s="1994">
        <f>(DA61-DD61)/DD61</f>
        <v/>
      </c>
      <c r="DG61" s="1994">
        <f>(DB61-DD61)/DD61</f>
        <v/>
      </c>
      <c r="DH61" s="1994">
        <f>(DC61-DD61)/DD61</f>
        <v/>
      </c>
      <c r="DI61" s="2761" t="n"/>
      <c r="DJ61" s="2605" t="n"/>
      <c r="DL61" s="2605" t="n"/>
      <c r="DM61" s="2847">
        <f>(CS61-CZ61)*10^6</f>
        <v/>
      </c>
      <c r="DN61" s="2847">
        <f>(CT61-DC61)*10^6</f>
        <v/>
      </c>
      <c r="DO61" s="2847">
        <f>(CW61-DD61)*10^6</f>
        <v/>
      </c>
    </row>
    <row customFormat="1" customHeight="1" hidden="1" ht="15" outlineLevel="1" r="62" s="1879">
      <c r="A62" s="1904" t="n"/>
      <c r="B62" s="1905" t="inlineStr">
        <is>
          <t xml:space="preserve">    Sortant voix GLO</t>
        </is>
      </c>
      <c r="C62" s="425" t="inlineStr">
        <is>
          <t>CA55</t>
        </is>
      </c>
      <c r="D62" s="2937" t="n">
        <v>0</v>
      </c>
      <c r="E62" s="2937" t="n">
        <v>0</v>
      </c>
      <c r="F62" s="2937" t="n">
        <v>0</v>
      </c>
      <c r="G62" s="2937" t="n">
        <v>0</v>
      </c>
      <c r="H62" s="1926" t="n"/>
      <c r="I62" s="1936" t="n"/>
      <c r="J62" s="2937" t="n">
        <v>0</v>
      </c>
      <c r="K62" s="2937" t="n">
        <v>0</v>
      </c>
      <c r="L62" s="2937" t="n">
        <v>0</v>
      </c>
      <c r="M62" s="2937" t="n">
        <v>0</v>
      </c>
      <c r="N62" s="1926" t="n"/>
      <c r="O62" s="3088" t="n"/>
      <c r="P62" s="2937" t="n">
        <v>0</v>
      </c>
      <c r="Q62" s="2937" t="n">
        <v>0</v>
      </c>
      <c r="R62" s="2937" t="n">
        <v>0</v>
      </c>
      <c r="S62" s="2937" t="n">
        <v>0</v>
      </c>
      <c r="T62" s="1926" t="n"/>
      <c r="U62" s="1936" t="n"/>
      <c r="V62" s="3089" t="n">
        <v>0</v>
      </c>
      <c r="W62" s="3090" t="n">
        <v>0</v>
      </c>
      <c r="X62" s="3090" t="n">
        <v>0</v>
      </c>
      <c r="Y62" s="3090" t="n">
        <v>0</v>
      </c>
      <c r="Z62" s="3090" t="n">
        <v>0</v>
      </c>
      <c r="AA62" s="3090" t="n">
        <v>0</v>
      </c>
      <c r="AB62" s="1926" t="n"/>
      <c r="AC62" s="1936" t="n"/>
      <c r="AD62" s="2937" t="n"/>
      <c r="AE62" s="2937" t="n"/>
      <c r="AF62" s="2937" t="n"/>
      <c r="AG62" s="2937" t="n"/>
      <c r="AH62" s="2871" t="n"/>
      <c r="AI62" s="2937" t="n"/>
      <c r="AJ62" s="1994" t="n"/>
      <c r="AK62" s="1936" t="n"/>
      <c r="AL62" s="2937" t="n"/>
      <c r="AM62" s="2937" t="n"/>
      <c r="AN62" s="2937" t="n"/>
      <c r="AO62" s="2937" t="n"/>
      <c r="AP62" s="2937" t="n"/>
      <c r="AQ62" s="2871" t="n"/>
      <c r="AR62" s="2937" t="n"/>
      <c r="AS62" s="1994" t="n"/>
      <c r="AT62" s="3088" t="n"/>
      <c r="AU62" s="2871" t="n"/>
      <c r="AV62" s="2937" t="n"/>
      <c r="AW62" s="2937" t="n"/>
      <c r="AX62" s="2937" t="n"/>
      <c r="AY62" s="2937" t="n"/>
      <c r="AZ62" s="2937" t="n"/>
      <c r="BA62" s="1994" t="n"/>
      <c r="BB62" s="1936" t="n"/>
      <c r="BC62" s="2871" t="n"/>
      <c r="BD62" s="2937" t="n"/>
      <c r="BE62" s="2937" t="n"/>
      <c r="BF62" s="2937" t="n"/>
      <c r="BG62" s="2937" t="n"/>
      <c r="BH62" s="2937" t="n"/>
      <c r="BI62" s="1994" t="n"/>
      <c r="BJ62" s="3088" t="n"/>
      <c r="BK62" s="2871" t="n"/>
      <c r="BL62" s="2937" t="n"/>
      <c r="BM62" s="2937" t="n"/>
      <c r="BN62" s="2937" t="n"/>
      <c r="BO62" s="2937" t="n"/>
      <c r="BP62" s="2937" t="n"/>
      <c r="BQ62" s="2937" t="n"/>
      <c r="BR62" s="1994" t="n"/>
      <c r="BS62" s="1936" t="n"/>
      <c r="BT62" s="2871" t="n"/>
      <c r="BU62" s="2937" t="n"/>
      <c r="BV62" s="2937" t="n"/>
      <c r="BW62" s="2937" t="n"/>
      <c r="BX62" s="2937" t="n"/>
      <c r="BY62" s="2937" t="n"/>
      <c r="BZ62" s="1994" t="n"/>
      <c r="CA62" s="2018" t="n"/>
      <c r="CB62" s="2871" t="n"/>
      <c r="CC62" s="2937" t="n"/>
      <c r="CD62" s="2937" t="n"/>
      <c r="CE62" s="2937" t="n"/>
      <c r="CF62" s="2937" t="n"/>
      <c r="CG62" s="2937" t="n"/>
      <c r="CH62" s="1994" t="n"/>
      <c r="CI62" s="2018" t="n"/>
      <c r="CJ62" s="2871" t="n"/>
      <c r="CK62" s="2937" t="n"/>
      <c r="CL62" s="2937" t="n"/>
      <c r="CM62" s="2937" t="n"/>
      <c r="CN62" s="2937" t="n"/>
      <c r="CO62" s="2937" t="n"/>
      <c r="CP62" s="1994" t="n"/>
      <c r="CQ62" s="1936" t="n"/>
      <c r="CR62" s="2937" t="n">
        <v>0</v>
      </c>
      <c r="CS62" s="2937" t="n">
        <v>0</v>
      </c>
      <c r="CT62" s="2868" t="n">
        <v>0</v>
      </c>
      <c r="CU62" s="2937" t="n">
        <v>0</v>
      </c>
      <c r="CV62" s="2937" t="n">
        <v>0</v>
      </c>
      <c r="CW62" s="2937" t="n">
        <v>0</v>
      </c>
      <c r="CX62" s="2049" t="n"/>
      <c r="CY62" s="2050" t="n"/>
      <c r="CZ62" s="3091" t="n">
        <v>0</v>
      </c>
      <c r="DA62" s="2937" t="n">
        <v>0</v>
      </c>
      <c r="DB62" s="2937" t="n"/>
      <c r="DC62" s="2937" t="n"/>
      <c r="DD62" s="2937" t="n">
        <v>0</v>
      </c>
      <c r="DE62" s="1994" t="n"/>
      <c r="DF62" s="1994" t="n"/>
      <c r="DG62" s="1994" t="n"/>
      <c r="DH62" s="1994" t="n"/>
      <c r="DI62" s="2761" t="n"/>
      <c r="DJ62" s="2605" t="n"/>
      <c r="DL62" s="2605" t="n"/>
      <c r="DM62" s="2847">
        <f>(CS62-CZ62)*10^6</f>
        <v/>
      </c>
      <c r="DN62" s="2847">
        <f>(CT62-DC62)*10^6</f>
        <v/>
      </c>
      <c r="DO62" s="2847">
        <f>(CW62-DD62)*10^6</f>
        <v/>
      </c>
    </row>
    <row customFormat="1" customHeight="1" hidden="1" ht="15" outlineLevel="1" r="63" s="1879">
      <c r="A63" s="1904" t="n"/>
      <c r="B63" s="1905" t="inlineStr">
        <is>
          <t xml:space="preserve">    Sortant voix BBCOM</t>
        </is>
      </c>
      <c r="C63" s="425" t="inlineStr">
        <is>
          <t>CA56</t>
        </is>
      </c>
      <c r="D63" s="2937" t="n">
        <v>0</v>
      </c>
      <c r="E63" s="2937" t="n">
        <v>0</v>
      </c>
      <c r="F63" s="2937" t="n">
        <v>0</v>
      </c>
      <c r="G63" s="2937" t="n">
        <v>0</v>
      </c>
      <c r="H63" s="1926" t="n"/>
      <c r="I63" s="1936" t="n"/>
      <c r="J63" s="2937" t="n">
        <v>0</v>
      </c>
      <c r="K63" s="2937" t="n">
        <v>0</v>
      </c>
      <c r="L63" s="2937" t="n">
        <v>0</v>
      </c>
      <c r="M63" s="2937" t="n">
        <v>0</v>
      </c>
      <c r="N63" s="1926" t="n"/>
      <c r="O63" s="3088" t="n"/>
      <c r="P63" s="2937" t="n">
        <v>0</v>
      </c>
      <c r="Q63" s="2937" t="n">
        <v>0</v>
      </c>
      <c r="R63" s="2937" t="n">
        <v>0</v>
      </c>
      <c r="S63" s="2937" t="n">
        <v>0</v>
      </c>
      <c r="T63" s="1926" t="n"/>
      <c r="U63" s="1936" t="n"/>
      <c r="V63" s="3089" t="n">
        <v>0</v>
      </c>
      <c r="W63" s="3090" t="n">
        <v>0</v>
      </c>
      <c r="X63" s="3090" t="n">
        <v>0</v>
      </c>
      <c r="Y63" s="3090" t="n">
        <v>0</v>
      </c>
      <c r="Z63" s="3090" t="n">
        <v>0</v>
      </c>
      <c r="AA63" s="3090" t="n">
        <v>0</v>
      </c>
      <c r="AB63" s="1926" t="n"/>
      <c r="AC63" s="1936" t="n"/>
      <c r="AD63" s="2937" t="n"/>
      <c r="AE63" s="2937" t="n"/>
      <c r="AF63" s="2937" t="n"/>
      <c r="AG63" s="2937" t="n"/>
      <c r="AH63" s="2871" t="n"/>
      <c r="AI63" s="2937" t="n"/>
      <c r="AJ63" s="1994" t="n"/>
      <c r="AK63" s="1936" t="n"/>
      <c r="AL63" s="2937" t="n"/>
      <c r="AM63" s="2937" t="n"/>
      <c r="AN63" s="2937" t="n"/>
      <c r="AO63" s="2937" t="n"/>
      <c r="AP63" s="2937" t="n"/>
      <c r="AQ63" s="2871" t="n"/>
      <c r="AR63" s="2937" t="n"/>
      <c r="AS63" s="1994" t="n"/>
      <c r="AT63" s="3088" t="n"/>
      <c r="AU63" s="2871" t="n"/>
      <c r="AV63" s="2937" t="n"/>
      <c r="AW63" s="2937" t="n"/>
      <c r="AX63" s="2937" t="n"/>
      <c r="AY63" s="2937" t="n"/>
      <c r="AZ63" s="2937" t="n"/>
      <c r="BA63" s="1994" t="n"/>
      <c r="BB63" s="1936" t="n"/>
      <c r="BC63" s="2871" t="n"/>
      <c r="BD63" s="2937" t="n"/>
      <c r="BE63" s="2937" t="n"/>
      <c r="BF63" s="2937" t="n"/>
      <c r="BG63" s="2937" t="n"/>
      <c r="BH63" s="2937" t="n"/>
      <c r="BI63" s="1994" t="n"/>
      <c r="BJ63" s="3088" t="n"/>
      <c r="BK63" s="2871" t="n"/>
      <c r="BL63" s="2937" t="n"/>
      <c r="BM63" s="2937" t="n"/>
      <c r="BN63" s="2937" t="n"/>
      <c r="BO63" s="2937" t="n"/>
      <c r="BP63" s="2937" t="n"/>
      <c r="BQ63" s="2937" t="n"/>
      <c r="BR63" s="1994" t="n"/>
      <c r="BS63" s="1936" t="n"/>
      <c r="BT63" s="2871" t="n"/>
      <c r="BU63" s="2937" t="n"/>
      <c r="BV63" s="2937" t="n"/>
      <c r="BW63" s="2937" t="n"/>
      <c r="BX63" s="2937" t="n"/>
      <c r="BY63" s="2937" t="n"/>
      <c r="BZ63" s="1994" t="n"/>
      <c r="CA63" s="2018" t="n"/>
      <c r="CB63" s="2871" t="n"/>
      <c r="CC63" s="2937" t="n"/>
      <c r="CD63" s="2937" t="n"/>
      <c r="CE63" s="2937" t="n"/>
      <c r="CF63" s="2937" t="n"/>
      <c r="CG63" s="2937" t="n"/>
      <c r="CH63" s="1994" t="n"/>
      <c r="CI63" s="2018" t="n"/>
      <c r="CJ63" s="2871" t="n"/>
      <c r="CK63" s="2937" t="n"/>
      <c r="CL63" s="2937" t="n"/>
      <c r="CM63" s="2937" t="n"/>
      <c r="CN63" s="2937" t="n"/>
      <c r="CO63" s="2937" t="n"/>
      <c r="CP63" s="1994" t="n"/>
      <c r="CQ63" s="1936" t="n"/>
      <c r="CR63" s="2937" t="n">
        <v>0</v>
      </c>
      <c r="CS63" s="2937" t="n">
        <v>0</v>
      </c>
      <c r="CT63" s="2868" t="n">
        <v>0</v>
      </c>
      <c r="CU63" s="2937" t="n">
        <v>0</v>
      </c>
      <c r="CV63" s="2937" t="n">
        <v>0</v>
      </c>
      <c r="CW63" s="2937" t="n">
        <v>0</v>
      </c>
      <c r="CX63" s="2049" t="n"/>
      <c r="CY63" s="2050" t="n"/>
      <c r="CZ63" s="3091" t="n">
        <v>0</v>
      </c>
      <c r="DA63" s="2937" t="n">
        <v>0</v>
      </c>
      <c r="DB63" s="2937" t="n"/>
      <c r="DC63" s="2937" t="n"/>
      <c r="DD63" s="2937" t="n">
        <v>0</v>
      </c>
      <c r="DE63" s="1994" t="n"/>
      <c r="DF63" s="1994" t="n"/>
      <c r="DG63" s="1994" t="n"/>
      <c r="DH63" s="1994" t="n"/>
      <c r="DI63" s="2761" t="n"/>
      <c r="DJ63" s="2605" t="n"/>
      <c r="DL63" s="2605" t="n"/>
      <c r="DM63" s="2847">
        <f>(CS63-CZ63)*10^6</f>
        <v/>
      </c>
      <c r="DN63" s="2847">
        <f>(CT63-DC63)*10^6</f>
        <v/>
      </c>
      <c r="DO63" s="2847">
        <f>(CW63-DD63)*10^6</f>
        <v/>
      </c>
    </row>
    <row customFormat="1" customHeight="1" hidden="1" ht="15" outlineLevel="1" r="64" s="1879">
      <c r="A64" s="1904" t="n"/>
      <c r="B64" s="1905" t="inlineStr">
        <is>
          <t xml:space="preserve">    Sortant voix LIBERCOM</t>
        </is>
      </c>
      <c r="C64" s="425" t="inlineStr">
        <is>
          <t>CA57</t>
        </is>
      </c>
      <c r="D64" s="2937" t="n">
        <v>0</v>
      </c>
      <c r="E64" s="2937" t="n">
        <v>5.089553565657147e-05</v>
      </c>
      <c r="F64" s="2937" t="n">
        <v>-5.089553565657147e-05</v>
      </c>
      <c r="G64" s="2937" t="n">
        <v>0.044706</v>
      </c>
      <c r="H64" s="1926" t="n">
        <v>-1</v>
      </c>
      <c r="I64" s="1936" t="n"/>
      <c r="J64" s="2937" t="n">
        <v>0</v>
      </c>
      <c r="K64" s="2937" t="n">
        <v>4.802756901975867e-05</v>
      </c>
      <c r="L64" s="2937" t="n">
        <v>-4.802756901975867e-05</v>
      </c>
      <c r="M64" s="2937" t="n">
        <v>0.040065</v>
      </c>
      <c r="N64" s="1926" t="n">
        <v>-1</v>
      </c>
      <c r="O64" s="3088" t="n"/>
      <c r="P64" s="2937" t="n">
        <v>0</v>
      </c>
      <c r="Q64" s="2937" t="n">
        <v>5.155588311459996e-05</v>
      </c>
      <c r="R64" s="2937" t="n">
        <v>-5.155588311459996e-05</v>
      </c>
      <c r="S64" s="2937" t="n">
        <v>0.085193</v>
      </c>
      <c r="T64" s="1926" t="n">
        <v>-1</v>
      </c>
      <c r="U64" s="1936" t="n"/>
      <c r="V64" s="3089" t="n">
        <v>0</v>
      </c>
      <c r="W64" s="3090" t="n">
        <v>5.86069544607921e-05</v>
      </c>
      <c r="X64" s="3090" t="n">
        <v>0.04332963788792042</v>
      </c>
      <c r="Y64" s="3090" t="n">
        <v>-5.86069544607921e-05</v>
      </c>
      <c r="Z64" s="3090" t="n">
        <v>-0.04332963788792042</v>
      </c>
      <c r="AA64" s="3090" t="n">
        <v>0.03708</v>
      </c>
      <c r="AB64" s="1926" t="n">
        <v>-1</v>
      </c>
      <c r="AC64" s="1936" t="n"/>
      <c r="AD64" s="2937" t="n"/>
      <c r="AE64" s="2937" t="n"/>
      <c r="AF64" s="2937" t="n"/>
      <c r="AG64" s="2937" t="n"/>
      <c r="AH64" s="2871" t="n"/>
      <c r="AI64" s="2937" t="n"/>
      <c r="AJ64" s="1994" t="n"/>
      <c r="AK64" s="1936" t="n"/>
      <c r="AL64" s="2937" t="n"/>
      <c r="AM64" s="2937" t="n"/>
      <c r="AN64" s="2937" t="n"/>
      <c r="AO64" s="2937" t="n"/>
      <c r="AP64" s="2937" t="n"/>
      <c r="AQ64" s="2871" t="n"/>
      <c r="AR64" s="2937" t="n"/>
      <c r="AS64" s="1994" t="n"/>
      <c r="AT64" s="3088" t="n"/>
      <c r="AU64" s="2871" t="n"/>
      <c r="AV64" s="2937" t="n"/>
      <c r="AW64" s="2937" t="n"/>
      <c r="AX64" s="2937" t="n"/>
      <c r="AY64" s="2937" t="n"/>
      <c r="AZ64" s="2937" t="n"/>
      <c r="BA64" s="1994" t="n"/>
      <c r="BB64" s="1936" t="n"/>
      <c r="BC64" s="2871" t="n"/>
      <c r="BD64" s="2937" t="n"/>
      <c r="BE64" s="2937" t="n"/>
      <c r="BF64" s="2937" t="n"/>
      <c r="BG64" s="2937" t="n"/>
      <c r="BH64" s="2937" t="n"/>
      <c r="BI64" s="1994" t="n"/>
      <c r="BJ64" s="3088" t="n"/>
      <c r="BK64" s="2871" t="n"/>
      <c r="BL64" s="2937" t="n"/>
      <c r="BM64" s="2937" t="n"/>
      <c r="BN64" s="2937" t="n"/>
      <c r="BO64" s="2937" t="n"/>
      <c r="BP64" s="2937" t="n"/>
      <c r="BQ64" s="2937" t="n"/>
      <c r="BR64" s="1994" t="n"/>
      <c r="BS64" s="1936" t="n"/>
      <c r="BT64" s="2871" t="n"/>
      <c r="BU64" s="2937" t="n"/>
      <c r="BV64" s="2937" t="n"/>
      <c r="BW64" s="2937" t="n"/>
      <c r="BX64" s="2937" t="n"/>
      <c r="BY64" s="2937" t="n"/>
      <c r="BZ64" s="1994" t="n"/>
      <c r="CA64" s="2018" t="n"/>
      <c r="CB64" s="2871" t="n"/>
      <c r="CC64" s="2937" t="n"/>
      <c r="CD64" s="2937" t="n"/>
      <c r="CE64" s="2937" t="n"/>
      <c r="CF64" s="2937" t="n"/>
      <c r="CG64" s="2937" t="n"/>
      <c r="CH64" s="1994" t="n"/>
      <c r="CI64" s="2018" t="n"/>
      <c r="CJ64" s="2871" t="n"/>
      <c r="CK64" s="2937" t="n"/>
      <c r="CL64" s="2937" t="n"/>
      <c r="CM64" s="2937" t="n"/>
      <c r="CN64" s="2937" t="n"/>
      <c r="CO64" s="2937" t="n"/>
      <c r="CP64" s="1994" t="n"/>
      <c r="CQ64" s="1936" t="n"/>
      <c r="CR64" s="2937" t="n">
        <v>0</v>
      </c>
      <c r="CS64" s="2937" t="n">
        <v>0.0002090859422517222</v>
      </c>
      <c r="CT64" s="2868" t="n">
        <v>0.04332963788792042</v>
      </c>
      <c r="CU64" s="2937" t="n">
        <v>-0.0002090859422517222</v>
      </c>
      <c r="CV64" s="2937" t="n">
        <v>-0.04332963788792042</v>
      </c>
      <c r="CW64" s="2937" t="n">
        <v>0.207044</v>
      </c>
      <c r="CX64" s="2049" t="n"/>
      <c r="CY64" s="2050" t="n"/>
      <c r="CZ64" s="3091" t="n">
        <v>0.000723190380755973</v>
      </c>
      <c r="DA64" s="2937" t="n">
        <v>0.2708220868924651</v>
      </c>
      <c r="DB64" s="2937" t="n"/>
      <c r="DC64" s="2937" t="n"/>
      <c r="DD64" s="2937" t="n">
        <v>0.197152</v>
      </c>
      <c r="DE64" s="1994" t="n"/>
      <c r="DF64" s="1994" t="n"/>
      <c r="DG64" s="1994" t="n"/>
      <c r="DH64" s="1994" t="n"/>
      <c r="DI64" s="2761" t="n"/>
      <c r="DJ64" s="2605" t="n"/>
      <c r="DL64" s="2605" t="n"/>
      <c r="DM64" s="2847">
        <f>(CS64-CZ64)*10^6</f>
        <v/>
      </c>
      <c r="DN64" s="2847">
        <f>(CT64-DC64)*10^6</f>
        <v/>
      </c>
      <c r="DO64" s="2847">
        <f>(CW64-DD64)*10^6</f>
        <v/>
      </c>
    </row>
    <row customFormat="1" customHeight="1" hidden="1" ht="15" outlineLevel="1" r="65" s="1879">
      <c r="A65" s="1904" t="n"/>
      <c r="B65" s="1905" t="inlineStr">
        <is>
          <t xml:space="preserve">    Sortant voix BTSA</t>
        </is>
      </c>
      <c r="C65" s="425" t="inlineStr">
        <is>
          <t>CA58</t>
        </is>
      </c>
      <c r="D65" s="2937" t="n">
        <v>0</v>
      </c>
      <c r="E65" s="2937" t="n">
        <v>8.0449340838936e-06</v>
      </c>
      <c r="F65" s="2937" t="n">
        <v>-8.0449340838936e-06</v>
      </c>
      <c r="G65" s="2937" t="n">
        <v>-0.001938</v>
      </c>
      <c r="H65" s="1926" t="n">
        <v>-1</v>
      </c>
      <c r="I65" s="1936" t="n"/>
      <c r="J65" s="2937" t="n">
        <v>0</v>
      </c>
      <c r="K65" s="2937" t="n">
        <v>7.633715248731563e-06</v>
      </c>
      <c r="L65" s="2937" t="n">
        <v>-7.633715248731563e-06</v>
      </c>
      <c r="M65" s="2937" t="n">
        <v>0.015248</v>
      </c>
      <c r="N65" s="1926" t="n">
        <v>-1</v>
      </c>
      <c r="O65" s="3088" t="n"/>
      <c r="P65" s="2937" t="n">
        <v>0</v>
      </c>
      <c r="Q65" s="2937" t="n">
        <v>8.174556302987606e-06</v>
      </c>
      <c r="R65" s="2937" t="n">
        <v>-8.174556302987606e-06</v>
      </c>
      <c r="S65" s="2937" t="n">
        <v>-0.002613</v>
      </c>
      <c r="T65" s="1926" t="n">
        <v>-1</v>
      </c>
      <c r="U65" s="1936" t="n"/>
      <c r="V65" s="3089" t="n">
        <v>0</v>
      </c>
      <c r="W65" s="3090" t="n">
        <v>9.29078543009096e-06</v>
      </c>
      <c r="X65" s="3090" t="n">
        <v>0.007007610754668587</v>
      </c>
      <c r="Y65" s="3090" t="n">
        <v>-9.29078543009096e-06</v>
      </c>
      <c r="Z65" s="3090" t="n">
        <v>-0.007007610754668587</v>
      </c>
      <c r="AA65" s="3090" t="n">
        <v>0.002427</v>
      </c>
      <c r="AB65" s="1926" t="n">
        <v>-1</v>
      </c>
      <c r="AC65" s="1936" t="n"/>
      <c r="AD65" s="2937" t="n"/>
      <c r="AE65" s="2937" t="n"/>
      <c r="AF65" s="2937" t="n"/>
      <c r="AG65" s="2937" t="n"/>
      <c r="AH65" s="2871" t="n"/>
      <c r="AI65" s="2937" t="n"/>
      <c r="AJ65" s="1994" t="n"/>
      <c r="AK65" s="1936" t="n"/>
      <c r="AL65" s="2937" t="n"/>
      <c r="AM65" s="2937" t="n"/>
      <c r="AN65" s="2937" t="n"/>
      <c r="AO65" s="2937" t="n"/>
      <c r="AP65" s="2937" t="n"/>
      <c r="AQ65" s="2871" t="n"/>
      <c r="AR65" s="2937" t="n"/>
      <c r="AS65" s="1994" t="n"/>
      <c r="AT65" s="3088" t="n"/>
      <c r="AU65" s="2871" t="n"/>
      <c r="AV65" s="2937" t="n"/>
      <c r="AW65" s="2937" t="n"/>
      <c r="AX65" s="2937" t="n"/>
      <c r="AY65" s="2937" t="n"/>
      <c r="AZ65" s="2937" t="n"/>
      <c r="BA65" s="1994" t="n"/>
      <c r="BB65" s="1936" t="n"/>
      <c r="BC65" s="2871" t="n"/>
      <c r="BD65" s="2937" t="n"/>
      <c r="BE65" s="2937" t="n"/>
      <c r="BF65" s="2937" t="n"/>
      <c r="BG65" s="2937" t="n"/>
      <c r="BH65" s="2937" t="n"/>
      <c r="BI65" s="1994" t="n"/>
      <c r="BJ65" s="3088" t="n"/>
      <c r="BK65" s="2871" t="n"/>
      <c r="BL65" s="2937" t="n"/>
      <c r="BM65" s="2937" t="n"/>
      <c r="BN65" s="2937" t="n"/>
      <c r="BO65" s="2937" t="n"/>
      <c r="BP65" s="2937" t="n"/>
      <c r="BQ65" s="2937" t="n"/>
      <c r="BR65" s="1994" t="n"/>
      <c r="BS65" s="1936" t="n"/>
      <c r="BT65" s="2871" t="n"/>
      <c r="BU65" s="2937" t="n"/>
      <c r="BV65" s="2937" t="n"/>
      <c r="BW65" s="2937" t="n"/>
      <c r="BX65" s="2937" t="n"/>
      <c r="BY65" s="2937" t="n"/>
      <c r="BZ65" s="1994" t="n"/>
      <c r="CA65" s="2018" t="n"/>
      <c r="CB65" s="2871" t="n"/>
      <c r="CC65" s="2937" t="n"/>
      <c r="CD65" s="2937" t="n"/>
      <c r="CE65" s="2937" t="n"/>
      <c r="CF65" s="2937" t="n"/>
      <c r="CG65" s="2937" t="n"/>
      <c r="CH65" s="1994" t="n"/>
      <c r="CI65" s="2018" t="n"/>
      <c r="CJ65" s="2871" t="n"/>
      <c r="CK65" s="2937" t="n"/>
      <c r="CL65" s="2937" t="n"/>
      <c r="CM65" s="2937" t="n"/>
      <c r="CN65" s="2937" t="n"/>
      <c r="CO65" s="2937" t="n"/>
      <c r="CP65" s="1994" t="n"/>
      <c r="CQ65" s="1936" t="n"/>
      <c r="CR65" s="2937" t="n">
        <v>0</v>
      </c>
      <c r="CS65" s="2937" t="n">
        <v>3.314399106570373e-05</v>
      </c>
      <c r="CT65" s="2868" t="n">
        <v>0.007007610754668587</v>
      </c>
      <c r="CU65" s="2937" t="n">
        <v>-3.314399106570373e-05</v>
      </c>
      <c r="CV65" s="2937" t="n">
        <v>-0.007007610754668587</v>
      </c>
      <c r="CW65" s="2937" t="n">
        <v>0.013124</v>
      </c>
      <c r="CX65" s="2049">
        <f>+CR65/CW65-1</f>
        <v/>
      </c>
      <c r="CY65" s="2050" t="n"/>
      <c r="CZ65" s="3091" t="n">
        <v>0.000114689169648266</v>
      </c>
      <c r="DA65" s="2937" t="n">
        <v>0.04379948370716728</v>
      </c>
      <c r="DB65" s="2937" t="n"/>
      <c r="DC65" s="2937" t="n"/>
      <c r="DD65" s="2937" t="n">
        <v>0.014315</v>
      </c>
      <c r="DE65" s="1994">
        <f>(CZ65-DD65)/DD65</f>
        <v/>
      </c>
      <c r="DF65" s="1994">
        <f>(DA65-DD65)/DD65</f>
        <v/>
      </c>
      <c r="DG65" s="1994">
        <f>(DB65-DD65)/DD65</f>
        <v/>
      </c>
      <c r="DH65" s="1994">
        <f>(DC65-DD65)/DD65</f>
        <v/>
      </c>
      <c r="DI65" s="2761" t="n"/>
      <c r="DJ65" s="2605" t="n"/>
      <c r="DL65" s="2605" t="n"/>
      <c r="DM65" s="2847">
        <f>(CS65-CZ65)*10^6</f>
        <v/>
      </c>
      <c r="DN65" s="2847">
        <f>(CT65-DC65)*10^6</f>
        <v/>
      </c>
      <c r="DO65" s="2847">
        <f>(CW65-DD65)*10^6</f>
        <v/>
      </c>
    </row>
    <row customFormat="1" customHeight="1" hidden="1" ht="15" outlineLevel="1" r="66" s="1879">
      <c r="A66" s="1904" t="n"/>
      <c r="B66" s="1905" t="inlineStr">
        <is>
          <t xml:space="preserve">    Sortant voix INTERNATIONAL</t>
        </is>
      </c>
      <c r="C66" s="425" t="inlineStr">
        <is>
          <t>CA59</t>
        </is>
      </c>
      <c r="D66" s="2937" t="n">
        <v>0.07134699999999999</v>
      </c>
      <c r="E66" s="2937" t="n">
        <v>0.1398804538596821</v>
      </c>
      <c r="F66" s="2937" t="n">
        <v>-0.06853345385968215</v>
      </c>
      <c r="G66" s="2937" t="n">
        <v>0.046205</v>
      </c>
      <c r="H66" s="1926" t="n">
        <v>0.5441402445622765</v>
      </c>
      <c r="I66" s="1936" t="n"/>
      <c r="J66" s="2937" t="n">
        <v>0.016827</v>
      </c>
      <c r="K66" s="2937" t="n">
        <v>0.1145871699692869</v>
      </c>
      <c r="L66" s="2937" t="n">
        <v>-0.09776016996928694</v>
      </c>
      <c r="M66" s="2937" t="n">
        <v>0.06272800000000001</v>
      </c>
      <c r="N66" s="1926" t="n">
        <v>-0.7317465884453513</v>
      </c>
      <c r="O66" s="3088" t="n"/>
      <c r="P66" s="2937" t="n">
        <v>0.03111</v>
      </c>
      <c r="Q66" s="2937" t="n">
        <v>0.1360081745835709</v>
      </c>
      <c r="R66" s="2937" t="n">
        <v>-0.1048981745835709</v>
      </c>
      <c r="S66" s="2937" t="n">
        <v>0.04571</v>
      </c>
      <c r="T66" s="1926" t="n">
        <v>-0.3194049442135201</v>
      </c>
      <c r="U66" s="1936" t="n"/>
      <c r="V66" s="3089" t="n">
        <v>0.023575</v>
      </c>
      <c r="W66" s="3090" t="n">
        <v>0.151025430233382</v>
      </c>
      <c r="X66" s="3090" t="n">
        <v>0.0238089541778259</v>
      </c>
      <c r="Y66" s="3090" t="n">
        <v>-0.127450430233382</v>
      </c>
      <c r="Z66" s="3090" t="n">
        <v>-0.0002339541778259013</v>
      </c>
      <c r="AA66" s="3090" t="n">
        <v>0.04981</v>
      </c>
      <c r="AB66" s="1926" t="n">
        <v>-0.5267014655691629</v>
      </c>
      <c r="AC66" s="1936" t="n"/>
      <c r="AD66" s="2937" t="n"/>
      <c r="AE66" s="2937" t="n"/>
      <c r="AF66" s="2937" t="n"/>
      <c r="AG66" s="2937" t="n"/>
      <c r="AH66" s="2871" t="n"/>
      <c r="AI66" s="2937" t="n"/>
      <c r="AJ66" s="1994" t="n"/>
      <c r="AK66" s="1936" t="n"/>
      <c r="AL66" s="2937" t="n"/>
      <c r="AM66" s="2937" t="n"/>
      <c r="AN66" s="2937" t="n"/>
      <c r="AO66" s="2937" t="n"/>
      <c r="AP66" s="2937" t="n"/>
      <c r="AQ66" s="2871" t="n"/>
      <c r="AR66" s="2937" t="n"/>
      <c r="AS66" s="1994" t="n"/>
      <c r="AT66" s="3088" t="n"/>
      <c r="AU66" s="2871" t="n"/>
      <c r="AV66" s="2937" t="n"/>
      <c r="AW66" s="2937" t="n"/>
      <c r="AX66" s="2937" t="n"/>
      <c r="AY66" s="2937" t="n"/>
      <c r="AZ66" s="2937" t="n"/>
      <c r="BA66" s="1994" t="n"/>
      <c r="BB66" s="1936" t="n"/>
      <c r="BC66" s="2871" t="n"/>
      <c r="BD66" s="2937" t="n"/>
      <c r="BE66" s="2937" t="n"/>
      <c r="BF66" s="2937" t="n"/>
      <c r="BG66" s="2937" t="n"/>
      <c r="BH66" s="2937" t="n"/>
      <c r="BI66" s="1994" t="n"/>
      <c r="BJ66" s="3088" t="n"/>
      <c r="BK66" s="2871" t="n"/>
      <c r="BL66" s="2937" t="n"/>
      <c r="BM66" s="2937" t="n"/>
      <c r="BN66" s="2937" t="n"/>
      <c r="BO66" s="2937" t="n"/>
      <c r="BP66" s="2937" t="n"/>
      <c r="BQ66" s="2937" t="n"/>
      <c r="BR66" s="1994" t="n"/>
      <c r="BS66" s="1936" t="n"/>
      <c r="BT66" s="2871" t="n"/>
      <c r="BU66" s="2937" t="n"/>
      <c r="BV66" s="2937" t="n"/>
      <c r="BW66" s="2937" t="n"/>
      <c r="BX66" s="2937" t="n"/>
      <c r="BY66" s="2937" t="n"/>
      <c r="BZ66" s="1994" t="n"/>
      <c r="CA66" s="2018" t="n"/>
      <c r="CB66" s="2871" t="n"/>
      <c r="CC66" s="2937" t="n"/>
      <c r="CD66" s="2937" t="n"/>
      <c r="CE66" s="2937" t="n"/>
      <c r="CF66" s="2937" t="n"/>
      <c r="CG66" s="2937" t="n"/>
      <c r="CH66" s="1994" t="n"/>
      <c r="CI66" s="2018" t="n"/>
      <c r="CJ66" s="2871" t="n"/>
      <c r="CK66" s="2937" t="n"/>
      <c r="CL66" s="2937" t="n"/>
      <c r="CM66" s="2937" t="n"/>
      <c r="CN66" s="2937" t="n"/>
      <c r="CO66" s="2937" t="n"/>
      <c r="CP66" s="1994" t="n"/>
      <c r="CQ66" s="1936" t="n"/>
      <c r="CR66" s="2937" t="n">
        <v>0.142859</v>
      </c>
      <c r="CS66" s="2937" t="n">
        <v>0.541501228645922</v>
      </c>
      <c r="CT66" s="2868" t="n">
        <v>0.1430929541778259</v>
      </c>
      <c r="CU66" s="2937" t="n">
        <v>-0.398642228645922</v>
      </c>
      <c r="CV66" s="2937" t="n">
        <v>-0.0002339541778259013</v>
      </c>
      <c r="CW66" s="2937" t="n">
        <v>0.204453</v>
      </c>
      <c r="CX66" s="2049">
        <f>+CR66/CW66-1</f>
        <v/>
      </c>
      <c r="CY66" s="2050" t="n"/>
      <c r="CZ66" s="3091" t="n">
        <v>1.90315060272881</v>
      </c>
      <c r="DA66" s="2937" t="n">
        <v>0.4006809828139827</v>
      </c>
      <c r="DB66" s="2937" t="n"/>
      <c r="DC66" s="2937" t="n"/>
      <c r="DD66" s="2937" t="n">
        <v>0.643556</v>
      </c>
      <c r="DE66" s="1994">
        <f>(CZ66-DD66)/DD66</f>
        <v/>
      </c>
      <c r="DF66" s="1994">
        <f>(DA66-DD66)/DD66</f>
        <v/>
      </c>
      <c r="DG66" s="1994">
        <f>(DB66-DD66)/DD66</f>
        <v/>
      </c>
      <c r="DH66" s="1994">
        <f>(DC66-DD66)/DD66</f>
        <v/>
      </c>
      <c r="DI66" s="2761" t="n"/>
      <c r="DJ66" s="2605" t="n"/>
      <c r="DL66" s="2605" t="n"/>
      <c r="DM66" s="2847">
        <f>(CS66-CZ66)*10^6</f>
        <v/>
      </c>
      <c r="DN66" s="2847">
        <f>(CT66-DC66)*10^6</f>
        <v/>
      </c>
      <c r="DO66" s="2847">
        <f>(CW66-DD66)*10^6</f>
        <v/>
      </c>
    </row>
    <row customFormat="1" customHeight="1" hidden="1" ht="15" outlineLevel="1" r="67" s="1879">
      <c r="A67" s="1904" t="n"/>
      <c r="B67" s="1905" t="inlineStr">
        <is>
          <t xml:space="preserve">    Sortant voix roaming</t>
        </is>
      </c>
      <c r="C67" s="425" t="inlineStr">
        <is>
          <t>CA60</t>
        </is>
      </c>
      <c r="D67" s="2937" t="n">
        <v>-0.460083</v>
      </c>
      <c r="E67" s="2937" t="n">
        <v>0.06992574389284241</v>
      </c>
      <c r="F67" s="2937" t="n">
        <v>-0.5300087438928425</v>
      </c>
      <c r="G67" s="2937" t="n">
        <v>0.024176</v>
      </c>
      <c r="H67" s="1926" t="n">
        <v>-20.0305675049636</v>
      </c>
      <c r="I67" s="1936" t="n"/>
      <c r="J67" s="2937" t="n">
        <v>0.191674</v>
      </c>
      <c r="K67" s="2937" t="n">
        <v>0.06333360228369661</v>
      </c>
      <c r="L67" s="2937" t="n">
        <v>0.1283403977163034</v>
      </c>
      <c r="M67" s="2937" t="n">
        <v>0.239947</v>
      </c>
      <c r="N67" s="1926" t="n">
        <v>-0.201181927675695</v>
      </c>
      <c r="O67" s="3088" t="n"/>
      <c r="P67" s="2937" t="n">
        <v>0.046458</v>
      </c>
      <c r="Q67" s="2937" t="n">
        <v>0.07031294687820008</v>
      </c>
      <c r="R67" s="2937" t="n">
        <v>-0.02385494687820008</v>
      </c>
      <c r="S67" s="2937" t="n">
        <v>0.296512</v>
      </c>
      <c r="T67" s="1926" t="n">
        <v>-0.8433183142672135</v>
      </c>
      <c r="U67" s="1936" t="n"/>
      <c r="V67" s="3089" t="n">
        <v>0.132735</v>
      </c>
      <c r="W67" s="3090" t="n">
        <v>0.06824775660832461</v>
      </c>
      <c r="X67" s="3090" t="n">
        <v>0.204686283236643</v>
      </c>
      <c r="Y67" s="3090" t="n">
        <v>0.06448724339167539</v>
      </c>
      <c r="Z67" s="3090" t="n">
        <v>-0.07195128323664304</v>
      </c>
      <c r="AA67" s="3090" t="n">
        <v>-0.136928</v>
      </c>
      <c r="AB67" s="1926" t="n">
        <v>-1.969378067305445</v>
      </c>
      <c r="AC67" s="1936" t="n"/>
      <c r="AD67" s="2937" t="n"/>
      <c r="AE67" s="2937" t="n"/>
      <c r="AF67" s="2937" t="n"/>
      <c r="AG67" s="2937" t="n"/>
      <c r="AH67" s="2871" t="n"/>
      <c r="AI67" s="2937" t="n"/>
      <c r="AJ67" s="1994" t="n"/>
      <c r="AK67" s="1936" t="n"/>
      <c r="AL67" s="2937" t="n"/>
      <c r="AM67" s="2937" t="n"/>
      <c r="AN67" s="2937" t="n"/>
      <c r="AO67" s="2937" t="n"/>
      <c r="AP67" s="2937" t="n"/>
      <c r="AQ67" s="2871" t="n"/>
      <c r="AR67" s="2937" t="n"/>
      <c r="AS67" s="1994" t="n"/>
      <c r="AT67" s="3088" t="n"/>
      <c r="AU67" s="2871" t="n"/>
      <c r="AV67" s="2937" t="n"/>
      <c r="AW67" s="2937" t="n"/>
      <c r="AX67" s="2937" t="n"/>
      <c r="AY67" s="2937" t="n"/>
      <c r="AZ67" s="2937" t="n"/>
      <c r="BA67" s="1994" t="n"/>
      <c r="BB67" s="1936" t="n"/>
      <c r="BC67" s="2871" t="n"/>
      <c r="BD67" s="2937" t="n"/>
      <c r="BE67" s="2937" t="n"/>
      <c r="BF67" s="2937" t="n"/>
      <c r="BG67" s="2937" t="n"/>
      <c r="BH67" s="2937" t="n"/>
      <c r="BI67" s="1994" t="n"/>
      <c r="BJ67" s="3088" t="n"/>
      <c r="BK67" s="2871" t="n"/>
      <c r="BL67" s="2937" t="n"/>
      <c r="BM67" s="2937" t="n"/>
      <c r="BN67" s="2937" t="n"/>
      <c r="BO67" s="2937" t="n"/>
      <c r="BP67" s="2937" t="n"/>
      <c r="BQ67" s="2937" t="n"/>
      <c r="BR67" s="1994" t="n"/>
      <c r="BS67" s="1936" t="n"/>
      <c r="BT67" s="2871" t="n"/>
      <c r="BU67" s="2937" t="n"/>
      <c r="BV67" s="2937" t="n"/>
      <c r="BW67" s="2937" t="n"/>
      <c r="BX67" s="2937" t="n"/>
      <c r="BY67" s="2937" t="n"/>
      <c r="BZ67" s="1994" t="n"/>
      <c r="CA67" s="2018" t="n"/>
      <c r="CB67" s="2871" t="n"/>
      <c r="CC67" s="2937" t="n"/>
      <c r="CD67" s="2937" t="n"/>
      <c r="CE67" s="2937" t="n"/>
      <c r="CF67" s="2937" t="n"/>
      <c r="CG67" s="2937" t="n"/>
      <c r="CH67" s="1994" t="n"/>
      <c r="CI67" s="2018" t="n"/>
      <c r="CJ67" s="2871" t="n"/>
      <c r="CK67" s="2937" t="n"/>
      <c r="CL67" s="2937" t="n"/>
      <c r="CM67" s="2937" t="n"/>
      <c r="CN67" s="2937" t="n"/>
      <c r="CO67" s="2937" t="n"/>
      <c r="CP67" s="1994" t="n"/>
      <c r="CQ67" s="1936" t="n"/>
      <c r="CR67" s="2937" t="n">
        <v>-0.08921600000000002</v>
      </c>
      <c r="CS67" s="2937" t="n">
        <v>0.2718200496630637</v>
      </c>
      <c r="CT67" s="2868" t="n">
        <v>-0.01726471676335697</v>
      </c>
      <c r="CU67" s="2937" t="n">
        <v>-0.3610360496630637</v>
      </c>
      <c r="CV67" s="2937" t="n">
        <v>-0.07195128323664304</v>
      </c>
      <c r="CW67" s="2937" t="n">
        <v>0.423707</v>
      </c>
      <c r="CX67" s="2049">
        <f>+CR67/CW67-1</f>
        <v/>
      </c>
      <c r="CY67" s="2050" t="n"/>
      <c r="CZ67" s="3091" t="n">
        <v>0.837564565344771</v>
      </c>
      <c r="DA67" s="2937" t="n">
        <v>1.687510026395273</v>
      </c>
      <c r="DB67" s="2937" t="n"/>
      <c r="DC67" s="2937" t="n"/>
      <c r="DD67" s="2937" t="n">
        <v>5.070078</v>
      </c>
      <c r="DE67" s="1994">
        <f>(CZ67-DD67)/DD67</f>
        <v/>
      </c>
      <c r="DF67" s="1994">
        <f>(DA67-DD67)/DD67</f>
        <v/>
      </c>
      <c r="DG67" s="1994">
        <f>(DB67-DD67)/DD67</f>
        <v/>
      </c>
      <c r="DH67" s="1994">
        <f>(DC67-DD67)/DD67</f>
        <v/>
      </c>
      <c r="DI67" s="2761" t="n"/>
      <c r="DJ67" s="2605" t="n"/>
      <c r="DL67" s="2605" t="n"/>
      <c r="DM67" s="2847">
        <f>(CS67-CZ67)*10^6</f>
        <v/>
      </c>
      <c r="DN67" s="2847">
        <f>(CT67-DC67)*10^6</f>
        <v/>
      </c>
      <c r="DO67" s="2847">
        <f>(CW67-DD67)*10^6</f>
        <v/>
      </c>
    </row>
    <row customFormat="1" customHeight="1" hidden="1" ht="15" outlineLevel="1" r="68" s="1878">
      <c r="A68" s="1901" t="n"/>
      <c r="B68" s="1902" t="inlineStr">
        <is>
          <t>Total VOIX Sortant</t>
        </is>
      </c>
      <c r="C68" s="425" t="inlineStr">
        <is>
          <t>CA61</t>
        </is>
      </c>
      <c r="D68" s="3080" t="n">
        <v>-0.04802699999999999</v>
      </c>
      <c r="E68" s="3080" t="n">
        <v>0.2609000739531587</v>
      </c>
      <c r="F68" s="3080" t="n">
        <v>-0.3089270739531587</v>
      </c>
      <c r="G68" s="3080" t="n">
        <v>0.578437</v>
      </c>
      <c r="H68" s="1925" t="n">
        <v>-1.083028921040667</v>
      </c>
      <c r="I68" s="1935" t="n"/>
      <c r="J68" s="3080" t="n">
        <v>0.591973</v>
      </c>
      <c r="K68" s="3080" t="n">
        <v>0.2223509644191621</v>
      </c>
      <c r="L68" s="3080" t="n">
        <v>0.3696220355808378</v>
      </c>
      <c r="M68" s="3080" t="n">
        <v>0.787446</v>
      </c>
      <c r="N68" s="1925" t="n">
        <v>-0.248236704485133</v>
      </c>
      <c r="O68" s="3081" t="n"/>
      <c r="P68" s="3080" t="n">
        <v>0.401309</v>
      </c>
      <c r="Q68" s="3080" t="n">
        <v>0.2561483092973785</v>
      </c>
      <c r="R68" s="3080" t="n">
        <v>0.1451606907026216</v>
      </c>
      <c r="S68" s="3080" t="n">
        <v>0.868161</v>
      </c>
      <c r="T68" s="1925" t="n">
        <v>-0.5377481826527568</v>
      </c>
      <c r="U68" s="1935" t="n"/>
      <c r="V68" s="3082" t="n">
        <v>0.318435</v>
      </c>
      <c r="W68" s="3083" t="n">
        <v>0.274795813461558</v>
      </c>
      <c r="X68" s="3083" t="n">
        <v>0.7516141957141478</v>
      </c>
      <c r="Y68" s="3083" t="n">
        <v>0.04363918653844195</v>
      </c>
      <c r="Z68" s="3083" t="n">
        <v>-0.4331791957141478</v>
      </c>
      <c r="AA68" s="3083" t="n">
        <v>0.355958</v>
      </c>
      <c r="AB68" s="1925" t="n">
        <v>-0.1054141218907849</v>
      </c>
      <c r="AC68" s="1935" t="n"/>
      <c r="AD68" s="3080" t="n"/>
      <c r="AE68" s="3080" t="n"/>
      <c r="AF68" s="3080" t="n"/>
      <c r="AG68" s="3080" t="n"/>
      <c r="AH68" s="3079" t="n"/>
      <c r="AI68" s="3080" t="n"/>
      <c r="AJ68" s="1992" t="n"/>
      <c r="AK68" s="1935" t="n"/>
      <c r="AL68" s="3080" t="n"/>
      <c r="AM68" s="3080" t="n"/>
      <c r="AN68" s="3080" t="n"/>
      <c r="AO68" s="3080" t="n"/>
      <c r="AP68" s="3080" t="n"/>
      <c r="AQ68" s="3079" t="n"/>
      <c r="AR68" s="3080" t="n"/>
      <c r="AS68" s="1992" t="n"/>
      <c r="AT68" s="3081" t="n"/>
      <c r="AU68" s="3079" t="n"/>
      <c r="AV68" s="3080" t="n"/>
      <c r="AW68" s="3080" t="n"/>
      <c r="AX68" s="3080" t="n"/>
      <c r="AY68" s="3080" t="n"/>
      <c r="AZ68" s="3080" t="n"/>
      <c r="BA68" s="1992" t="n"/>
      <c r="BB68" s="1935" t="n"/>
      <c r="BC68" s="3079" t="n"/>
      <c r="BD68" s="3080" t="n"/>
      <c r="BE68" s="3080" t="n"/>
      <c r="BF68" s="3080" t="n"/>
      <c r="BG68" s="3080" t="n"/>
      <c r="BH68" s="3080" t="n"/>
      <c r="BI68" s="1992" t="n"/>
      <c r="BJ68" s="3081" t="n"/>
      <c r="BK68" s="3079" t="n"/>
      <c r="BL68" s="3080" t="n"/>
      <c r="BM68" s="3080" t="n"/>
      <c r="BN68" s="3080" t="n"/>
      <c r="BO68" s="3080" t="n"/>
      <c r="BP68" s="3080" t="n"/>
      <c r="BQ68" s="3080" t="n"/>
      <c r="BR68" s="1992" t="n"/>
      <c r="BS68" s="1935" t="n"/>
      <c r="BT68" s="3079" t="n"/>
      <c r="BU68" s="3080" t="n"/>
      <c r="BV68" s="3080" t="n"/>
      <c r="BW68" s="3080" t="n"/>
      <c r="BX68" s="3080" t="n"/>
      <c r="BY68" s="3080" t="n"/>
      <c r="BZ68" s="1992" t="n"/>
      <c r="CA68" s="2017" t="n"/>
      <c r="CB68" s="3079" t="n"/>
      <c r="CC68" s="3080" t="n"/>
      <c r="CD68" s="3080" t="n"/>
      <c r="CE68" s="3080" t="n"/>
      <c r="CF68" s="3080" t="n"/>
      <c r="CG68" s="3080" t="n"/>
      <c r="CH68" s="1992" t="n"/>
      <c r="CI68" s="2017" t="n"/>
      <c r="CJ68" s="3079" t="n"/>
      <c r="CK68" s="3080" t="n"/>
      <c r="CL68" s="3080" t="n"/>
      <c r="CM68" s="3080" t="n"/>
      <c r="CN68" s="3080" t="n"/>
      <c r="CO68" s="3080" t="n"/>
      <c r="CP68" s="1992" t="n"/>
      <c r="CQ68" s="1935" t="n"/>
      <c r="CR68" s="3080" t="n">
        <v>1.26369</v>
      </c>
      <c r="CS68" s="3080" t="n">
        <v>1.014195161131257</v>
      </c>
      <c r="CT68" s="3085" t="n">
        <v>1.696869195714148</v>
      </c>
      <c r="CU68" s="3080" t="n">
        <v>0.2494948388687428</v>
      </c>
      <c r="CV68" s="3080" t="n">
        <v>-0.433179195714148</v>
      </c>
      <c r="CW68" s="3080" t="n">
        <v>2.590002</v>
      </c>
      <c r="CX68" s="2046">
        <f>+CR68/CW68-1</f>
        <v/>
      </c>
      <c r="CY68" s="2047" t="n"/>
      <c r="CZ68" s="3086" t="n">
        <v>3.48287468790664</v>
      </c>
      <c r="DA68" s="3080" t="n">
        <v>9.209440179904496</v>
      </c>
      <c r="DB68" s="3080" t="n"/>
      <c r="DC68" s="3080" t="n"/>
      <c r="DD68" s="3080" t="n">
        <v>10.704188</v>
      </c>
      <c r="DE68" s="1992">
        <f>(CZ68-DD68)/DD68</f>
        <v/>
      </c>
      <c r="DF68" s="1992">
        <f>(DA68-DD68)/DD68</f>
        <v/>
      </c>
      <c r="DG68" s="1992">
        <f>(DB68-DD68)/DD68</f>
        <v/>
      </c>
      <c r="DH68" s="1992">
        <f>(DC68-DD68)/DD68</f>
        <v/>
      </c>
      <c r="DI68" s="2761" t="n"/>
      <c r="DJ68" s="2605" t="n"/>
      <c r="DL68" s="2605" t="n"/>
      <c r="DM68" s="2847">
        <f>(CS68-CZ68)*10^6</f>
        <v/>
      </c>
      <c r="DN68" s="2847">
        <f>(CT68-DC68)*10^6</f>
        <v/>
      </c>
      <c r="DO68" s="2847">
        <f>(CW68-DD68)*10^6</f>
        <v/>
      </c>
    </row>
    <row customFormat="1" customHeight="1" hidden="1" ht="15" outlineLevel="1" r="69" s="1438">
      <c r="A69" s="2071" t="n"/>
      <c r="B69" s="3118" t="n"/>
      <c r="C69" s="425" t="inlineStr">
        <is>
          <t>CA62</t>
        </is>
      </c>
      <c r="D69" s="2868" t="n"/>
      <c r="E69" s="2868" t="n"/>
      <c r="F69" s="2868" t="n"/>
      <c r="G69" s="2868" t="n"/>
      <c r="H69" s="2079" t="n"/>
      <c r="I69" s="1496" t="n"/>
      <c r="J69" s="2868" t="n"/>
      <c r="K69" s="2868" t="n"/>
      <c r="L69" s="2868" t="n"/>
      <c r="M69" s="2868" t="n"/>
      <c r="N69" s="2079" t="n"/>
      <c r="O69" s="2862" t="n"/>
      <c r="P69" s="2868" t="n"/>
      <c r="Q69" s="2868" t="n"/>
      <c r="R69" s="2868" t="n"/>
      <c r="S69" s="2868" t="n"/>
      <c r="T69" s="2079" t="n"/>
      <c r="U69" s="1496" t="n"/>
      <c r="V69" s="3119" t="n"/>
      <c r="W69" s="3120" t="n"/>
      <c r="X69" s="3120" t="n"/>
      <c r="Y69" s="3120" t="n"/>
      <c r="Z69" s="3120" t="n"/>
      <c r="AA69" s="3120" t="n"/>
      <c r="AB69" s="2079" t="n"/>
      <c r="AC69" s="1496" t="n"/>
      <c r="AD69" s="2868" t="n"/>
      <c r="AE69" s="2868" t="n"/>
      <c r="AF69" s="2868" t="n"/>
      <c r="AG69" s="2868" t="n"/>
      <c r="AH69" s="2867" t="n"/>
      <c r="AI69" s="2868" t="n"/>
      <c r="AJ69" s="1492" t="n"/>
      <c r="AK69" s="1496" t="n"/>
      <c r="AL69" s="2868" t="n"/>
      <c r="AM69" s="2868" t="n"/>
      <c r="AN69" s="2868" t="n"/>
      <c r="AO69" s="2868" t="n"/>
      <c r="AP69" s="2868" t="n"/>
      <c r="AQ69" s="2867" t="n"/>
      <c r="AR69" s="2868" t="n"/>
      <c r="AS69" s="1492" t="n"/>
      <c r="AT69" s="2862" t="n"/>
      <c r="AU69" s="2867" t="n"/>
      <c r="AV69" s="2868" t="n"/>
      <c r="AW69" s="2868" t="n"/>
      <c r="AX69" s="2868" t="n"/>
      <c r="AY69" s="2868" t="n"/>
      <c r="AZ69" s="2868" t="n"/>
      <c r="BA69" s="1492" t="n"/>
      <c r="BB69" s="1496" t="n"/>
      <c r="BC69" s="2867" t="n"/>
      <c r="BD69" s="2868" t="n"/>
      <c r="BE69" s="2868" t="n"/>
      <c r="BF69" s="2868" t="n"/>
      <c r="BG69" s="2868" t="n"/>
      <c r="BH69" s="2868" t="n"/>
      <c r="BI69" s="1492" t="n"/>
      <c r="BJ69" s="2862" t="n"/>
      <c r="BK69" s="2867" t="n"/>
      <c r="BL69" s="2868" t="n"/>
      <c r="BM69" s="2868" t="n"/>
      <c r="BN69" s="2868" t="n"/>
      <c r="BO69" s="2868" t="n"/>
      <c r="BP69" s="2868" t="n"/>
      <c r="BQ69" s="2868" t="n"/>
      <c r="BR69" s="1492" t="n"/>
      <c r="BS69" s="1496" t="n"/>
      <c r="BT69" s="2867" t="n"/>
      <c r="BU69" s="2868" t="n"/>
      <c r="BV69" s="2868" t="n"/>
      <c r="BW69" s="2868" t="n"/>
      <c r="BX69" s="2868" t="n"/>
      <c r="BY69" s="2868" t="n"/>
      <c r="BZ69" s="1492" t="n"/>
      <c r="CA69" s="482" t="n"/>
      <c r="CB69" s="2867" t="n"/>
      <c r="CC69" s="2868" t="n"/>
      <c r="CD69" s="2868" t="n"/>
      <c r="CE69" s="2868" t="n"/>
      <c r="CF69" s="2868" t="n"/>
      <c r="CG69" s="2868" t="n"/>
      <c r="CH69" s="1492" t="n"/>
      <c r="CI69" s="482" t="n"/>
      <c r="CJ69" s="2867" t="n"/>
      <c r="CK69" s="2868" t="n"/>
      <c r="CL69" s="2868" t="n"/>
      <c r="CM69" s="2868" t="n"/>
      <c r="CN69" s="2868" t="n"/>
      <c r="CO69" s="2868" t="n"/>
      <c r="CP69" s="1492" t="n"/>
      <c r="CQ69" s="1496" t="n"/>
      <c r="CR69" s="2868" t="n"/>
      <c r="CS69" s="2868" t="n"/>
      <c r="CT69" s="2868" t="n"/>
      <c r="CU69" s="2868">
        <f>+CR69-CS69</f>
        <v/>
      </c>
      <c r="CV69" s="2868">
        <f>+CR69-CT69</f>
        <v/>
      </c>
      <c r="CW69" s="2868" t="n"/>
      <c r="CX69" s="2054" t="n"/>
      <c r="CY69" s="39" t="n"/>
      <c r="CZ69" s="3121" t="n"/>
      <c r="DA69" s="2868" t="n"/>
      <c r="DB69" s="2868" t="n"/>
      <c r="DC69" s="2868" t="n"/>
      <c r="DD69" s="2868" t="n"/>
      <c r="DE69" s="1492" t="n"/>
      <c r="DF69" s="1492" t="n"/>
      <c r="DG69" s="1492" t="n"/>
      <c r="DH69" s="1492" t="n"/>
      <c r="DI69" s="2761" t="n"/>
      <c r="DJ69" s="2605" t="n"/>
      <c r="DL69" s="2605" t="n"/>
      <c r="DM69" s="2847">
        <f>(CS69-CZ69)*10^6</f>
        <v/>
      </c>
      <c r="DN69" s="2847">
        <f>(CT69-DC69)*10^6</f>
        <v/>
      </c>
      <c r="DO69" s="2847">
        <f>(CW69-DD69)*10^6</f>
        <v/>
      </c>
    </row>
    <row customFormat="1" customHeight="1" hidden="1" ht="15" outlineLevel="1" r="70" s="1438">
      <c r="A70" s="2071" t="n"/>
      <c r="B70" s="1905" t="inlineStr">
        <is>
          <t xml:space="preserve">    Sortant sms on net</t>
        </is>
      </c>
      <c r="C70" s="425" t="inlineStr">
        <is>
          <t>CA63</t>
        </is>
      </c>
      <c r="D70" s="2937" t="n">
        <v>0.006144</v>
      </c>
      <c r="E70" s="2937" t="n">
        <v>0.001126425273856064</v>
      </c>
      <c r="F70" s="2868" t="n">
        <v>0.005017574726143935</v>
      </c>
      <c r="G70" s="2937" t="n">
        <v>0.018734</v>
      </c>
      <c r="H70" s="2079" t="n">
        <v>-0.6720401409202519</v>
      </c>
      <c r="I70" s="1496" t="n"/>
      <c r="J70" s="2937" t="n">
        <v>0.004924</v>
      </c>
      <c r="K70" s="2937" t="n">
        <v>0.001129543976672353</v>
      </c>
      <c r="L70" s="2868" t="n">
        <v>0.003794456023327647</v>
      </c>
      <c r="M70" s="2937" t="n">
        <v>-0.001306</v>
      </c>
      <c r="N70" s="2079" t="n">
        <v>-4.770290964777947</v>
      </c>
      <c r="O70" s="2862" t="n"/>
      <c r="P70" s="2937" t="n">
        <v>0.005034</v>
      </c>
      <c r="Q70" s="2937" t="n">
        <v>0.001132662679488642</v>
      </c>
      <c r="R70" s="2868" t="n">
        <v>0.003901337320511358</v>
      </c>
      <c r="S70" s="2937" t="n">
        <v>-0.001922</v>
      </c>
      <c r="T70" s="2079" t="n">
        <v>-3.619146722164412</v>
      </c>
      <c r="U70" s="1496" t="n"/>
      <c r="V70" s="3089" t="n">
        <v>-0.000856</v>
      </c>
      <c r="W70" s="3090" t="n">
        <v>0.00113604127420629</v>
      </c>
      <c r="X70" s="3090" t="n">
        <v>0.005034069842724346</v>
      </c>
      <c r="Y70" s="3120" t="n">
        <v>-0.00199204127420629</v>
      </c>
      <c r="Z70" s="3120" t="n">
        <v>-0.005890069842724346</v>
      </c>
      <c r="AA70" s="3090" t="n">
        <v>0.004312</v>
      </c>
      <c r="AB70" s="2079" t="n">
        <v>-1.198515769944341</v>
      </c>
      <c r="AC70" s="1496" t="n"/>
      <c r="AD70" s="2937" t="n"/>
      <c r="AE70" s="2937" t="n"/>
      <c r="AF70" s="2937" t="n"/>
      <c r="AG70" s="2868" t="n"/>
      <c r="AH70" s="2867" t="n"/>
      <c r="AI70" s="2937" t="n"/>
      <c r="AJ70" s="1492" t="n"/>
      <c r="AK70" s="1496" t="n"/>
      <c r="AL70" s="2937" t="n"/>
      <c r="AM70" s="2937" t="n"/>
      <c r="AN70" s="2937" t="n"/>
      <c r="AO70" s="2937" t="n"/>
      <c r="AP70" s="2868" t="n"/>
      <c r="AQ70" s="2867" t="n"/>
      <c r="AR70" s="2937" t="n"/>
      <c r="AS70" s="1492" t="n"/>
      <c r="AT70" s="2862" t="n"/>
      <c r="AU70" s="2871" t="n"/>
      <c r="AV70" s="2937" t="n"/>
      <c r="AW70" s="2937" t="n"/>
      <c r="AX70" s="2868" t="n"/>
      <c r="AY70" s="2868" t="n"/>
      <c r="AZ70" s="2937" t="n"/>
      <c r="BA70" s="1492" t="n"/>
      <c r="BB70" s="1496" t="n"/>
      <c r="BC70" s="2871" t="n"/>
      <c r="BD70" s="2937" t="n"/>
      <c r="BE70" s="2937" t="n"/>
      <c r="BF70" s="2868" t="n"/>
      <c r="BG70" s="2868" t="n"/>
      <c r="BH70" s="2937" t="n"/>
      <c r="BI70" s="1492" t="n"/>
      <c r="BJ70" s="2862" t="n"/>
      <c r="BK70" s="2871" t="n"/>
      <c r="BL70" s="2937" t="n"/>
      <c r="BM70" s="2937" t="n"/>
      <c r="BN70" s="2937" t="n"/>
      <c r="BO70" s="2868" t="n"/>
      <c r="BP70" s="2868" t="n"/>
      <c r="BQ70" s="2937" t="n"/>
      <c r="BR70" s="1492" t="n"/>
      <c r="BS70" s="1496" t="n"/>
      <c r="BT70" s="2871" t="n"/>
      <c r="BU70" s="2937" t="n"/>
      <c r="BV70" s="2937" t="n"/>
      <c r="BW70" s="2868" t="n"/>
      <c r="BX70" s="2868" t="n"/>
      <c r="BY70" s="2937" t="n"/>
      <c r="BZ70" s="1492" t="n"/>
      <c r="CA70" s="482" t="n"/>
      <c r="CB70" s="2871" t="n"/>
      <c r="CC70" s="2937" t="n"/>
      <c r="CD70" s="2937" t="n"/>
      <c r="CE70" s="2868" t="n"/>
      <c r="CF70" s="2868" t="n"/>
      <c r="CG70" s="2937" t="n"/>
      <c r="CH70" s="1492" t="n"/>
      <c r="CI70" s="482" t="n"/>
      <c r="CJ70" s="2871" t="n"/>
      <c r="CK70" s="2937" t="n"/>
      <c r="CL70" s="2937" t="n"/>
      <c r="CM70" s="2868" t="n"/>
      <c r="CN70" s="2868" t="n"/>
      <c r="CO70" s="2937" t="n"/>
      <c r="CP70" s="1492" t="n"/>
      <c r="CQ70" s="1496" t="n"/>
      <c r="CR70" s="2868" t="n">
        <v>0.015246</v>
      </c>
      <c r="CS70" s="2868" t="n">
        <v>0.00452467320422335</v>
      </c>
      <c r="CT70" s="2868" t="n">
        <v>0.02113606984272435</v>
      </c>
      <c r="CU70" s="2868" t="n">
        <v>0.01072132679577665</v>
      </c>
      <c r="CV70" s="2868" t="n">
        <v>-0.005890069842724346</v>
      </c>
      <c r="CW70" s="2868" t="n">
        <v>0.019818</v>
      </c>
      <c r="CX70" s="2054">
        <f>+CR70/CW70-1</f>
        <v/>
      </c>
      <c r="CY70" s="39" t="n"/>
      <c r="CZ70" s="3091" t="n">
        <v>0.0137498364839383</v>
      </c>
      <c r="DA70" s="2937" t="n">
        <v>0.06220818809283754</v>
      </c>
      <c r="DB70" s="2937" t="n"/>
      <c r="DC70" s="2937" t="n"/>
      <c r="DD70" s="2937" t="n">
        <v>0.034092</v>
      </c>
      <c r="DE70" s="1492">
        <f>(CZ70-DD70)/DD70</f>
        <v/>
      </c>
      <c r="DF70" s="1492">
        <f>(DA70-DD70)/DD70</f>
        <v/>
      </c>
      <c r="DG70" s="1492">
        <f>(DB70-DD70)/DD70</f>
        <v/>
      </c>
      <c r="DH70" s="1492">
        <f>(DC70-DD70)/DD70</f>
        <v/>
      </c>
      <c r="DI70" s="2761" t="n"/>
      <c r="DJ70" s="2605" t="n"/>
      <c r="DL70" s="2605" t="n"/>
      <c r="DM70" s="2847">
        <f>(CS70-CZ70)*10^6</f>
        <v/>
      </c>
      <c r="DN70" s="2847">
        <f>(CT70-DC70)*10^6</f>
        <v/>
      </c>
      <c r="DO70" s="2847">
        <f>(CW70-DD70)*10^6</f>
        <v/>
      </c>
    </row>
    <row customFormat="1" customHeight="1" hidden="1" ht="15" outlineLevel="1" r="71" s="1438">
      <c r="A71" s="2071" t="n"/>
      <c r="B71" s="1905" t="inlineStr">
        <is>
          <t xml:space="preserve">    Sortant sms MTN</t>
        </is>
      </c>
      <c r="C71" s="425" t="inlineStr">
        <is>
          <t>CA64</t>
        </is>
      </c>
      <c r="D71" s="2937" t="n">
        <v>0</v>
      </c>
      <c r="E71" s="2937" t="n">
        <v>0</v>
      </c>
      <c r="F71" s="2868" t="n">
        <v>0</v>
      </c>
      <c r="G71" s="2937" t="n">
        <v>0</v>
      </c>
      <c r="H71" s="2079" t="n"/>
      <c r="I71" s="1496" t="n"/>
      <c r="J71" s="2937" t="n">
        <v>0</v>
      </c>
      <c r="K71" s="2937" t="n">
        <v>0</v>
      </c>
      <c r="L71" s="2868" t="n">
        <v>0</v>
      </c>
      <c r="M71" s="2937" t="n">
        <v>0</v>
      </c>
      <c r="N71" s="2079" t="n"/>
      <c r="O71" s="2862" t="n"/>
      <c r="P71" s="2937" t="n">
        <v>0</v>
      </c>
      <c r="Q71" s="2937" t="n">
        <v>0</v>
      </c>
      <c r="R71" s="2868" t="n">
        <v>0</v>
      </c>
      <c r="S71" s="2937" t="n">
        <v>0</v>
      </c>
      <c r="T71" s="2079" t="n"/>
      <c r="U71" s="1496" t="n"/>
      <c r="V71" s="3089" t="n">
        <v>0</v>
      </c>
      <c r="W71" s="3090" t="n">
        <v>0</v>
      </c>
      <c r="X71" s="3090" t="n">
        <v>0</v>
      </c>
      <c r="Y71" s="3120" t="n">
        <v>0</v>
      </c>
      <c r="Z71" s="3120" t="n">
        <v>0</v>
      </c>
      <c r="AA71" s="3090" t="n">
        <v>0</v>
      </c>
      <c r="AB71" s="2079" t="n"/>
      <c r="AC71" s="1496" t="n"/>
      <c r="AD71" s="2937" t="n"/>
      <c r="AE71" s="2937" t="n"/>
      <c r="AF71" s="2937" t="n"/>
      <c r="AG71" s="2868" t="n"/>
      <c r="AH71" s="2867" t="n"/>
      <c r="AI71" s="2937" t="n"/>
      <c r="AJ71" s="1492" t="n"/>
      <c r="AK71" s="1496" t="n"/>
      <c r="AL71" s="2937" t="n"/>
      <c r="AM71" s="2937" t="n"/>
      <c r="AN71" s="2937" t="n"/>
      <c r="AO71" s="2937" t="n"/>
      <c r="AP71" s="2868" t="n"/>
      <c r="AQ71" s="2867" t="n"/>
      <c r="AR71" s="2937" t="n"/>
      <c r="AS71" s="1492" t="n"/>
      <c r="AT71" s="2862" t="n"/>
      <c r="AU71" s="2871" t="n"/>
      <c r="AV71" s="2937" t="n"/>
      <c r="AW71" s="2937" t="n"/>
      <c r="AX71" s="2868" t="n"/>
      <c r="AY71" s="2868" t="n"/>
      <c r="AZ71" s="2937" t="n"/>
      <c r="BA71" s="1492" t="n"/>
      <c r="BB71" s="1496" t="n"/>
      <c r="BC71" s="2871" t="n"/>
      <c r="BD71" s="2937" t="n"/>
      <c r="BE71" s="2937" t="n"/>
      <c r="BF71" s="2868" t="n"/>
      <c r="BG71" s="2868" t="n"/>
      <c r="BH71" s="2937" t="n"/>
      <c r="BI71" s="1492" t="n"/>
      <c r="BJ71" s="2862" t="n"/>
      <c r="BK71" s="2871" t="n"/>
      <c r="BL71" s="2937" t="n"/>
      <c r="BM71" s="2937" t="n"/>
      <c r="BN71" s="2937" t="n"/>
      <c r="BO71" s="2868" t="n"/>
      <c r="BP71" s="2868" t="n"/>
      <c r="BQ71" s="2937" t="n"/>
      <c r="BR71" s="1492" t="n"/>
      <c r="BS71" s="1496" t="n"/>
      <c r="BT71" s="2871" t="n"/>
      <c r="BU71" s="2937" t="n"/>
      <c r="BV71" s="2937" t="n"/>
      <c r="BW71" s="2868" t="n"/>
      <c r="BX71" s="2868" t="n"/>
      <c r="BY71" s="2937" t="n"/>
      <c r="BZ71" s="1492" t="n"/>
      <c r="CA71" s="482" t="n"/>
      <c r="CB71" s="2871" t="n"/>
      <c r="CC71" s="2937" t="n"/>
      <c r="CD71" s="2937" t="n"/>
      <c r="CE71" s="2868" t="n"/>
      <c r="CF71" s="2868" t="n"/>
      <c r="CG71" s="2937" t="n"/>
      <c r="CH71" s="1492" t="n"/>
      <c r="CI71" s="482" t="n"/>
      <c r="CJ71" s="2871" t="n"/>
      <c r="CK71" s="2937" t="n"/>
      <c r="CL71" s="2937" t="n"/>
      <c r="CM71" s="2868" t="n"/>
      <c r="CN71" s="2868" t="n"/>
      <c r="CO71" s="2937" t="n"/>
      <c r="CP71" s="1492" t="n"/>
      <c r="CQ71" s="1496" t="n"/>
      <c r="CR71" s="2868" t="n">
        <v>0</v>
      </c>
      <c r="CS71" s="2868" t="n">
        <v>0</v>
      </c>
      <c r="CT71" s="2868" t="n">
        <v>0</v>
      </c>
      <c r="CU71" s="2868" t="n">
        <v>0</v>
      </c>
      <c r="CV71" s="2868" t="n">
        <v>0</v>
      </c>
      <c r="CW71" s="2868" t="n">
        <v>0</v>
      </c>
      <c r="CX71" s="2054">
        <f>+CR71/CW71-1</f>
        <v/>
      </c>
      <c r="CY71" s="39" t="n"/>
      <c r="CZ71" s="3091" t="n">
        <v>0</v>
      </c>
      <c r="DA71" s="2937" t="n">
        <v>0</v>
      </c>
      <c r="DB71" s="2937" t="n"/>
      <c r="DC71" s="2937" t="n"/>
      <c r="DD71" s="2937" t="n">
        <v>0</v>
      </c>
      <c r="DE71" s="1492">
        <f>(CZ71-DD71)/DD71</f>
        <v/>
      </c>
      <c r="DF71" s="1492">
        <f>(DA71-DD71)/DD71</f>
        <v/>
      </c>
      <c r="DG71" s="1492">
        <f>(DB71-DD71)/DD71</f>
        <v/>
      </c>
      <c r="DH71" s="1492">
        <f>(DC71-DD71)/DD71</f>
        <v/>
      </c>
      <c r="DI71" s="2761" t="n"/>
      <c r="DJ71" s="2605" t="n"/>
      <c r="DL71" s="2605" t="n"/>
      <c r="DM71" s="2847">
        <f>(CS71-CZ71)*10^6</f>
        <v/>
      </c>
      <c r="DN71" s="2847">
        <f>(CT71-DC71)*10^6</f>
        <v/>
      </c>
      <c r="DO71" s="2847">
        <f>(CW71-DD71)*10^6</f>
        <v/>
      </c>
    </row>
    <row customFormat="1" customHeight="1" hidden="1" ht="15" outlineLevel="1" r="72" s="1438">
      <c r="A72" s="2071" t="n"/>
      <c r="B72" s="1905" t="inlineStr">
        <is>
          <t xml:space="preserve">    Sortant sms GLO</t>
        </is>
      </c>
      <c r="C72" s="425" t="inlineStr">
        <is>
          <t>CA65</t>
        </is>
      </c>
      <c r="D72" s="2937" t="n">
        <v>0</v>
      </c>
      <c r="E72" s="2937" t="n">
        <v>0</v>
      </c>
      <c r="F72" s="2868" t="n">
        <v>0</v>
      </c>
      <c r="G72" s="2937" t="n">
        <v>0</v>
      </c>
      <c r="H72" s="2079" t="n"/>
      <c r="I72" s="1496" t="n"/>
      <c r="J72" s="2937" t="n">
        <v>0</v>
      </c>
      <c r="K72" s="2937" t="n">
        <v>0</v>
      </c>
      <c r="L72" s="2868" t="n">
        <v>0</v>
      </c>
      <c r="M72" s="2937" t="n">
        <v>0</v>
      </c>
      <c r="N72" s="2079" t="n"/>
      <c r="O72" s="2862" t="n"/>
      <c r="P72" s="2937" t="n">
        <v>0</v>
      </c>
      <c r="Q72" s="2937" t="n">
        <v>0</v>
      </c>
      <c r="R72" s="2868" t="n">
        <v>0</v>
      </c>
      <c r="S72" s="2937" t="n">
        <v>0</v>
      </c>
      <c r="T72" s="2079" t="n"/>
      <c r="U72" s="1496" t="n"/>
      <c r="V72" s="3089" t="n">
        <v>0</v>
      </c>
      <c r="W72" s="3090" t="n">
        <v>0</v>
      </c>
      <c r="X72" s="3090" t="n">
        <v>0</v>
      </c>
      <c r="Y72" s="3120" t="n">
        <v>0</v>
      </c>
      <c r="Z72" s="3120" t="n">
        <v>0</v>
      </c>
      <c r="AA72" s="3090" t="n">
        <v>0</v>
      </c>
      <c r="AB72" s="2079" t="n"/>
      <c r="AC72" s="1496" t="n"/>
      <c r="AD72" s="2937" t="n"/>
      <c r="AE72" s="2937" t="n"/>
      <c r="AF72" s="2937" t="n"/>
      <c r="AG72" s="2868" t="n"/>
      <c r="AH72" s="2867" t="n"/>
      <c r="AI72" s="2937" t="n"/>
      <c r="AJ72" s="1492" t="n"/>
      <c r="AK72" s="1496" t="n"/>
      <c r="AL72" s="2937" t="n"/>
      <c r="AM72" s="2937" t="n"/>
      <c r="AN72" s="2937" t="n"/>
      <c r="AO72" s="2937" t="n"/>
      <c r="AP72" s="2868" t="n"/>
      <c r="AQ72" s="2867" t="n"/>
      <c r="AR72" s="2937" t="n"/>
      <c r="AS72" s="1492" t="n"/>
      <c r="AT72" s="2862" t="n"/>
      <c r="AU72" s="2871" t="n"/>
      <c r="AV72" s="2937" t="n"/>
      <c r="AW72" s="2937" t="n"/>
      <c r="AX72" s="2868" t="n"/>
      <c r="AY72" s="2868" t="n"/>
      <c r="AZ72" s="2937" t="n"/>
      <c r="BA72" s="1492" t="n"/>
      <c r="BB72" s="1496" t="n"/>
      <c r="BC72" s="2871" t="n"/>
      <c r="BD72" s="2937" t="n"/>
      <c r="BE72" s="2937" t="n"/>
      <c r="BF72" s="2868" t="n"/>
      <c r="BG72" s="2868" t="n"/>
      <c r="BH72" s="2937" t="n"/>
      <c r="BI72" s="1492" t="n"/>
      <c r="BJ72" s="2862" t="n"/>
      <c r="BK72" s="2871" t="n"/>
      <c r="BL72" s="2937" t="n"/>
      <c r="BM72" s="2937" t="n"/>
      <c r="BN72" s="2937" t="n"/>
      <c r="BO72" s="2868" t="n"/>
      <c r="BP72" s="2868" t="n"/>
      <c r="BQ72" s="2937" t="n"/>
      <c r="BR72" s="1492" t="n"/>
      <c r="BS72" s="1496" t="n"/>
      <c r="BT72" s="2871" t="n"/>
      <c r="BU72" s="2937" t="n"/>
      <c r="BV72" s="2937" t="n"/>
      <c r="BW72" s="2868" t="n"/>
      <c r="BX72" s="2868" t="n"/>
      <c r="BY72" s="2937" t="n"/>
      <c r="BZ72" s="1492" t="n"/>
      <c r="CA72" s="482" t="n"/>
      <c r="CB72" s="2871" t="n"/>
      <c r="CC72" s="2937" t="n"/>
      <c r="CD72" s="2937" t="n"/>
      <c r="CE72" s="2868" t="n"/>
      <c r="CF72" s="2868" t="n"/>
      <c r="CG72" s="2937" t="n"/>
      <c r="CH72" s="1492" t="n"/>
      <c r="CI72" s="482" t="n"/>
      <c r="CJ72" s="2871" t="n"/>
      <c r="CK72" s="2937" t="n"/>
      <c r="CL72" s="2937" t="n"/>
      <c r="CM72" s="2868" t="n"/>
      <c r="CN72" s="2868" t="n"/>
      <c r="CO72" s="2937" t="n"/>
      <c r="CP72" s="1492" t="n"/>
      <c r="CQ72" s="1496" t="n"/>
      <c r="CR72" s="2868" t="n">
        <v>0</v>
      </c>
      <c r="CS72" s="2868" t="n">
        <v>0</v>
      </c>
      <c r="CT72" s="2868" t="n">
        <v>0</v>
      </c>
      <c r="CU72" s="2868" t="n">
        <v>0</v>
      </c>
      <c r="CV72" s="2868" t="n">
        <v>0</v>
      </c>
      <c r="CW72" s="2868" t="n">
        <v>0</v>
      </c>
      <c r="CX72" s="2054" t="n"/>
      <c r="CY72" s="39" t="n"/>
      <c r="CZ72" s="3091" t="n">
        <v>0</v>
      </c>
      <c r="DA72" s="2937" t="n">
        <v>0</v>
      </c>
      <c r="DB72" s="2937" t="n"/>
      <c r="DC72" s="2937" t="n"/>
      <c r="DD72" s="2937" t="n">
        <v>0</v>
      </c>
      <c r="DE72" s="1492" t="n"/>
      <c r="DF72" s="1492" t="n"/>
      <c r="DG72" s="1492" t="n"/>
      <c r="DH72" s="1492" t="n"/>
      <c r="DI72" s="2761" t="n"/>
      <c r="DJ72" s="2605" t="n"/>
      <c r="DL72" s="2605" t="n"/>
      <c r="DM72" s="2847">
        <f>(CS72-CZ72)*10^6</f>
        <v/>
      </c>
      <c r="DN72" s="2847">
        <f>(CT72-DC72)*10^6</f>
        <v/>
      </c>
      <c r="DO72" s="2847">
        <f>(CW72-DD72)*10^6</f>
        <v/>
      </c>
    </row>
    <row customFormat="1" customHeight="1" hidden="1" ht="15" outlineLevel="1" r="73" s="1438">
      <c r="A73" s="2071" t="n"/>
      <c r="B73" s="1905" t="inlineStr">
        <is>
          <t xml:space="preserve">    Sortant sms BBCOM</t>
        </is>
      </c>
      <c r="C73" s="425" t="inlineStr">
        <is>
          <t>CA66</t>
        </is>
      </c>
      <c r="D73" s="2937" t="n">
        <v>0</v>
      </c>
      <c r="E73" s="2937" t="n">
        <v>0</v>
      </c>
      <c r="F73" s="2868" t="n">
        <v>0</v>
      </c>
      <c r="G73" s="2937" t="n">
        <v>0</v>
      </c>
      <c r="H73" s="2079" t="n"/>
      <c r="I73" s="1496" t="n"/>
      <c r="J73" s="2937" t="n">
        <v>0</v>
      </c>
      <c r="K73" s="2937" t="n">
        <v>0</v>
      </c>
      <c r="L73" s="2868" t="n">
        <v>0</v>
      </c>
      <c r="M73" s="2937" t="n">
        <v>0</v>
      </c>
      <c r="N73" s="2079" t="n"/>
      <c r="O73" s="2862" t="n"/>
      <c r="P73" s="2937" t="n">
        <v>0</v>
      </c>
      <c r="Q73" s="2937" t="n">
        <v>0</v>
      </c>
      <c r="R73" s="2868" t="n">
        <v>0</v>
      </c>
      <c r="S73" s="2937" t="n">
        <v>0</v>
      </c>
      <c r="T73" s="2079" t="n"/>
      <c r="U73" s="1496" t="n"/>
      <c r="V73" s="3089" t="n">
        <v>0</v>
      </c>
      <c r="W73" s="3090" t="n">
        <v>0</v>
      </c>
      <c r="X73" s="3090" t="n">
        <v>0</v>
      </c>
      <c r="Y73" s="3120" t="n">
        <v>0</v>
      </c>
      <c r="Z73" s="3120" t="n">
        <v>0</v>
      </c>
      <c r="AA73" s="3090" t="n">
        <v>0</v>
      </c>
      <c r="AB73" s="2079" t="n"/>
      <c r="AC73" s="1496" t="n"/>
      <c r="AD73" s="2937" t="n"/>
      <c r="AE73" s="2937" t="n"/>
      <c r="AF73" s="2937" t="n"/>
      <c r="AG73" s="2868" t="n"/>
      <c r="AH73" s="2867" t="n"/>
      <c r="AI73" s="2937" t="n"/>
      <c r="AJ73" s="1492" t="n"/>
      <c r="AK73" s="1496" t="n"/>
      <c r="AL73" s="2937" t="n"/>
      <c r="AM73" s="2937" t="n"/>
      <c r="AN73" s="2937" t="n"/>
      <c r="AO73" s="2937" t="n"/>
      <c r="AP73" s="2868" t="n"/>
      <c r="AQ73" s="2867" t="n"/>
      <c r="AR73" s="2937" t="n"/>
      <c r="AS73" s="1492" t="n"/>
      <c r="AT73" s="2862" t="n"/>
      <c r="AU73" s="2871" t="n"/>
      <c r="AV73" s="2937" t="n"/>
      <c r="AW73" s="2937" t="n"/>
      <c r="AX73" s="2868" t="n"/>
      <c r="AY73" s="2868" t="n"/>
      <c r="AZ73" s="2937" t="n"/>
      <c r="BA73" s="1492" t="n"/>
      <c r="BB73" s="1496" t="n"/>
      <c r="BC73" s="2871" t="n"/>
      <c r="BD73" s="2937" t="n"/>
      <c r="BE73" s="2937" t="n"/>
      <c r="BF73" s="2868" t="n"/>
      <c r="BG73" s="2868" t="n"/>
      <c r="BH73" s="2937" t="n"/>
      <c r="BI73" s="1492" t="n"/>
      <c r="BJ73" s="2862" t="n"/>
      <c r="BK73" s="2871" t="n"/>
      <c r="BL73" s="2937" t="n"/>
      <c r="BM73" s="2937" t="n"/>
      <c r="BN73" s="2937" t="n"/>
      <c r="BO73" s="2868" t="n"/>
      <c r="BP73" s="2868" t="n"/>
      <c r="BQ73" s="2937" t="n"/>
      <c r="BR73" s="1492" t="n"/>
      <c r="BS73" s="1496" t="n"/>
      <c r="BT73" s="2871" t="n"/>
      <c r="BU73" s="2937" t="n"/>
      <c r="BV73" s="2937" t="n"/>
      <c r="BW73" s="2868" t="n"/>
      <c r="BX73" s="2868" t="n"/>
      <c r="BY73" s="2937" t="n"/>
      <c r="BZ73" s="1492" t="n"/>
      <c r="CA73" s="482" t="n"/>
      <c r="CB73" s="2871" t="n"/>
      <c r="CC73" s="2937" t="n"/>
      <c r="CD73" s="2937" t="n"/>
      <c r="CE73" s="2868" t="n"/>
      <c r="CF73" s="2868" t="n"/>
      <c r="CG73" s="2937" t="n"/>
      <c r="CH73" s="1492" t="n"/>
      <c r="CI73" s="482" t="n"/>
      <c r="CJ73" s="2871" t="n"/>
      <c r="CK73" s="2937" t="n"/>
      <c r="CL73" s="2937" t="n"/>
      <c r="CM73" s="2868" t="n"/>
      <c r="CN73" s="2868" t="n"/>
      <c r="CO73" s="2937" t="n"/>
      <c r="CP73" s="1492" t="n"/>
      <c r="CQ73" s="1496" t="n"/>
      <c r="CR73" s="2868" t="n">
        <v>0</v>
      </c>
      <c r="CS73" s="2868" t="n">
        <v>0</v>
      </c>
      <c r="CT73" s="2868" t="n">
        <v>0</v>
      </c>
      <c r="CU73" s="2868" t="n">
        <v>0</v>
      </c>
      <c r="CV73" s="2868" t="n">
        <v>0</v>
      </c>
      <c r="CW73" s="2868" t="n">
        <v>0</v>
      </c>
      <c r="CX73" s="2054" t="n"/>
      <c r="CY73" s="39" t="n"/>
      <c r="CZ73" s="3091" t="n">
        <v>0</v>
      </c>
      <c r="DA73" s="2937" t="n">
        <v>0</v>
      </c>
      <c r="DB73" s="2937" t="n"/>
      <c r="DC73" s="2937" t="n"/>
      <c r="DD73" s="2937" t="n">
        <v>0</v>
      </c>
      <c r="DE73" s="1492" t="n"/>
      <c r="DF73" s="1492" t="n"/>
      <c r="DG73" s="1492" t="n"/>
      <c r="DH73" s="1492" t="n"/>
      <c r="DI73" s="2761" t="n"/>
      <c r="DJ73" s="2605" t="n"/>
      <c r="DL73" s="2605" t="n"/>
      <c r="DM73" s="2847">
        <f>(CS73-CZ73)*10^6</f>
        <v/>
      </c>
      <c r="DN73" s="2847">
        <f>(CT73-DC73)*10^6</f>
        <v/>
      </c>
      <c r="DO73" s="2847">
        <f>(CW73-DD73)*10^6</f>
        <v/>
      </c>
    </row>
    <row customFormat="1" customHeight="1" hidden="1" ht="15" outlineLevel="1" r="74" s="1438">
      <c r="A74" s="2071" t="n"/>
      <c r="B74" s="1905" t="inlineStr">
        <is>
          <t xml:space="preserve">    Sortant sms LIBERCOM</t>
        </is>
      </c>
      <c r="C74" s="425" t="inlineStr">
        <is>
          <t>CA67</t>
        </is>
      </c>
      <c r="D74" s="2937" t="n">
        <v>0</v>
      </c>
      <c r="E74" s="2937" t="n">
        <v>0</v>
      </c>
      <c r="F74" s="2868" t="n">
        <v>0</v>
      </c>
      <c r="G74" s="2937" t="n">
        <v>0</v>
      </c>
      <c r="H74" s="2079" t="n"/>
      <c r="I74" s="1496" t="n"/>
      <c r="J74" s="2937" t="n">
        <v>0</v>
      </c>
      <c r="K74" s="2937" t="n">
        <v>0</v>
      </c>
      <c r="L74" s="2868" t="n">
        <v>0</v>
      </c>
      <c r="M74" s="2937" t="n">
        <v>0</v>
      </c>
      <c r="N74" s="2079" t="n"/>
      <c r="O74" s="2862" t="n"/>
      <c r="P74" s="2937" t="n">
        <v>0</v>
      </c>
      <c r="Q74" s="2937" t="n">
        <v>0</v>
      </c>
      <c r="R74" s="2868" t="n">
        <v>0</v>
      </c>
      <c r="S74" s="2937" t="n">
        <v>0</v>
      </c>
      <c r="T74" s="2079" t="n"/>
      <c r="U74" s="1496" t="n"/>
      <c r="V74" s="3089" t="n">
        <v>0</v>
      </c>
      <c r="W74" s="3090" t="n">
        <v>0</v>
      </c>
      <c r="X74" s="3090" t="n">
        <v>0</v>
      </c>
      <c r="Y74" s="3120" t="n">
        <v>0</v>
      </c>
      <c r="Z74" s="3120" t="n">
        <v>0</v>
      </c>
      <c r="AA74" s="3090" t="n">
        <v>0</v>
      </c>
      <c r="AB74" s="2079" t="n"/>
      <c r="AC74" s="1496" t="n"/>
      <c r="AD74" s="2937" t="n"/>
      <c r="AE74" s="2937" t="n"/>
      <c r="AF74" s="2937" t="n"/>
      <c r="AG74" s="2868" t="n"/>
      <c r="AH74" s="2867" t="n"/>
      <c r="AI74" s="2937" t="n"/>
      <c r="AJ74" s="1492" t="n"/>
      <c r="AK74" s="1496" t="n"/>
      <c r="AL74" s="2937" t="n"/>
      <c r="AM74" s="2937" t="n"/>
      <c r="AN74" s="2937" t="n"/>
      <c r="AO74" s="2937" t="n"/>
      <c r="AP74" s="2868" t="n"/>
      <c r="AQ74" s="2867" t="n"/>
      <c r="AR74" s="2937" t="n"/>
      <c r="AS74" s="1492" t="n"/>
      <c r="AT74" s="2862" t="n"/>
      <c r="AU74" s="2871" t="n"/>
      <c r="AV74" s="2937" t="n"/>
      <c r="AW74" s="2937" t="n"/>
      <c r="AX74" s="2868" t="n"/>
      <c r="AY74" s="2868" t="n"/>
      <c r="AZ74" s="2937" t="n"/>
      <c r="BA74" s="1492" t="n"/>
      <c r="BB74" s="1496" t="n"/>
      <c r="BC74" s="2871" t="n"/>
      <c r="BD74" s="2937" t="n"/>
      <c r="BE74" s="2937" t="n"/>
      <c r="BF74" s="2868" t="n"/>
      <c r="BG74" s="2868" t="n"/>
      <c r="BH74" s="2937" t="n"/>
      <c r="BI74" s="1492" t="n"/>
      <c r="BJ74" s="2862" t="n"/>
      <c r="BK74" s="2871" t="n"/>
      <c r="BL74" s="2937" t="n"/>
      <c r="BM74" s="2937" t="n"/>
      <c r="BN74" s="2937" t="n"/>
      <c r="BO74" s="2868" t="n"/>
      <c r="BP74" s="2868" t="n"/>
      <c r="BQ74" s="2937" t="n"/>
      <c r="BR74" s="1492" t="n"/>
      <c r="BS74" s="1496" t="n"/>
      <c r="BT74" s="2871" t="n"/>
      <c r="BU74" s="2937" t="n"/>
      <c r="BV74" s="2937" t="n"/>
      <c r="BW74" s="2868" t="n"/>
      <c r="BX74" s="2868" t="n"/>
      <c r="BY74" s="2937" t="n"/>
      <c r="BZ74" s="1492" t="n"/>
      <c r="CA74" s="482" t="n"/>
      <c r="CB74" s="2871" t="n"/>
      <c r="CC74" s="2937" t="n"/>
      <c r="CD74" s="2937" t="n"/>
      <c r="CE74" s="2868" t="n"/>
      <c r="CF74" s="2868" t="n"/>
      <c r="CG74" s="2937" t="n"/>
      <c r="CH74" s="1492" t="n"/>
      <c r="CI74" s="482" t="n"/>
      <c r="CJ74" s="2871" t="n"/>
      <c r="CK74" s="2937" t="n"/>
      <c r="CL74" s="2937" t="n"/>
      <c r="CM74" s="2868" t="n"/>
      <c r="CN74" s="2868" t="n"/>
      <c r="CO74" s="2937" t="n"/>
      <c r="CP74" s="1492" t="n"/>
      <c r="CQ74" s="1496" t="n"/>
      <c r="CR74" s="2868" t="n">
        <v>0</v>
      </c>
      <c r="CS74" s="2868" t="n">
        <v>0</v>
      </c>
      <c r="CT74" s="2868" t="n">
        <v>0</v>
      </c>
      <c r="CU74" s="2868" t="n">
        <v>0</v>
      </c>
      <c r="CV74" s="2868" t="n">
        <v>0</v>
      </c>
      <c r="CW74" s="2868" t="n">
        <v>0</v>
      </c>
      <c r="CX74" s="2054" t="n"/>
      <c r="CY74" s="39" t="n"/>
      <c r="CZ74" s="3091" t="n">
        <v>0</v>
      </c>
      <c r="DA74" s="2937" t="n">
        <v>0</v>
      </c>
      <c r="DB74" s="2937" t="n"/>
      <c r="DC74" s="2937" t="n"/>
      <c r="DD74" s="2937" t="n">
        <v>0</v>
      </c>
      <c r="DE74" s="1492" t="n"/>
      <c r="DF74" s="1492" t="n"/>
      <c r="DG74" s="1492" t="n"/>
      <c r="DH74" s="1492" t="n"/>
      <c r="DI74" s="2761" t="n"/>
      <c r="DJ74" s="2605" t="n"/>
      <c r="DL74" s="2605" t="n"/>
      <c r="DM74" s="2847">
        <f>(CS74-CZ74)*10^6</f>
        <v/>
      </c>
      <c r="DN74" s="2847">
        <f>(CT74-DC74)*10^6</f>
        <v/>
      </c>
      <c r="DO74" s="2847">
        <f>(CW74-DD74)*10^6</f>
        <v/>
      </c>
    </row>
    <row customFormat="1" customHeight="1" hidden="1" ht="15" outlineLevel="1" r="75" s="1438">
      <c r="A75" s="2071" t="n"/>
      <c r="B75" s="1905" t="inlineStr">
        <is>
          <t xml:space="preserve">    Sortant sms INTERNATIONAL</t>
        </is>
      </c>
      <c r="C75" s="425" t="inlineStr">
        <is>
          <t>CA68</t>
        </is>
      </c>
      <c r="D75" s="2937" t="n">
        <v>0</v>
      </c>
      <c r="E75" s="2937" t="n">
        <v>0.03663705724435591</v>
      </c>
      <c r="F75" s="2868" t="n">
        <v>-0.03663705724435591</v>
      </c>
      <c r="G75" s="2937" t="n">
        <v>0</v>
      </c>
      <c r="H75" s="2079" t="n"/>
      <c r="I75" s="1496" t="n"/>
      <c r="J75" s="2937" t="n">
        <v>0</v>
      </c>
      <c r="K75" s="2937" t="n">
        <v>0.03673849326169363</v>
      </c>
      <c r="L75" s="2868" t="n">
        <v>-0.03673849326169363</v>
      </c>
      <c r="M75" s="2937" t="n">
        <v>0</v>
      </c>
      <c r="N75" s="2079" t="n"/>
      <c r="O75" s="2862" t="n"/>
      <c r="P75" s="2937" t="n">
        <v>0</v>
      </c>
      <c r="Q75" s="2937" t="n">
        <v>0.03683992927903135</v>
      </c>
      <c r="R75" s="2868" t="n">
        <v>-0.03683992927903135</v>
      </c>
      <c r="S75" s="2937" t="n">
        <v>0</v>
      </c>
      <c r="T75" s="2079" t="n"/>
      <c r="U75" s="1496" t="n"/>
      <c r="V75" s="3089" t="n">
        <v>0</v>
      </c>
      <c r="W75" s="3090" t="n">
        <v>0.0369498182978139</v>
      </c>
      <c r="X75" s="3090" t="n">
        <v>0.0365561338438576</v>
      </c>
      <c r="Y75" s="3120" t="n">
        <v>-0.0369498182978139</v>
      </c>
      <c r="Z75" s="3120" t="n">
        <v>-0.0365561338438576</v>
      </c>
      <c r="AA75" s="3090" t="n">
        <v>0</v>
      </c>
      <c r="AB75" s="2079" t="n"/>
      <c r="AC75" s="1496" t="n"/>
      <c r="AD75" s="2937" t="n"/>
      <c r="AE75" s="2937" t="n"/>
      <c r="AF75" s="2937" t="n"/>
      <c r="AG75" s="2868" t="n"/>
      <c r="AH75" s="2867" t="n"/>
      <c r="AI75" s="2937" t="n"/>
      <c r="AJ75" s="1492" t="n"/>
      <c r="AK75" s="1496" t="n"/>
      <c r="AL75" s="2937" t="n"/>
      <c r="AM75" s="2937" t="n"/>
      <c r="AN75" s="2937" t="n"/>
      <c r="AO75" s="2937" t="n"/>
      <c r="AP75" s="2868" t="n"/>
      <c r="AQ75" s="2867" t="n"/>
      <c r="AR75" s="2937" t="n"/>
      <c r="AS75" s="1492" t="n"/>
      <c r="AT75" s="2862" t="n"/>
      <c r="AU75" s="2871" t="n"/>
      <c r="AV75" s="2937" t="n"/>
      <c r="AW75" s="2937" t="n"/>
      <c r="AX75" s="2868" t="n"/>
      <c r="AY75" s="2868" t="n"/>
      <c r="AZ75" s="2937" t="n"/>
      <c r="BA75" s="1492" t="n"/>
      <c r="BB75" s="1496" t="n"/>
      <c r="BC75" s="2871" t="n"/>
      <c r="BD75" s="2937" t="n"/>
      <c r="BE75" s="2937" t="n"/>
      <c r="BF75" s="2868" t="n"/>
      <c r="BG75" s="2868" t="n"/>
      <c r="BH75" s="2937" t="n"/>
      <c r="BI75" s="1492" t="n"/>
      <c r="BJ75" s="2862" t="n"/>
      <c r="BK75" s="2871" t="n"/>
      <c r="BL75" s="2937" t="n"/>
      <c r="BM75" s="2937" t="n"/>
      <c r="BN75" s="2937" t="n"/>
      <c r="BO75" s="2868" t="n"/>
      <c r="BP75" s="2868" t="n"/>
      <c r="BQ75" s="2937" t="n"/>
      <c r="BR75" s="1492" t="n"/>
      <c r="BS75" s="1496" t="n"/>
      <c r="BT75" s="2871" t="n"/>
      <c r="BU75" s="2937" t="n"/>
      <c r="BV75" s="2937" t="n"/>
      <c r="BW75" s="2868" t="n"/>
      <c r="BX75" s="2868" t="n"/>
      <c r="BY75" s="2937" t="n"/>
      <c r="BZ75" s="1492" t="n"/>
      <c r="CA75" s="482" t="n"/>
      <c r="CB75" s="2871" t="n"/>
      <c r="CC75" s="2937" t="n"/>
      <c r="CD75" s="2937" t="n"/>
      <c r="CE75" s="2868" t="n"/>
      <c r="CF75" s="2868" t="n"/>
      <c r="CG75" s="2937" t="n"/>
      <c r="CH75" s="1492" t="n"/>
      <c r="CI75" s="482" t="n"/>
      <c r="CJ75" s="2871" t="n"/>
      <c r="CK75" s="2937" t="n"/>
      <c r="CL75" s="2937" t="n"/>
      <c r="CM75" s="2868" t="n"/>
      <c r="CN75" s="2868" t="n"/>
      <c r="CO75" s="2937" t="n"/>
      <c r="CP75" s="1492" t="n"/>
      <c r="CQ75" s="1496" t="n"/>
      <c r="CR75" s="2868" t="n">
        <v>0</v>
      </c>
      <c r="CS75" s="2868" t="n">
        <v>0.1471652980828948</v>
      </c>
      <c r="CT75" s="2868" t="n">
        <v>0.0365561338438576</v>
      </c>
      <c r="CU75" s="2868" t="n">
        <v>-0.1471652980828948</v>
      </c>
      <c r="CV75" s="2868" t="n">
        <v>-0.0365561338438576</v>
      </c>
      <c r="CW75" s="2868" t="n">
        <v>0</v>
      </c>
      <c r="CX75" s="2054">
        <f>+CR75/CW75-1</f>
        <v/>
      </c>
      <c r="CY75" s="39" t="n"/>
      <c r="CZ75" s="3091" t="n">
        <v>0.447214349726098</v>
      </c>
      <c r="DA75" s="2937" t="n">
        <v>0.3348114022271293</v>
      </c>
      <c r="DB75" s="2937" t="n"/>
      <c r="DC75" s="2937" t="n"/>
      <c r="DD75" s="2937" t="n">
        <v>0</v>
      </c>
      <c r="DE75" s="1492">
        <f>(CZ75-DD75)/DD75</f>
        <v/>
      </c>
      <c r="DF75" s="1492">
        <f>(DA75-DD75)/DD75</f>
        <v/>
      </c>
      <c r="DG75" s="1492">
        <f>(DB75-DD75)/DD75</f>
        <v/>
      </c>
      <c r="DH75" s="1492">
        <f>(DC75-DD75)/DD75</f>
        <v/>
      </c>
      <c r="DI75" s="2761" t="n"/>
      <c r="DJ75" s="2605" t="n"/>
      <c r="DL75" s="2605" t="n"/>
      <c r="DM75" s="2847">
        <f>(CS75-CZ75)*10^6</f>
        <v/>
      </c>
      <c r="DN75" s="2847">
        <f>(CT75-DC75)*10^6</f>
        <v/>
      </c>
      <c r="DO75" s="2847">
        <f>(CW75-DD75)*10^6</f>
        <v/>
      </c>
    </row>
    <row customFormat="1" customHeight="1" hidden="1" ht="15" outlineLevel="1" r="76" s="1439">
      <c r="A76" s="1912" t="n"/>
      <c r="B76" s="1902" t="inlineStr">
        <is>
          <t>Total SMS Sortant</t>
        </is>
      </c>
      <c r="C76" s="425" t="inlineStr">
        <is>
          <t>CA69</t>
        </is>
      </c>
      <c r="D76" s="3085" t="n">
        <v>0.006144</v>
      </c>
      <c r="E76" s="3085" t="n">
        <v>0.03776348251821197</v>
      </c>
      <c r="F76" s="3085" t="n">
        <v>-0.03161948251821198</v>
      </c>
      <c r="G76" s="3085" t="n">
        <v>0.018734</v>
      </c>
      <c r="H76" s="1928" t="n">
        <v>-0.6720401409202519</v>
      </c>
      <c r="I76" s="1498" t="n"/>
      <c r="J76" s="3085" t="n">
        <v>0.004924</v>
      </c>
      <c r="K76" s="3085" t="n">
        <v>0.03786803723836598</v>
      </c>
      <c r="L76" s="3085" t="n">
        <v>-0.03294403723836598</v>
      </c>
      <c r="M76" s="3085" t="n">
        <v>-0.001306</v>
      </c>
      <c r="N76" s="1928" t="n">
        <v>-4.770290964777947</v>
      </c>
      <c r="O76" s="3067" t="n"/>
      <c r="P76" s="3085" t="n">
        <v>0.005034</v>
      </c>
      <c r="Q76" s="3085" t="n">
        <v>0.03797259195851999</v>
      </c>
      <c r="R76" s="3085" t="n">
        <v>-0.03293859195851999</v>
      </c>
      <c r="S76" s="3085" t="n">
        <v>-0.001922</v>
      </c>
      <c r="T76" s="1928" t="n">
        <v>-3.619146722164412</v>
      </c>
      <c r="U76" s="1498" t="n"/>
      <c r="V76" s="3103" t="n">
        <v>-0.000856</v>
      </c>
      <c r="W76" s="3104" t="n">
        <v>0.0380858595720202</v>
      </c>
      <c r="X76" s="3104" t="n">
        <v>0.04159020368658194</v>
      </c>
      <c r="Y76" s="3104" t="n">
        <v>-0.0389418595720202</v>
      </c>
      <c r="Z76" s="3104" t="n">
        <v>-0.04244620368658195</v>
      </c>
      <c r="AA76" s="3104" t="n">
        <v>0.004312</v>
      </c>
      <c r="AB76" s="1928" t="n">
        <v>-1.198515769944341</v>
      </c>
      <c r="AC76" s="1498" t="n"/>
      <c r="AD76" s="3085" t="n"/>
      <c r="AE76" s="3085" t="n"/>
      <c r="AF76" s="3085" t="n"/>
      <c r="AG76" s="3085" t="n"/>
      <c r="AH76" s="3105" t="n"/>
      <c r="AI76" s="3085" t="n"/>
      <c r="AJ76" s="1494" t="n"/>
      <c r="AK76" s="1498" t="n"/>
      <c r="AL76" s="3085" t="n"/>
      <c r="AM76" s="3085" t="n"/>
      <c r="AN76" s="3085" t="n"/>
      <c r="AO76" s="3085" t="n"/>
      <c r="AP76" s="3085" t="n"/>
      <c r="AQ76" s="3105" t="n"/>
      <c r="AR76" s="3085" t="n"/>
      <c r="AS76" s="1494" t="n"/>
      <c r="AT76" s="3067" t="n"/>
      <c r="AU76" s="3105" t="n"/>
      <c r="AV76" s="3085" t="n"/>
      <c r="AW76" s="3085" t="n"/>
      <c r="AX76" s="3085" t="n"/>
      <c r="AY76" s="3085" t="n"/>
      <c r="AZ76" s="3085" t="n"/>
      <c r="BA76" s="1494" t="n"/>
      <c r="BB76" s="1498" t="n"/>
      <c r="BC76" s="3105" t="n"/>
      <c r="BD76" s="3085" t="n"/>
      <c r="BE76" s="3085" t="n"/>
      <c r="BF76" s="3085" t="n"/>
      <c r="BG76" s="3085" t="n"/>
      <c r="BH76" s="3085" t="n"/>
      <c r="BI76" s="1494" t="n"/>
      <c r="BJ76" s="3067" t="n"/>
      <c r="BK76" s="3105" t="n"/>
      <c r="BL76" s="3085" t="n"/>
      <c r="BM76" s="3085" t="n"/>
      <c r="BN76" s="3085" t="n"/>
      <c r="BO76" s="3085" t="n"/>
      <c r="BP76" s="3085" t="n"/>
      <c r="BQ76" s="3085" t="n"/>
      <c r="BR76" s="1494" t="n"/>
      <c r="BS76" s="1498" t="n"/>
      <c r="BT76" s="3105" t="n"/>
      <c r="BU76" s="3085" t="n"/>
      <c r="BV76" s="3085" t="n"/>
      <c r="BW76" s="3085" t="n"/>
      <c r="BX76" s="3085" t="n"/>
      <c r="BY76" s="3085" t="n"/>
      <c r="BZ76" s="1494" t="n"/>
      <c r="CA76" s="659" t="n"/>
      <c r="CB76" s="3105" t="n"/>
      <c r="CC76" s="3085" t="n"/>
      <c r="CD76" s="3085" t="n"/>
      <c r="CE76" s="3085" t="n"/>
      <c r="CF76" s="3085" t="n"/>
      <c r="CG76" s="3085" t="n"/>
      <c r="CH76" s="1494" t="n"/>
      <c r="CI76" s="659" t="n"/>
      <c r="CJ76" s="3105" t="n"/>
      <c r="CK76" s="3085" t="n"/>
      <c r="CL76" s="3085" t="n"/>
      <c r="CM76" s="3085" t="n"/>
      <c r="CN76" s="3085" t="n"/>
      <c r="CO76" s="3085" t="n"/>
      <c r="CP76" s="1494" t="n"/>
      <c r="CQ76" s="1498" t="n"/>
      <c r="CR76" s="3085" t="n">
        <v>0.015246</v>
      </c>
      <c r="CS76" s="3085" t="n">
        <v>0.1516899712871181</v>
      </c>
      <c r="CT76" s="3085" t="n">
        <v>0.05769220368658194</v>
      </c>
      <c r="CU76" s="3085" t="n">
        <v>-0.1364439712871181</v>
      </c>
      <c r="CV76" s="3085" t="n">
        <v>-0.04244620368658194</v>
      </c>
      <c r="CW76" s="3085" t="n">
        <v>0.019818</v>
      </c>
      <c r="CX76" s="2104">
        <f>+CR76/CW76-1</f>
        <v/>
      </c>
      <c r="CY76" s="666" t="n"/>
      <c r="CZ76" s="3106" t="n">
        <v>0.460964186210036</v>
      </c>
      <c r="DA76" s="3085" t="n">
        <v>0.3970195903199668</v>
      </c>
      <c r="DB76" s="3085" t="n"/>
      <c r="DC76" s="3085" t="n"/>
      <c r="DD76" s="3085" t="n">
        <v>0.034092</v>
      </c>
      <c r="DE76" s="1494">
        <f>(CZ76-DD76)/DD76</f>
        <v/>
      </c>
      <c r="DF76" s="1494">
        <f>(DA76-DD76)/DD76</f>
        <v/>
      </c>
      <c r="DG76" s="1494">
        <f>(DB76-DD76)/DD76</f>
        <v/>
      </c>
      <c r="DH76" s="1494">
        <f>(DC76-DD76)/DD76</f>
        <v/>
      </c>
      <c r="DI76" s="2761" t="n"/>
      <c r="DJ76" s="2605" t="n"/>
      <c r="DL76" s="2605" t="n"/>
      <c r="DM76" s="2847">
        <f>(CS76-CZ76)*10^6</f>
        <v/>
      </c>
      <c r="DN76" s="2847">
        <f>(CT76-DC76)*10^6</f>
        <v/>
      </c>
      <c r="DO76" s="2847">
        <f>(CW76-DD76)*10^6</f>
        <v/>
      </c>
    </row>
    <row customFormat="1" customHeight="1" hidden="1" ht="15" outlineLevel="1" r="77" s="1438">
      <c r="A77" s="2071" t="n"/>
      <c r="B77" s="3118" t="n"/>
      <c r="C77" s="425" t="inlineStr">
        <is>
          <t>CA70</t>
        </is>
      </c>
      <c r="D77" s="2868" t="n"/>
      <c r="E77" s="2868" t="n"/>
      <c r="F77" s="2868" t="n"/>
      <c r="G77" s="2868" t="n"/>
      <c r="H77" s="2079" t="n"/>
      <c r="I77" s="1496" t="n"/>
      <c r="J77" s="2868" t="n"/>
      <c r="K77" s="2868" t="n"/>
      <c r="L77" s="2868" t="n"/>
      <c r="M77" s="2868" t="n"/>
      <c r="N77" s="2079" t="n"/>
      <c r="O77" s="2862" t="n"/>
      <c r="P77" s="2868" t="n"/>
      <c r="Q77" s="2868" t="n"/>
      <c r="R77" s="2868" t="n"/>
      <c r="S77" s="2868" t="n"/>
      <c r="T77" s="2079" t="n"/>
      <c r="U77" s="1496" t="n"/>
      <c r="V77" s="3119" t="n"/>
      <c r="W77" s="3120" t="n"/>
      <c r="X77" s="3120" t="n"/>
      <c r="Y77" s="3120" t="n"/>
      <c r="Z77" s="3120" t="n"/>
      <c r="AA77" s="3120" t="n"/>
      <c r="AB77" s="2079" t="n"/>
      <c r="AC77" s="1496" t="n"/>
      <c r="AD77" s="2868" t="n"/>
      <c r="AE77" s="2868" t="n"/>
      <c r="AF77" s="2868" t="n"/>
      <c r="AG77" s="2868" t="n"/>
      <c r="AH77" s="2867" t="n"/>
      <c r="AI77" s="2868" t="n"/>
      <c r="AJ77" s="1492" t="n"/>
      <c r="AK77" s="1496" t="n"/>
      <c r="AL77" s="2868" t="n"/>
      <c r="AM77" s="2868" t="n"/>
      <c r="AN77" s="2868" t="n"/>
      <c r="AO77" s="2868" t="n"/>
      <c r="AP77" s="2868" t="n"/>
      <c r="AQ77" s="2867" t="n"/>
      <c r="AR77" s="2868" t="n"/>
      <c r="AS77" s="1492" t="n"/>
      <c r="AT77" s="2862" t="n"/>
      <c r="AU77" s="2867" t="n"/>
      <c r="AV77" s="2868" t="n"/>
      <c r="AW77" s="2868" t="n"/>
      <c r="AX77" s="2868" t="n"/>
      <c r="AY77" s="2868" t="n"/>
      <c r="AZ77" s="2868" t="n"/>
      <c r="BA77" s="1492" t="n"/>
      <c r="BB77" s="1496" t="n"/>
      <c r="BC77" s="2867" t="n"/>
      <c r="BD77" s="2868" t="n"/>
      <c r="BE77" s="2868" t="n"/>
      <c r="BF77" s="2868" t="n"/>
      <c r="BG77" s="2868" t="n"/>
      <c r="BH77" s="2868" t="n"/>
      <c r="BI77" s="1492" t="n"/>
      <c r="BJ77" s="2862" t="n"/>
      <c r="BK77" s="2867" t="n"/>
      <c r="BL77" s="2868" t="n"/>
      <c r="BM77" s="2868" t="n"/>
      <c r="BN77" s="2868" t="n"/>
      <c r="BO77" s="2868" t="n"/>
      <c r="BP77" s="2868" t="n"/>
      <c r="BQ77" s="2868" t="n"/>
      <c r="BR77" s="1492" t="n"/>
      <c r="BS77" s="1496" t="n"/>
      <c r="BT77" s="2867" t="n"/>
      <c r="BU77" s="2868" t="n"/>
      <c r="BV77" s="2868" t="n"/>
      <c r="BW77" s="2868" t="n"/>
      <c r="BX77" s="2868" t="n"/>
      <c r="BY77" s="2868" t="n"/>
      <c r="BZ77" s="1492" t="n"/>
      <c r="CA77" s="482" t="n"/>
      <c r="CB77" s="2867" t="n"/>
      <c r="CC77" s="2868" t="n"/>
      <c r="CD77" s="2868" t="n"/>
      <c r="CE77" s="2868" t="n"/>
      <c r="CF77" s="2868" t="n"/>
      <c r="CG77" s="2868" t="n"/>
      <c r="CH77" s="1492" t="n"/>
      <c r="CI77" s="482" t="n"/>
      <c r="CJ77" s="2867" t="n"/>
      <c r="CK77" s="2868" t="n"/>
      <c r="CL77" s="2868" t="n"/>
      <c r="CM77" s="2868" t="n"/>
      <c r="CN77" s="2868" t="n"/>
      <c r="CO77" s="2868" t="n"/>
      <c r="CP77" s="1492" t="n"/>
      <c r="CQ77" s="1496" t="n"/>
      <c r="CR77" s="2868" t="n"/>
      <c r="CS77" s="2868" t="n"/>
      <c r="CT77" s="2868" t="n"/>
      <c r="CU77" s="2868">
        <f>+CR77-CS77</f>
        <v/>
      </c>
      <c r="CV77" s="2868">
        <f>+CR77-CT77</f>
        <v/>
      </c>
      <c r="CW77" s="2868" t="n"/>
      <c r="CX77" s="2054" t="n"/>
      <c r="CY77" s="39" t="n"/>
      <c r="CZ77" s="3121" t="n"/>
      <c r="DA77" s="2868" t="n"/>
      <c r="DB77" s="2868" t="n"/>
      <c r="DC77" s="2868" t="n"/>
      <c r="DD77" s="2868" t="n"/>
      <c r="DE77" s="1492" t="n"/>
      <c r="DF77" s="1492" t="n"/>
      <c r="DG77" s="1492" t="n"/>
      <c r="DH77" s="1492" t="n"/>
      <c r="DI77" s="2761" t="n"/>
      <c r="DJ77" s="2605" t="n"/>
      <c r="DL77" s="2605" t="n"/>
      <c r="DM77" s="2847">
        <f>(CS77-CZ77)*10^6</f>
        <v/>
      </c>
      <c r="DN77" s="2847">
        <f>(CT77-DC77)*10^6</f>
        <v/>
      </c>
      <c r="DO77" s="2847">
        <f>(CW77-DD77)*10^6</f>
        <v/>
      </c>
    </row>
    <row customFormat="1" customHeight="1" hidden="1" ht="15" outlineLevel="1" r="78" s="1883">
      <c r="A78" s="2073" t="n"/>
      <c r="B78" s="1910" t="inlineStr">
        <is>
          <t xml:space="preserve">    Revenu Internet 3G</t>
        </is>
      </c>
      <c r="C78" s="425" t="inlineStr">
        <is>
          <t>CA71</t>
        </is>
      </c>
      <c r="D78" s="2925" t="n">
        <v>0.663395</v>
      </c>
      <c r="E78" s="2925" t="n">
        <v>0.9229065626431086</v>
      </c>
      <c r="F78" s="2925" t="n">
        <v>-0.2595115626431086</v>
      </c>
      <c r="G78" s="2925" t="n">
        <v>-2.612012</v>
      </c>
      <c r="H78" s="2080" t="n">
        <v>-1.253978542211904</v>
      </c>
      <c r="I78" s="2082" t="n"/>
      <c r="J78" s="2925" t="n">
        <v>2.442491</v>
      </c>
      <c r="K78" s="2925" t="n">
        <v>0.8438768612254225</v>
      </c>
      <c r="L78" s="2925" t="n">
        <v>1.598614138774578</v>
      </c>
      <c r="M78" s="2925" t="n">
        <v>-1.04396</v>
      </c>
      <c r="N78" s="2080" t="n">
        <v>-3.339640407678455</v>
      </c>
      <c r="O78" s="2862" t="n"/>
      <c r="P78" s="2925" t="n">
        <v>0.75606</v>
      </c>
      <c r="Q78" s="2925" t="n">
        <v>0.9438140003918278</v>
      </c>
      <c r="R78" s="2925" t="n">
        <v>-0.1877540003918279</v>
      </c>
      <c r="S78" s="2925" t="n">
        <v>-0.6359590000000001</v>
      </c>
      <c r="T78" s="2080" t="n">
        <v>-2.188850224621398</v>
      </c>
      <c r="U78" s="2082" t="n"/>
      <c r="V78" s="3122" t="n">
        <v>3.297847</v>
      </c>
      <c r="W78" s="3123" t="n">
        <v>0.935681443515765</v>
      </c>
      <c r="X78" s="3123" t="n">
        <v>0.6941520822710706</v>
      </c>
      <c r="Y78" s="3123" t="n">
        <v>2.362165556484235</v>
      </c>
      <c r="Z78" s="3123" t="n">
        <v>2.603694917728929</v>
      </c>
      <c r="AA78" s="3123" t="n">
        <v>-0.914427</v>
      </c>
      <c r="AB78" s="2080" t="n">
        <v>-4.606462845038477</v>
      </c>
      <c r="AC78" s="2082" t="n"/>
      <c r="AD78" s="2925" t="n"/>
      <c r="AE78" s="2925" t="n"/>
      <c r="AF78" s="2925" t="n"/>
      <c r="AG78" s="2925" t="n"/>
      <c r="AH78" s="2872" t="n"/>
      <c r="AI78" s="2925" t="n"/>
      <c r="AJ78" s="2096" t="n"/>
      <c r="AK78" s="2082" t="n"/>
      <c r="AL78" s="2925" t="n"/>
      <c r="AM78" s="2925" t="n"/>
      <c r="AN78" s="2925" t="n"/>
      <c r="AO78" s="2925" t="n"/>
      <c r="AP78" s="2925" t="n"/>
      <c r="AQ78" s="2872" t="n"/>
      <c r="AR78" s="2925" t="n"/>
      <c r="AS78" s="2096" t="n"/>
      <c r="AT78" s="2862" t="n"/>
      <c r="AU78" s="2872" t="n"/>
      <c r="AV78" s="2925" t="n"/>
      <c r="AW78" s="2925" t="n"/>
      <c r="AX78" s="2925" t="n"/>
      <c r="AY78" s="2925" t="n"/>
      <c r="AZ78" s="2925" t="n"/>
      <c r="BA78" s="2096" t="n"/>
      <c r="BB78" s="2082" t="n"/>
      <c r="BC78" s="2872" t="n"/>
      <c r="BD78" s="2925" t="n"/>
      <c r="BE78" s="2925" t="n"/>
      <c r="BF78" s="2925" t="n"/>
      <c r="BG78" s="2925" t="n"/>
      <c r="BH78" s="2925" t="n"/>
      <c r="BI78" s="2096" t="n"/>
      <c r="BJ78" s="2862" t="n"/>
      <c r="BK78" s="2872" t="n"/>
      <c r="BL78" s="2925" t="n"/>
      <c r="BM78" s="2925" t="n"/>
      <c r="BN78" s="2925" t="n"/>
      <c r="BO78" s="2925" t="n"/>
      <c r="BP78" s="2925" t="n"/>
      <c r="BQ78" s="2925" t="n"/>
      <c r="BR78" s="2096" t="n"/>
      <c r="BS78" s="2082" t="n"/>
      <c r="BT78" s="2872" t="n"/>
      <c r="BU78" s="2925" t="n"/>
      <c r="BV78" s="2925" t="n"/>
      <c r="BW78" s="2925" t="n"/>
      <c r="BX78" s="2925" t="n"/>
      <c r="BY78" s="2925" t="n"/>
      <c r="BZ78" s="2096" t="n"/>
      <c r="CA78" s="482" t="n"/>
      <c r="CB78" s="2872" t="n"/>
      <c r="CC78" s="2925" t="n"/>
      <c r="CD78" s="2925" t="n"/>
      <c r="CE78" s="2925" t="n"/>
      <c r="CF78" s="2925" t="n"/>
      <c r="CG78" s="2925" t="n"/>
      <c r="CH78" s="2096" t="n"/>
      <c r="CI78" s="482" t="n"/>
      <c r="CJ78" s="2872" t="n"/>
      <c r="CK78" s="2925" t="n"/>
      <c r="CL78" s="2925" t="n"/>
      <c r="CM78" s="2925" t="n"/>
      <c r="CN78" s="2925" t="n"/>
      <c r="CO78" s="2925" t="n"/>
      <c r="CP78" s="2096" t="n"/>
      <c r="CQ78" s="2082" t="n"/>
      <c r="CR78" s="2925" t="n">
        <v>7.159793</v>
      </c>
      <c r="CS78" s="2925" t="n">
        <v>3.646278867776124</v>
      </c>
      <c r="CT78" s="2925" t="n">
        <v>4.55609808227107</v>
      </c>
      <c r="CU78" s="2925" t="n">
        <v>3.513514132223875</v>
      </c>
      <c r="CV78" s="2925" t="n">
        <v>2.603694917728929</v>
      </c>
      <c r="CW78" s="2925" t="n">
        <v>-5.206358</v>
      </c>
      <c r="CX78" s="2105">
        <f>+CR78/CW78-1</f>
        <v/>
      </c>
      <c r="CY78" s="39" t="n"/>
      <c r="CZ78" s="3124" t="n">
        <v>11.8928317916141</v>
      </c>
      <c r="DA78" s="2925" t="n">
        <v>10.983863809379</v>
      </c>
      <c r="DB78" s="2925" t="n"/>
      <c r="DC78" s="2925" t="n"/>
      <c r="DD78" s="2925" t="n">
        <v>11.105551</v>
      </c>
      <c r="DE78" s="2096">
        <f>(CZ78-DD78)/DD78</f>
        <v/>
      </c>
      <c r="DF78" s="2096">
        <f>(DA78-DD78)/DD78</f>
        <v/>
      </c>
      <c r="DG78" s="2096">
        <f>(DB78-DD78)/DD78</f>
        <v/>
      </c>
      <c r="DH78" s="2096">
        <f>(DC78-DD78)/DD78</f>
        <v/>
      </c>
      <c r="DI78" s="2761" t="n"/>
      <c r="DJ78" s="3100" t="n"/>
      <c r="DL78" s="3100" t="n"/>
      <c r="DM78" s="2847">
        <f>(CS78-CZ78)*10^6</f>
        <v/>
      </c>
      <c r="DN78" s="2847">
        <f>(CT78-DC78)*10^6</f>
        <v/>
      </c>
      <c r="DO78" s="2847">
        <f>(CW78-DD78)*10^6</f>
        <v/>
      </c>
    </row>
    <row customFormat="1" customHeight="1" hidden="1" ht="15" outlineLevel="1" r="79" s="1438">
      <c r="A79" s="2071" t="n"/>
      <c r="B79" s="1905" t="inlineStr">
        <is>
          <t xml:space="preserve">    Transport and Automotive (Traking)</t>
        </is>
      </c>
      <c r="C79" s="425" t="inlineStr">
        <is>
          <t>CA72</t>
        </is>
      </c>
      <c r="D79" s="2868" t="n">
        <v>0</v>
      </c>
      <c r="E79" s="2937" t="n">
        <v>0</v>
      </c>
      <c r="F79" s="2868" t="n">
        <v>0</v>
      </c>
      <c r="G79" s="2937" t="n"/>
      <c r="H79" s="2079" t="n"/>
      <c r="I79" s="1496" t="n"/>
      <c r="J79" s="2868" t="n">
        <v>0</v>
      </c>
      <c r="K79" s="2937" t="n">
        <v>0</v>
      </c>
      <c r="L79" s="2868" t="n">
        <v>0</v>
      </c>
      <c r="M79" s="2937" t="n"/>
      <c r="N79" s="2079" t="n"/>
      <c r="O79" s="2862" t="n"/>
      <c r="P79" s="2868" t="n">
        <v>0</v>
      </c>
      <c r="Q79" s="2937" t="n">
        <v>0</v>
      </c>
      <c r="R79" s="2868" t="n">
        <v>0</v>
      </c>
      <c r="S79" s="2937" t="n"/>
      <c r="T79" s="2079" t="n"/>
      <c r="U79" s="1496" t="n"/>
      <c r="V79" s="3119" t="n">
        <v>0</v>
      </c>
      <c r="W79" s="3090" t="n">
        <v>0</v>
      </c>
      <c r="X79" s="3090" t="n">
        <v>0</v>
      </c>
      <c r="Y79" s="3120" t="n">
        <v>0</v>
      </c>
      <c r="Z79" s="3120" t="n">
        <v>0</v>
      </c>
      <c r="AA79" s="3090" t="n"/>
      <c r="AB79" s="2079" t="n"/>
      <c r="AC79" s="1496" t="n"/>
      <c r="AD79" s="2868" t="n"/>
      <c r="AE79" s="2937" t="n"/>
      <c r="AF79" s="2937" t="n"/>
      <c r="AG79" s="2868" t="n"/>
      <c r="AH79" s="2867" t="n"/>
      <c r="AI79" s="2937" t="n"/>
      <c r="AJ79" s="1492" t="n"/>
      <c r="AK79" s="1496" t="n"/>
      <c r="AL79" s="2868" t="n"/>
      <c r="AM79" s="2937" t="n"/>
      <c r="AN79" s="2937" t="n"/>
      <c r="AO79" s="2937" t="n"/>
      <c r="AP79" s="2868" t="n"/>
      <c r="AQ79" s="2867" t="n"/>
      <c r="AR79" s="2937" t="n"/>
      <c r="AS79" s="1492" t="n"/>
      <c r="AT79" s="2862" t="n"/>
      <c r="AU79" s="2867" t="n"/>
      <c r="AV79" s="2937" t="n"/>
      <c r="AW79" s="2937" t="n"/>
      <c r="AX79" s="2868" t="n"/>
      <c r="AY79" s="2868" t="n"/>
      <c r="AZ79" s="2937" t="n"/>
      <c r="BA79" s="1492" t="n"/>
      <c r="BB79" s="1496" t="n"/>
      <c r="BC79" s="2867" t="n"/>
      <c r="BD79" s="2937" t="n"/>
      <c r="BE79" s="2937" t="n"/>
      <c r="BF79" s="2868" t="n"/>
      <c r="BG79" s="2868" t="n"/>
      <c r="BH79" s="2937" t="n"/>
      <c r="BI79" s="1492" t="n"/>
      <c r="BJ79" s="2862" t="n"/>
      <c r="BK79" s="2867" t="n"/>
      <c r="BL79" s="2937" t="n"/>
      <c r="BM79" s="2937" t="n"/>
      <c r="BN79" s="2937" t="n"/>
      <c r="BO79" s="2868" t="n"/>
      <c r="BP79" s="2868" t="n"/>
      <c r="BQ79" s="2937" t="n"/>
      <c r="BR79" s="1492" t="n"/>
      <c r="BS79" s="1496" t="n"/>
      <c r="BT79" s="2867" t="n"/>
      <c r="BU79" s="2937" t="n"/>
      <c r="BV79" s="2937" t="n"/>
      <c r="BW79" s="2868" t="n"/>
      <c r="BX79" s="2868" t="n"/>
      <c r="BY79" s="2937" t="n"/>
      <c r="BZ79" s="1492" t="n"/>
      <c r="CA79" s="482" t="n"/>
      <c r="CB79" s="2867" t="n"/>
      <c r="CC79" s="2937" t="n"/>
      <c r="CD79" s="2937" t="n"/>
      <c r="CE79" s="2868" t="n"/>
      <c r="CF79" s="2868" t="n"/>
      <c r="CG79" s="2937" t="n"/>
      <c r="CH79" s="1492" t="n"/>
      <c r="CI79" s="482" t="n"/>
      <c r="CJ79" s="2867" t="n"/>
      <c r="CK79" s="2937" t="n"/>
      <c r="CL79" s="2937" t="n"/>
      <c r="CM79" s="2868" t="n"/>
      <c r="CN79" s="2868" t="n"/>
      <c r="CO79" s="2937" t="n"/>
      <c r="CP79" s="1492" t="n"/>
      <c r="CQ79" s="1496" t="n"/>
      <c r="CR79" s="2868" t="n">
        <v>0</v>
      </c>
      <c r="CS79" s="2868" t="n">
        <v>0</v>
      </c>
      <c r="CT79" s="2868" t="n">
        <v>0</v>
      </c>
      <c r="CU79" s="2868" t="n">
        <v>0</v>
      </c>
      <c r="CV79" s="2868" t="n">
        <v>0</v>
      </c>
      <c r="CW79" s="2868" t="n">
        <v>0</v>
      </c>
      <c r="CX79" s="2054" t="n"/>
      <c r="CY79" s="39" t="n"/>
      <c r="CZ79" s="3091" t="n">
        <v>0</v>
      </c>
      <c r="DA79" s="2937" t="n">
        <v>0</v>
      </c>
      <c r="DB79" s="2937" t="n"/>
      <c r="DC79" s="2937" t="n"/>
      <c r="DD79" s="2937" t="n">
        <v>0</v>
      </c>
      <c r="DE79" s="1492" t="n"/>
      <c r="DF79" s="1492" t="n"/>
      <c r="DG79" s="1492" t="n"/>
      <c r="DH79" s="1492" t="n"/>
      <c r="DI79" s="2761" t="n"/>
      <c r="DJ79" s="2605" t="n"/>
      <c r="DL79" s="2605" t="n"/>
      <c r="DM79" s="2847">
        <f>(CS79-CZ79)*10^6</f>
        <v/>
      </c>
      <c r="DN79" s="2847">
        <f>(CT79-DC79)*10^6</f>
        <v/>
      </c>
      <c r="DO79" s="2847">
        <f>(CW79-DD79)*10^6</f>
        <v/>
      </c>
    </row>
    <row customFormat="1" customHeight="1" hidden="1" ht="15" outlineLevel="1" r="80" s="1438">
      <c r="A80" s="2071" t="n"/>
      <c r="B80" s="1905" t="inlineStr">
        <is>
          <t xml:space="preserve">    Banking</t>
        </is>
      </c>
      <c r="C80" s="425" t="inlineStr">
        <is>
          <t>CA73</t>
        </is>
      </c>
      <c r="D80" s="2868" t="n">
        <v>0</v>
      </c>
      <c r="E80" s="2937" t="n">
        <v>0.84723435483871</v>
      </c>
      <c r="F80" s="2868" t="n">
        <v>-0.84723435483871</v>
      </c>
      <c r="G80" s="2937" t="n"/>
      <c r="H80" s="2079" t="n"/>
      <c r="I80" s="1496" t="n"/>
      <c r="J80" s="2868" t="n">
        <v>0</v>
      </c>
      <c r="K80" s="2937" t="n">
        <v>0.84723435483871</v>
      </c>
      <c r="L80" s="2868" t="n">
        <v>-0.84723435483871</v>
      </c>
      <c r="M80" s="2937" t="n"/>
      <c r="N80" s="2079" t="n"/>
      <c r="O80" s="2862" t="n"/>
      <c r="P80" s="2868" t="n">
        <v>0</v>
      </c>
      <c r="Q80" s="2937" t="n">
        <v>0.84723435483871</v>
      </c>
      <c r="R80" s="2868" t="n">
        <v>-0.84723435483871</v>
      </c>
      <c r="S80" s="2937" t="n"/>
      <c r="T80" s="2079" t="n"/>
      <c r="U80" s="1496" t="n"/>
      <c r="V80" s="3119" t="n">
        <v>0</v>
      </c>
      <c r="W80" s="3090" t="n">
        <v>0.84723435483871</v>
      </c>
      <c r="X80" s="3090" t="n">
        <v>0</v>
      </c>
      <c r="Y80" s="3120" t="n">
        <v>-0.84723435483871</v>
      </c>
      <c r="Z80" s="3120" t="n">
        <v>0</v>
      </c>
      <c r="AA80" s="3090" t="n"/>
      <c r="AB80" s="2079" t="n"/>
      <c r="AC80" s="1496" t="n"/>
      <c r="AD80" s="2868" t="n"/>
      <c r="AE80" s="2937" t="n"/>
      <c r="AF80" s="2937" t="n"/>
      <c r="AG80" s="2868" t="n"/>
      <c r="AH80" s="2867" t="n"/>
      <c r="AI80" s="2937" t="n"/>
      <c r="AJ80" s="1492" t="n"/>
      <c r="AK80" s="1496" t="n"/>
      <c r="AL80" s="2868" t="n"/>
      <c r="AM80" s="2937" t="n"/>
      <c r="AN80" s="2937" t="n"/>
      <c r="AO80" s="2937" t="n"/>
      <c r="AP80" s="2868" t="n"/>
      <c r="AQ80" s="2867" t="n"/>
      <c r="AR80" s="2937" t="n"/>
      <c r="AS80" s="1492" t="n"/>
      <c r="AT80" s="2862" t="n"/>
      <c r="AU80" s="2867" t="n"/>
      <c r="AV80" s="2937" t="n"/>
      <c r="AW80" s="2937" t="n"/>
      <c r="AX80" s="2868" t="n"/>
      <c r="AY80" s="2868" t="n"/>
      <c r="AZ80" s="2937" t="n"/>
      <c r="BA80" s="1492" t="n"/>
      <c r="BB80" s="1496" t="n"/>
      <c r="BC80" s="2867" t="n"/>
      <c r="BD80" s="2937" t="n"/>
      <c r="BE80" s="2937" t="n"/>
      <c r="BF80" s="2868" t="n"/>
      <c r="BG80" s="2868" t="n"/>
      <c r="BH80" s="2937" t="n"/>
      <c r="BI80" s="1492" t="n"/>
      <c r="BJ80" s="2862" t="n"/>
      <c r="BK80" s="2867" t="n"/>
      <c r="BL80" s="2937" t="n"/>
      <c r="BM80" s="2937" t="n"/>
      <c r="BN80" s="2937" t="n"/>
      <c r="BO80" s="2868" t="n"/>
      <c r="BP80" s="2868" t="n"/>
      <c r="BQ80" s="2937" t="n"/>
      <c r="BR80" s="1492" t="n"/>
      <c r="BS80" s="1496" t="n"/>
      <c r="BT80" s="2867" t="n"/>
      <c r="BU80" s="2937" t="n"/>
      <c r="BV80" s="2937" t="n"/>
      <c r="BW80" s="2868" t="n"/>
      <c r="BX80" s="2868" t="n"/>
      <c r="BY80" s="2937" t="n"/>
      <c r="BZ80" s="1492" t="n"/>
      <c r="CA80" s="482" t="n"/>
      <c r="CB80" s="2867" t="n"/>
      <c r="CC80" s="2937" t="n"/>
      <c r="CD80" s="2937" t="n"/>
      <c r="CE80" s="2868" t="n"/>
      <c r="CF80" s="2868" t="n"/>
      <c r="CG80" s="2937" t="n"/>
      <c r="CH80" s="1492" t="n"/>
      <c r="CI80" s="482" t="n"/>
      <c r="CJ80" s="2867" t="n"/>
      <c r="CK80" s="2937" t="n"/>
      <c r="CL80" s="2937" t="n"/>
      <c r="CM80" s="2868" t="n"/>
      <c r="CN80" s="2868" t="n"/>
      <c r="CO80" s="2937" t="n"/>
      <c r="CP80" s="1492" t="n"/>
      <c r="CQ80" s="1496" t="n"/>
      <c r="CR80" s="2868" t="n">
        <v>0</v>
      </c>
      <c r="CS80" s="2868" t="n">
        <v>3.38893741935484</v>
      </c>
      <c r="CT80" s="2868" t="n">
        <v>0</v>
      </c>
      <c r="CU80" s="2868" t="n">
        <v>-3.38893741935484</v>
      </c>
      <c r="CV80" s="2868" t="n">
        <v>0</v>
      </c>
      <c r="CW80" s="2868" t="n">
        <v>0</v>
      </c>
      <c r="CX80" s="2054" t="n"/>
      <c r="CY80" s="39" t="n"/>
      <c r="CZ80" s="3091" t="n">
        <v>10.1668122580645</v>
      </c>
      <c r="DA80" s="2937" t="n">
        <v>0</v>
      </c>
      <c r="DB80" s="2937" t="n"/>
      <c r="DC80" s="2937" t="n"/>
      <c r="DD80" s="2937" t="n">
        <v>0</v>
      </c>
      <c r="DE80" s="1492" t="n"/>
      <c r="DF80" s="1492" t="n"/>
      <c r="DG80" s="1492" t="n"/>
      <c r="DH80" s="1492" t="n"/>
      <c r="DI80" s="2761" t="n"/>
      <c r="DJ80" s="2605" t="n"/>
      <c r="DL80" s="2605" t="n"/>
      <c r="DM80" s="2847">
        <f>(CS80-CZ80)*10^6</f>
        <v/>
      </c>
      <c r="DN80" s="2847">
        <f>(CT80-DC80)*10^6</f>
        <v/>
      </c>
      <c r="DO80" s="2847">
        <f>(CW80-DD80)*10^6</f>
        <v/>
      </c>
    </row>
    <row customFormat="1" customHeight="1" hidden="1" ht="15" outlineLevel="1" r="81" s="1438">
      <c r="A81" s="2071" t="n"/>
      <c r="B81" s="1905" t="inlineStr">
        <is>
          <t xml:space="preserve">   TPE</t>
        </is>
      </c>
      <c r="C81" s="425" t="inlineStr">
        <is>
          <t>CA74</t>
        </is>
      </c>
      <c r="D81" s="2868" t="n">
        <v>0</v>
      </c>
      <c r="E81" s="2937" t="n"/>
      <c r="F81" s="2868" t="n">
        <v>0</v>
      </c>
      <c r="G81" s="2937" t="n"/>
      <c r="H81" s="2079" t="n"/>
      <c r="I81" s="1496" t="n"/>
      <c r="J81" s="2868" t="n">
        <v>0</v>
      </c>
      <c r="K81" s="2937" t="n"/>
      <c r="L81" s="2868" t="n">
        <v>0</v>
      </c>
      <c r="M81" s="2937" t="n"/>
      <c r="N81" s="2079" t="n"/>
      <c r="O81" s="2862" t="n"/>
      <c r="P81" s="2868" t="n">
        <v>0</v>
      </c>
      <c r="Q81" s="2937" t="n"/>
      <c r="R81" s="2868" t="n">
        <v>0</v>
      </c>
      <c r="S81" s="2937" t="n"/>
      <c r="T81" s="2079" t="n"/>
      <c r="U81" s="1496" t="n"/>
      <c r="V81" s="3119" t="n">
        <v>0</v>
      </c>
      <c r="W81" s="3090" t="n"/>
      <c r="X81" s="3090" t="n">
        <v>0</v>
      </c>
      <c r="Y81" s="3120" t="n">
        <v>0</v>
      </c>
      <c r="Z81" s="3120" t="n">
        <v>0</v>
      </c>
      <c r="AA81" s="3090" t="n"/>
      <c r="AB81" s="2079" t="n"/>
      <c r="AC81" s="1496" t="n"/>
      <c r="AD81" s="2868" t="n"/>
      <c r="AE81" s="2937" t="n"/>
      <c r="AF81" s="2937" t="n"/>
      <c r="AG81" s="2868" t="n"/>
      <c r="AH81" s="2867" t="n"/>
      <c r="AI81" s="2937" t="n"/>
      <c r="AJ81" s="1492" t="n"/>
      <c r="AK81" s="1496" t="n"/>
      <c r="AL81" s="2868" t="n"/>
      <c r="AM81" s="2937" t="n"/>
      <c r="AN81" s="2937" t="n"/>
      <c r="AO81" s="2937" t="n"/>
      <c r="AP81" s="2868" t="n"/>
      <c r="AQ81" s="2867" t="n"/>
      <c r="AR81" s="2937" t="n"/>
      <c r="AS81" s="1492" t="n"/>
      <c r="AT81" s="2862" t="n"/>
      <c r="AU81" s="2867" t="n"/>
      <c r="AV81" s="2937" t="n"/>
      <c r="AW81" s="2937" t="n"/>
      <c r="AX81" s="2868" t="n"/>
      <c r="AY81" s="2868" t="n"/>
      <c r="AZ81" s="2937" t="n"/>
      <c r="BA81" s="1492" t="n"/>
      <c r="BB81" s="1496" t="n"/>
      <c r="BC81" s="2867" t="n"/>
      <c r="BD81" s="2937" t="n"/>
      <c r="BE81" s="2937" t="n"/>
      <c r="BF81" s="2868" t="n"/>
      <c r="BG81" s="2868" t="n"/>
      <c r="BH81" s="2937" t="n"/>
      <c r="BI81" s="1492" t="n"/>
      <c r="BJ81" s="2862" t="n"/>
      <c r="BK81" s="2867" t="n"/>
      <c r="BL81" s="2937" t="n"/>
      <c r="BM81" s="2937" t="n"/>
      <c r="BN81" s="2937" t="n"/>
      <c r="BO81" s="2868" t="n"/>
      <c r="BP81" s="2868" t="n"/>
      <c r="BQ81" s="2937" t="n"/>
      <c r="BR81" s="1492" t="n"/>
      <c r="BS81" s="1496" t="n"/>
      <c r="BT81" s="2867" t="n"/>
      <c r="BU81" s="2937" t="n"/>
      <c r="BV81" s="2937" t="n"/>
      <c r="BW81" s="2868" t="n"/>
      <c r="BX81" s="2868" t="n"/>
      <c r="BY81" s="2937" t="n"/>
      <c r="BZ81" s="1492" t="n"/>
      <c r="CA81" s="482" t="n"/>
      <c r="CB81" s="2867" t="n"/>
      <c r="CC81" s="2937" t="n"/>
      <c r="CD81" s="2937" t="n"/>
      <c r="CE81" s="2868" t="n"/>
      <c r="CF81" s="2868" t="n"/>
      <c r="CG81" s="2937" t="n"/>
      <c r="CH81" s="1492" t="n"/>
      <c r="CI81" s="482" t="n"/>
      <c r="CJ81" s="2867" t="n"/>
      <c r="CK81" s="2937" t="n"/>
      <c r="CL81" s="2937" t="n"/>
      <c r="CM81" s="2868" t="n"/>
      <c r="CN81" s="2868" t="n"/>
      <c r="CO81" s="2937" t="n"/>
      <c r="CP81" s="1492" t="n"/>
      <c r="CQ81" s="1496" t="n"/>
      <c r="CR81" s="2868" t="n">
        <v>0</v>
      </c>
      <c r="CS81" s="2868" t="n">
        <v>0</v>
      </c>
      <c r="CT81" s="2868" t="n">
        <v>0</v>
      </c>
      <c r="CU81" s="2868" t="n">
        <v>0</v>
      </c>
      <c r="CV81" s="2868" t="n">
        <v>0</v>
      </c>
      <c r="CW81" s="2868" t="n">
        <v>0</v>
      </c>
      <c r="CX81" s="2054" t="n"/>
      <c r="CY81" s="39" t="n"/>
      <c r="CZ81" s="3091" t="n"/>
      <c r="DA81" s="2937" t="n">
        <v>0</v>
      </c>
      <c r="DB81" s="2937" t="n"/>
      <c r="DC81" s="2937" t="n"/>
      <c r="DD81" s="2937" t="n">
        <v>0</v>
      </c>
      <c r="DE81" s="1492" t="n"/>
      <c r="DF81" s="1492" t="n"/>
      <c r="DG81" s="1492" t="n"/>
      <c r="DH81" s="1492" t="n"/>
      <c r="DI81" s="2761" t="n"/>
      <c r="DJ81" s="2605" t="n"/>
      <c r="DL81" s="2605" t="n"/>
      <c r="DM81" s="2847">
        <f>(CS81-CZ81)*10^6</f>
        <v/>
      </c>
      <c r="DN81" s="2847">
        <f>(CT81-DC81)*10^6</f>
        <v/>
      </c>
      <c r="DO81" s="2847">
        <f>(CW81-DD81)*10^6</f>
        <v/>
      </c>
    </row>
    <row customFormat="1" customHeight="1" hidden="1" ht="15" outlineLevel="1" r="82" s="1439">
      <c r="A82" s="1912" t="n"/>
      <c r="B82" s="1902" t="inlineStr">
        <is>
          <t>Total Data</t>
        </is>
      </c>
      <c r="C82" s="425" t="inlineStr">
        <is>
          <t>CA75</t>
        </is>
      </c>
      <c r="D82" s="3085" t="n">
        <v>0</v>
      </c>
      <c r="E82" s="3085" t="n">
        <v>0.84723435483871</v>
      </c>
      <c r="F82" s="3085" t="n">
        <v>-0.84723435483871</v>
      </c>
      <c r="G82" s="3085" t="n">
        <v>0</v>
      </c>
      <c r="H82" s="1928" t="n"/>
      <c r="I82" s="1498" t="n"/>
      <c r="J82" s="3085" t="n">
        <v>0</v>
      </c>
      <c r="K82" s="3085" t="n">
        <v>0.84723435483871</v>
      </c>
      <c r="L82" s="3085" t="n">
        <v>-0.84723435483871</v>
      </c>
      <c r="M82" s="3085" t="n">
        <v>0</v>
      </c>
      <c r="N82" s="1928" t="n"/>
      <c r="O82" s="3067" t="n"/>
      <c r="P82" s="3085" t="n">
        <v>0</v>
      </c>
      <c r="Q82" s="3085" t="n">
        <v>0.84723435483871</v>
      </c>
      <c r="R82" s="3085" t="n">
        <v>-0.84723435483871</v>
      </c>
      <c r="S82" s="3085" t="n">
        <v>0</v>
      </c>
      <c r="T82" s="1928" t="n"/>
      <c r="U82" s="1498" t="n"/>
      <c r="V82" s="3103" t="n">
        <v>0</v>
      </c>
      <c r="W82" s="3104" t="n">
        <v>0.84723435483871</v>
      </c>
      <c r="X82" s="3104" t="n">
        <v>0</v>
      </c>
      <c r="Y82" s="3104" t="n">
        <v>-0.84723435483871</v>
      </c>
      <c r="Z82" s="3104" t="n">
        <v>0</v>
      </c>
      <c r="AA82" s="3104" t="n">
        <v>0</v>
      </c>
      <c r="AB82" s="1928" t="n"/>
      <c r="AC82" s="1498" t="n"/>
      <c r="AD82" s="3085" t="n"/>
      <c r="AE82" s="3085" t="n"/>
      <c r="AF82" s="3085" t="n"/>
      <c r="AG82" s="3085" t="n"/>
      <c r="AH82" s="3105" t="n"/>
      <c r="AI82" s="3085" t="n"/>
      <c r="AJ82" s="1494" t="n"/>
      <c r="AK82" s="1498" t="n"/>
      <c r="AL82" s="3085" t="n"/>
      <c r="AM82" s="3085" t="n"/>
      <c r="AN82" s="3085" t="n"/>
      <c r="AO82" s="3085" t="n"/>
      <c r="AP82" s="3085" t="n"/>
      <c r="AQ82" s="3105" t="n"/>
      <c r="AR82" s="3085" t="n"/>
      <c r="AS82" s="1494" t="n"/>
      <c r="AT82" s="3067" t="n"/>
      <c r="AU82" s="3105" t="n"/>
      <c r="AV82" s="3085" t="n"/>
      <c r="AW82" s="3085" t="n"/>
      <c r="AX82" s="3085" t="n"/>
      <c r="AY82" s="3085" t="n"/>
      <c r="AZ82" s="3085" t="n"/>
      <c r="BA82" s="1494" t="n"/>
      <c r="BB82" s="1498" t="n"/>
      <c r="BC82" s="3105" t="n"/>
      <c r="BD82" s="3085" t="n"/>
      <c r="BE82" s="3085" t="n"/>
      <c r="BF82" s="3085" t="n"/>
      <c r="BG82" s="3085" t="n"/>
      <c r="BH82" s="3085" t="n"/>
      <c r="BI82" s="1494" t="n"/>
      <c r="BJ82" s="3067" t="n"/>
      <c r="BK82" s="3105" t="n"/>
      <c r="BL82" s="3085" t="n"/>
      <c r="BM82" s="3085" t="n"/>
      <c r="BN82" s="3085" t="n"/>
      <c r="BO82" s="3085" t="n"/>
      <c r="BP82" s="3085" t="n"/>
      <c r="BQ82" s="3085" t="n"/>
      <c r="BR82" s="1494" t="n"/>
      <c r="BS82" s="1498" t="n"/>
      <c r="BT82" s="3105" t="n"/>
      <c r="BU82" s="3085" t="n"/>
      <c r="BV82" s="3085" t="n"/>
      <c r="BW82" s="3085" t="n"/>
      <c r="BX82" s="3085" t="n"/>
      <c r="BY82" s="3085" t="n"/>
      <c r="BZ82" s="1494" t="n"/>
      <c r="CA82" s="659" t="n"/>
      <c r="CB82" s="3105" t="n"/>
      <c r="CC82" s="3085" t="n"/>
      <c r="CD82" s="3085" t="n"/>
      <c r="CE82" s="3085" t="n"/>
      <c r="CF82" s="3085" t="n"/>
      <c r="CG82" s="3085" t="n"/>
      <c r="CH82" s="1494" t="n"/>
      <c r="CI82" s="659" t="n"/>
      <c r="CJ82" s="3105" t="n"/>
      <c r="CK82" s="3085" t="n"/>
      <c r="CL82" s="3085" t="n"/>
      <c r="CM82" s="3085" t="n"/>
      <c r="CN82" s="3085" t="n"/>
      <c r="CO82" s="3085" t="n"/>
      <c r="CP82" s="1494" t="n"/>
      <c r="CQ82" s="1498" t="n"/>
      <c r="CR82" s="3085" t="n">
        <v>0</v>
      </c>
      <c r="CS82" s="3085" t="n">
        <v>3.38893741935484</v>
      </c>
      <c r="CT82" s="3085" t="n">
        <v>0</v>
      </c>
      <c r="CU82" s="3085" t="n">
        <v>-3.38893741935484</v>
      </c>
      <c r="CV82" s="3085" t="n">
        <v>0</v>
      </c>
      <c r="CW82" s="3085" t="n">
        <v>0</v>
      </c>
      <c r="CX82" s="2104" t="n"/>
      <c r="CY82" s="666" t="n"/>
      <c r="CZ82" s="3106" t="n">
        <v>10.1668122580645</v>
      </c>
      <c r="DA82" s="3085" t="n">
        <v>0</v>
      </c>
      <c r="DB82" s="3085" t="n"/>
      <c r="DC82" s="3085" t="n"/>
      <c r="DD82" s="3085" t="n">
        <v>0</v>
      </c>
      <c r="DE82" s="1494" t="n"/>
      <c r="DF82" s="1494" t="n"/>
      <c r="DG82" s="1494" t="n"/>
      <c r="DH82" s="1494" t="n"/>
      <c r="DI82" s="2761" t="n"/>
      <c r="DJ82" s="2605" t="n"/>
      <c r="DL82" s="2605" t="n"/>
      <c r="DM82" s="2847">
        <f>(CS82-CZ82)*10^6</f>
        <v/>
      </c>
      <c r="DN82" s="2847">
        <f>(CT82-DC82)*10^6</f>
        <v/>
      </c>
      <c r="DO82" s="2847">
        <f>(CW82-DD82)*10^6</f>
        <v/>
      </c>
    </row>
    <row customFormat="1" customHeight="1" hidden="1" ht="15" outlineLevel="1" r="83" s="1884">
      <c r="A83" s="2074" t="n"/>
      <c r="B83" s="3125" t="n"/>
      <c r="C83" s="425" t="inlineStr">
        <is>
          <t>CA76</t>
        </is>
      </c>
      <c r="D83" s="3126" t="n"/>
      <c r="E83" s="3126" t="n"/>
      <c r="F83" s="3126" t="n"/>
      <c r="G83" s="3126" t="n"/>
      <c r="H83" s="2079" t="n"/>
      <c r="I83" s="1496" t="n"/>
      <c r="J83" s="3126" t="n"/>
      <c r="K83" s="3126" t="n"/>
      <c r="L83" s="3126" t="n"/>
      <c r="M83" s="3126" t="n"/>
      <c r="N83" s="2079" t="n"/>
      <c r="O83" s="2862" t="n"/>
      <c r="P83" s="3126" t="n"/>
      <c r="Q83" s="3126" t="n"/>
      <c r="R83" s="3126" t="n"/>
      <c r="S83" s="3126" t="n"/>
      <c r="T83" s="2079" t="n"/>
      <c r="U83" s="1496" t="n"/>
      <c r="V83" s="3127" t="n"/>
      <c r="W83" s="3128" t="n"/>
      <c r="X83" s="3128" t="n"/>
      <c r="Y83" s="3128" t="n"/>
      <c r="Z83" s="3128" t="n"/>
      <c r="AA83" s="3128" t="n"/>
      <c r="AB83" s="2079" t="n"/>
      <c r="AC83" s="1496" t="n"/>
      <c r="AD83" s="3126" t="n"/>
      <c r="AE83" s="3126" t="n"/>
      <c r="AF83" s="3126" t="n"/>
      <c r="AG83" s="3126" t="n"/>
      <c r="AH83" s="2867" t="n"/>
      <c r="AI83" s="3126" t="n"/>
      <c r="AJ83" s="1492" t="n"/>
      <c r="AK83" s="1496" t="n"/>
      <c r="AL83" s="3126" t="n"/>
      <c r="AM83" s="3126" t="n"/>
      <c r="AN83" s="3126" t="n"/>
      <c r="AO83" s="3126" t="n"/>
      <c r="AP83" s="3126" t="n"/>
      <c r="AQ83" s="2867" t="n"/>
      <c r="AR83" s="3126" t="n"/>
      <c r="AS83" s="1492" t="n"/>
      <c r="AT83" s="2862" t="n"/>
      <c r="AU83" s="3129" t="n"/>
      <c r="AV83" s="3126" t="n"/>
      <c r="AW83" s="3126" t="n"/>
      <c r="AX83" s="3126" t="n"/>
      <c r="AY83" s="3126" t="n"/>
      <c r="AZ83" s="3126" t="n"/>
      <c r="BA83" s="1492" t="n"/>
      <c r="BB83" s="1496" t="n"/>
      <c r="BC83" s="3129" t="n"/>
      <c r="BD83" s="3126" t="n"/>
      <c r="BE83" s="3126" t="n"/>
      <c r="BF83" s="3126" t="n"/>
      <c r="BG83" s="3126" t="n"/>
      <c r="BH83" s="3126" t="n"/>
      <c r="BI83" s="1492" t="n"/>
      <c r="BJ83" s="2862" t="n"/>
      <c r="BK83" s="3129" t="n"/>
      <c r="BL83" s="3126" t="n"/>
      <c r="BM83" s="3126" t="n"/>
      <c r="BN83" s="3126" t="n"/>
      <c r="BO83" s="3126" t="n"/>
      <c r="BP83" s="3126" t="n"/>
      <c r="BQ83" s="3126" t="n"/>
      <c r="BR83" s="1492" t="n"/>
      <c r="BS83" s="1496" t="n"/>
      <c r="BT83" s="3129" t="n"/>
      <c r="BU83" s="3126" t="n"/>
      <c r="BV83" s="3126" t="n"/>
      <c r="BW83" s="3126" t="n"/>
      <c r="BX83" s="3126" t="n"/>
      <c r="BY83" s="3126" t="n"/>
      <c r="BZ83" s="1492" t="n"/>
      <c r="CA83" s="482" t="n"/>
      <c r="CB83" s="3129" t="n"/>
      <c r="CC83" s="3126" t="n"/>
      <c r="CD83" s="3126" t="n"/>
      <c r="CE83" s="3126" t="n"/>
      <c r="CF83" s="3126" t="n"/>
      <c r="CG83" s="3126" t="n"/>
      <c r="CH83" s="1492" t="n"/>
      <c r="CI83" s="482" t="n"/>
      <c r="CJ83" s="3129" t="n"/>
      <c r="CK83" s="3126" t="n"/>
      <c r="CL83" s="3126" t="n"/>
      <c r="CM83" s="3126" t="n"/>
      <c r="CN83" s="3126" t="n"/>
      <c r="CO83" s="3126" t="n"/>
      <c r="CP83" s="1492" t="n"/>
      <c r="CQ83" s="1496" t="n"/>
      <c r="CR83" s="3126" t="n"/>
      <c r="CS83" s="3126" t="n"/>
      <c r="CT83" s="3126" t="n"/>
      <c r="CU83" s="3126">
        <f>+CR83-CS83</f>
        <v/>
      </c>
      <c r="CV83" s="3126">
        <f>+CR83-CT83</f>
        <v/>
      </c>
      <c r="CW83" s="3126" t="n"/>
      <c r="CX83" s="2107" t="n"/>
      <c r="CY83" s="2108" t="n"/>
      <c r="CZ83" s="3130" t="n"/>
      <c r="DA83" s="3126" t="n"/>
      <c r="DB83" s="3126" t="n"/>
      <c r="DC83" s="3126" t="n"/>
      <c r="DD83" s="3126" t="n"/>
      <c r="DE83" s="2110" t="n"/>
      <c r="DF83" s="2110" t="n"/>
      <c r="DG83" s="2110" t="n"/>
      <c r="DH83" s="2110">
        <f>(DC83-DD83)/DD83</f>
        <v/>
      </c>
      <c r="DI83" s="2761" t="n"/>
      <c r="DJ83" s="2605" t="n"/>
      <c r="DL83" s="2605" t="n"/>
      <c r="DM83" s="2847">
        <f>(CS83-CZ83)*10^6</f>
        <v/>
      </c>
      <c r="DN83" s="2847">
        <f>(CT83-DC83)*10^6</f>
        <v/>
      </c>
      <c r="DO83" s="2847">
        <f>(CW83-DD83)*10^6</f>
        <v/>
      </c>
    </row>
    <row customFormat="1" customHeight="1" hidden="1" ht="15" outlineLevel="1" r="84" s="1882">
      <c r="A84" s="1899" t="inlineStr">
        <is>
          <t>Business Postpaid</t>
        </is>
      </c>
      <c r="B84" s="3071" t="n"/>
      <c r="C84" s="425" t="inlineStr">
        <is>
          <t>CA77</t>
        </is>
      </c>
      <c r="D84" s="3077" t="n">
        <v>42.006948</v>
      </c>
      <c r="E84" s="3077" t="n">
        <v>34.97867815611631</v>
      </c>
      <c r="F84" s="3077" t="n">
        <v>7.028269843883692</v>
      </c>
      <c r="G84" s="3077" t="n">
        <v>35.107592</v>
      </c>
      <c r="H84" s="1930" t="n">
        <v>0.1965203423806454</v>
      </c>
      <c r="I84" s="1940" t="n"/>
      <c r="J84" s="3077" t="n">
        <v>24.558363</v>
      </c>
      <c r="K84" s="3077" t="n">
        <v>31.32111926412265</v>
      </c>
      <c r="L84" s="3077" t="n">
        <v>-6.762756264122647</v>
      </c>
      <c r="M84" s="3077" t="n">
        <v>38.393963</v>
      </c>
      <c r="N84" s="1930" t="n">
        <v>-0.3603587366065858</v>
      </c>
      <c r="O84" s="3113" t="n"/>
      <c r="P84" s="3077" t="n">
        <v>30.827491</v>
      </c>
      <c r="Q84" s="3077" t="n">
        <v>34.29189723958336</v>
      </c>
      <c r="R84" s="3077" t="n">
        <v>-3.464406239583358</v>
      </c>
      <c r="S84" s="3077" t="n">
        <v>22.1194639999999</v>
      </c>
      <c r="T84" s="1930" t="n">
        <v>0.3936816461737109</v>
      </c>
      <c r="U84" s="1940" t="n"/>
      <c r="V84" s="3116" t="n">
        <v>29.657506</v>
      </c>
      <c r="W84" s="3114" t="n">
        <v>33.3872721457161</v>
      </c>
      <c r="X84" s="3114" t="n">
        <v>22.42960994503704</v>
      </c>
      <c r="Y84" s="3114" t="n">
        <v>-3.729766145716106</v>
      </c>
      <c r="Z84" s="3114" t="n">
        <v>7.227896054962962</v>
      </c>
      <c r="AA84" s="3114" t="n">
        <v>43.405588</v>
      </c>
      <c r="AB84" s="1930" t="n">
        <v>-0.3167353014547344</v>
      </c>
      <c r="AC84" s="1940" t="n"/>
      <c r="AD84" s="3077" t="n"/>
      <c r="AE84" s="3077" t="n"/>
      <c r="AF84" s="3077" t="n"/>
      <c r="AG84" s="3077" t="n"/>
      <c r="AH84" s="3115" t="n"/>
      <c r="AI84" s="3077" t="n"/>
      <c r="AJ84" s="2001" t="n"/>
      <c r="AK84" s="1940" t="n"/>
      <c r="AL84" s="3077" t="n"/>
      <c r="AM84" s="3077" t="n"/>
      <c r="AN84" s="3077" t="n"/>
      <c r="AO84" s="3077" t="n"/>
      <c r="AP84" s="3077" t="n"/>
      <c r="AQ84" s="3115" t="n"/>
      <c r="AR84" s="3077" t="n"/>
      <c r="AS84" s="2001" t="n"/>
      <c r="AT84" s="3113" t="n"/>
      <c r="AU84" s="3115" t="n"/>
      <c r="AV84" s="3077" t="n"/>
      <c r="AW84" s="3077" t="n"/>
      <c r="AX84" s="3077" t="n"/>
      <c r="AY84" s="3077" t="n"/>
      <c r="AZ84" s="3077" t="n"/>
      <c r="BA84" s="2001" t="n"/>
      <c r="BB84" s="1940" t="n"/>
      <c r="BC84" s="3115" t="n"/>
      <c r="BD84" s="3077" t="n"/>
      <c r="BE84" s="3077" t="n"/>
      <c r="BF84" s="3077" t="n"/>
      <c r="BG84" s="3077" t="n"/>
      <c r="BH84" s="3077" t="n"/>
      <c r="BI84" s="2001" t="n"/>
      <c r="BJ84" s="3113" t="n"/>
      <c r="BK84" s="3115" t="n"/>
      <c r="BL84" s="3077" t="n"/>
      <c r="BM84" s="3077" t="n"/>
      <c r="BN84" s="3077" t="n"/>
      <c r="BO84" s="3077" t="n"/>
      <c r="BP84" s="3077" t="n"/>
      <c r="BQ84" s="3077" t="n"/>
      <c r="BR84" s="2001" t="n"/>
      <c r="BS84" s="1940" t="n"/>
      <c r="BT84" s="3115" t="n"/>
      <c r="BU84" s="3077" t="n"/>
      <c r="BV84" s="3077" t="n"/>
      <c r="BW84" s="3077" t="n"/>
      <c r="BX84" s="3077" t="n"/>
      <c r="BY84" s="3077" t="n"/>
      <c r="BZ84" s="2001" t="n"/>
      <c r="CA84" s="1790" t="n"/>
      <c r="CB84" s="3115" t="n"/>
      <c r="CC84" s="3077" t="n"/>
      <c r="CD84" s="3077" t="n"/>
      <c r="CE84" s="3077" t="n"/>
      <c r="CF84" s="3077" t="n"/>
      <c r="CG84" s="3077" t="n"/>
      <c r="CH84" s="2001" t="n"/>
      <c r="CI84" s="1790" t="n"/>
      <c r="CJ84" s="3115" t="n"/>
      <c r="CK84" s="3077" t="n"/>
      <c r="CL84" s="3077" t="n"/>
      <c r="CM84" s="3077" t="n"/>
      <c r="CN84" s="3077" t="n"/>
      <c r="CO84" s="3077" t="n"/>
      <c r="CP84" s="2001" t="n"/>
      <c r="CQ84" s="1940" t="n"/>
      <c r="CR84" s="3077" t="n">
        <v>127.050308</v>
      </c>
      <c r="CS84" s="3077" t="n">
        <v>133.9789668055384</v>
      </c>
      <c r="CT84" s="3077" t="n">
        <v>119.822411945037</v>
      </c>
      <c r="CU84" s="3077" t="n">
        <v>-6.928658805538419</v>
      </c>
      <c r="CV84" s="3077" t="n">
        <v>7.227896054962969</v>
      </c>
      <c r="CW84" s="3077" t="n">
        <v>139.0266069999999</v>
      </c>
      <c r="CX84" s="2058">
        <f>+CR84/CW84-1</f>
        <v/>
      </c>
      <c r="CY84" s="2059" t="n"/>
      <c r="CZ84" s="3117" t="n">
        <v>409.649430090654</v>
      </c>
      <c r="DA84" s="3077" t="n">
        <v>315.7227027021471</v>
      </c>
      <c r="DB84" s="3077" t="n"/>
      <c r="DC84" s="3077" t="n"/>
      <c r="DD84" s="3077" t="n">
        <v>363.1365429999999</v>
      </c>
      <c r="DE84" s="2001">
        <f>(CZ84-DD84)/DD84</f>
        <v/>
      </c>
      <c r="DF84" s="2001">
        <f>(DA84-DD84)/DD84</f>
        <v/>
      </c>
      <c r="DG84" s="2001">
        <f>(DB84-DD84)/DD84</f>
        <v/>
      </c>
      <c r="DH84" s="2001">
        <f>(DC84-DD84)/DD84</f>
        <v/>
      </c>
      <c r="DI84" s="2761" t="n"/>
      <c r="DJ84" s="2605" t="n"/>
      <c r="DL84" s="2605" t="n"/>
      <c r="DM84" s="2847">
        <f>(CS84-CZ84)*10^6</f>
        <v/>
      </c>
      <c r="DN84" s="2847">
        <f>(CT84-DC84)*10^6</f>
        <v/>
      </c>
      <c r="DO84" s="2847">
        <f>(CW84-DD84)*10^6</f>
        <v/>
      </c>
    </row>
    <row customFormat="1" customHeight="1" hidden="1" ht="15" outlineLevel="1" r="85" s="1879">
      <c r="A85" s="1904" t="n"/>
      <c r="B85" s="1905" t="inlineStr">
        <is>
          <t xml:space="preserve">    Sortant voix on net</t>
        </is>
      </c>
      <c r="C85" s="425" t="inlineStr">
        <is>
          <t>CA78</t>
        </is>
      </c>
      <c r="D85" s="2937" t="n">
        <v>2.168603</v>
      </c>
      <c r="E85" s="2937" t="n">
        <v>2.018123063039509</v>
      </c>
      <c r="F85" s="2937" t="n">
        <v>0.1504799369604908</v>
      </c>
      <c r="G85" s="2937" t="n">
        <v>2.479334</v>
      </c>
      <c r="H85" s="1926" t="n">
        <v>-0.1253284148081703</v>
      </c>
      <c r="I85" s="1936" t="n"/>
      <c r="J85" s="2937" t="n">
        <v>2.094085</v>
      </c>
      <c r="K85" s="2937" t="n">
        <v>1.776858873818082</v>
      </c>
      <c r="L85" s="2937" t="n">
        <v>0.3172261261819183</v>
      </c>
      <c r="M85" s="2937" t="n">
        <v>2.948618</v>
      </c>
      <c r="N85" s="1926" t="n">
        <v>-0.2898079710562711</v>
      </c>
      <c r="O85" s="3088" t="n"/>
      <c r="P85" s="2937" t="n">
        <v>1.617907</v>
      </c>
      <c r="Q85" s="2937" t="n">
        <v>1.863516479966589</v>
      </c>
      <c r="R85" s="2937" t="n">
        <v>-0.2456094799665889</v>
      </c>
      <c r="S85" s="2937" t="n">
        <v>2.343935</v>
      </c>
      <c r="T85" s="1926" t="n">
        <v>-0.309747497264216</v>
      </c>
      <c r="U85" s="1936" t="n"/>
      <c r="V85" s="3089" t="n">
        <v>1.949299</v>
      </c>
      <c r="W85" s="3090" t="n">
        <v>1.84538454331314</v>
      </c>
      <c r="X85" s="3090" t="n">
        <v>1.599454820355714</v>
      </c>
      <c r="Y85" s="3090" t="n">
        <v>0.1039144566868599</v>
      </c>
      <c r="Z85" s="3090" t="n">
        <v>0.3498441796442864</v>
      </c>
      <c r="AA85" s="3090" t="n">
        <v>2.516735</v>
      </c>
      <c r="AB85" s="1926" t="n">
        <v>-0.2254651363770919</v>
      </c>
      <c r="AC85" s="1936" t="n"/>
      <c r="AD85" s="2937" t="n"/>
      <c r="AE85" s="2937" t="n"/>
      <c r="AF85" s="2937" t="n"/>
      <c r="AG85" s="2937" t="n"/>
      <c r="AH85" s="2871" t="n"/>
      <c r="AI85" s="2937" t="n"/>
      <c r="AJ85" s="1994" t="n"/>
      <c r="AK85" s="1936" t="n"/>
      <c r="AL85" s="2937" t="n"/>
      <c r="AM85" s="2937" t="n"/>
      <c r="AN85" s="2937" t="n"/>
      <c r="AO85" s="2937" t="n"/>
      <c r="AP85" s="2937" t="n"/>
      <c r="AQ85" s="2871" t="n"/>
      <c r="AR85" s="2937" t="n"/>
      <c r="AS85" s="1994" t="n"/>
      <c r="AT85" s="3088" t="n"/>
      <c r="AU85" s="2871" t="n"/>
      <c r="AV85" s="2937" t="n"/>
      <c r="AW85" s="2937" t="n"/>
      <c r="AX85" s="2937" t="n"/>
      <c r="AY85" s="2937" t="n"/>
      <c r="AZ85" s="2937" t="n"/>
      <c r="BA85" s="1994" t="n"/>
      <c r="BB85" s="1936" t="n"/>
      <c r="BC85" s="2871" t="n"/>
      <c r="BD85" s="2937" t="n"/>
      <c r="BE85" s="2937" t="n"/>
      <c r="BF85" s="2937" t="n"/>
      <c r="BG85" s="2937" t="n"/>
      <c r="BH85" s="2937" t="n"/>
      <c r="BI85" s="1994" t="n"/>
      <c r="BJ85" s="3088" t="n"/>
      <c r="BK85" s="2871" t="n"/>
      <c r="BL85" s="2937" t="n"/>
      <c r="BM85" s="2937" t="n"/>
      <c r="BN85" s="2937" t="n"/>
      <c r="BO85" s="2937" t="n"/>
      <c r="BP85" s="2937" t="n"/>
      <c r="BQ85" s="2937" t="n"/>
      <c r="BR85" s="1994" t="n"/>
      <c r="BS85" s="1936" t="n"/>
      <c r="BT85" s="2871" t="n"/>
      <c r="BU85" s="2937" t="n"/>
      <c r="BV85" s="2937" t="n"/>
      <c r="BW85" s="2937" t="n"/>
      <c r="BX85" s="2937" t="n"/>
      <c r="BY85" s="2937" t="n"/>
      <c r="BZ85" s="1994" t="n"/>
      <c r="CA85" s="2018" t="n"/>
      <c r="CB85" s="2871" t="n"/>
      <c r="CC85" s="2937" t="n"/>
      <c r="CD85" s="2937" t="n"/>
      <c r="CE85" s="2937" t="n"/>
      <c r="CF85" s="2937" t="n"/>
      <c r="CG85" s="2937" t="n"/>
      <c r="CH85" s="1994" t="n"/>
      <c r="CI85" s="2018" t="n"/>
      <c r="CJ85" s="2871" t="n"/>
      <c r="CK85" s="2937" t="n"/>
      <c r="CL85" s="2937" t="n"/>
      <c r="CM85" s="2937" t="n"/>
      <c r="CN85" s="2937" t="n"/>
      <c r="CO85" s="2937" t="n"/>
      <c r="CP85" s="1994" t="n"/>
      <c r="CQ85" s="1936" t="n"/>
      <c r="CR85" s="2937" t="n">
        <v>7.829894</v>
      </c>
      <c r="CS85" s="2937" t="n">
        <v>7.50388296013732</v>
      </c>
      <c r="CT85" s="2868" t="n">
        <v>7.480049820355714</v>
      </c>
      <c r="CU85" s="2937" t="n">
        <v>0.3260110398626805</v>
      </c>
      <c r="CV85" s="2937" t="n">
        <v>0.3498441796442862</v>
      </c>
      <c r="CW85" s="2937" t="n">
        <v>10.288622</v>
      </c>
      <c r="CX85" s="2049">
        <f>+CR85/CW85-1</f>
        <v/>
      </c>
      <c r="CY85" s="2050" t="n"/>
      <c r="CZ85" s="3091" t="n">
        <v>22.9948133419638</v>
      </c>
      <c r="DA85" s="2937" t="n">
        <v>24.5409812314236</v>
      </c>
      <c r="DB85" s="2937" t="n"/>
      <c r="DC85" s="2937" t="n"/>
      <c r="DD85" s="2937" t="n">
        <v>25.8084</v>
      </c>
      <c r="DE85" s="1994">
        <f>(CZ85-DD85)/DD85</f>
        <v/>
      </c>
      <c r="DF85" s="1994">
        <f>(DA85-DD85)/DD85</f>
        <v/>
      </c>
      <c r="DG85" s="1994">
        <f>(DB85-DD85)/DD85</f>
        <v/>
      </c>
      <c r="DH85" s="1994">
        <f>(DC85-DD85)/DD85</f>
        <v/>
      </c>
      <c r="DI85" s="2761" t="n"/>
      <c r="DJ85" s="2605" t="n"/>
      <c r="DL85" s="2605" t="n"/>
      <c r="DM85" s="2847">
        <f>(CS85-CZ85)*10^6</f>
        <v/>
      </c>
      <c r="DN85" s="2847">
        <f>(CT85-DC85)*10^6</f>
        <v/>
      </c>
      <c r="DO85" s="2847">
        <f>(CW85-DD85)*10^6</f>
        <v/>
      </c>
    </row>
    <row customFormat="1" customHeight="1" hidden="1" ht="15" outlineLevel="1" r="86" s="1879">
      <c r="A86" s="1904" t="n"/>
      <c r="B86" s="1905" t="inlineStr">
        <is>
          <t xml:space="preserve">    Sortant voix MTN</t>
        </is>
      </c>
      <c r="C86" s="425" t="inlineStr">
        <is>
          <t>CA79</t>
        </is>
      </c>
      <c r="D86" s="2937" t="n">
        <v>4.291534</v>
      </c>
      <c r="E86" s="2937" t="n">
        <v>4.942762290419326</v>
      </c>
      <c r="F86" s="2937" t="n">
        <v>-0.6512282904193256</v>
      </c>
      <c r="G86" s="2937" t="n">
        <v>5.919833</v>
      </c>
      <c r="H86" s="1926" t="n">
        <v>-0.2750582660017604</v>
      </c>
      <c r="I86" s="1936" t="n"/>
      <c r="J86" s="2937" t="n">
        <v>4.204226</v>
      </c>
      <c r="K86" s="2937" t="n">
        <v>4.229253943138327</v>
      </c>
      <c r="L86" s="2937" t="n">
        <v>-0.02502794313832712</v>
      </c>
      <c r="M86" s="2937" t="n">
        <v>6.266803</v>
      </c>
      <c r="N86" s="1926" t="n">
        <v>-0.3291274673864808</v>
      </c>
      <c r="O86" s="3088" t="n"/>
      <c r="P86" s="2937" t="n">
        <v>4.071169</v>
      </c>
      <c r="Q86" s="2937" t="n">
        <v>4.436089661213363</v>
      </c>
      <c r="R86" s="2937" t="n">
        <v>-0.3649206612133629</v>
      </c>
      <c r="S86" s="2937" t="n">
        <v>3.136939</v>
      </c>
      <c r="T86" s="1926" t="n">
        <v>0.2978158006897809</v>
      </c>
      <c r="U86" s="1936" t="n"/>
      <c r="V86" s="3089" t="n">
        <v>2.419312</v>
      </c>
      <c r="W86" s="3090" t="n">
        <v>4.41548313733883</v>
      </c>
      <c r="X86" s="3090" t="n">
        <v>4.046185853768248</v>
      </c>
      <c r="Y86" s="3090" t="n">
        <v>-1.99617113733883</v>
      </c>
      <c r="Z86" s="3090" t="n">
        <v>-1.626873853768247</v>
      </c>
      <c r="AA86" s="3090" t="n">
        <v>4.253316</v>
      </c>
      <c r="AB86" s="1926" t="n">
        <v>-0.4311939202260071</v>
      </c>
      <c r="AC86" s="1936" t="n"/>
      <c r="AD86" s="2937" t="n"/>
      <c r="AE86" s="2937" t="n"/>
      <c r="AF86" s="2937" t="n"/>
      <c r="AG86" s="2937" t="n"/>
      <c r="AH86" s="2871" t="n"/>
      <c r="AI86" s="2937" t="n"/>
      <c r="AJ86" s="1994" t="n"/>
      <c r="AK86" s="1936" t="n"/>
      <c r="AL86" s="2937" t="n"/>
      <c r="AM86" s="2937" t="n"/>
      <c r="AN86" s="2937" t="n"/>
      <c r="AO86" s="2937" t="n"/>
      <c r="AP86" s="2937" t="n"/>
      <c r="AQ86" s="2871" t="n"/>
      <c r="AR86" s="2937" t="n"/>
      <c r="AS86" s="1994" t="n"/>
      <c r="AT86" s="3088" t="n"/>
      <c r="AU86" s="2871" t="n"/>
      <c r="AV86" s="2937" t="n"/>
      <c r="AW86" s="2937" t="n"/>
      <c r="AX86" s="2937" t="n"/>
      <c r="AY86" s="2937" t="n"/>
      <c r="AZ86" s="2937" t="n"/>
      <c r="BA86" s="1994" t="n"/>
      <c r="BB86" s="1936" t="n"/>
      <c r="BC86" s="2871" t="n"/>
      <c r="BD86" s="2937" t="n"/>
      <c r="BE86" s="2937" t="n"/>
      <c r="BF86" s="2937" t="n"/>
      <c r="BG86" s="2937" t="n"/>
      <c r="BH86" s="2937" t="n"/>
      <c r="BI86" s="1994" t="n"/>
      <c r="BJ86" s="3088" t="n"/>
      <c r="BK86" s="2871" t="n"/>
      <c r="BL86" s="2937" t="n"/>
      <c r="BM86" s="2937" t="n"/>
      <c r="BN86" s="2937" t="n"/>
      <c r="BO86" s="2937" t="n"/>
      <c r="BP86" s="2937" t="n"/>
      <c r="BQ86" s="2937" t="n"/>
      <c r="BR86" s="1994" t="n"/>
      <c r="BS86" s="1936" t="n"/>
      <c r="BT86" s="2871" t="n"/>
      <c r="BU86" s="2937" t="n"/>
      <c r="BV86" s="2937" t="n"/>
      <c r="BW86" s="2937" t="n"/>
      <c r="BX86" s="2937" t="n"/>
      <c r="BY86" s="2937" t="n"/>
      <c r="BZ86" s="1994" t="n"/>
      <c r="CA86" s="2018" t="n"/>
      <c r="CB86" s="2871" t="n"/>
      <c r="CC86" s="2937" t="n"/>
      <c r="CD86" s="2937" t="n"/>
      <c r="CE86" s="2937" t="n"/>
      <c r="CF86" s="2937" t="n"/>
      <c r="CG86" s="2937" t="n"/>
      <c r="CH86" s="1994" t="n"/>
      <c r="CI86" s="2018" t="n"/>
      <c r="CJ86" s="2871" t="n"/>
      <c r="CK86" s="2937" t="n"/>
      <c r="CL86" s="2937" t="n"/>
      <c r="CM86" s="2937" t="n"/>
      <c r="CN86" s="2937" t="n"/>
      <c r="CO86" s="2937" t="n"/>
      <c r="CP86" s="1994" t="n"/>
      <c r="CQ86" s="1936" t="n"/>
      <c r="CR86" s="2937" t="n">
        <v>14.986241</v>
      </c>
      <c r="CS86" s="2937" t="n">
        <v>18.02358903210985</v>
      </c>
      <c r="CT86" s="2868" t="n">
        <v>16.61311485376825</v>
      </c>
      <c r="CU86" s="2937" t="n">
        <v>-3.037348032109845</v>
      </c>
      <c r="CV86" s="2937" t="n">
        <v>-1.626873853768247</v>
      </c>
      <c r="CW86" s="2937" t="n">
        <v>19.576891</v>
      </c>
      <c r="CX86" s="2049">
        <f>+CR86/CW86-1</f>
        <v/>
      </c>
      <c r="CY86" s="2050" t="n"/>
      <c r="CZ86" s="3091" t="n">
        <v>55.0692302724541</v>
      </c>
      <c r="DA86" s="2937" t="n">
        <v>57.0292903185494</v>
      </c>
      <c r="DB86" s="2937" t="n"/>
      <c r="DC86" s="2937" t="n"/>
      <c r="DD86" s="2937" t="n">
        <v>57.46567100000001</v>
      </c>
      <c r="DE86" s="1994">
        <f>(CZ86-DD86)/DD86</f>
        <v/>
      </c>
      <c r="DF86" s="1994">
        <f>(DA86-DD86)/DD86</f>
        <v/>
      </c>
      <c r="DG86" s="1994">
        <f>(DB86-DD86)/DD86</f>
        <v/>
      </c>
      <c r="DH86" s="1994">
        <f>(DC86-DD86)/DD86</f>
        <v/>
      </c>
      <c r="DI86" s="2761" t="n"/>
      <c r="DJ86" s="2605" t="n"/>
      <c r="DL86" s="2605" t="n"/>
      <c r="DM86" s="2847">
        <f>(CS86-CZ86)*10^6</f>
        <v/>
      </c>
      <c r="DN86" s="2847">
        <f>(CT86-DC86)*10^6</f>
        <v/>
      </c>
      <c r="DO86" s="2847">
        <f>(CW86-DD86)*10^6</f>
        <v/>
      </c>
    </row>
    <row customFormat="1" customHeight="1" hidden="1" ht="15" outlineLevel="1" r="87" s="1879">
      <c r="A87" s="1904" t="n"/>
      <c r="B87" s="1905" t="inlineStr">
        <is>
          <t xml:space="preserve">    Sortant voix GLO</t>
        </is>
      </c>
      <c r="C87" s="425" t="inlineStr">
        <is>
          <t>CA80</t>
        </is>
      </c>
      <c r="D87" s="2937" t="n"/>
      <c r="E87" s="2937" t="n">
        <v>0</v>
      </c>
      <c r="F87" s="2937" t="n">
        <v>0</v>
      </c>
      <c r="G87" s="2937" t="n">
        <v>0</v>
      </c>
      <c r="H87" s="1926" t="n"/>
      <c r="I87" s="1936" t="n"/>
      <c r="J87" s="2937" t="n"/>
      <c r="K87" s="2937" t="n">
        <v>0</v>
      </c>
      <c r="L87" s="2937" t="n">
        <v>0</v>
      </c>
      <c r="M87" s="2937" t="n">
        <v>0</v>
      </c>
      <c r="N87" s="1926" t="n"/>
      <c r="O87" s="3088" t="n"/>
      <c r="P87" s="2937" t="n"/>
      <c r="Q87" s="2937" t="n">
        <v>0</v>
      </c>
      <c r="R87" s="2937" t="n">
        <v>0</v>
      </c>
      <c r="S87" s="2937" t="n">
        <v>0</v>
      </c>
      <c r="T87" s="1926" t="n"/>
      <c r="U87" s="1936" t="n"/>
      <c r="V87" s="3089" t="n"/>
      <c r="W87" s="3090" t="n">
        <v>0</v>
      </c>
      <c r="X87" s="3090" t="n">
        <v>0</v>
      </c>
      <c r="Y87" s="3090" t="n">
        <v>0</v>
      </c>
      <c r="Z87" s="3090" t="n">
        <v>0</v>
      </c>
      <c r="AA87" s="3090" t="n">
        <v>0</v>
      </c>
      <c r="AB87" s="1926" t="n"/>
      <c r="AC87" s="1936" t="n"/>
      <c r="AD87" s="2937" t="n"/>
      <c r="AE87" s="2937" t="n"/>
      <c r="AF87" s="2937" t="n"/>
      <c r="AG87" s="2937" t="n"/>
      <c r="AH87" s="2871" t="n"/>
      <c r="AI87" s="2937" t="n"/>
      <c r="AJ87" s="1994" t="n"/>
      <c r="AK87" s="1936" t="n"/>
      <c r="AL87" s="2937" t="n"/>
      <c r="AM87" s="2937" t="n"/>
      <c r="AN87" s="2937" t="n"/>
      <c r="AO87" s="2937" t="n"/>
      <c r="AP87" s="2937" t="n"/>
      <c r="AQ87" s="2871" t="n"/>
      <c r="AR87" s="2937" t="n"/>
      <c r="AS87" s="1994" t="n"/>
      <c r="AT87" s="3088" t="n"/>
      <c r="AU87" s="2871" t="n"/>
      <c r="AV87" s="2937" t="n"/>
      <c r="AW87" s="2937" t="n"/>
      <c r="AX87" s="2937" t="n"/>
      <c r="AY87" s="2937" t="n"/>
      <c r="AZ87" s="2937" t="n"/>
      <c r="BA87" s="1994" t="n"/>
      <c r="BB87" s="1936" t="n"/>
      <c r="BC87" s="2871" t="n"/>
      <c r="BD87" s="2937" t="n"/>
      <c r="BE87" s="2937" t="n"/>
      <c r="BF87" s="2937" t="n"/>
      <c r="BG87" s="2937" t="n"/>
      <c r="BH87" s="2937" t="n"/>
      <c r="BI87" s="1994" t="n"/>
      <c r="BJ87" s="3088" t="n"/>
      <c r="BK87" s="2871" t="n"/>
      <c r="BL87" s="2937" t="n"/>
      <c r="BM87" s="2937" t="n"/>
      <c r="BN87" s="2937" t="n"/>
      <c r="BO87" s="2937" t="n"/>
      <c r="BP87" s="2937" t="n"/>
      <c r="BQ87" s="2937" t="n"/>
      <c r="BR87" s="1994" t="n"/>
      <c r="BS87" s="1936" t="n"/>
      <c r="BT87" s="2871" t="n"/>
      <c r="BU87" s="2937" t="n"/>
      <c r="BV87" s="2937" t="n"/>
      <c r="BW87" s="2937" t="n"/>
      <c r="BX87" s="2937" t="n"/>
      <c r="BY87" s="2937" t="n"/>
      <c r="BZ87" s="1994" t="n"/>
      <c r="CA87" s="2018" t="n"/>
      <c r="CB87" s="2871" t="n"/>
      <c r="CC87" s="2937" t="n"/>
      <c r="CD87" s="2937" t="n"/>
      <c r="CE87" s="2937" t="n"/>
      <c r="CF87" s="2937" t="n"/>
      <c r="CG87" s="2937" t="n"/>
      <c r="CH87" s="1994" t="n"/>
      <c r="CI87" s="2018" t="n"/>
      <c r="CJ87" s="2871" t="n"/>
      <c r="CK87" s="2937" t="n"/>
      <c r="CL87" s="2937" t="n"/>
      <c r="CM87" s="2937" t="n"/>
      <c r="CN87" s="2937" t="n"/>
      <c r="CO87" s="2937" t="n"/>
      <c r="CP87" s="1994" t="n"/>
      <c r="CQ87" s="1936" t="n"/>
      <c r="CR87" s="2937" t="n">
        <v>0</v>
      </c>
      <c r="CS87" s="2937" t="n">
        <v>0</v>
      </c>
      <c r="CT87" s="2868" t="n">
        <v>0</v>
      </c>
      <c r="CU87" s="2937" t="n">
        <v>0</v>
      </c>
      <c r="CV87" s="2937" t="n">
        <v>0</v>
      </c>
      <c r="CW87" s="2937" t="n">
        <v>0</v>
      </c>
      <c r="CX87" s="2049" t="n"/>
      <c r="CY87" s="2050" t="n"/>
      <c r="CZ87" s="3091" t="n">
        <v>0</v>
      </c>
      <c r="DA87" s="2937" t="n">
        <v>0</v>
      </c>
      <c r="DB87" s="2937" t="n"/>
      <c r="DC87" s="2937" t="n"/>
      <c r="DD87" s="2937" t="n">
        <v>0</v>
      </c>
      <c r="DE87" s="1994" t="n"/>
      <c r="DF87" s="1994" t="n"/>
      <c r="DG87" s="1994" t="n"/>
      <c r="DH87" s="1994" t="n"/>
      <c r="DI87" s="2761" t="n"/>
      <c r="DJ87" s="2605" t="n"/>
      <c r="DL87" s="2605" t="n"/>
      <c r="DM87" s="2847">
        <f>(CS87-CZ87)*10^6</f>
        <v/>
      </c>
      <c r="DN87" s="2847">
        <f>(CT87-DC87)*10^6</f>
        <v/>
      </c>
      <c r="DO87" s="2847">
        <f>(CW87-DD87)*10^6</f>
        <v/>
      </c>
    </row>
    <row customFormat="1" customHeight="1" hidden="1" ht="15" outlineLevel="1" r="88" s="1879">
      <c r="A88" s="1904" t="n"/>
      <c r="B88" s="1905" t="inlineStr">
        <is>
          <t xml:space="preserve">    Sortant voix BBCOM</t>
        </is>
      </c>
      <c r="C88" s="425" t="inlineStr">
        <is>
          <t>CA81</t>
        </is>
      </c>
      <c r="D88" s="2937" t="n"/>
      <c r="E88" s="2937" t="n">
        <v>0</v>
      </c>
      <c r="F88" s="2937" t="n">
        <v>0</v>
      </c>
      <c r="G88" s="2937" t="n">
        <v>0</v>
      </c>
      <c r="H88" s="1926" t="n"/>
      <c r="I88" s="1936" t="n"/>
      <c r="J88" s="2937" t="n"/>
      <c r="K88" s="2937" t="n">
        <v>0</v>
      </c>
      <c r="L88" s="2937" t="n">
        <v>0</v>
      </c>
      <c r="M88" s="2937" t="n">
        <v>0</v>
      </c>
      <c r="N88" s="1926" t="n"/>
      <c r="O88" s="3088" t="n"/>
      <c r="P88" s="2937" t="n"/>
      <c r="Q88" s="2937" t="n">
        <v>0</v>
      </c>
      <c r="R88" s="2937" t="n">
        <v>0</v>
      </c>
      <c r="S88" s="2937" t="n">
        <v>0</v>
      </c>
      <c r="T88" s="1926" t="n"/>
      <c r="U88" s="1936" t="n"/>
      <c r="V88" s="3089" t="n"/>
      <c r="W88" s="3090" t="n">
        <v>0</v>
      </c>
      <c r="X88" s="3090" t="n">
        <v>0</v>
      </c>
      <c r="Y88" s="3090" t="n">
        <v>0</v>
      </c>
      <c r="Z88" s="3090" t="n">
        <v>0</v>
      </c>
      <c r="AA88" s="3090" t="n">
        <v>0</v>
      </c>
      <c r="AB88" s="1926" t="n"/>
      <c r="AC88" s="1936" t="n"/>
      <c r="AD88" s="2937" t="n"/>
      <c r="AE88" s="2937" t="n"/>
      <c r="AF88" s="2937" t="n"/>
      <c r="AG88" s="2937" t="n"/>
      <c r="AH88" s="2871" t="n"/>
      <c r="AI88" s="2937" t="n"/>
      <c r="AJ88" s="1994" t="n"/>
      <c r="AK88" s="1936" t="n"/>
      <c r="AL88" s="2937" t="n"/>
      <c r="AM88" s="2937" t="n"/>
      <c r="AN88" s="2937" t="n"/>
      <c r="AO88" s="2937" t="n"/>
      <c r="AP88" s="2937" t="n"/>
      <c r="AQ88" s="2871" t="n"/>
      <c r="AR88" s="2937" t="n"/>
      <c r="AS88" s="1994" t="n"/>
      <c r="AT88" s="3088" t="n"/>
      <c r="AU88" s="2871" t="n"/>
      <c r="AV88" s="2937" t="n"/>
      <c r="AW88" s="2937" t="n"/>
      <c r="AX88" s="2937" t="n"/>
      <c r="AY88" s="2937" t="n"/>
      <c r="AZ88" s="2937" t="n"/>
      <c r="BA88" s="1994" t="n"/>
      <c r="BB88" s="1936" t="n"/>
      <c r="BC88" s="2871" t="n"/>
      <c r="BD88" s="2937" t="n"/>
      <c r="BE88" s="2937" t="n"/>
      <c r="BF88" s="2937" t="n"/>
      <c r="BG88" s="2937" t="n"/>
      <c r="BH88" s="2937" t="n"/>
      <c r="BI88" s="1994" t="n"/>
      <c r="BJ88" s="3088" t="n"/>
      <c r="BK88" s="2871" t="n"/>
      <c r="BL88" s="2937" t="n"/>
      <c r="BM88" s="2937" t="n"/>
      <c r="BN88" s="2937" t="n"/>
      <c r="BO88" s="2937" t="n"/>
      <c r="BP88" s="2937" t="n"/>
      <c r="BQ88" s="2937" t="n"/>
      <c r="BR88" s="1994" t="n"/>
      <c r="BS88" s="1936" t="n"/>
      <c r="BT88" s="2871" t="n"/>
      <c r="BU88" s="2937" t="n"/>
      <c r="BV88" s="2937" t="n"/>
      <c r="BW88" s="2937" t="n"/>
      <c r="BX88" s="2937" t="n"/>
      <c r="BY88" s="2937" t="n"/>
      <c r="BZ88" s="1994" t="n"/>
      <c r="CA88" s="2018" t="n"/>
      <c r="CB88" s="2871" t="n"/>
      <c r="CC88" s="2937" t="n"/>
      <c r="CD88" s="2937" t="n"/>
      <c r="CE88" s="2937" t="n"/>
      <c r="CF88" s="2937" t="n"/>
      <c r="CG88" s="2937" t="n"/>
      <c r="CH88" s="1994" t="n"/>
      <c r="CI88" s="2018" t="n"/>
      <c r="CJ88" s="2871" t="n"/>
      <c r="CK88" s="2937" t="n"/>
      <c r="CL88" s="2937" t="n"/>
      <c r="CM88" s="2937" t="n"/>
      <c r="CN88" s="2937" t="n"/>
      <c r="CO88" s="2937" t="n"/>
      <c r="CP88" s="1994" t="n"/>
      <c r="CQ88" s="1936" t="n"/>
      <c r="CR88" s="2937" t="n">
        <v>0</v>
      </c>
      <c r="CS88" s="2937" t="n">
        <v>0</v>
      </c>
      <c r="CT88" s="2868" t="n">
        <v>0</v>
      </c>
      <c r="CU88" s="2937" t="n">
        <v>0</v>
      </c>
      <c r="CV88" s="2937" t="n">
        <v>0</v>
      </c>
      <c r="CW88" s="2937" t="n">
        <v>0</v>
      </c>
      <c r="CX88" s="2049" t="n"/>
      <c r="CY88" s="2050" t="n"/>
      <c r="CZ88" s="3091" t="n">
        <v>0</v>
      </c>
      <c r="DA88" s="2937" t="n">
        <v>0</v>
      </c>
      <c r="DB88" s="2937" t="n"/>
      <c r="DC88" s="2937" t="n"/>
      <c r="DD88" s="2937" t="n">
        <v>0</v>
      </c>
      <c r="DE88" s="1994" t="n"/>
      <c r="DF88" s="1994" t="n"/>
      <c r="DG88" s="1994" t="n"/>
      <c r="DH88" s="1994" t="n"/>
      <c r="DI88" s="2761" t="n"/>
      <c r="DJ88" s="2605" t="n"/>
      <c r="DL88" s="2605" t="n"/>
      <c r="DM88" s="2847">
        <f>(CS88-CZ88)*10^6</f>
        <v/>
      </c>
      <c r="DN88" s="2847">
        <f>(CT88-DC88)*10^6</f>
        <v/>
      </c>
      <c r="DO88" s="2847">
        <f>(CW88-DD88)*10^6</f>
        <v/>
      </c>
    </row>
    <row customFormat="1" customHeight="1" hidden="1" ht="15" outlineLevel="1" r="89" s="1879">
      <c r="A89" s="1904" t="n"/>
      <c r="B89" s="1905" t="inlineStr">
        <is>
          <t xml:space="preserve">    Sortant voix LIBERCOM</t>
        </is>
      </c>
      <c r="C89" s="425" t="inlineStr">
        <is>
          <t>CA82</t>
        </is>
      </c>
      <c r="D89" s="2937" t="n"/>
      <c r="E89" s="2937" t="n">
        <v>0</v>
      </c>
      <c r="F89" s="2937" t="n">
        <v>0</v>
      </c>
      <c r="G89" s="2937" t="n">
        <v>0</v>
      </c>
      <c r="H89" s="1926" t="n"/>
      <c r="I89" s="1936" t="n"/>
      <c r="J89" s="2937" t="n"/>
      <c r="K89" s="2937" t="n">
        <v>0</v>
      </c>
      <c r="L89" s="2937" t="n">
        <v>0</v>
      </c>
      <c r="M89" s="2937" t="n">
        <v>0</v>
      </c>
      <c r="N89" s="1926" t="n"/>
      <c r="O89" s="3088" t="n"/>
      <c r="P89" s="2937" t="n"/>
      <c r="Q89" s="2937" t="n">
        <v>0</v>
      </c>
      <c r="R89" s="2937" t="n">
        <v>0</v>
      </c>
      <c r="S89" s="2937" t="n">
        <v>0</v>
      </c>
      <c r="T89" s="1926" t="n"/>
      <c r="U89" s="1936" t="n"/>
      <c r="V89" s="3089" t="n"/>
      <c r="W89" s="3090" t="n">
        <v>0</v>
      </c>
      <c r="X89" s="3090" t="n">
        <v>0</v>
      </c>
      <c r="Y89" s="3090" t="n">
        <v>0</v>
      </c>
      <c r="Z89" s="3090" t="n">
        <v>0</v>
      </c>
      <c r="AA89" s="3090" t="n">
        <v>0</v>
      </c>
      <c r="AB89" s="1926" t="n"/>
      <c r="AC89" s="1936" t="n"/>
      <c r="AD89" s="2937" t="n"/>
      <c r="AE89" s="2937" t="n"/>
      <c r="AF89" s="2937" t="n"/>
      <c r="AG89" s="2937" t="n"/>
      <c r="AH89" s="2871" t="n"/>
      <c r="AI89" s="2937" t="n"/>
      <c r="AJ89" s="1994" t="n"/>
      <c r="AK89" s="1936" t="n"/>
      <c r="AL89" s="2937" t="n"/>
      <c r="AM89" s="2937" t="n"/>
      <c r="AN89" s="2937" t="n"/>
      <c r="AO89" s="2937" t="n"/>
      <c r="AP89" s="2937" t="n"/>
      <c r="AQ89" s="2871" t="n"/>
      <c r="AR89" s="2937" t="n"/>
      <c r="AS89" s="1994" t="n"/>
      <c r="AT89" s="3088" t="n"/>
      <c r="AU89" s="2871" t="n"/>
      <c r="AV89" s="2937" t="n"/>
      <c r="AW89" s="2937" t="n"/>
      <c r="AX89" s="2937" t="n"/>
      <c r="AY89" s="2937" t="n"/>
      <c r="AZ89" s="2937" t="n"/>
      <c r="BA89" s="1994" t="n"/>
      <c r="BB89" s="1936" t="n"/>
      <c r="BC89" s="2871" t="n"/>
      <c r="BD89" s="2937" t="n"/>
      <c r="BE89" s="2937" t="n"/>
      <c r="BF89" s="2937" t="n"/>
      <c r="BG89" s="2937" t="n"/>
      <c r="BH89" s="2937" t="n"/>
      <c r="BI89" s="1994" t="n"/>
      <c r="BJ89" s="3088" t="n"/>
      <c r="BK89" s="2871" t="n"/>
      <c r="BL89" s="2937" t="n"/>
      <c r="BM89" s="2937" t="n"/>
      <c r="BN89" s="2937" t="n"/>
      <c r="BO89" s="2937" t="n"/>
      <c r="BP89" s="2937" t="n"/>
      <c r="BQ89" s="2937" t="n"/>
      <c r="BR89" s="1994" t="n"/>
      <c r="BS89" s="1936" t="n"/>
      <c r="BT89" s="2871" t="n"/>
      <c r="BU89" s="2937" t="n"/>
      <c r="BV89" s="2937" t="n"/>
      <c r="BW89" s="2937" t="n"/>
      <c r="BX89" s="2937" t="n"/>
      <c r="BY89" s="2937" t="n"/>
      <c r="BZ89" s="1994" t="n"/>
      <c r="CA89" s="2018" t="n"/>
      <c r="CB89" s="2871" t="n"/>
      <c r="CC89" s="2937" t="n"/>
      <c r="CD89" s="2937" t="n"/>
      <c r="CE89" s="2937" t="n"/>
      <c r="CF89" s="2937" t="n"/>
      <c r="CG89" s="2937" t="n"/>
      <c r="CH89" s="1994" t="n"/>
      <c r="CI89" s="2018" t="n"/>
      <c r="CJ89" s="2871" t="n"/>
      <c r="CK89" s="2937" t="n"/>
      <c r="CL89" s="2937" t="n"/>
      <c r="CM89" s="2937" t="n"/>
      <c r="CN89" s="2937" t="n"/>
      <c r="CO89" s="2937" t="n"/>
      <c r="CP89" s="1994" t="n"/>
      <c r="CQ89" s="1936" t="n"/>
      <c r="CR89" s="2937" t="n">
        <v>0</v>
      </c>
      <c r="CS89" s="2937" t="n">
        <v>0</v>
      </c>
      <c r="CT89" s="2868" t="n">
        <v>0</v>
      </c>
      <c r="CU89" s="2937" t="n">
        <v>0</v>
      </c>
      <c r="CV89" s="2937" t="n">
        <v>0</v>
      </c>
      <c r="CW89" s="2937" t="n">
        <v>0</v>
      </c>
      <c r="CX89" s="2049" t="n"/>
      <c r="CY89" s="2050" t="n"/>
      <c r="CZ89" s="3091" t="n">
        <v>0</v>
      </c>
      <c r="DA89" s="2937" t="n">
        <v>0</v>
      </c>
      <c r="DB89" s="2937" t="n"/>
      <c r="DC89" s="2937" t="n"/>
      <c r="DD89" s="2937" t="n">
        <v>0</v>
      </c>
      <c r="DE89" s="1994" t="n"/>
      <c r="DF89" s="1994" t="n"/>
      <c r="DG89" s="1994" t="n"/>
      <c r="DH89" s="1994" t="n"/>
      <c r="DI89" s="2761" t="n"/>
      <c r="DJ89" s="2605" t="n"/>
      <c r="DL89" s="2605" t="n"/>
      <c r="DM89" s="2847">
        <f>(CS89-CZ89)*10^6</f>
        <v/>
      </c>
      <c r="DN89" s="2847">
        <f>(CT89-DC89)*10^6</f>
        <v/>
      </c>
      <c r="DO89" s="2847">
        <f>(CW89-DD89)*10^6</f>
        <v/>
      </c>
    </row>
    <row customFormat="1" customHeight="1" hidden="1" ht="15" outlineLevel="1" r="90" s="1879">
      <c r="A90" s="1904" t="n"/>
      <c r="B90" s="1905" t="inlineStr">
        <is>
          <t xml:space="preserve">    Sortant voix BTSA</t>
        </is>
      </c>
      <c r="C90" s="425" t="inlineStr">
        <is>
          <t>CA83</t>
        </is>
      </c>
      <c r="D90" s="2937" t="n">
        <v>0</v>
      </c>
      <c r="E90" s="2937" t="n">
        <v>0.003530420016158163</v>
      </c>
      <c r="F90" s="2937" t="n">
        <v>-0.003530420016158163</v>
      </c>
      <c r="G90" s="2937" t="n">
        <v>0.022573</v>
      </c>
      <c r="H90" s="1926" t="n">
        <v>-1</v>
      </c>
      <c r="I90" s="1936" t="n"/>
      <c r="J90" s="2937" t="n">
        <v>0</v>
      </c>
      <c r="K90" s="2937" t="n">
        <v>0.004270915638845149</v>
      </c>
      <c r="L90" s="2937" t="n">
        <v>-0.004270915638845149</v>
      </c>
      <c r="M90" s="2937" t="n">
        <v>0.014563</v>
      </c>
      <c r="N90" s="1926" t="n">
        <v>-1</v>
      </c>
      <c r="O90" s="3088" t="n"/>
      <c r="P90" s="2937" t="n">
        <v>0</v>
      </c>
      <c r="Q90" s="2937" t="n">
        <v>0.003904678757613307</v>
      </c>
      <c r="R90" s="2937" t="n">
        <v>-0.003904678757613307</v>
      </c>
      <c r="S90" s="2937" t="n">
        <v>0.026045</v>
      </c>
      <c r="T90" s="1926" t="n">
        <v>-1</v>
      </c>
      <c r="U90" s="1936" t="n"/>
      <c r="V90" s="3089" t="n">
        <v>0</v>
      </c>
      <c r="W90" s="3090" t="n">
        <v>0.00382990878555139</v>
      </c>
      <c r="X90" s="3090" t="n">
        <v>-0.0008343578604766609</v>
      </c>
      <c r="Y90" s="3090" t="n">
        <v>-0.00382990878555139</v>
      </c>
      <c r="Z90" s="3090" t="n">
        <v>0.0008343578604766609</v>
      </c>
      <c r="AA90" s="3090" t="n">
        <v>0.026428</v>
      </c>
      <c r="AB90" s="1926" t="n">
        <v>-1</v>
      </c>
      <c r="AC90" s="1936" t="n"/>
      <c r="AD90" s="2937" t="n"/>
      <c r="AE90" s="2937" t="n"/>
      <c r="AF90" s="2937" t="n"/>
      <c r="AG90" s="2937" t="n"/>
      <c r="AH90" s="2871" t="n"/>
      <c r="AI90" s="2937" t="n"/>
      <c r="AJ90" s="1994" t="n"/>
      <c r="AK90" s="1936" t="n"/>
      <c r="AL90" s="2937" t="n"/>
      <c r="AM90" s="2937" t="n"/>
      <c r="AN90" s="2937" t="n"/>
      <c r="AO90" s="2937" t="n"/>
      <c r="AP90" s="2937" t="n"/>
      <c r="AQ90" s="2871" t="n"/>
      <c r="AR90" s="2937" t="n"/>
      <c r="AS90" s="1994" t="n"/>
      <c r="AT90" s="3088" t="n"/>
      <c r="AU90" s="2871" t="n"/>
      <c r="AV90" s="2937" t="n"/>
      <c r="AW90" s="2937" t="n"/>
      <c r="AX90" s="2937" t="n"/>
      <c r="AY90" s="2937" t="n"/>
      <c r="AZ90" s="2937" t="n"/>
      <c r="BA90" s="1994" t="n"/>
      <c r="BB90" s="1936" t="n"/>
      <c r="BC90" s="2871" t="n"/>
      <c r="BD90" s="2937" t="n"/>
      <c r="BE90" s="2937" t="n"/>
      <c r="BF90" s="2937" t="n"/>
      <c r="BG90" s="2937" t="n"/>
      <c r="BH90" s="2937" t="n"/>
      <c r="BI90" s="1994" t="n"/>
      <c r="BJ90" s="3088" t="n"/>
      <c r="BK90" s="2871" t="n"/>
      <c r="BL90" s="2937" t="n"/>
      <c r="BM90" s="2937" t="n"/>
      <c r="BN90" s="2937" t="n"/>
      <c r="BO90" s="2937" t="n"/>
      <c r="BP90" s="2937" t="n"/>
      <c r="BQ90" s="2937" t="n"/>
      <c r="BR90" s="1994" t="n"/>
      <c r="BS90" s="1936" t="n"/>
      <c r="BT90" s="2871" t="n"/>
      <c r="BU90" s="2937" t="n"/>
      <c r="BV90" s="2937" t="n"/>
      <c r="BW90" s="2937" t="n"/>
      <c r="BX90" s="2937" t="n"/>
      <c r="BY90" s="2937" t="n"/>
      <c r="BZ90" s="1994" t="n"/>
      <c r="CA90" s="2018" t="n"/>
      <c r="CB90" s="2871" t="n"/>
      <c r="CC90" s="2937" t="n"/>
      <c r="CD90" s="2937" t="n"/>
      <c r="CE90" s="2937" t="n"/>
      <c r="CF90" s="2937" t="n"/>
      <c r="CG90" s="2937" t="n"/>
      <c r="CH90" s="1994" t="n"/>
      <c r="CI90" s="2018" t="n"/>
      <c r="CJ90" s="2871" t="n"/>
      <c r="CK90" s="2937" t="n"/>
      <c r="CL90" s="2937" t="n"/>
      <c r="CM90" s="2937" t="n"/>
      <c r="CN90" s="2937" t="n"/>
      <c r="CO90" s="2937" t="n"/>
      <c r="CP90" s="1994" t="n"/>
      <c r="CQ90" s="1936" t="n"/>
      <c r="CR90" s="2937" t="n">
        <v>0</v>
      </c>
      <c r="CS90" s="2937" t="n">
        <v>0.01553592319816801</v>
      </c>
      <c r="CT90" s="2868" t="n">
        <v>-0.0008343578604766609</v>
      </c>
      <c r="CU90" s="2937" t="n">
        <v>-0.01553592319816801</v>
      </c>
      <c r="CV90" s="2937" t="n">
        <v>0.0008343578604766609</v>
      </c>
      <c r="CW90" s="2937" t="n">
        <v>0.08960899999999999</v>
      </c>
      <c r="CX90" s="2049">
        <f>+CR90/CW90-1</f>
        <v/>
      </c>
      <c r="CY90" s="2050" t="n"/>
      <c r="CZ90" s="3091" t="n">
        <v>0.0487789178026298</v>
      </c>
      <c r="DA90" s="2937" t="n">
        <v>-0.004863674270113853</v>
      </c>
      <c r="DB90" s="2937" t="n"/>
      <c r="DC90" s="2937" t="n"/>
      <c r="DD90" s="2937" t="n">
        <v>0.100022</v>
      </c>
      <c r="DE90" s="1994">
        <f>(CZ90-DD90)/DD90</f>
        <v/>
      </c>
      <c r="DF90" s="1994">
        <f>(DA90-DD90)/DD90</f>
        <v/>
      </c>
      <c r="DG90" s="1994">
        <f>(DB90-DD90)/DD90</f>
        <v/>
      </c>
      <c r="DH90" s="1994">
        <f>(DC90-DD90)/DD90</f>
        <v/>
      </c>
      <c r="DI90" s="2761" t="n"/>
      <c r="DJ90" s="2605" t="n"/>
      <c r="DL90" s="2605" t="n"/>
      <c r="DM90" s="2847">
        <f>(CS90-CZ90)*10^6</f>
        <v/>
      </c>
      <c r="DN90" s="2847">
        <f>(CT90-DC90)*10^6</f>
        <v/>
      </c>
      <c r="DO90" s="2847">
        <f>(CW90-DD90)*10^6</f>
        <v/>
      </c>
    </row>
    <row customFormat="1" customHeight="1" hidden="1" ht="15" outlineLevel="1" r="91" s="1879">
      <c r="A91" s="1904" t="n"/>
      <c r="B91" s="1905" t="inlineStr">
        <is>
          <t xml:space="preserve">    Sortant voix INTERNATIONAL</t>
        </is>
      </c>
      <c r="C91" s="425" t="inlineStr">
        <is>
          <t>CA84</t>
        </is>
      </c>
      <c r="D91" s="2937" t="n">
        <v>0.643155</v>
      </c>
      <c r="E91" s="2937" t="n">
        <v>1.449283700520678</v>
      </c>
      <c r="F91" s="2937" t="n">
        <v>-0.8061287005206775</v>
      </c>
      <c r="G91" s="2937" t="n">
        <v>1.07568</v>
      </c>
      <c r="H91" s="1926" t="n">
        <v>-0.4020944890673805</v>
      </c>
      <c r="I91" s="1936" t="n"/>
      <c r="J91" s="2937" t="n">
        <v>0.629354</v>
      </c>
      <c r="K91" s="2937" t="n">
        <v>1.279978578351953</v>
      </c>
      <c r="L91" s="2937" t="n">
        <v>-0.6506245783519535</v>
      </c>
      <c r="M91" s="2937" t="n">
        <v>1.501554</v>
      </c>
      <c r="N91" s="1926" t="n">
        <v>-0.5808648906399637</v>
      </c>
      <c r="O91" s="3088" t="n"/>
      <c r="P91" s="2937" t="n">
        <v>0.630787</v>
      </c>
      <c r="Q91" s="2937" t="n">
        <v>1.342403276877958</v>
      </c>
      <c r="R91" s="2937" t="n">
        <v>-0.7116162768779577</v>
      </c>
      <c r="S91" s="2937" t="n">
        <v>1.077939</v>
      </c>
      <c r="T91" s="1926" t="n">
        <v>-0.4148212468423538</v>
      </c>
      <c r="U91" s="1936" t="n"/>
      <c r="V91" s="3089" t="n">
        <v>0.6610740000000001</v>
      </c>
      <c r="W91" s="3090" t="n">
        <v>1.29367724116402</v>
      </c>
      <c r="X91" s="3090" t="n">
        <v>0.606862708136103</v>
      </c>
      <c r="Y91" s="3090" t="n">
        <v>-0.63260324116402</v>
      </c>
      <c r="Z91" s="3090" t="n">
        <v>0.05421129186389706</v>
      </c>
      <c r="AA91" s="3090" t="n">
        <v>1.365527</v>
      </c>
      <c r="AB91" s="1926" t="n">
        <v>-0.5158836112358085</v>
      </c>
      <c r="AC91" s="1936" t="n"/>
      <c r="AD91" s="2937" t="n"/>
      <c r="AE91" s="2937" t="n"/>
      <c r="AF91" s="2937" t="n"/>
      <c r="AG91" s="2937" t="n"/>
      <c r="AH91" s="2871" t="n"/>
      <c r="AI91" s="2937" t="n"/>
      <c r="AJ91" s="1994" t="n"/>
      <c r="AK91" s="1936" t="n"/>
      <c r="AL91" s="2937" t="n"/>
      <c r="AM91" s="2937" t="n"/>
      <c r="AN91" s="2937" t="n"/>
      <c r="AO91" s="2937" t="n"/>
      <c r="AP91" s="2937" t="n"/>
      <c r="AQ91" s="2871" t="n"/>
      <c r="AR91" s="2937" t="n"/>
      <c r="AS91" s="1994" t="n"/>
      <c r="AT91" s="3088" t="n"/>
      <c r="AU91" s="2871" t="n"/>
      <c r="AV91" s="2937" t="n"/>
      <c r="AW91" s="2937" t="n"/>
      <c r="AX91" s="2937" t="n"/>
      <c r="AY91" s="2937" t="n"/>
      <c r="AZ91" s="2937" t="n"/>
      <c r="BA91" s="1994" t="n"/>
      <c r="BB91" s="1936" t="n"/>
      <c r="BC91" s="2871" t="n"/>
      <c r="BD91" s="2937" t="n"/>
      <c r="BE91" s="2937" t="n"/>
      <c r="BF91" s="2937" t="n"/>
      <c r="BG91" s="2937" t="n"/>
      <c r="BH91" s="2937" t="n"/>
      <c r="BI91" s="1994" t="n"/>
      <c r="BJ91" s="3088" t="n"/>
      <c r="BK91" s="2871" t="n"/>
      <c r="BL91" s="2937" t="n"/>
      <c r="BM91" s="2937" t="n"/>
      <c r="BN91" s="2937" t="n"/>
      <c r="BO91" s="2937" t="n"/>
      <c r="BP91" s="2937" t="n"/>
      <c r="BQ91" s="2937" t="n"/>
      <c r="BR91" s="1994" t="n"/>
      <c r="BS91" s="1936" t="n"/>
      <c r="BT91" s="2871" t="n"/>
      <c r="BU91" s="2937" t="n"/>
      <c r="BV91" s="2937" t="n"/>
      <c r="BW91" s="2937" t="n"/>
      <c r="BX91" s="2937" t="n"/>
      <c r="BY91" s="2937" t="n"/>
      <c r="BZ91" s="1994" t="n"/>
      <c r="CA91" s="2018" t="n"/>
      <c r="CB91" s="2871" t="n"/>
      <c r="CC91" s="2937" t="n"/>
      <c r="CD91" s="2937" t="n"/>
      <c r="CE91" s="2937" t="n"/>
      <c r="CF91" s="2937" t="n"/>
      <c r="CG91" s="2937" t="n"/>
      <c r="CH91" s="1994" t="n"/>
      <c r="CI91" s="2018" t="n"/>
      <c r="CJ91" s="2871" t="n"/>
      <c r="CK91" s="2937" t="n"/>
      <c r="CL91" s="2937" t="n"/>
      <c r="CM91" s="2937" t="n"/>
      <c r="CN91" s="2937" t="n"/>
      <c r="CO91" s="2937" t="n"/>
      <c r="CP91" s="1994" t="n"/>
      <c r="CQ91" s="1936" t="n"/>
      <c r="CR91" s="2937" t="n">
        <v>2.56437</v>
      </c>
      <c r="CS91" s="2937" t="n">
        <v>5.365342796914609</v>
      </c>
      <c r="CT91" s="2868" t="n">
        <v>2.510158708136103</v>
      </c>
      <c r="CU91" s="2937" t="n">
        <v>-2.800972796914609</v>
      </c>
      <c r="CV91" s="2937" t="n">
        <v>0.05421129186389706</v>
      </c>
      <c r="CW91" s="2937" t="n">
        <v>5.0207</v>
      </c>
      <c r="CX91" s="2049">
        <f>+CR91/CW91-1</f>
        <v/>
      </c>
      <c r="CY91" s="2050" t="n"/>
      <c r="CZ91" s="3091" t="n">
        <v>15.7752267086863</v>
      </c>
      <c r="DA91" s="2937" t="n">
        <v>7.406874376501647</v>
      </c>
      <c r="DB91" s="2937" t="n"/>
      <c r="DC91" s="2937" t="n"/>
      <c r="DD91" s="2937" t="n">
        <v>13.119068</v>
      </c>
      <c r="DE91" s="1994">
        <f>(CZ91-DD91)/DD91</f>
        <v/>
      </c>
      <c r="DF91" s="1994">
        <f>(DA91-DD91)/DD91</f>
        <v/>
      </c>
      <c r="DG91" s="1994">
        <f>(DB91-DD91)/DD91</f>
        <v/>
      </c>
      <c r="DH91" s="1994">
        <f>(DC91-DD91)/DD91</f>
        <v/>
      </c>
      <c r="DI91" s="2761" t="n"/>
      <c r="DJ91" s="2605" t="n"/>
      <c r="DL91" s="2605" t="n"/>
      <c r="DM91" s="2847">
        <f>(CS91-CZ91)*10^6</f>
        <v/>
      </c>
      <c r="DN91" s="2847">
        <f>(CT91-DC91)*10^6</f>
        <v/>
      </c>
      <c r="DO91" s="2847">
        <f>(CW91-DD91)*10^6</f>
        <v/>
      </c>
    </row>
    <row customFormat="1" customHeight="1" hidden="1" ht="15" outlineLevel="1" r="92" s="1879">
      <c r="A92" s="1904" t="n"/>
      <c r="B92" s="1905" t="inlineStr">
        <is>
          <t xml:space="preserve">    Sortant voix roaming</t>
        </is>
      </c>
      <c r="C92" s="425" t="inlineStr">
        <is>
          <t>CA85</t>
        </is>
      </c>
      <c r="D92" s="2937" t="n">
        <v>5.141446</v>
      </c>
      <c r="E92" s="2937" t="n">
        <v>4.352035477339911</v>
      </c>
      <c r="F92" s="2937" t="n">
        <v>0.7894105226600896</v>
      </c>
      <c r="G92" s="2937" t="n">
        <v>1.821352</v>
      </c>
      <c r="H92" s="1926" t="n">
        <v>1.82287333804778</v>
      </c>
      <c r="I92" s="1936" t="n"/>
      <c r="J92" s="2937" t="n">
        <v>3.64567</v>
      </c>
      <c r="K92" s="2937" t="n">
        <v>3.937066796470307</v>
      </c>
      <c r="L92" s="2937" t="n">
        <v>-0.2913967964703073</v>
      </c>
      <c r="M92" s="2937" t="n">
        <v>2.178046</v>
      </c>
      <c r="N92" s="1926" t="n">
        <v>0.6738259889827853</v>
      </c>
      <c r="O92" s="3088" t="n"/>
      <c r="P92" s="3131" t="n">
        <v>0.7120840000000001</v>
      </c>
      <c r="Q92" s="2937" t="n">
        <v>4.365755286272914</v>
      </c>
      <c r="R92" s="2937" t="n">
        <v>-3.653671286272914</v>
      </c>
      <c r="S92" s="2937" t="n">
        <v>8.986183999999881</v>
      </c>
      <c r="T92" s="1926" t="n">
        <v>-0.9207579101429473</v>
      </c>
      <c r="U92" s="1936" t="n"/>
      <c r="V92" s="3132" t="n">
        <v>-1.398721</v>
      </c>
      <c r="W92" s="3090" t="n">
        <v>4.23211630591448</v>
      </c>
      <c r="X92" s="3090" t="n">
        <v>0.6891189863511066</v>
      </c>
      <c r="Y92" s="3090" t="n">
        <v>-5.63083730591448</v>
      </c>
      <c r="Z92" s="3090" t="n">
        <v>-2.087839986351107</v>
      </c>
      <c r="AA92" s="3090" t="n">
        <v>2.742113</v>
      </c>
      <c r="AB92" s="1926" t="n">
        <v>-1.510088752724632</v>
      </c>
      <c r="AC92" s="1936" t="n"/>
      <c r="AD92" s="3131" t="n"/>
      <c r="AE92" s="2937" t="n"/>
      <c r="AF92" s="2937" t="n"/>
      <c r="AG92" s="2937" t="n"/>
      <c r="AH92" s="2871" t="n"/>
      <c r="AI92" s="2937" t="n"/>
      <c r="AJ92" s="1994" t="n"/>
      <c r="AK92" s="1936" t="n"/>
      <c r="AL92" s="3131" t="n"/>
      <c r="AM92" s="2937" t="n"/>
      <c r="AN92" s="2937" t="n"/>
      <c r="AO92" s="2937" t="n"/>
      <c r="AP92" s="2937" t="n"/>
      <c r="AQ92" s="2871" t="n"/>
      <c r="AR92" s="2937" t="n"/>
      <c r="AS92" s="1994" t="n"/>
      <c r="AT92" s="3088" t="n"/>
      <c r="AU92" s="2894" t="n"/>
      <c r="AV92" s="2937" t="n"/>
      <c r="AW92" s="2937" t="n"/>
      <c r="AX92" s="2937" t="n"/>
      <c r="AY92" s="2937" t="n"/>
      <c r="AZ92" s="2937" t="n"/>
      <c r="BA92" s="1994" t="n"/>
      <c r="BB92" s="1936" t="n"/>
      <c r="BC92" s="2894" t="n"/>
      <c r="BD92" s="2937" t="n"/>
      <c r="BE92" s="2937" t="n"/>
      <c r="BF92" s="2937" t="n"/>
      <c r="BG92" s="2937" t="n"/>
      <c r="BH92" s="2937" t="n"/>
      <c r="BI92" s="1994" t="n"/>
      <c r="BJ92" s="3088" t="n"/>
      <c r="BK92" s="2894" t="n"/>
      <c r="BL92" s="2937" t="n"/>
      <c r="BM92" s="2937" t="n"/>
      <c r="BN92" s="2937" t="n"/>
      <c r="BO92" s="2937" t="n"/>
      <c r="BP92" s="2937" t="n"/>
      <c r="BQ92" s="2937" t="n"/>
      <c r="BR92" s="1994" t="n"/>
      <c r="BS92" s="1936" t="n"/>
      <c r="BT92" s="2894" t="n"/>
      <c r="BU92" s="2937" t="n"/>
      <c r="BV92" s="2937" t="n"/>
      <c r="BW92" s="2937" t="n"/>
      <c r="BX92" s="2937" t="n"/>
      <c r="BY92" s="2937" t="n"/>
      <c r="BZ92" s="1994" t="n"/>
      <c r="CA92" s="2018" t="n"/>
      <c r="CB92" s="2894" t="n"/>
      <c r="CC92" s="2937" t="n"/>
      <c r="CD92" s="2937" t="n"/>
      <c r="CE92" s="2937" t="n"/>
      <c r="CF92" s="2937" t="n"/>
      <c r="CG92" s="2937" t="n"/>
      <c r="CH92" s="1994" t="n"/>
      <c r="CI92" s="2018" t="n"/>
      <c r="CJ92" s="2894" t="n"/>
      <c r="CK92" s="2937" t="n"/>
      <c r="CL92" s="2937" t="n"/>
      <c r="CM92" s="2937" t="n"/>
      <c r="CN92" s="2937" t="n"/>
      <c r="CO92" s="2937" t="n"/>
      <c r="CP92" s="1994" t="n"/>
      <c r="CQ92" s="1936" t="n"/>
      <c r="CR92" s="2937" t="n">
        <v>8.100479000000002</v>
      </c>
      <c r="CS92" s="2937" t="n">
        <v>16.88697386599761</v>
      </c>
      <c r="CT92" s="2868" t="n">
        <v>10.18831898635111</v>
      </c>
      <c r="CU92" s="2937" t="n">
        <v>-8.786494865997613</v>
      </c>
      <c r="CV92" s="2937" t="n">
        <v>-2.087839986351106</v>
      </c>
      <c r="CW92" s="2937" t="n">
        <v>15.72769499999988</v>
      </c>
      <c r="CX92" s="2049">
        <f>+CR92/CW92-1</f>
        <v/>
      </c>
      <c r="CY92" s="2050" t="n"/>
      <c r="CZ92" s="3091" t="n">
        <v>51.7464642360374</v>
      </c>
      <c r="DA92" s="2937" t="n">
        <v>15.87964139468527</v>
      </c>
      <c r="DB92" s="2937" t="n"/>
      <c r="DC92" s="2937" t="n"/>
      <c r="DD92" s="2937" t="n">
        <v>56.37637799999987</v>
      </c>
      <c r="DE92" s="1994">
        <f>(CZ92-DD92)/DD92</f>
        <v/>
      </c>
      <c r="DF92" s="1994">
        <f>(DA92-DD92)/DD92</f>
        <v/>
      </c>
      <c r="DG92" s="1994">
        <f>(DB92-DD92)/DD92</f>
        <v/>
      </c>
      <c r="DH92" s="1994">
        <f>(DC92-DD92)/DD92</f>
        <v/>
      </c>
      <c r="DI92" s="2761" t="n"/>
      <c r="DJ92" s="2605" t="n"/>
      <c r="DL92" s="2605" t="n"/>
      <c r="DM92" s="2847">
        <f>(CS92-CZ92)*10^6</f>
        <v/>
      </c>
      <c r="DN92" s="2847">
        <f>(CT92-DC92)*10^6</f>
        <v/>
      </c>
      <c r="DO92" s="2847">
        <f>(CW92-DD92)*10^6</f>
        <v/>
      </c>
    </row>
    <row customFormat="1" customHeight="1" hidden="1" ht="15" outlineLevel="1" r="93" s="1878">
      <c r="A93" s="1901" t="n"/>
      <c r="B93" s="1902" t="inlineStr">
        <is>
          <t>Total VOIX Sortant</t>
        </is>
      </c>
      <c r="C93" s="425" t="inlineStr">
        <is>
          <t>CA86</t>
        </is>
      </c>
      <c r="D93" s="3080" t="n">
        <v>12.244738</v>
      </c>
      <c r="E93" s="3080" t="n">
        <v>12.76573495133558</v>
      </c>
      <c r="F93" s="3080" t="n">
        <v>-0.5209969513355794</v>
      </c>
      <c r="G93" s="3080" t="n">
        <v>11.318772</v>
      </c>
      <c r="H93" s="1925" t="n">
        <v>0.08180799118490967</v>
      </c>
      <c r="I93" s="1935" t="n"/>
      <c r="J93" s="3080" t="n">
        <v>10.573335</v>
      </c>
      <c r="K93" s="3080" t="n">
        <v>11.22742910741751</v>
      </c>
      <c r="L93" s="3080" t="n">
        <v>-0.6540941074175137</v>
      </c>
      <c r="M93" s="3080" t="n">
        <v>12.909584</v>
      </c>
      <c r="N93" s="1925" t="n">
        <v>-0.1809701226623569</v>
      </c>
      <c r="O93" s="3081" t="n"/>
      <c r="P93" s="3080" t="n">
        <v>7.031947</v>
      </c>
      <c r="Q93" s="3080" t="n">
        <v>12.01166938308844</v>
      </c>
      <c r="R93" s="3080" t="n">
        <v>-4.979722383088437</v>
      </c>
      <c r="S93" s="3080" t="n">
        <v>15.5710419999999</v>
      </c>
      <c r="T93" s="1925" t="n">
        <v>-0.5483958620110302</v>
      </c>
      <c r="U93" s="1935" t="n"/>
      <c r="V93" s="3082" t="n">
        <v>3.630964</v>
      </c>
      <c r="W93" s="3083" t="n">
        <v>11.790491136516</v>
      </c>
      <c r="X93" s="3083" t="n">
        <v>6.940788010750694</v>
      </c>
      <c r="Y93" s="3083" t="n">
        <v>-8.159527136516001</v>
      </c>
      <c r="Z93" s="3083" t="n">
        <v>-3.309824010750694</v>
      </c>
      <c r="AA93" s="3083" t="n">
        <v>10.904119</v>
      </c>
      <c r="AB93" s="1925" t="n">
        <v>-0.6670098703068079</v>
      </c>
      <c r="AC93" s="1935" t="n"/>
      <c r="AD93" s="3080" t="n"/>
      <c r="AE93" s="3080" t="n"/>
      <c r="AF93" s="3080" t="n"/>
      <c r="AG93" s="3080" t="n"/>
      <c r="AH93" s="3079" t="n"/>
      <c r="AI93" s="3080" t="n"/>
      <c r="AJ93" s="1992" t="n"/>
      <c r="AK93" s="1935" t="n"/>
      <c r="AL93" s="3080" t="n"/>
      <c r="AM93" s="3080" t="n"/>
      <c r="AN93" s="3080" t="n"/>
      <c r="AO93" s="3080" t="n"/>
      <c r="AP93" s="3080" t="n"/>
      <c r="AQ93" s="3079" t="n"/>
      <c r="AR93" s="3080" t="n"/>
      <c r="AS93" s="1992" t="n"/>
      <c r="AT93" s="3081" t="n"/>
      <c r="AU93" s="3079" t="n"/>
      <c r="AV93" s="3080" t="n"/>
      <c r="AW93" s="3080" t="n"/>
      <c r="AX93" s="3080" t="n"/>
      <c r="AY93" s="3080" t="n"/>
      <c r="AZ93" s="3080" t="n"/>
      <c r="BA93" s="1992" t="n"/>
      <c r="BB93" s="1935" t="n"/>
      <c r="BC93" s="3079" t="n"/>
      <c r="BD93" s="3080" t="n"/>
      <c r="BE93" s="3080" t="n"/>
      <c r="BF93" s="3080" t="n"/>
      <c r="BG93" s="3080" t="n"/>
      <c r="BH93" s="3080" t="n"/>
      <c r="BI93" s="1992" t="n"/>
      <c r="BJ93" s="3081" t="n"/>
      <c r="BK93" s="3079" t="n"/>
      <c r="BL93" s="3080" t="n"/>
      <c r="BM93" s="3080" t="n"/>
      <c r="BN93" s="3080" t="n"/>
      <c r="BO93" s="3080" t="n"/>
      <c r="BP93" s="3080" t="n"/>
      <c r="BQ93" s="3080" t="n"/>
      <c r="BR93" s="1992" t="n"/>
      <c r="BS93" s="1935" t="n"/>
      <c r="BT93" s="3079" t="n"/>
      <c r="BU93" s="3080" t="n"/>
      <c r="BV93" s="3080" t="n"/>
      <c r="BW93" s="3080" t="n"/>
      <c r="BX93" s="3080" t="n"/>
      <c r="BY93" s="3080" t="n"/>
      <c r="BZ93" s="1992" t="n"/>
      <c r="CA93" s="2017" t="n"/>
      <c r="CB93" s="3079" t="n"/>
      <c r="CC93" s="3080" t="n"/>
      <c r="CD93" s="3080" t="n"/>
      <c r="CE93" s="3080" t="n"/>
      <c r="CF93" s="3080" t="n"/>
      <c r="CG93" s="3080" t="n"/>
      <c r="CH93" s="1992" t="n"/>
      <c r="CI93" s="2017" t="n"/>
      <c r="CJ93" s="3079" t="n"/>
      <c r="CK93" s="3080" t="n"/>
      <c r="CL93" s="3080" t="n"/>
      <c r="CM93" s="3080" t="n"/>
      <c r="CN93" s="3080" t="n"/>
      <c r="CO93" s="3080" t="n"/>
      <c r="CP93" s="1992" t="n"/>
      <c r="CQ93" s="1935" t="n"/>
      <c r="CR93" s="3080" t="n">
        <v>33.480984</v>
      </c>
      <c r="CS93" s="3080" t="n">
        <v>47.79532457835754</v>
      </c>
      <c r="CT93" s="3085" t="n">
        <v>36.79080801075069</v>
      </c>
      <c r="CU93" s="3080" t="n">
        <v>-14.31434057835754</v>
      </c>
      <c r="CV93" s="3080" t="n">
        <v>-3.309824010750695</v>
      </c>
      <c r="CW93" s="3080" t="n">
        <v>50.7035169999999</v>
      </c>
      <c r="CX93" s="2046">
        <f>+CR93/CW93-1</f>
        <v/>
      </c>
      <c r="CY93" s="2047" t="n"/>
      <c r="CZ93" s="3086" t="n">
        <v>145.634513476944</v>
      </c>
      <c r="DA93" s="3080" t="n">
        <v>104.8519236468898</v>
      </c>
      <c r="DB93" s="3080" t="n"/>
      <c r="DC93" s="3080" t="n"/>
      <c r="DD93" s="3080" t="n">
        <v>152.8695389999999</v>
      </c>
      <c r="DE93" s="1992">
        <f>(CZ93-DD93)/DD93</f>
        <v/>
      </c>
      <c r="DF93" s="1992">
        <f>(DA93-DD93)/DD93</f>
        <v/>
      </c>
      <c r="DG93" s="1992">
        <f>(DB93-DD93)/DD93</f>
        <v/>
      </c>
      <c r="DH93" s="1992">
        <f>(DC93-DD93)/DD93</f>
        <v/>
      </c>
      <c r="DI93" s="2761" t="n"/>
      <c r="DJ93" s="2605" t="n"/>
      <c r="DL93" s="2605" t="n"/>
      <c r="DM93" s="2847">
        <f>(CS93-CZ93)*10^6</f>
        <v/>
      </c>
      <c r="DN93" s="2847">
        <f>(CT93-DC93)*10^6</f>
        <v/>
      </c>
      <c r="DO93" s="2847">
        <f>(CW93-DD93)*10^6</f>
        <v/>
      </c>
    </row>
    <row customFormat="1" customHeight="1" hidden="1" ht="15" outlineLevel="1" r="94" s="1438">
      <c r="A94" s="2071" t="n"/>
      <c r="B94" s="3118" t="n"/>
      <c r="C94" s="425" t="inlineStr">
        <is>
          <t>CA87</t>
        </is>
      </c>
      <c r="D94" s="2868" t="n"/>
      <c r="E94" s="2868" t="n"/>
      <c r="F94" s="2868" t="n"/>
      <c r="G94" s="2868" t="n"/>
      <c r="H94" s="2079" t="n"/>
      <c r="I94" s="1496" t="n"/>
      <c r="J94" s="2868" t="n"/>
      <c r="K94" s="2868" t="n"/>
      <c r="L94" s="2868" t="n"/>
      <c r="M94" s="2868" t="n"/>
      <c r="N94" s="2079" t="n"/>
      <c r="O94" s="2862" t="n"/>
      <c r="P94" s="2868" t="n"/>
      <c r="Q94" s="2868" t="n"/>
      <c r="R94" s="2868" t="n"/>
      <c r="S94" s="2868" t="n"/>
      <c r="T94" s="2079" t="n"/>
      <c r="U94" s="1496" t="n"/>
      <c r="V94" s="3119" t="n"/>
      <c r="W94" s="3120" t="n"/>
      <c r="X94" s="3120" t="n"/>
      <c r="Y94" s="3120" t="n"/>
      <c r="Z94" s="3120" t="n"/>
      <c r="AA94" s="3120" t="n"/>
      <c r="AB94" s="2079" t="n"/>
      <c r="AC94" s="1496" t="n"/>
      <c r="AD94" s="2868" t="n"/>
      <c r="AE94" s="2868" t="n"/>
      <c r="AF94" s="2868" t="n"/>
      <c r="AG94" s="2868" t="n"/>
      <c r="AH94" s="2867" t="n"/>
      <c r="AI94" s="2868" t="n"/>
      <c r="AJ94" s="1492" t="n"/>
      <c r="AK94" s="1496" t="n"/>
      <c r="AL94" s="2868" t="n"/>
      <c r="AM94" s="2868" t="n"/>
      <c r="AN94" s="2868" t="n"/>
      <c r="AO94" s="2868" t="n"/>
      <c r="AP94" s="2868" t="n"/>
      <c r="AQ94" s="2867" t="n"/>
      <c r="AR94" s="2868" t="n"/>
      <c r="AS94" s="1492" t="n"/>
      <c r="AT94" s="2862" t="n"/>
      <c r="AU94" s="2867" t="n"/>
      <c r="AV94" s="2868" t="n"/>
      <c r="AW94" s="2868" t="n"/>
      <c r="AX94" s="2868" t="n"/>
      <c r="AY94" s="2868" t="n"/>
      <c r="AZ94" s="2868" t="n"/>
      <c r="BA94" s="1492" t="n"/>
      <c r="BB94" s="1496" t="n"/>
      <c r="BC94" s="2867" t="n"/>
      <c r="BD94" s="2868" t="n"/>
      <c r="BE94" s="2868" t="n"/>
      <c r="BF94" s="2868" t="n"/>
      <c r="BG94" s="2868" t="n"/>
      <c r="BH94" s="2868" t="n"/>
      <c r="BI94" s="1492" t="n"/>
      <c r="BJ94" s="2862" t="n"/>
      <c r="BK94" s="2867" t="n"/>
      <c r="BL94" s="2868" t="n"/>
      <c r="BM94" s="2868" t="n"/>
      <c r="BN94" s="2868" t="n"/>
      <c r="BO94" s="2868" t="n"/>
      <c r="BP94" s="2868" t="n"/>
      <c r="BQ94" s="2868" t="n"/>
      <c r="BR94" s="1492" t="n"/>
      <c r="BS94" s="1496" t="n"/>
      <c r="BT94" s="2867" t="n"/>
      <c r="BU94" s="2868" t="n"/>
      <c r="BV94" s="2868" t="n"/>
      <c r="BW94" s="2868" t="n"/>
      <c r="BX94" s="2868" t="n"/>
      <c r="BY94" s="2868" t="n"/>
      <c r="BZ94" s="1492" t="n"/>
      <c r="CA94" s="482" t="n"/>
      <c r="CB94" s="2867" t="n"/>
      <c r="CC94" s="2868" t="n"/>
      <c r="CD94" s="2868" t="n"/>
      <c r="CE94" s="2868" t="n"/>
      <c r="CF94" s="2868" t="n"/>
      <c r="CG94" s="2868" t="n"/>
      <c r="CH94" s="1492" t="n"/>
      <c r="CI94" s="482" t="n"/>
      <c r="CJ94" s="2867" t="n"/>
      <c r="CK94" s="2868" t="n"/>
      <c r="CL94" s="2868" t="n"/>
      <c r="CM94" s="2868" t="n"/>
      <c r="CN94" s="2868" t="n"/>
      <c r="CO94" s="2868" t="n"/>
      <c r="CP94" s="1492" t="n"/>
      <c r="CQ94" s="1496" t="n"/>
      <c r="CR94" s="2868" t="n"/>
      <c r="CS94" s="2868" t="n"/>
      <c r="CT94" s="2868" t="n"/>
      <c r="CU94" s="2868">
        <f>+CR94-CS94</f>
        <v/>
      </c>
      <c r="CV94" s="2868">
        <f>+CR94-CT94</f>
        <v/>
      </c>
      <c r="CW94" s="2868" t="n"/>
      <c r="CX94" s="2054" t="n"/>
      <c r="CY94" s="39" t="n"/>
      <c r="CZ94" s="3121" t="n"/>
      <c r="DA94" s="2868" t="n"/>
      <c r="DB94" s="2868" t="n"/>
      <c r="DC94" s="2868" t="n"/>
      <c r="DD94" s="2868" t="n"/>
      <c r="DE94" s="1492" t="n"/>
      <c r="DF94" s="1492" t="n"/>
      <c r="DG94" s="1492" t="n"/>
      <c r="DH94" s="1492" t="n"/>
      <c r="DI94" s="2761" t="n"/>
      <c r="DJ94" s="2605" t="n"/>
      <c r="DL94" s="2605" t="n"/>
      <c r="DM94" s="2847">
        <f>(CS94-CZ94)*10^6</f>
        <v/>
      </c>
      <c r="DN94" s="2847">
        <f>(CT94-DC94)*10^6</f>
        <v/>
      </c>
      <c r="DO94" s="2847">
        <f>(CW94-DD94)*10^6</f>
        <v/>
      </c>
    </row>
    <row customFormat="1" customHeight="1" hidden="1" ht="15" outlineLevel="1" r="95" s="1438">
      <c r="A95" s="2071" t="n"/>
      <c r="B95" s="1905" t="inlineStr">
        <is>
          <t xml:space="preserve">    Sortant sms on net</t>
        </is>
      </c>
      <c r="C95" s="425" t="inlineStr">
        <is>
          <t>CA88</t>
        </is>
      </c>
      <c r="D95" s="2868" t="n">
        <v>28.969629</v>
      </c>
      <c r="E95" s="2937" t="n">
        <v>21.34324120478073</v>
      </c>
      <c r="F95" s="2868" t="n">
        <v>7.626387795219269</v>
      </c>
      <c r="G95" s="2937" t="n">
        <v>22.126457</v>
      </c>
      <c r="H95" s="2079" t="n">
        <v>0.3092755428489977</v>
      </c>
      <c r="I95" s="1496" t="n"/>
      <c r="J95" s="2868" t="n">
        <v>13.169847</v>
      </c>
      <c r="K95" s="2937" t="n">
        <v>19.30815286638255</v>
      </c>
      <c r="L95" s="2868" t="n">
        <v>-6.138305866382552</v>
      </c>
      <c r="M95" s="2937" t="n">
        <v>24.674096</v>
      </c>
      <c r="N95" s="2079" t="n">
        <v>-0.4662480441026086</v>
      </c>
      <c r="O95" s="2862" t="n"/>
      <c r="P95" s="2868" t="n">
        <v>23.005707</v>
      </c>
      <c r="Q95" s="2937" t="n">
        <v>21.41052585649492</v>
      </c>
      <c r="R95" s="2868" t="n">
        <v>1.59518114350508</v>
      </c>
      <c r="S95" s="2937" t="n">
        <v>5.678668</v>
      </c>
      <c r="T95" s="2079" t="n">
        <v>3.051250574958775</v>
      </c>
      <c r="U95" s="1496" t="n"/>
      <c r="V95" s="3133" t="n">
        <v>25.394292</v>
      </c>
      <c r="W95" s="3090" t="n">
        <v>20.7551339124259</v>
      </c>
      <c r="X95" s="3090" t="n">
        <v>14.61541372000063</v>
      </c>
      <c r="Y95" s="3120" t="n">
        <v>4.639158087574099</v>
      </c>
      <c r="Z95" s="3120" t="n">
        <v>10.77887827999937</v>
      </c>
      <c r="AA95" s="3090" t="n">
        <v>31.749443</v>
      </c>
      <c r="AB95" s="2079" t="n">
        <v>-0.2001657477896541</v>
      </c>
      <c r="AC95" s="1496" t="n"/>
      <c r="AD95" s="2891" t="n"/>
      <c r="AE95" s="2937" t="n"/>
      <c r="AF95" s="2937" t="n"/>
      <c r="AG95" s="2868" t="n"/>
      <c r="AH95" s="2867" t="n"/>
      <c r="AI95" s="2937" t="n"/>
      <c r="AJ95" s="1492" t="n"/>
      <c r="AK95" s="1496" t="n"/>
      <c r="AL95" s="2891" t="n"/>
      <c r="AM95" s="2937" t="n"/>
      <c r="AN95" s="2937" t="n"/>
      <c r="AO95" s="2937" t="n"/>
      <c r="AP95" s="2868" t="n"/>
      <c r="AQ95" s="2867" t="n"/>
      <c r="AR95" s="2937" t="n"/>
      <c r="AS95" s="1492" t="n"/>
      <c r="AT95" s="2862" t="n"/>
      <c r="AU95" s="2880" t="n"/>
      <c r="AV95" s="2937" t="n"/>
      <c r="AW95" s="2937" t="n"/>
      <c r="AX95" s="2868" t="n"/>
      <c r="AY95" s="2868" t="n"/>
      <c r="AZ95" s="2937" t="n"/>
      <c r="BA95" s="1492" t="n"/>
      <c r="BB95" s="1496" t="n"/>
      <c r="BC95" s="2880" t="n"/>
      <c r="BD95" s="2937" t="n"/>
      <c r="BE95" s="2937" t="n"/>
      <c r="BF95" s="2868" t="n"/>
      <c r="BG95" s="2868" t="n"/>
      <c r="BH95" s="2937" t="n"/>
      <c r="BI95" s="1492" t="n"/>
      <c r="BJ95" s="2862" t="n"/>
      <c r="BK95" s="2880" t="n"/>
      <c r="BL95" s="2937" t="n"/>
      <c r="BM95" s="2937" t="n"/>
      <c r="BN95" s="2937" t="n"/>
      <c r="BO95" s="2868" t="n"/>
      <c r="BP95" s="2868" t="n"/>
      <c r="BQ95" s="2937" t="n"/>
      <c r="BR95" s="1492" t="n"/>
      <c r="BS95" s="1496" t="n"/>
      <c r="BT95" s="2880" t="n"/>
      <c r="BU95" s="2937" t="n"/>
      <c r="BV95" s="2937" t="n"/>
      <c r="BW95" s="2868" t="n"/>
      <c r="BX95" s="2868" t="n"/>
      <c r="BY95" s="2937" t="n"/>
      <c r="BZ95" s="1492" t="n"/>
      <c r="CA95" s="482" t="n"/>
      <c r="CB95" s="2880" t="n"/>
      <c r="CC95" s="2937" t="n"/>
      <c r="CD95" s="2937" t="n"/>
      <c r="CE95" s="2868" t="n"/>
      <c r="CF95" s="2868" t="n"/>
      <c r="CG95" s="2937" t="n"/>
      <c r="CH95" s="1492" t="n"/>
      <c r="CI95" s="482" t="n"/>
      <c r="CJ95" s="2880" t="n"/>
      <c r="CK95" s="2937" t="n"/>
      <c r="CL95" s="2937" t="n"/>
      <c r="CM95" s="2868" t="n"/>
      <c r="CN95" s="2868" t="n"/>
      <c r="CO95" s="2937" t="n"/>
      <c r="CP95" s="1492" t="n"/>
      <c r="CQ95" s="1496" t="n"/>
      <c r="CR95" s="2873" t="n">
        <v>90.53947500000001</v>
      </c>
      <c r="CS95" s="2868" t="n">
        <v>82.8170538400841</v>
      </c>
      <c r="CT95" s="2868" t="n">
        <v>79.76059672000063</v>
      </c>
      <c r="CU95" s="2868" t="n">
        <v>7.72242115991591</v>
      </c>
      <c r="CV95" s="2868" t="n">
        <v>10.77887827999938</v>
      </c>
      <c r="CW95" s="2868" t="n">
        <v>84.22866399999999</v>
      </c>
      <c r="CX95" s="2054">
        <f>+CR95/CW95-1</f>
        <v/>
      </c>
      <c r="CY95" s="39" t="n"/>
      <c r="CZ95" s="3091" t="n">
        <v>253.77487693629</v>
      </c>
      <c r="DA95" s="2937" t="n">
        <v>200.4669380909716</v>
      </c>
      <c r="DB95" s="2937" t="n"/>
      <c r="DC95" s="2937" t="n"/>
      <c r="DD95" s="2937" t="n">
        <v>201.473289</v>
      </c>
      <c r="DE95" s="1492">
        <f>(CZ95-DD95)/DD95</f>
        <v/>
      </c>
      <c r="DF95" s="1492">
        <f>(DA95-DD95)/DD95</f>
        <v/>
      </c>
      <c r="DG95" s="1492">
        <f>(DB95-DD95)/DD95</f>
        <v/>
      </c>
      <c r="DH95" s="1492">
        <f>(DC95-DD95)/DD95</f>
        <v/>
      </c>
      <c r="DI95" s="2761" t="n"/>
      <c r="DJ95" s="2605" t="n"/>
      <c r="DL95" s="2605" t="n"/>
      <c r="DM95" s="2847">
        <f>(CS95-CZ95)*10^6</f>
        <v/>
      </c>
      <c r="DN95" s="2847">
        <f>(CT95-DC95)*10^6</f>
        <v/>
      </c>
      <c r="DO95" s="2847">
        <f>(CW95-DD95)*10^6</f>
        <v/>
      </c>
    </row>
    <row customFormat="1" customHeight="1" hidden="1" ht="15" outlineLevel="1" r="96" s="1438">
      <c r="A96" s="2071" t="n"/>
      <c r="B96" s="1905" t="inlineStr">
        <is>
          <t xml:space="preserve">    Sortant sms MTN</t>
        </is>
      </c>
      <c r="C96" s="425" t="inlineStr">
        <is>
          <t>CA89</t>
        </is>
      </c>
      <c r="D96" s="2868" t="n">
        <v>0</v>
      </c>
      <c r="E96" s="2937" t="n">
        <v>0</v>
      </c>
      <c r="F96" s="2868" t="n">
        <v>0</v>
      </c>
      <c r="G96" s="2937" t="n">
        <v>0</v>
      </c>
      <c r="H96" s="2079" t="n"/>
      <c r="I96" s="1496" t="n"/>
      <c r="J96" s="2868" t="n">
        <v>0</v>
      </c>
      <c r="K96" s="2937" t="n">
        <v>0</v>
      </c>
      <c r="L96" s="2868" t="n">
        <v>0</v>
      </c>
      <c r="M96" s="2937" t="n">
        <v>0</v>
      </c>
      <c r="N96" s="2079" t="n"/>
      <c r="O96" s="2862" t="n"/>
      <c r="P96" s="2868" t="n">
        <v>0</v>
      </c>
      <c r="Q96" s="2937" t="n">
        <v>0</v>
      </c>
      <c r="R96" s="2868" t="n">
        <v>0</v>
      </c>
      <c r="S96" s="2937" t="n">
        <v>0</v>
      </c>
      <c r="T96" s="2079" t="n"/>
      <c r="U96" s="1496" t="n"/>
      <c r="V96" s="3119" t="n">
        <v>0</v>
      </c>
      <c r="W96" s="3090" t="n">
        <v>0</v>
      </c>
      <c r="X96" s="3090" t="n">
        <v>0</v>
      </c>
      <c r="Y96" s="3120" t="n">
        <v>0</v>
      </c>
      <c r="Z96" s="3120" t="n">
        <v>0</v>
      </c>
      <c r="AA96" s="3090" t="n">
        <v>0</v>
      </c>
      <c r="AB96" s="2079" t="n"/>
      <c r="AC96" s="1496" t="n"/>
      <c r="AD96" s="2868" t="n"/>
      <c r="AE96" s="2937" t="n"/>
      <c r="AF96" s="2937" t="n"/>
      <c r="AG96" s="2868" t="n"/>
      <c r="AH96" s="2867" t="n"/>
      <c r="AI96" s="2937" t="n"/>
      <c r="AJ96" s="1492" t="n"/>
      <c r="AK96" s="1496" t="n"/>
      <c r="AL96" s="2868" t="n"/>
      <c r="AM96" s="2937" t="n"/>
      <c r="AN96" s="2937" t="n"/>
      <c r="AO96" s="2937" t="n"/>
      <c r="AP96" s="2868" t="n"/>
      <c r="AQ96" s="2867" t="n"/>
      <c r="AR96" s="2937" t="n"/>
      <c r="AS96" s="1492" t="n"/>
      <c r="AT96" s="2862" t="n"/>
      <c r="AU96" s="2867" t="n"/>
      <c r="AV96" s="2937" t="n"/>
      <c r="AW96" s="2937" t="n"/>
      <c r="AX96" s="2868" t="n"/>
      <c r="AY96" s="2868" t="n"/>
      <c r="AZ96" s="2937" t="n"/>
      <c r="BA96" s="1492" t="n"/>
      <c r="BB96" s="1496" t="n"/>
      <c r="BC96" s="2867" t="n"/>
      <c r="BD96" s="2937" t="n"/>
      <c r="BE96" s="2937" t="n"/>
      <c r="BF96" s="2868" t="n"/>
      <c r="BG96" s="2868" t="n"/>
      <c r="BH96" s="2937" t="n"/>
      <c r="BI96" s="1492" t="n"/>
      <c r="BJ96" s="2862" t="n"/>
      <c r="BK96" s="2867" t="n"/>
      <c r="BL96" s="2937" t="n"/>
      <c r="BM96" s="2937" t="n"/>
      <c r="BN96" s="2937" t="n"/>
      <c r="BO96" s="2868" t="n"/>
      <c r="BP96" s="2868" t="n"/>
      <c r="BQ96" s="2937" t="n"/>
      <c r="BR96" s="1492" t="n"/>
      <c r="BS96" s="1496" t="n"/>
      <c r="BT96" s="2867" t="n"/>
      <c r="BU96" s="2937" t="n"/>
      <c r="BV96" s="2937" t="n"/>
      <c r="BW96" s="2868" t="n"/>
      <c r="BX96" s="2868" t="n"/>
      <c r="BY96" s="2937" t="n"/>
      <c r="BZ96" s="1492" t="n"/>
      <c r="CA96" s="482" t="n"/>
      <c r="CB96" s="2867" t="n"/>
      <c r="CC96" s="2937" t="n"/>
      <c r="CD96" s="2937" t="n"/>
      <c r="CE96" s="2868" t="n"/>
      <c r="CF96" s="2868" t="n"/>
      <c r="CG96" s="2937" t="n"/>
      <c r="CH96" s="1492" t="n"/>
      <c r="CI96" s="482" t="n"/>
      <c r="CJ96" s="2867" t="n"/>
      <c r="CK96" s="2937" t="n"/>
      <c r="CL96" s="2937" t="n"/>
      <c r="CM96" s="2868" t="n"/>
      <c r="CN96" s="2868" t="n"/>
      <c r="CO96" s="2937" t="n"/>
      <c r="CP96" s="1492" t="n"/>
      <c r="CQ96" s="1496" t="n"/>
      <c r="CR96" s="2868" t="n">
        <v>0</v>
      </c>
      <c r="CS96" s="2868" t="n">
        <v>0</v>
      </c>
      <c r="CT96" s="2868" t="n">
        <v>0</v>
      </c>
      <c r="CU96" s="2868" t="n">
        <v>0</v>
      </c>
      <c r="CV96" s="2868" t="n">
        <v>0</v>
      </c>
      <c r="CW96" s="2868" t="n">
        <v>0</v>
      </c>
      <c r="CX96" s="2054">
        <f>+CR96/CW96-1</f>
        <v/>
      </c>
      <c r="CY96" s="39" t="n"/>
      <c r="CZ96" s="3091" t="n">
        <v>0</v>
      </c>
      <c r="DA96" s="2937" t="n">
        <v>0</v>
      </c>
      <c r="DB96" s="2937" t="n"/>
      <c r="DC96" s="2937" t="n"/>
      <c r="DD96" s="2937" t="n">
        <v>0</v>
      </c>
      <c r="DE96" s="1492">
        <f>(CZ96-DD96)/DD96</f>
        <v/>
      </c>
      <c r="DF96" s="1492">
        <f>(DA96-DD96)/DD96</f>
        <v/>
      </c>
      <c r="DG96" s="1492">
        <f>(DB96-DD96)/DD96</f>
        <v/>
      </c>
      <c r="DH96" s="1492">
        <f>(DC96-DD96)/DD96</f>
        <v/>
      </c>
      <c r="DI96" s="2761" t="n"/>
      <c r="DJ96" s="2605" t="n"/>
      <c r="DL96" s="2605" t="n"/>
      <c r="DM96" s="2847">
        <f>(CS96-CZ96)*10^6</f>
        <v/>
      </c>
      <c r="DN96" s="2847">
        <f>(CT96-DC96)*10^6</f>
        <v/>
      </c>
      <c r="DO96" s="2847">
        <f>(CW96-DD96)*10^6</f>
        <v/>
      </c>
    </row>
    <row customFormat="1" customHeight="1" hidden="1" ht="15" outlineLevel="1" r="97" s="1438">
      <c r="A97" s="2071" t="n"/>
      <c r="B97" s="1905" t="inlineStr">
        <is>
          <t xml:space="preserve">    Sortant sms GLO</t>
        </is>
      </c>
      <c r="C97" s="425" t="inlineStr">
        <is>
          <t>CA90</t>
        </is>
      </c>
      <c r="D97" s="2868" t="n">
        <v>0</v>
      </c>
      <c r="E97" s="2937" t="n">
        <v>0</v>
      </c>
      <c r="F97" s="2868" t="n">
        <v>0</v>
      </c>
      <c r="G97" s="2937" t="n">
        <v>0</v>
      </c>
      <c r="H97" s="2079" t="n"/>
      <c r="I97" s="1496" t="n"/>
      <c r="J97" s="2868" t="n">
        <v>0</v>
      </c>
      <c r="K97" s="2937" t="n">
        <v>0</v>
      </c>
      <c r="L97" s="2868" t="n">
        <v>0</v>
      </c>
      <c r="M97" s="2937" t="n">
        <v>0</v>
      </c>
      <c r="N97" s="2079" t="n"/>
      <c r="O97" s="2862" t="n"/>
      <c r="P97" s="2868" t="n">
        <v>0</v>
      </c>
      <c r="Q97" s="2937" t="n">
        <v>0</v>
      </c>
      <c r="R97" s="2868" t="n">
        <v>0</v>
      </c>
      <c r="S97" s="2937" t="n">
        <v>0</v>
      </c>
      <c r="T97" s="2079" t="n"/>
      <c r="U97" s="1496" t="n"/>
      <c r="V97" s="3119" t="n">
        <v>0</v>
      </c>
      <c r="W97" s="3090" t="n">
        <v>0</v>
      </c>
      <c r="X97" s="3090" t="n">
        <v>0</v>
      </c>
      <c r="Y97" s="3120" t="n">
        <v>0</v>
      </c>
      <c r="Z97" s="3120" t="n">
        <v>0</v>
      </c>
      <c r="AA97" s="3090" t="n">
        <v>0</v>
      </c>
      <c r="AB97" s="2079" t="n"/>
      <c r="AC97" s="1496" t="n"/>
      <c r="AD97" s="2868" t="n"/>
      <c r="AE97" s="2937" t="n"/>
      <c r="AF97" s="2937" t="n"/>
      <c r="AG97" s="2868" t="n"/>
      <c r="AH97" s="2867" t="n"/>
      <c r="AI97" s="2937" t="n"/>
      <c r="AJ97" s="1492" t="n"/>
      <c r="AK97" s="1496" t="n"/>
      <c r="AL97" s="2868" t="n"/>
      <c r="AM97" s="2937" t="n"/>
      <c r="AN97" s="2937" t="n"/>
      <c r="AO97" s="2937" t="n"/>
      <c r="AP97" s="2868" t="n"/>
      <c r="AQ97" s="2867" t="n"/>
      <c r="AR97" s="2937" t="n"/>
      <c r="AS97" s="1492" t="n"/>
      <c r="AT97" s="2862" t="n"/>
      <c r="AU97" s="2867" t="n"/>
      <c r="AV97" s="2937" t="n"/>
      <c r="AW97" s="2937" t="n"/>
      <c r="AX97" s="2868" t="n"/>
      <c r="AY97" s="2868" t="n"/>
      <c r="AZ97" s="2937" t="n"/>
      <c r="BA97" s="1492" t="n"/>
      <c r="BB97" s="1496" t="n"/>
      <c r="BC97" s="2867" t="n"/>
      <c r="BD97" s="2937" t="n"/>
      <c r="BE97" s="2937" t="n"/>
      <c r="BF97" s="2868" t="n"/>
      <c r="BG97" s="2868" t="n"/>
      <c r="BH97" s="2937" t="n"/>
      <c r="BI97" s="1492" t="n"/>
      <c r="BJ97" s="2862" t="n"/>
      <c r="BK97" s="2867" t="n"/>
      <c r="BL97" s="2937" t="n"/>
      <c r="BM97" s="2937" t="n"/>
      <c r="BN97" s="2937" t="n"/>
      <c r="BO97" s="2868" t="n"/>
      <c r="BP97" s="2868" t="n"/>
      <c r="BQ97" s="2937" t="n"/>
      <c r="BR97" s="1492" t="n"/>
      <c r="BS97" s="1496" t="n"/>
      <c r="BT97" s="2867" t="n"/>
      <c r="BU97" s="2937" t="n"/>
      <c r="BV97" s="2937" t="n"/>
      <c r="BW97" s="2868" t="n"/>
      <c r="BX97" s="2868" t="n"/>
      <c r="BY97" s="2937" t="n"/>
      <c r="BZ97" s="1492" t="n"/>
      <c r="CA97" s="482" t="n"/>
      <c r="CB97" s="2867" t="n"/>
      <c r="CC97" s="2937" t="n"/>
      <c r="CD97" s="2937" t="n"/>
      <c r="CE97" s="2868" t="n"/>
      <c r="CF97" s="2868" t="n"/>
      <c r="CG97" s="2937" t="n"/>
      <c r="CH97" s="1492" t="n"/>
      <c r="CI97" s="482" t="n"/>
      <c r="CJ97" s="2867" t="n"/>
      <c r="CK97" s="2937" t="n"/>
      <c r="CL97" s="2937" t="n"/>
      <c r="CM97" s="2868" t="n"/>
      <c r="CN97" s="2868" t="n"/>
      <c r="CO97" s="2937" t="n"/>
      <c r="CP97" s="1492" t="n"/>
      <c r="CQ97" s="1496" t="n"/>
      <c r="CR97" s="2868" t="n">
        <v>0</v>
      </c>
      <c r="CS97" s="2868" t="n">
        <v>0</v>
      </c>
      <c r="CT97" s="2868" t="n">
        <v>0</v>
      </c>
      <c r="CU97" s="2868" t="n">
        <v>0</v>
      </c>
      <c r="CV97" s="2868" t="n">
        <v>0</v>
      </c>
      <c r="CW97" s="2868" t="n">
        <v>0</v>
      </c>
      <c r="CX97" s="2054" t="n"/>
      <c r="CY97" s="39" t="n"/>
      <c r="CZ97" s="3091" t="n">
        <v>0</v>
      </c>
      <c r="DA97" s="2937" t="n">
        <v>0</v>
      </c>
      <c r="DB97" s="2937" t="n"/>
      <c r="DC97" s="2937" t="n"/>
      <c r="DD97" s="2937" t="n">
        <v>0</v>
      </c>
      <c r="DE97" s="1492" t="n"/>
      <c r="DF97" s="1492" t="n"/>
      <c r="DG97" s="1492" t="n"/>
      <c r="DH97" s="1492" t="n"/>
      <c r="DI97" s="2761" t="n"/>
      <c r="DJ97" s="2605" t="n"/>
      <c r="DL97" s="2605" t="n"/>
      <c r="DM97" s="2847">
        <f>(CS97-CZ97)*10^6</f>
        <v/>
      </c>
      <c r="DN97" s="2847">
        <f>(CT97-DC97)*10^6</f>
        <v/>
      </c>
      <c r="DO97" s="2847">
        <f>(CW97-DD97)*10^6</f>
        <v/>
      </c>
    </row>
    <row customFormat="1" customHeight="1" hidden="1" ht="15" outlineLevel="1" r="98" s="1438">
      <c r="A98" s="2071" t="n"/>
      <c r="B98" s="1905" t="inlineStr">
        <is>
          <t xml:space="preserve">    Sortant sms BBCOM</t>
        </is>
      </c>
      <c r="C98" s="425" t="inlineStr">
        <is>
          <t>CA91</t>
        </is>
      </c>
      <c r="D98" s="2868" t="n">
        <v>0</v>
      </c>
      <c r="E98" s="2937" t="n">
        <v>0</v>
      </c>
      <c r="F98" s="2868" t="n">
        <v>0</v>
      </c>
      <c r="G98" s="2937" t="n">
        <v>0</v>
      </c>
      <c r="H98" s="2079" t="n"/>
      <c r="I98" s="1496" t="n"/>
      <c r="J98" s="2868" t="n">
        <v>0</v>
      </c>
      <c r="K98" s="2937" t="n">
        <v>0</v>
      </c>
      <c r="L98" s="2868" t="n">
        <v>0</v>
      </c>
      <c r="M98" s="2937" t="n">
        <v>0</v>
      </c>
      <c r="N98" s="2079" t="n"/>
      <c r="O98" s="2862" t="n"/>
      <c r="P98" s="2868" t="n">
        <v>0</v>
      </c>
      <c r="Q98" s="2937" t="n">
        <v>0</v>
      </c>
      <c r="R98" s="2868" t="n">
        <v>0</v>
      </c>
      <c r="S98" s="2937" t="n">
        <v>0</v>
      </c>
      <c r="T98" s="2079" t="n"/>
      <c r="U98" s="1496" t="n"/>
      <c r="V98" s="3119" t="n">
        <v>0</v>
      </c>
      <c r="W98" s="3090" t="n">
        <v>0</v>
      </c>
      <c r="X98" s="3090" t="n">
        <v>0</v>
      </c>
      <c r="Y98" s="3120" t="n">
        <v>0</v>
      </c>
      <c r="Z98" s="3120" t="n">
        <v>0</v>
      </c>
      <c r="AA98" s="3090" t="n">
        <v>0</v>
      </c>
      <c r="AB98" s="2079" t="n"/>
      <c r="AC98" s="1496" t="n"/>
      <c r="AD98" s="2868" t="n"/>
      <c r="AE98" s="2937" t="n"/>
      <c r="AF98" s="2937" t="n"/>
      <c r="AG98" s="2868" t="n"/>
      <c r="AH98" s="2867" t="n"/>
      <c r="AI98" s="2937" t="n"/>
      <c r="AJ98" s="1492" t="n"/>
      <c r="AK98" s="1496" t="n"/>
      <c r="AL98" s="2868" t="n"/>
      <c r="AM98" s="2937" t="n"/>
      <c r="AN98" s="2937" t="n"/>
      <c r="AO98" s="2937" t="n"/>
      <c r="AP98" s="2868" t="n"/>
      <c r="AQ98" s="2867" t="n"/>
      <c r="AR98" s="2937" t="n"/>
      <c r="AS98" s="1492" t="n"/>
      <c r="AT98" s="2862" t="n"/>
      <c r="AU98" s="2867" t="n"/>
      <c r="AV98" s="2937" t="n"/>
      <c r="AW98" s="2937" t="n"/>
      <c r="AX98" s="2868" t="n"/>
      <c r="AY98" s="2868" t="n"/>
      <c r="AZ98" s="2937" t="n"/>
      <c r="BA98" s="1492" t="n"/>
      <c r="BB98" s="1496" t="n"/>
      <c r="BC98" s="2867" t="n"/>
      <c r="BD98" s="2937" t="n"/>
      <c r="BE98" s="2937" t="n"/>
      <c r="BF98" s="2868" t="n"/>
      <c r="BG98" s="2868" t="n"/>
      <c r="BH98" s="2937" t="n"/>
      <c r="BI98" s="1492" t="n"/>
      <c r="BJ98" s="2862" t="n"/>
      <c r="BK98" s="2867" t="n"/>
      <c r="BL98" s="2937" t="n"/>
      <c r="BM98" s="2937" t="n"/>
      <c r="BN98" s="2937" t="n"/>
      <c r="BO98" s="2868" t="n"/>
      <c r="BP98" s="2868" t="n"/>
      <c r="BQ98" s="2937" t="n"/>
      <c r="BR98" s="1492" t="n"/>
      <c r="BS98" s="1496" t="n"/>
      <c r="BT98" s="2867" t="n"/>
      <c r="BU98" s="2937" t="n"/>
      <c r="BV98" s="2937" t="n"/>
      <c r="BW98" s="2868" t="n"/>
      <c r="BX98" s="2868" t="n"/>
      <c r="BY98" s="2937" t="n"/>
      <c r="BZ98" s="1492" t="n"/>
      <c r="CA98" s="482" t="n"/>
      <c r="CB98" s="2867" t="n"/>
      <c r="CC98" s="2937" t="n"/>
      <c r="CD98" s="2937" t="n"/>
      <c r="CE98" s="2868" t="n"/>
      <c r="CF98" s="2868" t="n"/>
      <c r="CG98" s="2937" t="n"/>
      <c r="CH98" s="1492" t="n"/>
      <c r="CI98" s="482" t="n"/>
      <c r="CJ98" s="2867" t="n"/>
      <c r="CK98" s="2937" t="n"/>
      <c r="CL98" s="2937" t="n"/>
      <c r="CM98" s="2868" t="n"/>
      <c r="CN98" s="2868" t="n"/>
      <c r="CO98" s="2937" t="n"/>
      <c r="CP98" s="1492" t="n"/>
      <c r="CQ98" s="1496" t="n"/>
      <c r="CR98" s="2868" t="n">
        <v>0</v>
      </c>
      <c r="CS98" s="2868" t="n">
        <v>0</v>
      </c>
      <c r="CT98" s="2868" t="n">
        <v>0</v>
      </c>
      <c r="CU98" s="2868" t="n">
        <v>0</v>
      </c>
      <c r="CV98" s="2868" t="n">
        <v>0</v>
      </c>
      <c r="CW98" s="2868" t="n">
        <v>0</v>
      </c>
      <c r="CX98" s="2054">
        <f>+CR98/CW98-1</f>
        <v/>
      </c>
      <c r="CY98" s="39" t="n"/>
      <c r="CZ98" s="3091" t="n">
        <v>0</v>
      </c>
      <c r="DA98" s="2937" t="n">
        <v>0</v>
      </c>
      <c r="DB98" s="2937" t="n"/>
      <c r="DC98" s="2937" t="n"/>
      <c r="DD98" s="2937" t="n">
        <v>0</v>
      </c>
      <c r="DE98" s="1492">
        <f>(CZ98-DD98)/DD98</f>
        <v/>
      </c>
      <c r="DF98" s="1492">
        <f>(DA98-DD98)/DD98</f>
        <v/>
      </c>
      <c r="DG98" s="1492">
        <f>(DB98-DD98)/DD98</f>
        <v/>
      </c>
      <c r="DH98" s="1492">
        <f>(DC98-DD98)/DD98</f>
        <v/>
      </c>
      <c r="DI98" s="2761" t="n"/>
      <c r="DJ98" s="2605" t="n"/>
      <c r="DL98" s="2605" t="n"/>
      <c r="DM98" s="2847">
        <f>(CS98-CZ98)*10^6</f>
        <v/>
      </c>
      <c r="DN98" s="2847">
        <f>(CT98-DC98)*10^6</f>
        <v/>
      </c>
      <c r="DO98" s="2847">
        <f>(CW98-DD98)*10^6</f>
        <v/>
      </c>
    </row>
    <row customFormat="1" customHeight="1" hidden="1" ht="15" outlineLevel="1" r="99" s="1438">
      <c r="A99" s="2071" t="n"/>
      <c r="B99" s="1905" t="inlineStr">
        <is>
          <t xml:space="preserve">    Sortant sms LIBERCOM</t>
        </is>
      </c>
      <c r="C99" s="425" t="inlineStr">
        <is>
          <t>CA92</t>
        </is>
      </c>
      <c r="D99" s="2868" t="n">
        <v>0</v>
      </c>
      <c r="E99" s="2937" t="n">
        <v>0</v>
      </c>
      <c r="F99" s="2868" t="n">
        <v>0</v>
      </c>
      <c r="G99" s="2937" t="n">
        <v>0</v>
      </c>
      <c r="H99" s="2079" t="n"/>
      <c r="I99" s="1496" t="n"/>
      <c r="J99" s="2868" t="n">
        <v>0</v>
      </c>
      <c r="K99" s="2937" t="n">
        <v>0</v>
      </c>
      <c r="L99" s="2868" t="n">
        <v>0</v>
      </c>
      <c r="M99" s="2937" t="n">
        <v>0</v>
      </c>
      <c r="N99" s="2079" t="n"/>
      <c r="O99" s="2862" t="n"/>
      <c r="P99" s="2868" t="n">
        <v>0</v>
      </c>
      <c r="Q99" s="2937" t="n">
        <v>0</v>
      </c>
      <c r="R99" s="2868" t="n">
        <v>0</v>
      </c>
      <c r="S99" s="2937" t="n">
        <v>0</v>
      </c>
      <c r="T99" s="2079" t="n"/>
      <c r="U99" s="1496" t="n"/>
      <c r="V99" s="3119" t="n">
        <v>0</v>
      </c>
      <c r="W99" s="3090" t="n">
        <v>0</v>
      </c>
      <c r="X99" s="3090" t="n">
        <v>0</v>
      </c>
      <c r="Y99" s="3120" t="n">
        <v>0</v>
      </c>
      <c r="Z99" s="3120" t="n">
        <v>0</v>
      </c>
      <c r="AA99" s="3090" t="n">
        <v>0</v>
      </c>
      <c r="AB99" s="2079" t="n"/>
      <c r="AC99" s="1496" t="n"/>
      <c r="AD99" s="2868" t="n"/>
      <c r="AE99" s="2937" t="n"/>
      <c r="AF99" s="2937" t="n"/>
      <c r="AG99" s="2868" t="n"/>
      <c r="AH99" s="2867" t="n"/>
      <c r="AI99" s="2937" t="n"/>
      <c r="AJ99" s="1492" t="n"/>
      <c r="AK99" s="1496" t="n"/>
      <c r="AL99" s="2868" t="n"/>
      <c r="AM99" s="2937" t="n"/>
      <c r="AN99" s="2937" t="n"/>
      <c r="AO99" s="2937" t="n"/>
      <c r="AP99" s="2868" t="n"/>
      <c r="AQ99" s="2867" t="n"/>
      <c r="AR99" s="2937" t="n"/>
      <c r="AS99" s="1492" t="n"/>
      <c r="AT99" s="2862" t="n"/>
      <c r="AU99" s="2867" t="n"/>
      <c r="AV99" s="2937" t="n"/>
      <c r="AW99" s="2937" t="n"/>
      <c r="AX99" s="2868" t="n"/>
      <c r="AY99" s="2868" t="n"/>
      <c r="AZ99" s="2937" t="n"/>
      <c r="BA99" s="1492" t="n"/>
      <c r="BB99" s="1496" t="n"/>
      <c r="BC99" s="2867" t="n"/>
      <c r="BD99" s="2937" t="n"/>
      <c r="BE99" s="2937" t="n"/>
      <c r="BF99" s="2868" t="n"/>
      <c r="BG99" s="2868" t="n"/>
      <c r="BH99" s="2937" t="n"/>
      <c r="BI99" s="1492" t="n"/>
      <c r="BJ99" s="2862" t="n"/>
      <c r="BK99" s="2867" t="n"/>
      <c r="BL99" s="2937" t="n"/>
      <c r="BM99" s="2937" t="n"/>
      <c r="BN99" s="2937" t="n"/>
      <c r="BO99" s="2868" t="n"/>
      <c r="BP99" s="2868" t="n"/>
      <c r="BQ99" s="2937" t="n"/>
      <c r="BR99" s="1492" t="n"/>
      <c r="BS99" s="1496" t="n"/>
      <c r="BT99" s="2867" t="n"/>
      <c r="BU99" s="2937" t="n"/>
      <c r="BV99" s="2937" t="n"/>
      <c r="BW99" s="2868" t="n"/>
      <c r="BX99" s="2868" t="n"/>
      <c r="BY99" s="2937" t="n"/>
      <c r="BZ99" s="1492" t="n"/>
      <c r="CA99" s="482" t="n"/>
      <c r="CB99" s="2867" t="n"/>
      <c r="CC99" s="2937" t="n"/>
      <c r="CD99" s="2937" t="n"/>
      <c r="CE99" s="2868" t="n"/>
      <c r="CF99" s="2868" t="n"/>
      <c r="CG99" s="2937" t="n"/>
      <c r="CH99" s="1492" t="n"/>
      <c r="CI99" s="482" t="n"/>
      <c r="CJ99" s="2867" t="n"/>
      <c r="CK99" s="2937" t="n"/>
      <c r="CL99" s="2937" t="n"/>
      <c r="CM99" s="2868" t="n"/>
      <c r="CN99" s="2868" t="n"/>
      <c r="CO99" s="2937" t="n"/>
      <c r="CP99" s="1492" t="n"/>
      <c r="CQ99" s="1496" t="n"/>
      <c r="CR99" s="2868" t="n">
        <v>0</v>
      </c>
      <c r="CS99" s="2868" t="n">
        <v>0</v>
      </c>
      <c r="CT99" s="2868" t="n">
        <v>0</v>
      </c>
      <c r="CU99" s="2868" t="n">
        <v>0</v>
      </c>
      <c r="CV99" s="2868" t="n">
        <v>0</v>
      </c>
      <c r="CW99" s="2868" t="n">
        <v>0</v>
      </c>
      <c r="CX99" s="2054" t="n"/>
      <c r="CY99" s="39" t="n"/>
      <c r="CZ99" s="3091" t="n">
        <v>0</v>
      </c>
      <c r="DA99" s="2937" t="n">
        <v>0</v>
      </c>
      <c r="DB99" s="2937" t="n"/>
      <c r="DC99" s="2937" t="n"/>
      <c r="DD99" s="2937" t="n">
        <v>0</v>
      </c>
      <c r="DE99" s="1492" t="n"/>
      <c r="DF99" s="1492" t="n"/>
      <c r="DG99" s="1492" t="n"/>
      <c r="DH99" s="1492" t="n"/>
      <c r="DI99" s="2761" t="n"/>
      <c r="DJ99" s="2605" t="n"/>
      <c r="DL99" s="2605" t="n"/>
      <c r="DM99" s="2847">
        <f>(CS99-CZ99)*10^6</f>
        <v/>
      </c>
      <c r="DN99" s="2847">
        <f>(CT99-DC99)*10^6</f>
        <v/>
      </c>
      <c r="DO99" s="2847">
        <f>(CW99-DD99)*10^6</f>
        <v/>
      </c>
    </row>
    <row customFormat="1" customHeight="1" hidden="1" ht="15" outlineLevel="1" r="100" s="1438">
      <c r="A100" s="2071" t="n"/>
      <c r="B100" s="1905" t="inlineStr">
        <is>
          <t xml:space="preserve">    Sortant sms INTERNATIONAL</t>
        </is>
      </c>
      <c r="C100" s="425" t="inlineStr">
        <is>
          <t>CA93</t>
        </is>
      </c>
      <c r="D100" s="2868" t="n">
        <v>0</v>
      </c>
      <c r="E100" s="2937" t="n">
        <v>0</v>
      </c>
      <c r="F100" s="2868" t="n">
        <v>0</v>
      </c>
      <c r="G100" s="2937" t="n">
        <v>0</v>
      </c>
      <c r="H100" s="2079" t="n"/>
      <c r="I100" s="1496" t="n"/>
      <c r="J100" s="2868" t="n">
        <v>0</v>
      </c>
      <c r="K100" s="2937" t="n">
        <v>0</v>
      </c>
      <c r="L100" s="2868" t="n">
        <v>0</v>
      </c>
      <c r="M100" s="2937" t="n">
        <v>0</v>
      </c>
      <c r="N100" s="2079" t="n"/>
      <c r="O100" s="2862" t="n"/>
      <c r="P100" s="2868" t="n">
        <v>0</v>
      </c>
      <c r="Q100" s="2937" t="n">
        <v>0</v>
      </c>
      <c r="R100" s="2868" t="n">
        <v>0</v>
      </c>
      <c r="S100" s="2937" t="n">
        <v>0</v>
      </c>
      <c r="T100" s="2079" t="n"/>
      <c r="U100" s="1496" t="n"/>
      <c r="V100" s="3119" t="n">
        <v>0</v>
      </c>
      <c r="W100" s="3090" t="n">
        <v>0</v>
      </c>
      <c r="X100" s="3090" t="n">
        <v>0</v>
      </c>
      <c r="Y100" s="3120" t="n">
        <v>0</v>
      </c>
      <c r="Z100" s="3120" t="n">
        <v>0</v>
      </c>
      <c r="AA100" s="3090" t="n">
        <v>0</v>
      </c>
      <c r="AB100" s="2079" t="n"/>
      <c r="AC100" s="1496" t="n"/>
      <c r="AD100" s="2868" t="n"/>
      <c r="AE100" s="2937" t="n"/>
      <c r="AF100" s="2937" t="n"/>
      <c r="AG100" s="2868" t="n"/>
      <c r="AH100" s="2867" t="n"/>
      <c r="AI100" s="2937" t="n"/>
      <c r="AJ100" s="1492" t="n"/>
      <c r="AK100" s="1496" t="n"/>
      <c r="AL100" s="2868" t="n"/>
      <c r="AM100" s="2937" t="n"/>
      <c r="AN100" s="2937" t="n"/>
      <c r="AO100" s="2937" t="n"/>
      <c r="AP100" s="2868" t="n"/>
      <c r="AQ100" s="2867" t="n"/>
      <c r="AR100" s="2937" t="n"/>
      <c r="AS100" s="1492" t="n"/>
      <c r="AT100" s="2862" t="n"/>
      <c r="AU100" s="2867" t="n"/>
      <c r="AV100" s="2937" t="n"/>
      <c r="AW100" s="2937" t="n"/>
      <c r="AX100" s="2868" t="n"/>
      <c r="AY100" s="2868" t="n"/>
      <c r="AZ100" s="2937" t="n"/>
      <c r="BA100" s="1492" t="n"/>
      <c r="BB100" s="1496" t="n"/>
      <c r="BC100" s="2867" t="n"/>
      <c r="BD100" s="2937" t="n"/>
      <c r="BE100" s="2937" t="n"/>
      <c r="BF100" s="2868" t="n"/>
      <c r="BG100" s="2868" t="n"/>
      <c r="BH100" s="2937" t="n"/>
      <c r="BI100" s="1492" t="n"/>
      <c r="BJ100" s="2862" t="n"/>
      <c r="BK100" s="2867" t="n"/>
      <c r="BL100" s="2937" t="n"/>
      <c r="BM100" s="2937" t="n"/>
      <c r="BN100" s="2937" t="n"/>
      <c r="BO100" s="2868" t="n"/>
      <c r="BP100" s="2868" t="n"/>
      <c r="BQ100" s="2937" t="n"/>
      <c r="BR100" s="1492" t="n"/>
      <c r="BS100" s="1496" t="n"/>
      <c r="BT100" s="2867" t="n"/>
      <c r="BU100" s="2937" t="n"/>
      <c r="BV100" s="2937" t="n"/>
      <c r="BW100" s="2868" t="n"/>
      <c r="BX100" s="2868" t="n"/>
      <c r="BY100" s="2937" t="n"/>
      <c r="BZ100" s="1492" t="n"/>
      <c r="CA100" s="482" t="n"/>
      <c r="CB100" s="2867" t="n"/>
      <c r="CC100" s="2937" t="n"/>
      <c r="CD100" s="2937" t="n"/>
      <c r="CE100" s="2868" t="n"/>
      <c r="CF100" s="2868" t="n"/>
      <c r="CG100" s="2937" t="n"/>
      <c r="CH100" s="1492" t="n"/>
      <c r="CI100" s="482" t="n"/>
      <c r="CJ100" s="2867" t="n"/>
      <c r="CK100" s="2937" t="n"/>
      <c r="CL100" s="2937" t="n"/>
      <c r="CM100" s="2868" t="n"/>
      <c r="CN100" s="2868" t="n"/>
      <c r="CO100" s="2937" t="n"/>
      <c r="CP100" s="1492" t="n"/>
      <c r="CQ100" s="1496" t="n"/>
      <c r="CR100" s="2868" t="n">
        <v>0</v>
      </c>
      <c r="CS100" s="2868" t="n">
        <v>0</v>
      </c>
      <c r="CT100" s="2868" t="n">
        <v>0</v>
      </c>
      <c r="CU100" s="2868" t="n">
        <v>0</v>
      </c>
      <c r="CV100" s="2868" t="n">
        <v>0</v>
      </c>
      <c r="CW100" s="2868" t="n">
        <v>0</v>
      </c>
      <c r="CX100" s="2054">
        <f>+CR100/CW100-1</f>
        <v/>
      </c>
      <c r="CY100" s="39" t="n"/>
      <c r="CZ100" s="3091" t="n">
        <v>0</v>
      </c>
      <c r="DA100" s="2937" t="n">
        <v>0</v>
      </c>
      <c r="DB100" s="2937" t="n"/>
      <c r="DC100" s="2937" t="n"/>
      <c r="DD100" s="2937" t="n">
        <v>0</v>
      </c>
      <c r="DE100" s="1492">
        <f>(CZ100-DD100)/DD100</f>
        <v/>
      </c>
      <c r="DF100" s="1492">
        <f>(DA100-DD100)/DD100</f>
        <v/>
      </c>
      <c r="DG100" s="1492">
        <f>(DB100-DD100)/DD100</f>
        <v/>
      </c>
      <c r="DH100" s="1492">
        <f>(DC100-DD100)/DD100</f>
        <v/>
      </c>
      <c r="DI100" s="2761" t="n"/>
      <c r="DJ100" s="2605" t="n"/>
      <c r="DL100" s="2605" t="n"/>
      <c r="DM100" s="2847">
        <f>(CS100-CZ100)*10^6</f>
        <v/>
      </c>
      <c r="DN100" s="2847">
        <f>(CT100-DC100)*10^6</f>
        <v/>
      </c>
      <c r="DO100" s="2847">
        <f>(CW100-DD100)*10^6</f>
        <v/>
      </c>
    </row>
    <row customFormat="1" customHeight="1" hidden="1" ht="15" outlineLevel="1" r="101" s="1439">
      <c r="A101" s="1912" t="n"/>
      <c r="B101" s="1902" t="inlineStr">
        <is>
          <t>Total SMS Sortant</t>
        </is>
      </c>
      <c r="C101" s="425" t="inlineStr">
        <is>
          <t>CA94</t>
        </is>
      </c>
      <c r="D101" s="3085" t="n">
        <v>28.969629</v>
      </c>
      <c r="E101" s="3085" t="n">
        <v>21.34324120478073</v>
      </c>
      <c r="F101" s="3085" t="n">
        <v>7.626387795219269</v>
      </c>
      <c r="G101" s="3085" t="n">
        <v>22.126457</v>
      </c>
      <c r="H101" s="1928" t="n">
        <v>0.3092755428489977</v>
      </c>
      <c r="I101" s="1498" t="n"/>
      <c r="J101" s="3085" t="n">
        <v>13.169847</v>
      </c>
      <c r="K101" s="3085" t="n">
        <v>19.30815286638255</v>
      </c>
      <c r="L101" s="3085" t="n">
        <v>-6.138305866382552</v>
      </c>
      <c r="M101" s="3085" t="n">
        <v>24.674096</v>
      </c>
      <c r="N101" s="1928" t="n">
        <v>-0.4662480441026086</v>
      </c>
      <c r="O101" s="3067" t="n"/>
      <c r="P101" s="3085" t="n">
        <v>23.005707</v>
      </c>
      <c r="Q101" s="3085" t="n">
        <v>21.41052585649492</v>
      </c>
      <c r="R101" s="3085" t="n">
        <v>1.59518114350508</v>
      </c>
      <c r="S101" s="3085" t="n">
        <v>5.678668</v>
      </c>
      <c r="T101" s="1928" t="n">
        <v>3.051250574958775</v>
      </c>
      <c r="U101" s="1498" t="n"/>
      <c r="V101" s="3103" t="n">
        <v>25.394292</v>
      </c>
      <c r="W101" s="3104" t="n">
        <v>20.7551339124259</v>
      </c>
      <c r="X101" s="3104" t="n">
        <v>14.61541372000063</v>
      </c>
      <c r="Y101" s="3104" t="n">
        <v>4.639158087574099</v>
      </c>
      <c r="Z101" s="3104" t="n">
        <v>10.77887827999937</v>
      </c>
      <c r="AA101" s="3104" t="n">
        <v>31.749443</v>
      </c>
      <c r="AB101" s="1928" t="n">
        <v>-0.2001657477896541</v>
      </c>
      <c r="AC101" s="1498" t="n"/>
      <c r="AD101" s="3085" t="n"/>
      <c r="AE101" s="3085" t="n"/>
      <c r="AF101" s="3085" t="n"/>
      <c r="AG101" s="3085" t="n"/>
      <c r="AH101" s="3105" t="n"/>
      <c r="AI101" s="3085" t="n"/>
      <c r="AJ101" s="1494" t="n"/>
      <c r="AK101" s="1498" t="n"/>
      <c r="AL101" s="3085" t="n"/>
      <c r="AM101" s="3085" t="n"/>
      <c r="AN101" s="3085" t="n"/>
      <c r="AO101" s="3085" t="n"/>
      <c r="AP101" s="3085" t="n"/>
      <c r="AQ101" s="3105" t="n"/>
      <c r="AR101" s="3085" t="n"/>
      <c r="AS101" s="1494" t="n"/>
      <c r="AT101" s="3067" t="n"/>
      <c r="AU101" s="3105" t="n"/>
      <c r="AV101" s="3085" t="n"/>
      <c r="AW101" s="3085" t="n"/>
      <c r="AX101" s="3085" t="n"/>
      <c r="AY101" s="3085" t="n"/>
      <c r="AZ101" s="3085" t="n"/>
      <c r="BA101" s="1494" t="n"/>
      <c r="BB101" s="1498" t="n"/>
      <c r="BC101" s="3105" t="n"/>
      <c r="BD101" s="3085" t="n"/>
      <c r="BE101" s="3085" t="n"/>
      <c r="BF101" s="3085" t="n"/>
      <c r="BG101" s="3085" t="n"/>
      <c r="BH101" s="3085" t="n"/>
      <c r="BI101" s="1494" t="n"/>
      <c r="BJ101" s="3067" t="n"/>
      <c r="BK101" s="3105" t="n"/>
      <c r="BL101" s="3085" t="n"/>
      <c r="BM101" s="3085" t="n"/>
      <c r="BN101" s="3085" t="n"/>
      <c r="BO101" s="3085" t="n"/>
      <c r="BP101" s="3085" t="n"/>
      <c r="BQ101" s="3085" t="n"/>
      <c r="BR101" s="1494" t="n"/>
      <c r="BS101" s="1498" t="n"/>
      <c r="BT101" s="3105" t="n"/>
      <c r="BU101" s="3085" t="n"/>
      <c r="BV101" s="3085" t="n"/>
      <c r="BW101" s="3085" t="n"/>
      <c r="BX101" s="3085" t="n"/>
      <c r="BY101" s="3085" t="n"/>
      <c r="BZ101" s="1494" t="n"/>
      <c r="CA101" s="659" t="n"/>
      <c r="CB101" s="3105" t="n"/>
      <c r="CC101" s="3085" t="n"/>
      <c r="CD101" s="3085" t="n"/>
      <c r="CE101" s="3085" t="n"/>
      <c r="CF101" s="3085" t="n"/>
      <c r="CG101" s="3085" t="n"/>
      <c r="CH101" s="1494" t="n"/>
      <c r="CI101" s="659" t="n"/>
      <c r="CJ101" s="3105" t="n"/>
      <c r="CK101" s="3085" t="n"/>
      <c r="CL101" s="3085" t="n"/>
      <c r="CM101" s="3085" t="n"/>
      <c r="CN101" s="3085" t="n"/>
      <c r="CO101" s="3085" t="n"/>
      <c r="CP101" s="1494" t="n"/>
      <c r="CQ101" s="1498" t="n"/>
      <c r="CR101" s="3085" t="n">
        <v>90.53947500000001</v>
      </c>
      <c r="CS101" s="3085" t="n">
        <v>82.8170538400841</v>
      </c>
      <c r="CT101" s="3085" t="n">
        <v>79.76059672000063</v>
      </c>
      <c r="CU101" s="3085" t="n">
        <v>7.72242115991591</v>
      </c>
      <c r="CV101" s="3085" t="n">
        <v>10.77887827999938</v>
      </c>
      <c r="CW101" s="3085" t="n">
        <v>84.22866399999999</v>
      </c>
      <c r="CX101" s="2104">
        <f>+CR101/CW101-1</f>
        <v/>
      </c>
      <c r="CY101" s="666" t="n"/>
      <c r="CZ101" s="3106" t="n">
        <v>253.77487693629</v>
      </c>
      <c r="DA101" s="3085" t="n">
        <v>200.4669380909716</v>
      </c>
      <c r="DB101" s="3085" t="n"/>
      <c r="DC101" s="3085" t="n"/>
      <c r="DD101" s="3085" t="n">
        <v>201.473289</v>
      </c>
      <c r="DE101" s="1494">
        <f>(CZ101-DD101)/DD101</f>
        <v/>
      </c>
      <c r="DF101" s="1494">
        <f>(DA101-DD101)/DD101</f>
        <v/>
      </c>
      <c r="DG101" s="1494">
        <f>(DB101-DD101)/DD101</f>
        <v/>
      </c>
      <c r="DH101" s="1494">
        <f>(DC101-DD101)/DD101</f>
        <v/>
      </c>
      <c r="DI101" s="2761" t="n"/>
      <c r="DJ101" s="2605" t="n"/>
      <c r="DL101" s="2605" t="n"/>
      <c r="DM101" s="2847">
        <f>(CS101-CZ101)*10^6</f>
        <v/>
      </c>
      <c r="DN101" s="2847">
        <f>(CT101-DC101)*10^6</f>
        <v/>
      </c>
      <c r="DO101" s="2847">
        <f>(CW101-DD101)*10^6</f>
        <v/>
      </c>
    </row>
    <row customFormat="1" customHeight="1" hidden="1" ht="15" outlineLevel="1" r="102" s="1438">
      <c r="A102" s="2071" t="n"/>
      <c r="B102" s="3118" t="n"/>
      <c r="C102" s="425" t="inlineStr">
        <is>
          <t>CA95</t>
        </is>
      </c>
      <c r="D102" s="2868" t="n"/>
      <c r="E102" s="2868" t="n"/>
      <c r="F102" s="2868" t="n"/>
      <c r="G102" s="2868" t="n"/>
      <c r="H102" s="2079" t="n"/>
      <c r="I102" s="1496" t="n"/>
      <c r="J102" s="2868" t="n"/>
      <c r="K102" s="2868" t="n"/>
      <c r="L102" s="2868" t="n"/>
      <c r="M102" s="2868" t="n"/>
      <c r="N102" s="2079" t="n"/>
      <c r="O102" s="2862" t="n"/>
      <c r="P102" s="2868" t="n"/>
      <c r="Q102" s="2868" t="n"/>
      <c r="R102" s="2868" t="n"/>
      <c r="S102" s="2868" t="n"/>
      <c r="T102" s="2079" t="n"/>
      <c r="U102" s="1496" t="n"/>
      <c r="V102" s="3119" t="n"/>
      <c r="W102" s="3120" t="n"/>
      <c r="X102" s="3120" t="n"/>
      <c r="Y102" s="3120" t="n"/>
      <c r="Z102" s="3120" t="n"/>
      <c r="AA102" s="3120" t="n"/>
      <c r="AB102" s="2079" t="n"/>
      <c r="AC102" s="1496" t="n"/>
      <c r="AD102" s="2868" t="n"/>
      <c r="AE102" s="2868" t="n"/>
      <c r="AF102" s="2868" t="n"/>
      <c r="AG102" s="2868" t="n"/>
      <c r="AH102" s="2867" t="n"/>
      <c r="AI102" s="2868" t="n"/>
      <c r="AJ102" s="1492" t="n"/>
      <c r="AK102" s="1496" t="n"/>
      <c r="AL102" s="2868" t="n"/>
      <c r="AM102" s="2868" t="n"/>
      <c r="AN102" s="2868" t="n"/>
      <c r="AO102" s="2868" t="n"/>
      <c r="AP102" s="2868" t="n"/>
      <c r="AQ102" s="2867" t="n"/>
      <c r="AR102" s="2868" t="n"/>
      <c r="AS102" s="1492" t="n"/>
      <c r="AT102" s="2862" t="n"/>
      <c r="AU102" s="2867" t="n"/>
      <c r="AV102" s="2868" t="n"/>
      <c r="AW102" s="2868" t="n"/>
      <c r="AX102" s="2868" t="n"/>
      <c r="AY102" s="2868" t="n"/>
      <c r="AZ102" s="2868" t="n"/>
      <c r="BA102" s="1492" t="n"/>
      <c r="BB102" s="1496" t="n"/>
      <c r="BC102" s="2867" t="n"/>
      <c r="BD102" s="2868" t="n"/>
      <c r="BE102" s="2868" t="n"/>
      <c r="BF102" s="2868" t="n"/>
      <c r="BG102" s="2868" t="n"/>
      <c r="BH102" s="2868" t="n"/>
      <c r="BI102" s="1492" t="n"/>
      <c r="BJ102" s="2862" t="n"/>
      <c r="BK102" s="2867" t="n"/>
      <c r="BL102" s="2868" t="n"/>
      <c r="BM102" s="2868" t="n"/>
      <c r="BN102" s="2868" t="n"/>
      <c r="BO102" s="2868" t="n"/>
      <c r="BP102" s="2868" t="n"/>
      <c r="BQ102" s="2868" t="n"/>
      <c r="BR102" s="1492" t="n"/>
      <c r="BS102" s="1496" t="n"/>
      <c r="BT102" s="2867" t="n"/>
      <c r="BU102" s="2868" t="n"/>
      <c r="BV102" s="2868" t="n"/>
      <c r="BW102" s="2868" t="n"/>
      <c r="BX102" s="2868" t="n"/>
      <c r="BY102" s="2868" t="n"/>
      <c r="BZ102" s="1492" t="n"/>
      <c r="CA102" s="482" t="n"/>
      <c r="CB102" s="2867" t="n"/>
      <c r="CC102" s="2868" t="n"/>
      <c r="CD102" s="2868" t="n"/>
      <c r="CE102" s="2868" t="n"/>
      <c r="CF102" s="2868" t="n"/>
      <c r="CG102" s="2868" t="n"/>
      <c r="CH102" s="1492" t="n"/>
      <c r="CI102" s="482" t="n"/>
      <c r="CJ102" s="2867" t="n"/>
      <c r="CK102" s="2868" t="n"/>
      <c r="CL102" s="2868" t="n"/>
      <c r="CM102" s="2868" t="n"/>
      <c r="CN102" s="2868" t="n"/>
      <c r="CO102" s="2868" t="n"/>
      <c r="CP102" s="1492" t="n"/>
      <c r="CQ102" s="1496" t="n"/>
      <c r="CR102" s="2868" t="n"/>
      <c r="CS102" s="2868" t="n"/>
      <c r="CT102" s="2868" t="n"/>
      <c r="CU102" s="2868">
        <f>+CR102-CS102</f>
        <v/>
      </c>
      <c r="CV102" s="2868">
        <f>+CR102-CT102</f>
        <v/>
      </c>
      <c r="CW102" s="2868" t="n"/>
      <c r="CX102" s="2054" t="n"/>
      <c r="CY102" s="39" t="n"/>
      <c r="CZ102" s="3121" t="n"/>
      <c r="DA102" s="2868" t="n"/>
      <c r="DB102" s="2868" t="n"/>
      <c r="DC102" s="2868" t="n"/>
      <c r="DD102" s="2868" t="n"/>
      <c r="DE102" s="1492" t="n"/>
      <c r="DF102" s="1492" t="n"/>
      <c r="DG102" s="1492" t="n"/>
      <c r="DH102" s="1492" t="n"/>
      <c r="DI102" s="2761" t="n"/>
      <c r="DJ102" s="2605" t="n"/>
      <c r="DL102" s="2605" t="n"/>
      <c r="DM102" s="2847">
        <f>(CS102-CZ102)*10^6</f>
        <v/>
      </c>
      <c r="DN102" s="2847">
        <f>(CT102-DC102)*10^6</f>
        <v/>
      </c>
      <c r="DO102" s="2847">
        <f>(CW102-DD102)*10^6</f>
        <v/>
      </c>
    </row>
    <row customFormat="1" customHeight="1" hidden="1" ht="15" outlineLevel="1" r="103" s="1883">
      <c r="A103" s="2073" t="n"/>
      <c r="B103" s="1910" t="inlineStr">
        <is>
          <t xml:space="preserve">    Revenu Internet 3G</t>
        </is>
      </c>
      <c r="C103" s="425" t="inlineStr">
        <is>
          <t>CA96</t>
        </is>
      </c>
      <c r="D103" s="2925" t="n">
        <v>-12.335273</v>
      </c>
      <c r="E103" s="2925" t="n">
        <v>28.82854287140156</v>
      </c>
      <c r="F103" s="2925" t="n">
        <v>-41.16381587140155</v>
      </c>
      <c r="G103" s="3134" t="n">
        <v>43.765311</v>
      </c>
      <c r="H103" s="2080" t="n">
        <v>-1.281850459145601</v>
      </c>
      <c r="I103" s="2082" t="n"/>
      <c r="J103" s="2925" t="n">
        <v>54.650458</v>
      </c>
      <c r="K103" s="2925" t="n">
        <v>26.35991687213573</v>
      </c>
      <c r="L103" s="2925" t="n">
        <v>28.29054112786427</v>
      </c>
      <c r="M103" s="3134" t="n">
        <v>34.79274</v>
      </c>
      <c r="N103" s="2080" t="n">
        <v>0.5707431492891908</v>
      </c>
      <c r="O103" s="2862" t="n"/>
      <c r="P103" s="2925" t="n">
        <v>53.294313</v>
      </c>
      <c r="Q103" s="2925" t="n">
        <v>29.48162194773183</v>
      </c>
      <c r="R103" s="2925" t="n">
        <v>23.81269105226817</v>
      </c>
      <c r="S103" s="3134" t="n">
        <v>38.581361</v>
      </c>
      <c r="T103" s="2080" t="n">
        <v>0.3813487035877248</v>
      </c>
      <c r="U103" s="2082" t="n"/>
      <c r="V103" s="3135" t="n">
        <v>30.949497</v>
      </c>
      <c r="W103" s="3123" t="n">
        <v>29.2275878189851</v>
      </c>
      <c r="X103" s="3123" t="n">
        <v>56.18655039497862</v>
      </c>
      <c r="Y103" s="3123" t="n">
        <v>1.721909181014901</v>
      </c>
      <c r="Z103" s="3123" t="n">
        <v>-25.23705339497862</v>
      </c>
      <c r="AA103" s="3136" t="n">
        <v>52.712526</v>
      </c>
      <c r="AB103" s="2080" t="n">
        <v>-0.4128625708432185</v>
      </c>
      <c r="AC103" s="2082" t="n"/>
      <c r="AD103" s="2891" t="n"/>
      <c r="AE103" s="2925" t="n"/>
      <c r="AF103" s="2925" t="n"/>
      <c r="AG103" s="2925" t="n"/>
      <c r="AH103" s="2872" t="n"/>
      <c r="AI103" s="3134" t="n"/>
      <c r="AJ103" s="2096" t="n"/>
      <c r="AK103" s="2082" t="n"/>
      <c r="AL103" s="2891" t="n"/>
      <c r="AM103" s="2925" t="n"/>
      <c r="AN103" s="2925" t="n"/>
      <c r="AO103" s="2925" t="n"/>
      <c r="AP103" s="2925" t="n"/>
      <c r="AQ103" s="2872" t="n"/>
      <c r="AR103" s="3134" t="n"/>
      <c r="AS103" s="2096" t="n"/>
      <c r="AT103" s="2862" t="n"/>
      <c r="AU103" s="2880" t="n"/>
      <c r="AV103" s="2925" t="n"/>
      <c r="AW103" s="2925" t="n"/>
      <c r="AX103" s="2925" t="n"/>
      <c r="AY103" s="2925" t="n"/>
      <c r="AZ103" s="3134" t="n"/>
      <c r="BA103" s="2096" t="n"/>
      <c r="BB103" s="2082" t="n"/>
      <c r="BC103" s="2890" t="n"/>
      <c r="BD103" s="2925" t="n"/>
      <c r="BE103" s="2925" t="n"/>
      <c r="BF103" s="2925" t="n"/>
      <c r="BG103" s="2925" t="n"/>
      <c r="BH103" s="3134" t="n"/>
      <c r="BI103" s="2096" t="n"/>
      <c r="BJ103" s="2862" t="n"/>
      <c r="BK103" s="2890" t="n"/>
      <c r="BL103" s="2925" t="n"/>
      <c r="BM103" s="2925" t="n"/>
      <c r="BN103" s="2925" t="n"/>
      <c r="BO103" s="2925" t="n"/>
      <c r="BP103" s="2925" t="n"/>
      <c r="BQ103" s="3134" t="n"/>
      <c r="BR103" s="2096" t="n"/>
      <c r="BS103" s="2082" t="n"/>
      <c r="BT103" s="2890" t="n"/>
      <c r="BU103" s="2925" t="n"/>
      <c r="BV103" s="2925" t="n"/>
      <c r="BW103" s="2925" t="n"/>
      <c r="BX103" s="2925" t="n"/>
      <c r="BY103" s="3134" t="n"/>
      <c r="BZ103" s="2096" t="n"/>
      <c r="CA103" s="482" t="n"/>
      <c r="CB103" s="2890" t="n"/>
      <c r="CC103" s="2925" t="n"/>
      <c r="CD103" s="2925" t="n"/>
      <c r="CE103" s="2925" t="n"/>
      <c r="CF103" s="2925" t="n"/>
      <c r="CG103" s="3134" t="n"/>
      <c r="CH103" s="2096" t="n"/>
      <c r="CI103" s="482" t="n"/>
      <c r="CJ103" s="2890" t="n"/>
      <c r="CK103" s="2925" t="n"/>
      <c r="CL103" s="2925" t="n"/>
      <c r="CM103" s="2925" t="n"/>
      <c r="CN103" s="2925" t="n"/>
      <c r="CO103" s="3134" t="n"/>
      <c r="CP103" s="2096" t="n"/>
      <c r="CQ103" s="2082" t="n"/>
      <c r="CR103" s="3137" t="n">
        <v>126.558995</v>
      </c>
      <c r="CS103" s="2925" t="n">
        <v>113.8976695102542</v>
      </c>
      <c r="CT103" s="2925" t="n">
        <v>151.7960483949786</v>
      </c>
      <c r="CU103" s="2925" t="n">
        <v>12.66132548974578</v>
      </c>
      <c r="CV103" s="2925" t="n">
        <v>-25.23705339497863</v>
      </c>
      <c r="CW103" s="2925" t="n">
        <v>169.851938</v>
      </c>
      <c r="CX103" s="2105">
        <f>+CR103/CW103-1</f>
        <v/>
      </c>
      <c r="CY103" s="39" t="n"/>
      <c r="CZ103" s="3124" t="n">
        <v>371.492657051891</v>
      </c>
      <c r="DA103" s="2925" t="n">
        <v>352.5781506487189</v>
      </c>
      <c r="DB103" s="2925" t="n"/>
      <c r="DC103" s="2925" t="n"/>
      <c r="DD103" s="3134" t="n">
        <v>454.861973</v>
      </c>
      <c r="DE103" s="2096">
        <f>(CZ103-DD103)/DD103</f>
        <v/>
      </c>
      <c r="DF103" s="2096">
        <f>(DA103-DD103)/DD103</f>
        <v/>
      </c>
      <c r="DG103" s="2096">
        <f>(DB103-DD103)/DD103</f>
        <v/>
      </c>
      <c r="DH103" s="2096">
        <f>(DC103-DD103)/DD103</f>
        <v/>
      </c>
      <c r="DI103" s="2761" t="n"/>
      <c r="DJ103" s="3100" t="n"/>
      <c r="DL103" s="3100" t="n"/>
      <c r="DM103" s="2847">
        <f>(CS103-CZ103)*10^6</f>
        <v/>
      </c>
      <c r="DN103" s="2847">
        <f>(CT103-DC103)*10^6</f>
        <v/>
      </c>
      <c r="DO103" s="2847">
        <f>(CW103-DD103)*10^6</f>
        <v/>
      </c>
    </row>
    <row customFormat="1" customHeight="1" hidden="1" ht="15" outlineLevel="1" r="104" s="1438">
      <c r="A104" s="2071" t="n"/>
      <c r="B104" s="1905" t="inlineStr">
        <is>
          <t xml:space="preserve">    Transport and Automotive (Traking)</t>
        </is>
      </c>
      <c r="C104" s="425" t="inlineStr">
        <is>
          <t>CA97</t>
        </is>
      </c>
      <c r="D104" s="2868" t="n">
        <v>0</v>
      </c>
      <c r="E104" s="2937" t="n">
        <v>0</v>
      </c>
      <c r="F104" s="2868" t="n">
        <v>0</v>
      </c>
      <c r="G104" s="2937" t="n">
        <v>0</v>
      </c>
      <c r="H104" s="2079" t="n"/>
      <c r="I104" s="1496" t="n"/>
      <c r="J104" s="2868" t="n">
        <v>0</v>
      </c>
      <c r="K104" s="2937" t="n">
        <v>0</v>
      </c>
      <c r="L104" s="2868" t="n">
        <v>0</v>
      </c>
      <c r="M104" s="2937" t="n">
        <v>0</v>
      </c>
      <c r="N104" s="2079" t="n"/>
      <c r="O104" s="2862" t="n"/>
      <c r="P104" s="2868" t="n">
        <v>0</v>
      </c>
      <c r="Q104" s="2937" t="n">
        <v>0</v>
      </c>
      <c r="R104" s="2868" t="n">
        <v>0</v>
      </c>
      <c r="S104" s="2937" t="n">
        <v>0</v>
      </c>
      <c r="T104" s="2079" t="n"/>
      <c r="U104" s="1496" t="n"/>
      <c r="V104" s="3119" t="n">
        <v>0</v>
      </c>
      <c r="W104" s="3090" t="n">
        <v>0</v>
      </c>
      <c r="X104" s="3090" t="n">
        <v>0</v>
      </c>
      <c r="Y104" s="3120" t="n">
        <v>0</v>
      </c>
      <c r="Z104" s="3120" t="n">
        <v>0</v>
      </c>
      <c r="AA104" s="3090" t="n">
        <v>0</v>
      </c>
      <c r="AB104" s="2079" t="n"/>
      <c r="AC104" s="1496" t="n"/>
      <c r="AD104" s="2868" t="n"/>
      <c r="AE104" s="2937" t="n"/>
      <c r="AF104" s="2937" t="n"/>
      <c r="AG104" s="2868" t="n"/>
      <c r="AH104" s="2867" t="n"/>
      <c r="AI104" s="2937" t="n"/>
      <c r="AJ104" s="1492" t="n"/>
      <c r="AK104" s="1496" t="n"/>
      <c r="AL104" s="2868" t="n"/>
      <c r="AM104" s="2937" t="n"/>
      <c r="AN104" s="2937" t="n"/>
      <c r="AO104" s="2937" t="n"/>
      <c r="AP104" s="2868" t="n"/>
      <c r="AQ104" s="2867" t="n"/>
      <c r="AR104" s="2937" t="n"/>
      <c r="AS104" s="1492" t="n"/>
      <c r="AT104" s="2862" t="n"/>
      <c r="AU104" s="2867" t="n"/>
      <c r="AV104" s="2937" t="n"/>
      <c r="AW104" s="2937" t="n"/>
      <c r="AX104" s="2868" t="n"/>
      <c r="AY104" s="2868" t="n"/>
      <c r="AZ104" s="2937" t="n"/>
      <c r="BA104" s="1492" t="n"/>
      <c r="BB104" s="1496" t="n"/>
      <c r="BC104" s="2867" t="n"/>
      <c r="BD104" s="2937" t="n"/>
      <c r="BE104" s="2937" t="n"/>
      <c r="BF104" s="2868" t="n"/>
      <c r="BG104" s="2868" t="n"/>
      <c r="BH104" s="2937" t="n"/>
      <c r="BI104" s="1492" t="n"/>
      <c r="BJ104" s="2862" t="n"/>
      <c r="BK104" s="2867" t="n"/>
      <c r="BL104" s="2937" t="n"/>
      <c r="BM104" s="2937" t="n"/>
      <c r="BN104" s="2937" t="n"/>
      <c r="BO104" s="2868" t="n"/>
      <c r="BP104" s="2868" t="n"/>
      <c r="BQ104" s="2937" t="n"/>
      <c r="BR104" s="1492" t="n"/>
      <c r="BS104" s="1496" t="n"/>
      <c r="BT104" s="2867" t="n"/>
      <c r="BU104" s="2937" t="n"/>
      <c r="BV104" s="2937" t="n"/>
      <c r="BW104" s="2868" t="n"/>
      <c r="BX104" s="2868" t="n"/>
      <c r="BY104" s="2937" t="n"/>
      <c r="BZ104" s="1492" t="n"/>
      <c r="CA104" s="482" t="n"/>
      <c r="CB104" s="2867" t="n"/>
      <c r="CC104" s="2937" t="n"/>
      <c r="CD104" s="2937" t="n"/>
      <c r="CE104" s="2868" t="n"/>
      <c r="CF104" s="2868" t="n"/>
      <c r="CG104" s="2937" t="n"/>
      <c r="CH104" s="1492" t="n"/>
      <c r="CI104" s="482" t="n"/>
      <c r="CJ104" s="2867" t="n"/>
      <c r="CK104" s="2937" t="n"/>
      <c r="CL104" s="2937" t="n"/>
      <c r="CM104" s="2868" t="n"/>
      <c r="CN104" s="2868" t="n"/>
      <c r="CO104" s="2937" t="n"/>
      <c r="CP104" s="1492" t="n"/>
      <c r="CQ104" s="1496" t="n"/>
      <c r="CR104" s="2868" t="n">
        <v>0</v>
      </c>
      <c r="CS104" s="2868" t="n">
        <v>0</v>
      </c>
      <c r="CT104" s="2868" t="n">
        <v>0</v>
      </c>
      <c r="CU104" s="2868" t="n">
        <v>0</v>
      </c>
      <c r="CV104" s="2868" t="n">
        <v>0</v>
      </c>
      <c r="CW104" s="2868" t="n">
        <v>0</v>
      </c>
      <c r="CX104" s="2054" t="n"/>
      <c r="CY104" s="39" t="n"/>
      <c r="CZ104" s="3091" t="n">
        <v>0</v>
      </c>
      <c r="DA104" s="2937" t="n">
        <v>0</v>
      </c>
      <c r="DB104" s="2937" t="n"/>
      <c r="DC104" s="2937" t="n"/>
      <c r="DD104" s="2937" t="n">
        <v>0</v>
      </c>
      <c r="DE104" s="1492" t="n"/>
      <c r="DF104" s="1492" t="n"/>
      <c r="DG104" s="1492" t="n"/>
      <c r="DH104" s="1492" t="n"/>
      <c r="DI104" s="2761" t="n"/>
      <c r="DJ104" s="2605" t="n"/>
      <c r="DL104" s="2605" t="n"/>
      <c r="DM104" s="2847">
        <f>(CS104-CZ104)*10^6</f>
        <v/>
      </c>
      <c r="DN104" s="2847">
        <f>(CT104-DC104)*10^6</f>
        <v/>
      </c>
      <c r="DO104" s="2847">
        <f>(CW104-DD104)*10^6</f>
        <v/>
      </c>
    </row>
    <row customFormat="1" customHeight="1" hidden="1" ht="15" outlineLevel="1" r="105" s="1438">
      <c r="A105" s="2071" t="n"/>
      <c r="B105" s="1905" t="inlineStr">
        <is>
          <t xml:space="preserve">    Banking</t>
        </is>
      </c>
      <c r="C105" s="425" t="inlineStr">
        <is>
          <t>CA98</t>
        </is>
      </c>
      <c r="D105" s="2868" t="n">
        <v>0.792581</v>
      </c>
      <c r="E105" s="2937" t="n">
        <v>0.869702</v>
      </c>
      <c r="F105" s="2868" t="n">
        <v>-0.077121</v>
      </c>
      <c r="G105" s="2937" t="n">
        <v>1.662363</v>
      </c>
      <c r="H105" s="2079" t="n">
        <v>-0.5232202593537032</v>
      </c>
      <c r="I105" s="1496" t="n"/>
      <c r="J105" s="2868" t="n">
        <v>0.815181</v>
      </c>
      <c r="K105" s="2937" t="n">
        <v>0.7855372903225806</v>
      </c>
      <c r="L105" s="2868" t="n">
        <v>0.02964370967741947</v>
      </c>
      <c r="M105" s="2937" t="n">
        <v>0.810283</v>
      </c>
      <c r="N105" s="2079" t="n">
        <v>0.006044801631035268</v>
      </c>
      <c r="O105" s="2862" t="n"/>
      <c r="P105" s="2868" t="n">
        <v>0.789837</v>
      </c>
      <c r="Q105" s="2937" t="n">
        <v>0.869702</v>
      </c>
      <c r="R105" s="2868" t="n">
        <v>-0.07986499999999996</v>
      </c>
      <c r="S105" s="2937" t="n">
        <v>0.869754</v>
      </c>
      <c r="T105" s="2079" t="n">
        <v>-0.09188460185293779</v>
      </c>
      <c r="U105" s="1496" t="n"/>
      <c r="V105" s="3119" t="n">
        <v>0.63225</v>
      </c>
      <c r="W105" s="3090" t="n">
        <v>0.841647096774194</v>
      </c>
      <c r="X105" s="3090" t="n">
        <v>0.8734082142857142</v>
      </c>
      <c r="Y105" s="3120" t="n">
        <v>-0.209397096774194</v>
      </c>
      <c r="Z105" s="3120" t="n">
        <v>-0.2411582142857143</v>
      </c>
      <c r="AA105" s="3090" t="n">
        <v>0.752026</v>
      </c>
      <c r="AB105" s="2079" t="n">
        <v>-0.1592710890314962</v>
      </c>
      <c r="AC105" s="1496" t="n"/>
      <c r="AD105" s="2868" t="n"/>
      <c r="AE105" s="2937" t="n"/>
      <c r="AF105" s="2937" t="n"/>
      <c r="AG105" s="2868" t="n"/>
      <c r="AH105" s="2867" t="n"/>
      <c r="AI105" s="2937" t="n"/>
      <c r="AJ105" s="1492" t="n"/>
      <c r="AK105" s="1496" t="n"/>
      <c r="AL105" s="2868" t="n"/>
      <c r="AM105" s="2937" t="n"/>
      <c r="AN105" s="2937" t="n"/>
      <c r="AO105" s="2937" t="n"/>
      <c r="AP105" s="2868" t="n"/>
      <c r="AQ105" s="2867" t="n"/>
      <c r="AR105" s="2937" t="n"/>
      <c r="AS105" s="1492" t="n"/>
      <c r="AT105" s="2862" t="n"/>
      <c r="AU105" s="2867" t="n"/>
      <c r="AV105" s="2937" t="n"/>
      <c r="AW105" s="2937" t="n"/>
      <c r="AX105" s="2868" t="n"/>
      <c r="AY105" s="2868" t="n"/>
      <c r="AZ105" s="2937" t="n"/>
      <c r="BA105" s="1492" t="n"/>
      <c r="BB105" s="1496" t="n"/>
      <c r="BC105" s="2867" t="n"/>
      <c r="BD105" s="2937" t="n"/>
      <c r="BE105" s="2937" t="n"/>
      <c r="BF105" s="2868" t="n"/>
      <c r="BG105" s="2868" t="n"/>
      <c r="BH105" s="2937" t="n"/>
      <c r="BI105" s="1492" t="n"/>
      <c r="BJ105" s="2862" t="n"/>
      <c r="BK105" s="2867" t="n"/>
      <c r="BL105" s="2937" t="n"/>
      <c r="BM105" s="2937" t="n"/>
      <c r="BN105" s="2937" t="n"/>
      <c r="BO105" s="2868" t="n"/>
      <c r="BP105" s="2868" t="n"/>
      <c r="BQ105" s="2937" t="n"/>
      <c r="BR105" s="1492" t="n"/>
      <c r="BS105" s="1496" t="n"/>
      <c r="BT105" s="2867" t="n"/>
      <c r="BU105" s="2937" t="n"/>
      <c r="BV105" s="2937" t="n"/>
      <c r="BW105" s="2868" t="n"/>
      <c r="BX105" s="2868" t="n"/>
      <c r="BY105" s="2937" t="n"/>
      <c r="BZ105" s="1492" t="n"/>
      <c r="CA105" s="482" t="n"/>
      <c r="CB105" s="2867" t="n"/>
      <c r="CC105" s="2937" t="n"/>
      <c r="CD105" s="2937" t="n"/>
      <c r="CE105" s="2868" t="n"/>
      <c r="CF105" s="2868" t="n"/>
      <c r="CG105" s="2937" t="n"/>
      <c r="CH105" s="1492" t="n"/>
      <c r="CI105" s="482" t="n"/>
      <c r="CJ105" s="2867" t="n"/>
      <c r="CK105" s="2937" t="n"/>
      <c r="CL105" s="2937" t="n"/>
      <c r="CM105" s="2868" t="n"/>
      <c r="CN105" s="2868" t="n"/>
      <c r="CO105" s="2937" t="n"/>
      <c r="CP105" s="1492" t="n"/>
      <c r="CQ105" s="1496" t="n"/>
      <c r="CR105" s="2868" t="n">
        <v>3.029849</v>
      </c>
      <c r="CS105" s="2868" t="n">
        <v>3.366588387096774</v>
      </c>
      <c r="CT105" s="2868" t="n">
        <v>3.271007214285715</v>
      </c>
      <c r="CU105" s="2868" t="n">
        <v>-0.3367393870967743</v>
      </c>
      <c r="CV105" s="2868" t="n">
        <v>-0.2411582142857145</v>
      </c>
      <c r="CW105" s="2868" t="n">
        <v>4.094426</v>
      </c>
      <c r="CX105" s="2054" t="n"/>
      <c r="CY105" s="39" t="n"/>
      <c r="CZ105" s="3091" t="n">
        <v>10.2400396774194</v>
      </c>
      <c r="DA105" s="2937" t="n">
        <v>10.40384096428571</v>
      </c>
      <c r="DB105" s="2937" t="n"/>
      <c r="DC105" s="2937" t="n"/>
      <c r="DD105" s="2937" t="n">
        <v>8.793715000000001</v>
      </c>
      <c r="DE105" s="1492" t="n"/>
      <c r="DF105" s="1492" t="n"/>
      <c r="DG105" s="1492" t="n"/>
      <c r="DH105" s="1492">
        <f>(DC105-DD105)/DD105</f>
        <v/>
      </c>
      <c r="DI105" s="2761" t="n"/>
      <c r="DJ105" s="2605" t="n"/>
      <c r="DL105" s="2605" t="n"/>
      <c r="DM105" s="2847">
        <f>(CS105-CZ105)*10^6</f>
        <v/>
      </c>
      <c r="DN105" s="2847">
        <f>(CT105-DC105)*10^6</f>
        <v/>
      </c>
      <c r="DO105" s="2847">
        <f>(CW105-DD105)*10^6</f>
        <v/>
      </c>
    </row>
    <row customFormat="1" customHeight="1" hidden="1" ht="15" outlineLevel="1" r="106" s="1438">
      <c r="A106" s="2071" t="n"/>
      <c r="B106" s="1905" t="inlineStr">
        <is>
          <t xml:space="preserve">   TPE</t>
        </is>
      </c>
      <c r="C106" s="425" t="inlineStr">
        <is>
          <t>CA99</t>
        </is>
      </c>
      <c r="D106" s="2868" t="n">
        <v>0</v>
      </c>
      <c r="E106" s="2937" t="n"/>
      <c r="F106" s="2868" t="n">
        <v>0</v>
      </c>
      <c r="G106" s="2937" t="n">
        <v>0</v>
      </c>
      <c r="H106" s="2079" t="n"/>
      <c r="I106" s="1496" t="n"/>
      <c r="J106" s="2868" t="n">
        <v>0</v>
      </c>
      <c r="K106" s="2937" t="n"/>
      <c r="L106" s="2868" t="n">
        <v>0</v>
      </c>
      <c r="M106" s="2937" t="n">
        <v>0</v>
      </c>
      <c r="N106" s="2079" t="n"/>
      <c r="O106" s="2862" t="n"/>
      <c r="P106" s="2868" t="n">
        <v>0</v>
      </c>
      <c r="Q106" s="2937" t="n"/>
      <c r="R106" s="2868" t="n">
        <v>0</v>
      </c>
      <c r="S106" s="2937" t="n">
        <v>0</v>
      </c>
      <c r="T106" s="2079" t="n"/>
      <c r="U106" s="1496" t="n"/>
      <c r="V106" s="3119" t="n">
        <v>0</v>
      </c>
      <c r="W106" s="3090" t="n"/>
      <c r="X106" s="3090" t="n">
        <v>0</v>
      </c>
      <c r="Y106" s="3120" t="n">
        <v>0</v>
      </c>
      <c r="Z106" s="3120" t="n">
        <v>0</v>
      </c>
      <c r="AA106" s="3090" t="n">
        <v>0</v>
      </c>
      <c r="AB106" s="2079" t="n"/>
      <c r="AC106" s="1496" t="n"/>
      <c r="AD106" s="2868" t="n"/>
      <c r="AE106" s="2937" t="n"/>
      <c r="AF106" s="2937" t="n"/>
      <c r="AG106" s="2868" t="n"/>
      <c r="AH106" s="2867" t="n"/>
      <c r="AI106" s="2937" t="n"/>
      <c r="AJ106" s="1492" t="n"/>
      <c r="AK106" s="1496" t="n"/>
      <c r="AL106" s="2868" t="n"/>
      <c r="AM106" s="2937" t="n"/>
      <c r="AN106" s="2937" t="n"/>
      <c r="AO106" s="2937" t="n"/>
      <c r="AP106" s="2868" t="n"/>
      <c r="AQ106" s="2867" t="n"/>
      <c r="AR106" s="2937" t="n"/>
      <c r="AS106" s="1492" t="n"/>
      <c r="AT106" s="2862" t="n"/>
      <c r="AU106" s="2867" t="n"/>
      <c r="AV106" s="2937" t="n"/>
      <c r="AW106" s="2937" t="n"/>
      <c r="AX106" s="2868" t="n"/>
      <c r="AY106" s="2868" t="n"/>
      <c r="AZ106" s="2937" t="n"/>
      <c r="BA106" s="1492" t="n"/>
      <c r="BB106" s="1496" t="n"/>
      <c r="BC106" s="2867" t="n"/>
      <c r="BD106" s="2937" t="n"/>
      <c r="BE106" s="2937" t="n"/>
      <c r="BF106" s="2868" t="n"/>
      <c r="BG106" s="2868" t="n"/>
      <c r="BH106" s="2937" t="n"/>
      <c r="BI106" s="1492" t="n"/>
      <c r="BJ106" s="2862" t="n"/>
      <c r="BK106" s="2867" t="n"/>
      <c r="BL106" s="2937" t="n"/>
      <c r="BM106" s="2937" t="n"/>
      <c r="BN106" s="2937" t="n"/>
      <c r="BO106" s="2868" t="n"/>
      <c r="BP106" s="2868" t="n"/>
      <c r="BQ106" s="2937" t="n"/>
      <c r="BR106" s="1492" t="n"/>
      <c r="BS106" s="1496" t="n"/>
      <c r="BT106" s="2867" t="n"/>
      <c r="BU106" s="2937" t="n"/>
      <c r="BV106" s="2937" t="n"/>
      <c r="BW106" s="2868" t="n"/>
      <c r="BX106" s="2868" t="n"/>
      <c r="BY106" s="2937" t="n"/>
      <c r="BZ106" s="1492" t="n"/>
      <c r="CA106" s="482" t="n"/>
      <c r="CB106" s="2867" t="n"/>
      <c r="CC106" s="2937" t="n"/>
      <c r="CD106" s="2937" t="n"/>
      <c r="CE106" s="2868" t="n"/>
      <c r="CF106" s="2868" t="n"/>
      <c r="CG106" s="2937" t="n"/>
      <c r="CH106" s="1492" t="n"/>
      <c r="CI106" s="482" t="n"/>
      <c r="CJ106" s="2867" t="n"/>
      <c r="CK106" s="2937" t="n"/>
      <c r="CL106" s="2937" t="n"/>
      <c r="CM106" s="2868" t="n"/>
      <c r="CN106" s="2868" t="n"/>
      <c r="CO106" s="2937" t="n"/>
      <c r="CP106" s="1492" t="n"/>
      <c r="CQ106" s="1496" t="n"/>
      <c r="CR106" s="2868" t="n">
        <v>0</v>
      </c>
      <c r="CS106" s="2868" t="n">
        <v>0</v>
      </c>
      <c r="CT106" s="2868" t="n">
        <v>0</v>
      </c>
      <c r="CU106" s="2868" t="n">
        <v>0</v>
      </c>
      <c r="CV106" s="2868" t="n">
        <v>0</v>
      </c>
      <c r="CW106" s="2868" t="n">
        <v>0</v>
      </c>
      <c r="CX106" s="2054" t="n"/>
      <c r="CY106" s="39" t="n"/>
      <c r="CZ106" s="3091" t="n"/>
      <c r="DA106" s="2937" t="n">
        <v>0</v>
      </c>
      <c r="DB106" s="2937" t="n"/>
      <c r="DC106" s="2937" t="n"/>
      <c r="DD106" s="2937" t="n">
        <v>0</v>
      </c>
      <c r="DE106" s="1492" t="n"/>
      <c r="DF106" s="1492" t="n"/>
      <c r="DG106" s="1492" t="n"/>
      <c r="DH106" s="1492" t="n"/>
      <c r="DI106" s="2761" t="n"/>
      <c r="DJ106" s="2605" t="n"/>
      <c r="DL106" s="2605" t="n"/>
      <c r="DM106" s="2847">
        <f>(CS106-CZ106)*10^6</f>
        <v/>
      </c>
      <c r="DN106" s="2847">
        <f>(CT106-DC106)*10^6</f>
        <v/>
      </c>
      <c r="DO106" s="2847">
        <f>(CW106-DD106)*10^6</f>
        <v/>
      </c>
    </row>
    <row customFormat="1" customHeight="1" hidden="1" ht="15" outlineLevel="1" r="107" s="1439">
      <c r="A107" s="1912" t="n"/>
      <c r="B107" s="1902" t="inlineStr">
        <is>
          <t>Total Data</t>
        </is>
      </c>
      <c r="C107" s="425" t="inlineStr">
        <is>
          <t>CA100</t>
        </is>
      </c>
      <c r="D107" s="3085" t="n">
        <v>0.792581</v>
      </c>
      <c r="E107" s="3085" t="n">
        <v>0.869702</v>
      </c>
      <c r="F107" s="3085" t="n">
        <v>-0.077121</v>
      </c>
      <c r="G107" s="3085" t="n">
        <v>1.662363</v>
      </c>
      <c r="H107" s="1928" t="n">
        <v>-0.5232202593537032</v>
      </c>
      <c r="I107" s="1498" t="n"/>
      <c r="J107" s="3085" t="n">
        <v>0.815181</v>
      </c>
      <c r="K107" s="3085" t="n">
        <v>0.7855372903225806</v>
      </c>
      <c r="L107" s="3085" t="n">
        <v>0.02964370967741947</v>
      </c>
      <c r="M107" s="3085" t="n">
        <v>0.810283</v>
      </c>
      <c r="N107" s="1928" t="n">
        <v>0.006044801631035268</v>
      </c>
      <c r="O107" s="3067" t="n"/>
      <c r="P107" s="3085" t="n">
        <v>0.789837</v>
      </c>
      <c r="Q107" s="3085" t="n">
        <v>0.869702</v>
      </c>
      <c r="R107" s="3085" t="n">
        <v>-0.07986499999999996</v>
      </c>
      <c r="S107" s="3085" t="n">
        <v>0.869754</v>
      </c>
      <c r="T107" s="1928" t="n">
        <v>-0.09188460185293779</v>
      </c>
      <c r="U107" s="1498" t="n"/>
      <c r="V107" s="3103" t="n">
        <v>0.63225</v>
      </c>
      <c r="W107" s="3104" t="n">
        <v>0.841647096774194</v>
      </c>
      <c r="X107" s="3104" t="n">
        <v>0.8734082142857142</v>
      </c>
      <c r="Y107" s="3104" t="n">
        <v>-0.209397096774194</v>
      </c>
      <c r="Z107" s="3104" t="n">
        <v>-0.2411582142857143</v>
      </c>
      <c r="AA107" s="3104" t="n">
        <v>0.752026</v>
      </c>
      <c r="AB107" s="1928" t="n">
        <v>-0.1592710890314962</v>
      </c>
      <c r="AC107" s="1498" t="n"/>
      <c r="AD107" s="3085" t="n"/>
      <c r="AE107" s="3085" t="n"/>
      <c r="AF107" s="3085" t="n"/>
      <c r="AG107" s="3085" t="n"/>
      <c r="AH107" s="3105" t="n"/>
      <c r="AI107" s="3085" t="n"/>
      <c r="AJ107" s="1494" t="n"/>
      <c r="AK107" s="1498" t="n"/>
      <c r="AL107" s="3085" t="n"/>
      <c r="AM107" s="3085" t="n"/>
      <c r="AN107" s="3085" t="n"/>
      <c r="AO107" s="3085" t="n"/>
      <c r="AP107" s="3085" t="n"/>
      <c r="AQ107" s="3105" t="n"/>
      <c r="AR107" s="3085" t="n"/>
      <c r="AS107" s="1494" t="n"/>
      <c r="AT107" s="3067" t="n"/>
      <c r="AU107" s="3105" t="n"/>
      <c r="AV107" s="3085" t="n"/>
      <c r="AW107" s="3085" t="n"/>
      <c r="AX107" s="3085" t="n"/>
      <c r="AY107" s="3085" t="n"/>
      <c r="AZ107" s="3085" t="n"/>
      <c r="BA107" s="1494" t="n"/>
      <c r="BB107" s="1498" t="n"/>
      <c r="BC107" s="3105" t="n"/>
      <c r="BD107" s="3085" t="n"/>
      <c r="BE107" s="3085" t="n"/>
      <c r="BF107" s="3085" t="n"/>
      <c r="BG107" s="3085" t="n"/>
      <c r="BH107" s="3085" t="n"/>
      <c r="BI107" s="1494" t="n"/>
      <c r="BJ107" s="3067" t="n"/>
      <c r="BK107" s="3105" t="n"/>
      <c r="BL107" s="3085" t="n"/>
      <c r="BM107" s="3085" t="n"/>
      <c r="BN107" s="3085" t="n"/>
      <c r="BO107" s="3085" t="n"/>
      <c r="BP107" s="3085" t="n"/>
      <c r="BQ107" s="3085" t="n"/>
      <c r="BR107" s="1494" t="n"/>
      <c r="BS107" s="1498" t="n"/>
      <c r="BT107" s="3105" t="n"/>
      <c r="BU107" s="3085" t="n"/>
      <c r="BV107" s="3085" t="n"/>
      <c r="BW107" s="3085" t="n"/>
      <c r="BX107" s="3085" t="n"/>
      <c r="BY107" s="3085" t="n"/>
      <c r="BZ107" s="1494" t="n"/>
      <c r="CA107" s="659" t="n"/>
      <c r="CB107" s="3105" t="n"/>
      <c r="CC107" s="3085" t="n"/>
      <c r="CD107" s="3085" t="n"/>
      <c r="CE107" s="3085" t="n"/>
      <c r="CF107" s="3085" t="n"/>
      <c r="CG107" s="3085" t="n"/>
      <c r="CH107" s="1494" t="n"/>
      <c r="CI107" s="659" t="n"/>
      <c r="CJ107" s="3105" t="n"/>
      <c r="CK107" s="3085" t="n"/>
      <c r="CL107" s="3085" t="n"/>
      <c r="CM107" s="3085" t="n"/>
      <c r="CN107" s="3085" t="n"/>
      <c r="CO107" s="3085" t="n"/>
      <c r="CP107" s="1494" t="n"/>
      <c r="CQ107" s="1498" t="n"/>
      <c r="CR107" s="3085" t="n">
        <v>3.029849</v>
      </c>
      <c r="CS107" s="3085" t="n">
        <v>3.366588387096774</v>
      </c>
      <c r="CT107" s="3085" t="n">
        <v>3.271007214285715</v>
      </c>
      <c r="CU107" s="3085" t="n">
        <v>-0.3367393870967743</v>
      </c>
      <c r="CV107" s="3085" t="n">
        <v>-0.2411582142857145</v>
      </c>
      <c r="CW107" s="3085" t="n">
        <v>4.094426</v>
      </c>
      <c r="CX107" s="2104" t="n"/>
      <c r="CY107" s="666" t="n"/>
      <c r="CZ107" s="3106" t="n">
        <v>10.2400396774194</v>
      </c>
      <c r="DA107" s="3085" t="n">
        <v>10.40384096428571</v>
      </c>
      <c r="DB107" s="3085" t="n"/>
      <c r="DC107" s="3085" t="n"/>
      <c r="DD107" s="3085" t="n">
        <v>8.793715000000001</v>
      </c>
      <c r="DE107" s="1494" t="n"/>
      <c r="DF107" s="1494" t="n"/>
      <c r="DG107" s="1494" t="n"/>
      <c r="DH107" s="1494">
        <f>(DC107-DD107)/DD107</f>
        <v/>
      </c>
      <c r="DI107" s="2761" t="n"/>
      <c r="DJ107" s="2605" t="n"/>
      <c r="DL107" s="2605" t="n"/>
      <c r="DM107" s="2847">
        <f>(CS107-CZ107)*10^6</f>
        <v/>
      </c>
      <c r="DN107" s="2847">
        <f>(CT107-DC107)*10^6</f>
        <v/>
      </c>
      <c r="DO107" s="2847">
        <f>(CW107-DD107)*10^6</f>
        <v/>
      </c>
    </row>
    <row customFormat="1" customHeight="1" hidden="1" ht="15" outlineLevel="1" r="108" s="1884">
      <c r="A108" s="2074" t="n"/>
      <c r="B108" s="2077" t="n"/>
      <c r="C108" s="425" t="inlineStr">
        <is>
          <t>CA101</t>
        </is>
      </c>
      <c r="D108" s="3126" t="n"/>
      <c r="E108" s="3126" t="n"/>
      <c r="F108" s="3126" t="n"/>
      <c r="G108" s="3126" t="n"/>
      <c r="H108" s="2079" t="n"/>
      <c r="I108" s="1496" t="n"/>
      <c r="J108" s="3126" t="n"/>
      <c r="K108" s="3126" t="n"/>
      <c r="L108" s="3126" t="n"/>
      <c r="M108" s="3126" t="n"/>
      <c r="N108" s="2079" t="n"/>
      <c r="O108" s="2862" t="n"/>
      <c r="P108" s="3126" t="n"/>
      <c r="Q108" s="3126" t="n"/>
      <c r="R108" s="3126" t="n"/>
      <c r="S108" s="3126" t="n"/>
      <c r="T108" s="2079" t="n"/>
      <c r="U108" s="1496" t="n"/>
      <c r="V108" s="3127" t="n"/>
      <c r="W108" s="3128" t="n"/>
      <c r="X108" s="3128" t="n"/>
      <c r="Y108" s="3128" t="n"/>
      <c r="Z108" s="3128" t="n"/>
      <c r="AA108" s="3128" t="n"/>
      <c r="AB108" s="2079" t="n"/>
      <c r="AC108" s="1496" t="n"/>
      <c r="AD108" s="3126" t="n"/>
      <c r="AE108" s="3126" t="n"/>
      <c r="AF108" s="3126" t="n"/>
      <c r="AG108" s="3126" t="n"/>
      <c r="AH108" s="2867" t="n"/>
      <c r="AI108" s="3126" t="n"/>
      <c r="AJ108" s="1492" t="n"/>
      <c r="AK108" s="1496" t="n"/>
      <c r="AL108" s="3126" t="n"/>
      <c r="AM108" s="3126" t="n"/>
      <c r="AN108" s="3126" t="n"/>
      <c r="AO108" s="3126" t="n"/>
      <c r="AP108" s="3126" t="n"/>
      <c r="AQ108" s="2867" t="n"/>
      <c r="AR108" s="3126" t="n"/>
      <c r="AS108" s="1492" t="n"/>
      <c r="AT108" s="2862" t="n"/>
      <c r="AU108" s="3129" t="n"/>
      <c r="AV108" s="3126" t="n"/>
      <c r="AW108" s="3126" t="n"/>
      <c r="AX108" s="3126" t="n"/>
      <c r="AY108" s="3126" t="n"/>
      <c r="AZ108" s="3126" t="n"/>
      <c r="BA108" s="1492" t="n"/>
      <c r="BB108" s="1496" t="n"/>
      <c r="BC108" s="3129" t="n"/>
      <c r="BD108" s="3126" t="n"/>
      <c r="BE108" s="3126" t="n"/>
      <c r="BF108" s="3126" t="n"/>
      <c r="BG108" s="3126" t="n"/>
      <c r="BH108" s="3126" t="n"/>
      <c r="BI108" s="1492" t="n"/>
      <c r="BJ108" s="2862" t="n"/>
      <c r="BK108" s="3129" t="n"/>
      <c r="BL108" s="3126" t="n"/>
      <c r="BM108" s="3126" t="n"/>
      <c r="BN108" s="3126" t="n"/>
      <c r="BO108" s="3126" t="n"/>
      <c r="BP108" s="3126" t="n"/>
      <c r="BQ108" s="3126" t="n"/>
      <c r="BR108" s="1492" t="n"/>
      <c r="BS108" s="1496" t="n"/>
      <c r="BT108" s="3129" t="n"/>
      <c r="BU108" s="3126" t="n"/>
      <c r="BV108" s="3126" t="n"/>
      <c r="BW108" s="3126" t="n"/>
      <c r="BX108" s="3126" t="n"/>
      <c r="BY108" s="3126" t="n"/>
      <c r="BZ108" s="1492" t="n"/>
      <c r="CA108" s="482" t="n"/>
      <c r="CB108" s="3129" t="n"/>
      <c r="CC108" s="3126" t="n"/>
      <c r="CD108" s="3126" t="n"/>
      <c r="CE108" s="3126" t="n"/>
      <c r="CF108" s="3126" t="n"/>
      <c r="CG108" s="3126" t="n"/>
      <c r="CH108" s="1492" t="n"/>
      <c r="CI108" s="482" t="n"/>
      <c r="CJ108" s="3129" t="n"/>
      <c r="CK108" s="3126" t="n"/>
      <c r="CL108" s="3126" t="n"/>
      <c r="CM108" s="3126" t="n"/>
      <c r="CN108" s="3126" t="n"/>
      <c r="CO108" s="3126" t="n"/>
      <c r="CP108" s="1492" t="n"/>
      <c r="CQ108" s="1496" t="n"/>
      <c r="CR108" s="3126" t="n"/>
      <c r="CS108" s="3126" t="n"/>
      <c r="CT108" s="3126" t="n"/>
      <c r="CU108" s="3126">
        <f>+CR108-CS108</f>
        <v/>
      </c>
      <c r="CV108" s="3126">
        <f>+CR108-CT108</f>
        <v/>
      </c>
      <c r="CW108" s="3126" t="n"/>
      <c r="CX108" s="2107" t="n"/>
      <c r="CY108" s="2108" t="n"/>
      <c r="CZ108" s="3130" t="n"/>
      <c r="DA108" s="3126" t="n"/>
      <c r="DB108" s="3126" t="n"/>
      <c r="DC108" s="3126" t="n"/>
      <c r="DD108" s="3126" t="n"/>
      <c r="DE108" s="2110" t="n"/>
      <c r="DF108" s="2110" t="n"/>
      <c r="DG108" s="2110" t="n"/>
      <c r="DH108" s="2110" t="n"/>
      <c r="DI108" s="2761" t="n"/>
      <c r="DJ108" s="2605" t="n"/>
      <c r="DL108" s="2605" t="n"/>
      <c r="DM108" s="2847">
        <f>(CS108-CZ108)*10^6</f>
        <v/>
      </c>
      <c r="DN108" s="2847">
        <f>(CT108-DC108)*10^6</f>
        <v/>
      </c>
      <c r="DO108" s="2847">
        <f>(CW108-DD108)*10^6</f>
        <v/>
      </c>
    </row>
    <row customFormat="1" customHeight="1" hidden="1" ht="15" outlineLevel="1" r="109" s="1882">
      <c r="A109" s="1899" t="inlineStr">
        <is>
          <t>Business Prepaid</t>
        </is>
      </c>
      <c r="B109" s="3071" t="n"/>
      <c r="C109" s="425" t="inlineStr">
        <is>
          <t>CA102</t>
        </is>
      </c>
      <c r="D109" s="3077" t="n">
        <v>29.44460194067797</v>
      </c>
      <c r="E109" s="3077" t="n">
        <v>33.81645140496568</v>
      </c>
      <c r="F109" s="3077" t="n">
        <v>-4.37184946428771</v>
      </c>
      <c r="G109" s="3077" t="n">
        <v>36.867669</v>
      </c>
      <c r="H109" s="1930" t="n">
        <v>-0.2013435419343172</v>
      </c>
      <c r="I109" s="1940" t="n"/>
      <c r="J109" s="3077" t="n">
        <v>25.85648186440678</v>
      </c>
      <c r="K109" s="3077" t="n">
        <v>32.8827799815563</v>
      </c>
      <c r="L109" s="3077" t="n">
        <v>-7.026298117149512</v>
      </c>
      <c r="M109" s="3077" t="n">
        <v>32.276104</v>
      </c>
      <c r="N109" s="1930" t="n">
        <v>-0.1988970581949175</v>
      </c>
      <c r="O109" s="3113" t="n"/>
      <c r="P109" s="3077" t="n">
        <v>20.641064</v>
      </c>
      <c r="Q109" s="3077" t="n">
        <v>34.74006764679538</v>
      </c>
      <c r="R109" s="3077" t="n">
        <v>-14.09900364679538</v>
      </c>
      <c r="S109" s="3077" t="n">
        <v>40.791255</v>
      </c>
      <c r="T109" s="1930" t="n">
        <v>-0.4939831098601893</v>
      </c>
      <c r="U109" s="1940" t="n"/>
      <c r="V109" s="3116" t="n">
        <v>32.05728849152543</v>
      </c>
      <c r="W109" s="3114" t="n">
        <v>34.3769244058146</v>
      </c>
      <c r="X109" s="3114" t="n">
        <v>29.98723735340037</v>
      </c>
      <c r="Y109" s="3114" t="n">
        <v>-2.319635914289165</v>
      </c>
      <c r="Z109" s="3114" t="n">
        <v>2.070051138125059</v>
      </c>
      <c r="AA109" s="3114" t="n">
        <v>30.31557</v>
      </c>
      <c r="AB109" s="1930" t="n">
        <v>0.05745293562105003</v>
      </c>
      <c r="AC109" s="1940" t="n"/>
      <c r="AD109" s="3077" t="n"/>
      <c r="AE109" s="3077" t="n"/>
      <c r="AF109" s="3077" t="n"/>
      <c r="AG109" s="3077" t="n"/>
      <c r="AH109" s="3115" t="n"/>
      <c r="AI109" s="3077" t="n"/>
      <c r="AJ109" s="2001" t="n"/>
      <c r="AK109" s="1940" t="n"/>
      <c r="AL109" s="3077" t="n"/>
      <c r="AM109" s="3077" t="n"/>
      <c r="AN109" s="3077" t="n"/>
      <c r="AO109" s="3077" t="n"/>
      <c r="AP109" s="3077" t="n"/>
      <c r="AQ109" s="3115" t="n"/>
      <c r="AR109" s="3077" t="n"/>
      <c r="AS109" s="2001" t="n"/>
      <c r="AT109" s="3113" t="n"/>
      <c r="AU109" s="3115" t="n"/>
      <c r="AV109" s="3077" t="n"/>
      <c r="AW109" s="3077" t="n"/>
      <c r="AX109" s="3077" t="n"/>
      <c r="AY109" s="3077" t="n"/>
      <c r="AZ109" s="3077" t="n"/>
      <c r="BA109" s="2001" t="n"/>
      <c r="BB109" s="1940" t="n"/>
      <c r="BC109" s="3115" t="n"/>
      <c r="BD109" s="3077" t="n"/>
      <c r="BE109" s="3077" t="n"/>
      <c r="BF109" s="3077" t="n"/>
      <c r="BG109" s="3077" t="n"/>
      <c r="BH109" s="3077" t="n"/>
      <c r="BI109" s="2001" t="n"/>
      <c r="BJ109" s="3113" t="n"/>
      <c r="BK109" s="3115" t="n"/>
      <c r="BL109" s="3077" t="n"/>
      <c r="BM109" s="3077" t="n"/>
      <c r="BN109" s="3077" t="n"/>
      <c r="BO109" s="3077" t="n"/>
      <c r="BP109" s="3077" t="n"/>
      <c r="BQ109" s="3077" t="n"/>
      <c r="BR109" s="2001" t="n"/>
      <c r="BS109" s="1940" t="n"/>
      <c r="BT109" s="3115" t="n"/>
      <c r="BU109" s="3077" t="n"/>
      <c r="BV109" s="3077" t="n"/>
      <c r="BW109" s="3077" t="n"/>
      <c r="BX109" s="3077" t="n"/>
      <c r="BY109" s="3077" t="n"/>
      <c r="BZ109" s="2001" t="n"/>
      <c r="CA109" s="1790" t="n"/>
      <c r="CB109" s="3115" t="n"/>
      <c r="CC109" s="3077" t="n"/>
      <c r="CD109" s="3077" t="n"/>
      <c r="CE109" s="3077" t="n"/>
      <c r="CF109" s="3077" t="n"/>
      <c r="CG109" s="3077" t="n"/>
      <c r="CH109" s="2001" t="n"/>
      <c r="CI109" s="1790" t="n"/>
      <c r="CJ109" s="3115" t="n"/>
      <c r="CK109" s="3077" t="n"/>
      <c r="CL109" s="3077" t="n"/>
      <c r="CM109" s="3077" t="n"/>
      <c r="CN109" s="3077" t="n"/>
      <c r="CO109" s="3077" t="n"/>
      <c r="CP109" s="2001" t="n"/>
      <c r="CQ109" s="1940" t="n"/>
      <c r="CR109" s="3077" t="n">
        <v>107.9994362966102</v>
      </c>
      <c r="CS109" s="3077" t="n">
        <v>135.816223439132</v>
      </c>
      <c r="CT109" s="3077" t="n">
        <v>105.9293851584851</v>
      </c>
      <c r="CU109" s="3077" t="n">
        <v>-27.81678714252178</v>
      </c>
      <c r="CV109" s="3077" t="n">
        <v>2.070051138125052</v>
      </c>
      <c r="CW109" s="3077" t="n">
        <v>140.250598</v>
      </c>
      <c r="CX109" s="2058">
        <f>+CR109/CW109-1</f>
        <v/>
      </c>
      <c r="CY109" s="2059" t="n"/>
      <c r="CZ109" s="3117" t="n">
        <v>428.688656681119</v>
      </c>
      <c r="DA109" s="3077" t="n">
        <v>385.6820976868909</v>
      </c>
      <c r="DB109" s="3077" t="n"/>
      <c r="DC109" s="3077" t="n"/>
      <c r="DD109" s="3077" t="n">
        <v>389.8969655084746</v>
      </c>
      <c r="DE109" s="2001">
        <f>(CZ109-DD109)/DD109</f>
        <v/>
      </c>
      <c r="DF109" s="2001">
        <f>(DA109-DD109)/DD109</f>
        <v/>
      </c>
      <c r="DG109" s="2001">
        <f>(DB109-DD109)/DD109</f>
        <v/>
      </c>
      <c r="DH109" s="2001">
        <f>(DC109-DD109)/DD109</f>
        <v/>
      </c>
      <c r="DI109" s="2761" t="n"/>
      <c r="DJ109" s="2605" t="n"/>
      <c r="DL109" s="2605" t="n"/>
      <c r="DM109" s="2847">
        <f>(CS109-CZ109)*10^6</f>
        <v/>
      </c>
      <c r="DN109" s="2847">
        <f>(CT109-DC109)*10^6</f>
        <v/>
      </c>
      <c r="DO109" s="2847">
        <f>(CW109-DD109)*10^6</f>
        <v/>
      </c>
    </row>
    <row customFormat="1" customHeight="1" hidden="1" ht="15" outlineLevel="1" r="110" s="1879">
      <c r="A110" s="1904" t="n"/>
      <c r="B110" s="1905" t="inlineStr">
        <is>
          <t xml:space="preserve">    Sortant voix on net</t>
        </is>
      </c>
      <c r="C110" s="425" t="inlineStr">
        <is>
          <t>CA103</t>
        </is>
      </c>
      <c r="D110" s="2937" t="n">
        <v>5.210401669491503</v>
      </c>
      <c r="E110" s="2937" t="n">
        <v>6.091826170360834</v>
      </c>
      <c r="F110" s="2937" t="n">
        <v>-0.8814245008693309</v>
      </c>
      <c r="G110" s="2937" t="n">
        <v>8.29844655932191</v>
      </c>
      <c r="H110" s="1926" t="n">
        <v>-0.3721232483399568</v>
      </c>
      <c r="I110" s="1936" t="n"/>
      <c r="J110" s="2937" t="n">
        <v>4.391803805084855</v>
      </c>
      <c r="K110" s="2937" t="n">
        <v>5.746133139517802</v>
      </c>
      <c r="L110" s="2937" t="n">
        <v>-1.354329334432947</v>
      </c>
      <c r="M110" s="2937" t="n">
        <v>6.99878630508479</v>
      </c>
      <c r="N110" s="1926" t="n">
        <v>-0.3724906557163916</v>
      </c>
      <c r="O110" s="3088" t="n"/>
      <c r="P110" s="2937" t="n">
        <v>5.076427</v>
      </c>
      <c r="Q110" s="2937" t="n">
        <v>5.890936405726036</v>
      </c>
      <c r="R110" s="2937" t="n">
        <v>-0.814509405726036</v>
      </c>
      <c r="S110" s="2937" t="n">
        <v>8.516021</v>
      </c>
      <c r="T110" s="1926" t="n">
        <v>-0.4038968433732139</v>
      </c>
      <c r="U110" s="1936" t="n"/>
      <c r="V110" s="3089" t="n">
        <v>-54.80009366949152</v>
      </c>
      <c r="W110" s="3090" t="n">
        <v>5.68537810531296</v>
      </c>
      <c r="X110" s="3090" t="n">
        <v>4.912382394548628</v>
      </c>
      <c r="Y110" s="3090" t="n">
        <v>-60.48547177480448</v>
      </c>
      <c r="Z110" s="3090" t="n">
        <v>-59.71247606404015</v>
      </c>
      <c r="AA110" s="3090" t="n">
        <v>-49.3817423813559</v>
      </c>
      <c r="AB110" s="1926" t="n">
        <v>0.1097237769840484</v>
      </c>
      <c r="AC110" s="1936" t="n"/>
      <c r="AD110" s="2937" t="n"/>
      <c r="AE110" s="2937" t="n"/>
      <c r="AF110" s="2937" t="n"/>
      <c r="AG110" s="2937" t="n"/>
      <c r="AH110" s="2871" t="n"/>
      <c r="AI110" s="2937" t="n"/>
      <c r="AJ110" s="1994" t="n"/>
      <c r="AK110" s="1936" t="n"/>
      <c r="AL110" s="2937" t="n"/>
      <c r="AM110" s="2937" t="n"/>
      <c r="AN110" s="2937" t="n"/>
      <c r="AO110" s="2937" t="n"/>
      <c r="AP110" s="2937" t="n"/>
      <c r="AQ110" s="2871" t="n"/>
      <c r="AR110" s="2937" t="n"/>
      <c r="AS110" s="1994" t="n"/>
      <c r="AT110" s="3088" t="n"/>
      <c r="AU110" s="2871" t="n"/>
      <c r="AV110" s="2937" t="n"/>
      <c r="AW110" s="2937" t="n"/>
      <c r="AX110" s="2937" t="n"/>
      <c r="AY110" s="2937" t="n"/>
      <c r="AZ110" s="2937" t="n"/>
      <c r="BA110" s="1994" t="n"/>
      <c r="BB110" s="1936" t="n"/>
      <c r="BC110" s="2871" t="n"/>
      <c r="BD110" s="2937" t="n"/>
      <c r="BE110" s="2937" t="n"/>
      <c r="BF110" s="2937" t="n"/>
      <c r="BG110" s="2937" t="n"/>
      <c r="BH110" s="2937" t="n"/>
      <c r="BI110" s="1994" t="n"/>
      <c r="BJ110" s="3088" t="n"/>
      <c r="BK110" s="2871" t="n"/>
      <c r="BL110" s="2937" t="n"/>
      <c r="BM110" s="2937" t="n"/>
      <c r="BN110" s="2937" t="n"/>
      <c r="BO110" s="2937" t="n"/>
      <c r="BP110" s="2937" t="n"/>
      <c r="BQ110" s="2937" t="n"/>
      <c r="BR110" s="1994" t="n"/>
      <c r="BS110" s="1936" t="n"/>
      <c r="BT110" s="2871" t="n"/>
      <c r="BU110" s="2937" t="n"/>
      <c r="BV110" s="2937" t="n"/>
      <c r="BW110" s="2937" t="n"/>
      <c r="BX110" s="2937" t="n"/>
      <c r="BY110" s="2937" t="n"/>
      <c r="BZ110" s="1994" t="n"/>
      <c r="CA110" s="2018" t="n"/>
      <c r="CB110" s="2871" t="n"/>
      <c r="CC110" s="2937" t="n"/>
      <c r="CD110" s="2937" t="n"/>
      <c r="CE110" s="2937" t="n"/>
      <c r="CF110" s="2937" t="n"/>
      <c r="CG110" s="2937" t="n"/>
      <c r="CH110" s="1994" t="n"/>
      <c r="CI110" s="2018" t="n"/>
      <c r="CJ110" s="2871" t="n"/>
      <c r="CK110" s="2937" t="n"/>
      <c r="CL110" s="2937" t="n"/>
      <c r="CM110" s="2937" t="n"/>
      <c r="CN110" s="2937" t="n"/>
      <c r="CO110" s="2937" t="n"/>
      <c r="CP110" s="1994" t="n"/>
      <c r="CQ110" s="1936" t="n"/>
      <c r="CR110" s="2937" t="n">
        <v>-40.12146119491517</v>
      </c>
      <c r="CS110" s="2937" t="n">
        <v>23.41427382091763</v>
      </c>
      <c r="CT110" s="2868" t="n">
        <v>19.59101486912499</v>
      </c>
      <c r="CU110" s="2937" t="n">
        <v>-63.5357350158328</v>
      </c>
      <c r="CV110" s="2937" t="n">
        <v>-59.71247606404016</v>
      </c>
      <c r="CW110" s="2937" t="n">
        <v>-25.5684885169492</v>
      </c>
      <c r="CX110" s="2049">
        <f>+CR110/CW110-1</f>
        <v/>
      </c>
      <c r="CY110" s="2050" t="n"/>
      <c r="CZ110" s="3091" t="n">
        <v>64.8718704183714</v>
      </c>
      <c r="DA110" s="2937" t="n">
        <v>67.89482412221668</v>
      </c>
      <c r="DB110" s="2937" t="n"/>
      <c r="DC110" s="2937" t="n"/>
      <c r="DD110" s="2937" t="n">
        <v>23.33041014406762</v>
      </c>
      <c r="DE110" s="1994">
        <f>(CZ110-DD110)/DD110</f>
        <v/>
      </c>
      <c r="DF110" s="1994">
        <f>(DA110-DD110)/DD110</f>
        <v/>
      </c>
      <c r="DG110" s="1994">
        <f>(DB110-DD110)/DD110</f>
        <v/>
      </c>
      <c r="DH110" s="1994">
        <f>(DC110-DD110)/DD110</f>
        <v/>
      </c>
      <c r="DI110" s="2761" t="n"/>
      <c r="DJ110" s="2605" t="n"/>
      <c r="DL110" s="2605" t="n"/>
      <c r="DM110" s="2847">
        <f>(CS110-CZ110)*10^6</f>
        <v/>
      </c>
      <c r="DN110" s="2847">
        <f>(CT110-DC110)*10^6</f>
        <v/>
      </c>
      <c r="DO110" s="2847">
        <f>(CW110-DD110)*10^6</f>
        <v/>
      </c>
    </row>
    <row customFormat="1" customHeight="1" hidden="1" ht="15" outlineLevel="1" r="111" s="1879">
      <c r="A111" s="1904" t="n"/>
      <c r="B111" s="1905" t="inlineStr">
        <is>
          <t xml:space="preserve">    Sortant voix MTN</t>
        </is>
      </c>
      <c r="C111" s="425" t="inlineStr">
        <is>
          <t>CA104</t>
        </is>
      </c>
      <c r="D111" s="2937" t="n">
        <v>7.911038906779694</v>
      </c>
      <c r="E111" s="2937" t="n">
        <v>11.10683480906319</v>
      </c>
      <c r="F111" s="2937" t="n">
        <v>-3.195795902283493</v>
      </c>
      <c r="G111" s="2937" t="n">
        <v>10.5489468305086</v>
      </c>
      <c r="H111" s="1926" t="n">
        <v>-0.2500636287311463</v>
      </c>
      <c r="I111" s="1936" t="n"/>
      <c r="J111" s="2937" t="n">
        <v>7.073386889830402</v>
      </c>
      <c r="K111" s="2937" t="n">
        <v>10.63971665040404</v>
      </c>
      <c r="L111" s="2937" t="n">
        <v>-3.566329760573641</v>
      </c>
      <c r="M111" s="2937" t="n">
        <v>8.80913862711861</v>
      </c>
      <c r="N111" s="1926" t="n">
        <v>-0.1970398935424582</v>
      </c>
      <c r="O111" s="3088" t="n"/>
      <c r="P111" s="2937" t="n">
        <v>7.487633</v>
      </c>
      <c r="Q111" s="2937" t="n">
        <v>11.52802231688727</v>
      </c>
      <c r="R111" s="2937" t="n">
        <v>-4.040389316887267</v>
      </c>
      <c r="S111" s="2937" t="n">
        <v>11.59688</v>
      </c>
      <c r="T111" s="1926" t="n">
        <v>-0.3543407364739483</v>
      </c>
      <c r="U111" s="1936" t="n"/>
      <c r="V111" s="3089" t="n">
        <v>66.6592256101695</v>
      </c>
      <c r="W111" s="3090" t="n">
        <v>11.2137888778289</v>
      </c>
      <c r="X111" s="3090" t="n">
        <v>8.2627243382735</v>
      </c>
      <c r="Y111" s="3090" t="n">
        <v>55.4454367323406</v>
      </c>
      <c r="Z111" s="3090" t="n">
        <v>58.396501271896</v>
      </c>
      <c r="AA111" s="3090" t="n">
        <v>64.7133358813559</v>
      </c>
      <c r="AB111" s="1926" t="n">
        <v>0.03006937754501093</v>
      </c>
      <c r="AC111" s="1936" t="n"/>
      <c r="AD111" s="2937" t="n"/>
      <c r="AE111" s="2937" t="n"/>
      <c r="AF111" s="2937" t="n"/>
      <c r="AG111" s="2937" t="n"/>
      <c r="AH111" s="2871" t="n"/>
      <c r="AI111" s="2937" t="n"/>
      <c r="AJ111" s="1994" t="n"/>
      <c r="AK111" s="1936" t="n"/>
      <c r="AL111" s="3138" t="n"/>
      <c r="AM111" s="2937" t="n"/>
      <c r="AN111" s="2937" t="n"/>
      <c r="AO111" s="2937" t="n"/>
      <c r="AP111" s="2937" t="n"/>
      <c r="AQ111" s="2871" t="n"/>
      <c r="AR111" s="2937" t="n"/>
      <c r="AS111" s="1994" t="n"/>
      <c r="AT111" s="3088" t="n"/>
      <c r="AU111" s="2871" t="n"/>
      <c r="AV111" s="2937" t="n"/>
      <c r="AW111" s="2937" t="n"/>
      <c r="AX111" s="2937" t="n"/>
      <c r="AY111" s="2937" t="n"/>
      <c r="AZ111" s="2937" t="n"/>
      <c r="BA111" s="1994" t="n"/>
      <c r="BB111" s="1936" t="n"/>
      <c r="BC111" s="2871" t="n"/>
      <c r="BD111" s="2937" t="n"/>
      <c r="BE111" s="2937" t="n"/>
      <c r="BF111" s="2937" t="n"/>
      <c r="BG111" s="2937" t="n"/>
      <c r="BH111" s="2937" t="n"/>
      <c r="BI111" s="1994" t="n"/>
      <c r="BJ111" s="3088" t="n"/>
      <c r="BK111" s="2871" t="n"/>
      <c r="BL111" s="2937" t="n"/>
      <c r="BM111" s="2937" t="n"/>
      <c r="BN111" s="2937" t="n"/>
      <c r="BO111" s="2937" t="n"/>
      <c r="BP111" s="2937" t="n"/>
      <c r="BQ111" s="2937" t="n"/>
      <c r="BR111" s="1994" t="n"/>
      <c r="BS111" s="1936" t="n"/>
      <c r="BT111" s="2871" t="n"/>
      <c r="BU111" s="2937" t="n"/>
      <c r="BV111" s="2937" t="n"/>
      <c r="BW111" s="2937" t="n"/>
      <c r="BX111" s="2937" t="n"/>
      <c r="BY111" s="2937" t="n"/>
      <c r="BZ111" s="1994" t="n"/>
      <c r="CA111" s="2018" t="n"/>
      <c r="CB111" s="2871" t="n"/>
      <c r="CC111" s="2937" t="n"/>
      <c r="CD111" s="2937" t="n"/>
      <c r="CE111" s="2937" t="n"/>
      <c r="CF111" s="2937" t="n"/>
      <c r="CG111" s="2937" t="n"/>
      <c r="CH111" s="1994" t="n"/>
      <c r="CI111" s="2018" t="n"/>
      <c r="CJ111" s="2871" t="n"/>
      <c r="CK111" s="2937" t="n"/>
      <c r="CL111" s="2937" t="n"/>
      <c r="CM111" s="2937" t="n"/>
      <c r="CN111" s="2937" t="n"/>
      <c r="CO111" s="2937" t="n"/>
      <c r="CP111" s="1994" t="n"/>
      <c r="CQ111" s="1936" t="n"/>
      <c r="CR111" s="2937" t="n">
        <v>89.1312844067796</v>
      </c>
      <c r="CS111" s="2937" t="n">
        <v>44.4883626541834</v>
      </c>
      <c r="CT111" s="2868" t="n">
        <v>30.7347831348836</v>
      </c>
      <c r="CU111" s="2937" t="n">
        <v>44.64292175259619</v>
      </c>
      <c r="CV111" s="2937" t="n">
        <v>58.396501271896</v>
      </c>
      <c r="CW111" s="2937" t="n">
        <v>95.66830133898311</v>
      </c>
      <c r="CX111" s="2049">
        <f>+CR111/CW111-1</f>
        <v/>
      </c>
      <c r="CY111" s="2050" t="n"/>
      <c r="CZ111" s="3091" t="n">
        <v>142.958546356117</v>
      </c>
      <c r="DA111" s="2937" t="n">
        <v>116.0334509377864</v>
      </c>
      <c r="DB111" s="2937" t="n"/>
      <c r="DC111" s="2937" t="n"/>
      <c r="DD111" s="2937" t="n">
        <v>168.7969194661019</v>
      </c>
      <c r="DE111" s="1994">
        <f>(CZ111-DD111)/DD111</f>
        <v/>
      </c>
      <c r="DF111" s="1994">
        <f>(DA111-DD111)/DD111</f>
        <v/>
      </c>
      <c r="DG111" s="1994">
        <f>(DB111-DD111)/DD111</f>
        <v/>
      </c>
      <c r="DH111" s="1994">
        <f>(DC111-DD111)/DD111</f>
        <v/>
      </c>
      <c r="DI111" s="2761" t="n"/>
      <c r="DJ111" s="2605" t="n"/>
      <c r="DL111" s="2605" t="n"/>
      <c r="DM111" s="2847">
        <f>(CS111-CZ111)*10^6</f>
        <v/>
      </c>
      <c r="DN111" s="2847">
        <f>(CT111-DC111)*10^6</f>
        <v/>
      </c>
      <c r="DO111" s="2847">
        <f>(CW111-DD111)*10^6</f>
        <v/>
      </c>
    </row>
    <row customFormat="1" customHeight="1" hidden="1" ht="15" outlineLevel="1" r="112" s="1879">
      <c r="A112" s="1904" t="n"/>
      <c r="B112" s="1905" t="inlineStr">
        <is>
          <t xml:space="preserve">    Sortant voix GLO</t>
        </is>
      </c>
      <c r="C112" s="425" t="inlineStr">
        <is>
          <t>CA105</t>
        </is>
      </c>
      <c r="D112" s="2937" t="n"/>
      <c r="E112" s="2937" t="n">
        <v>0</v>
      </c>
      <c r="F112" s="2937" t="n">
        <v>0</v>
      </c>
      <c r="G112" s="2937" t="n">
        <v>0</v>
      </c>
      <c r="H112" s="1926" t="n"/>
      <c r="I112" s="1936" t="n"/>
      <c r="J112" s="2937" t="n"/>
      <c r="K112" s="2937" t="n">
        <v>0</v>
      </c>
      <c r="L112" s="2937" t="n">
        <v>0</v>
      </c>
      <c r="M112" s="2937" t="n">
        <v>0</v>
      </c>
      <c r="N112" s="1926" t="n"/>
      <c r="O112" s="3088" t="n"/>
      <c r="P112" s="2937" t="n"/>
      <c r="Q112" s="2937" t="n">
        <v>0</v>
      </c>
      <c r="R112" s="2937" t="n">
        <v>0</v>
      </c>
      <c r="S112" s="2937" t="n">
        <v>0</v>
      </c>
      <c r="T112" s="1926" t="n"/>
      <c r="U112" s="1936" t="n"/>
      <c r="V112" s="3089" t="n"/>
      <c r="W112" s="3090" t="n">
        <v>0</v>
      </c>
      <c r="X112" s="3090" t="n">
        <v>0</v>
      </c>
      <c r="Y112" s="3090" t="n">
        <v>0</v>
      </c>
      <c r="Z112" s="3090" t="n">
        <v>0</v>
      </c>
      <c r="AA112" s="3090" t="n">
        <v>0</v>
      </c>
      <c r="AB112" s="1926" t="n"/>
      <c r="AC112" s="1936" t="n"/>
      <c r="AD112" s="2937" t="n"/>
      <c r="AE112" s="2937" t="n"/>
      <c r="AF112" s="2937" t="n"/>
      <c r="AG112" s="2937" t="n"/>
      <c r="AH112" s="2871" t="n"/>
      <c r="AI112" s="2937" t="n"/>
      <c r="AJ112" s="1994" t="n"/>
      <c r="AK112" s="1936" t="n"/>
      <c r="AL112" s="2937" t="n"/>
      <c r="AM112" s="2937" t="n"/>
      <c r="AN112" s="2937" t="n"/>
      <c r="AO112" s="2937" t="n"/>
      <c r="AP112" s="2937" t="n"/>
      <c r="AQ112" s="2871" t="n"/>
      <c r="AR112" s="2937" t="n"/>
      <c r="AS112" s="1994" t="n"/>
      <c r="AT112" s="3088" t="n"/>
      <c r="AU112" s="2871" t="n"/>
      <c r="AV112" s="2937" t="n"/>
      <c r="AW112" s="2937" t="n"/>
      <c r="AX112" s="2937" t="n"/>
      <c r="AY112" s="2937" t="n"/>
      <c r="AZ112" s="2937" t="n"/>
      <c r="BA112" s="1994" t="n"/>
      <c r="BB112" s="1936" t="n"/>
      <c r="BC112" s="2871" t="n"/>
      <c r="BD112" s="2937" t="n"/>
      <c r="BE112" s="2937" t="n"/>
      <c r="BF112" s="2937" t="n"/>
      <c r="BG112" s="2937" t="n"/>
      <c r="BH112" s="2937" t="n"/>
      <c r="BI112" s="1994" t="n"/>
      <c r="BJ112" s="3088" t="n"/>
      <c r="BK112" s="2871" t="n"/>
      <c r="BL112" s="2937" t="n"/>
      <c r="BM112" s="2937" t="n"/>
      <c r="BN112" s="2937" t="n"/>
      <c r="BO112" s="2937" t="n"/>
      <c r="BP112" s="2937" t="n"/>
      <c r="BQ112" s="2937" t="n"/>
      <c r="BR112" s="1994" t="n"/>
      <c r="BS112" s="1936" t="n"/>
      <c r="BT112" s="2871" t="n"/>
      <c r="BU112" s="2937" t="n"/>
      <c r="BV112" s="2937" t="n"/>
      <c r="BW112" s="2937" t="n"/>
      <c r="BX112" s="2937" t="n"/>
      <c r="BY112" s="2937" t="n"/>
      <c r="BZ112" s="1994" t="n"/>
      <c r="CA112" s="2018" t="n"/>
      <c r="CB112" s="2871" t="n"/>
      <c r="CC112" s="2937" t="n"/>
      <c r="CD112" s="2937" t="n"/>
      <c r="CE112" s="2937" t="n"/>
      <c r="CF112" s="2937" t="n"/>
      <c r="CG112" s="2937" t="n"/>
      <c r="CH112" s="1994" t="n"/>
      <c r="CI112" s="2018" t="n"/>
      <c r="CJ112" s="2871" t="n"/>
      <c r="CK112" s="2937" t="n"/>
      <c r="CL112" s="2937" t="n"/>
      <c r="CM112" s="2937" t="n"/>
      <c r="CN112" s="2937" t="n"/>
      <c r="CO112" s="2937" t="n"/>
      <c r="CP112" s="1994" t="n"/>
      <c r="CQ112" s="1936" t="n"/>
      <c r="CR112" s="2937" t="n">
        <v>0</v>
      </c>
      <c r="CS112" s="2937" t="n">
        <v>0</v>
      </c>
      <c r="CT112" s="2868" t="n">
        <v>0</v>
      </c>
      <c r="CU112" s="2937" t="n">
        <v>0</v>
      </c>
      <c r="CV112" s="2937" t="n">
        <v>0</v>
      </c>
      <c r="CW112" s="2937" t="n">
        <v>0</v>
      </c>
      <c r="CX112" s="2049" t="n"/>
      <c r="CY112" s="2050" t="n"/>
      <c r="CZ112" s="3091" t="n">
        <v>0</v>
      </c>
      <c r="DA112" s="2937" t="n">
        <v>0</v>
      </c>
      <c r="DB112" s="2937" t="n"/>
      <c r="DC112" s="2937" t="n"/>
      <c r="DD112" s="2937" t="n">
        <v>0</v>
      </c>
      <c r="DE112" s="1994" t="n"/>
      <c r="DF112" s="1994" t="n"/>
      <c r="DG112" s="1994" t="n"/>
      <c r="DH112" s="1994" t="n"/>
      <c r="DI112" s="2761" t="n"/>
      <c r="DJ112" s="2605" t="n"/>
      <c r="DL112" s="2605" t="n"/>
      <c r="DM112" s="2847">
        <f>(CS112-CZ112)*10^6</f>
        <v/>
      </c>
      <c r="DN112" s="2847">
        <f>(CT112-DC112)*10^6</f>
        <v/>
      </c>
      <c r="DO112" s="2847">
        <f>(CW112-DD112)*10^6</f>
        <v/>
      </c>
    </row>
    <row customFormat="1" customHeight="1" hidden="1" ht="15" outlineLevel="1" r="113" s="1879">
      <c r="A113" s="1904" t="n"/>
      <c r="B113" s="1905" t="inlineStr">
        <is>
          <t xml:space="preserve">    Sortant voix BBCOM</t>
        </is>
      </c>
      <c r="C113" s="425" t="inlineStr">
        <is>
          <t>CA106</t>
        </is>
      </c>
      <c r="D113" s="2937" t="n"/>
      <c r="E113" s="2937" t="n">
        <v>0</v>
      </c>
      <c r="F113" s="2937" t="n">
        <v>0</v>
      </c>
      <c r="G113" s="2937" t="n">
        <v>0</v>
      </c>
      <c r="H113" s="1926" t="n"/>
      <c r="I113" s="1936" t="n"/>
      <c r="J113" s="2937" t="n"/>
      <c r="K113" s="2937" t="n">
        <v>0</v>
      </c>
      <c r="L113" s="2937" t="n">
        <v>0</v>
      </c>
      <c r="M113" s="2937" t="n">
        <v>0</v>
      </c>
      <c r="N113" s="1926" t="n"/>
      <c r="O113" s="3088" t="n"/>
      <c r="P113" s="2937" t="n"/>
      <c r="Q113" s="2937" t="n">
        <v>0</v>
      </c>
      <c r="R113" s="2937" t="n">
        <v>0</v>
      </c>
      <c r="S113" s="2937" t="n">
        <v>0</v>
      </c>
      <c r="T113" s="1926" t="n"/>
      <c r="U113" s="1936" t="n"/>
      <c r="V113" s="3089" t="n"/>
      <c r="W113" s="3090" t="n">
        <v>0</v>
      </c>
      <c r="X113" s="3090" t="n">
        <v>0</v>
      </c>
      <c r="Y113" s="3090" t="n">
        <v>0</v>
      </c>
      <c r="Z113" s="3090" t="n">
        <v>0</v>
      </c>
      <c r="AA113" s="3090" t="n">
        <v>0</v>
      </c>
      <c r="AB113" s="1926" t="n"/>
      <c r="AC113" s="1936" t="n"/>
      <c r="AD113" s="2937" t="n"/>
      <c r="AE113" s="2937" t="n"/>
      <c r="AF113" s="2937" t="n"/>
      <c r="AG113" s="2937" t="n"/>
      <c r="AH113" s="2871" t="n"/>
      <c r="AI113" s="2937" t="n"/>
      <c r="AJ113" s="1994" t="n"/>
      <c r="AK113" s="1936" t="n"/>
      <c r="AL113" s="2937" t="n"/>
      <c r="AM113" s="2937" t="n"/>
      <c r="AN113" s="2937" t="n"/>
      <c r="AO113" s="2937" t="n"/>
      <c r="AP113" s="2937" t="n"/>
      <c r="AQ113" s="2871" t="n"/>
      <c r="AR113" s="2937" t="n"/>
      <c r="AS113" s="1994" t="n"/>
      <c r="AT113" s="3088" t="n"/>
      <c r="AU113" s="2871" t="n"/>
      <c r="AV113" s="2937" t="n"/>
      <c r="AW113" s="2937" t="n"/>
      <c r="AX113" s="2937" t="n"/>
      <c r="AY113" s="2937" t="n"/>
      <c r="AZ113" s="2937" t="n"/>
      <c r="BA113" s="1994" t="n"/>
      <c r="BB113" s="1936" t="n"/>
      <c r="BC113" s="2871" t="n"/>
      <c r="BD113" s="2937" t="n"/>
      <c r="BE113" s="2937" t="n"/>
      <c r="BF113" s="2937" t="n"/>
      <c r="BG113" s="2937" t="n"/>
      <c r="BH113" s="2937" t="n"/>
      <c r="BI113" s="1994" t="n"/>
      <c r="BJ113" s="3088" t="n"/>
      <c r="BK113" s="2871" t="n"/>
      <c r="BL113" s="2937" t="n"/>
      <c r="BM113" s="2937" t="n"/>
      <c r="BN113" s="2937" t="n"/>
      <c r="BO113" s="2937" t="n"/>
      <c r="BP113" s="2937" t="n"/>
      <c r="BQ113" s="2937" t="n"/>
      <c r="BR113" s="1994" t="n"/>
      <c r="BS113" s="1936" t="n"/>
      <c r="BT113" s="2871" t="n"/>
      <c r="BU113" s="2937" t="n"/>
      <c r="BV113" s="2937" t="n"/>
      <c r="BW113" s="2937" t="n"/>
      <c r="BX113" s="2937" t="n"/>
      <c r="BY113" s="2937" t="n"/>
      <c r="BZ113" s="1994" t="n"/>
      <c r="CA113" s="2018" t="n"/>
      <c r="CB113" s="2871" t="n"/>
      <c r="CC113" s="2937" t="n"/>
      <c r="CD113" s="2937" t="n"/>
      <c r="CE113" s="2937" t="n"/>
      <c r="CF113" s="2937" t="n"/>
      <c r="CG113" s="2937" t="n"/>
      <c r="CH113" s="1994" t="n"/>
      <c r="CI113" s="2018" t="n"/>
      <c r="CJ113" s="2871" t="n"/>
      <c r="CK113" s="2937" t="n"/>
      <c r="CL113" s="2937" t="n"/>
      <c r="CM113" s="2937" t="n"/>
      <c r="CN113" s="2937" t="n"/>
      <c r="CO113" s="2937" t="n"/>
      <c r="CP113" s="1994" t="n"/>
      <c r="CQ113" s="1936" t="n"/>
      <c r="CR113" s="2937" t="n">
        <v>0</v>
      </c>
      <c r="CS113" s="2937" t="n">
        <v>0</v>
      </c>
      <c r="CT113" s="2868" t="n">
        <v>0</v>
      </c>
      <c r="CU113" s="2937" t="n">
        <v>0</v>
      </c>
      <c r="CV113" s="2937" t="n">
        <v>0</v>
      </c>
      <c r="CW113" s="2937" t="n">
        <v>0</v>
      </c>
      <c r="CX113" s="2049" t="n"/>
      <c r="CY113" s="2050" t="n"/>
      <c r="CZ113" s="3091" t="n">
        <v>0</v>
      </c>
      <c r="DA113" s="2937" t="n">
        <v>0</v>
      </c>
      <c r="DB113" s="2937" t="n"/>
      <c r="DC113" s="2937" t="n"/>
      <c r="DD113" s="2937" t="n">
        <v>0</v>
      </c>
      <c r="DE113" s="1994" t="n"/>
      <c r="DF113" s="1994" t="n"/>
      <c r="DG113" s="1994" t="n"/>
      <c r="DH113" s="1994" t="n"/>
      <c r="DI113" s="2761" t="n"/>
      <c r="DJ113" s="2605" t="n"/>
      <c r="DL113" s="2605" t="n"/>
      <c r="DM113" s="2847">
        <f>(CS113-CZ113)*10^6</f>
        <v/>
      </c>
      <c r="DN113" s="2847">
        <f>(CT113-DC113)*10^6</f>
        <v/>
      </c>
      <c r="DO113" s="2847">
        <f>(CW113-DD113)*10^6</f>
        <v/>
      </c>
    </row>
    <row customFormat="1" customHeight="1" hidden="1" ht="15" outlineLevel="1" r="114" s="1879">
      <c r="A114" s="1904" t="n"/>
      <c r="B114" s="1905" t="inlineStr">
        <is>
          <t xml:space="preserve">    Sortant voix LIBERCOM</t>
        </is>
      </c>
      <c r="C114" s="425" t="inlineStr">
        <is>
          <t>CA107</t>
        </is>
      </c>
      <c r="D114" s="2937" t="n"/>
      <c r="E114" s="2937" t="n">
        <v>0</v>
      </c>
      <c r="F114" s="2937" t="n">
        <v>0</v>
      </c>
      <c r="G114" s="2937" t="n">
        <v>0</v>
      </c>
      <c r="H114" s="1926" t="n"/>
      <c r="I114" s="1936" t="n"/>
      <c r="J114" s="2937" t="n"/>
      <c r="K114" s="2937" t="n">
        <v>0</v>
      </c>
      <c r="L114" s="2937" t="n">
        <v>0</v>
      </c>
      <c r="M114" s="2937" t="n">
        <v>0</v>
      </c>
      <c r="N114" s="1926" t="n"/>
      <c r="O114" s="3088" t="n"/>
      <c r="P114" s="2937" t="n"/>
      <c r="Q114" s="2937" t="n">
        <v>0</v>
      </c>
      <c r="R114" s="2937" t="n">
        <v>0</v>
      </c>
      <c r="S114" s="2937" t="n">
        <v>0</v>
      </c>
      <c r="T114" s="1926" t="n"/>
      <c r="U114" s="1936" t="n"/>
      <c r="V114" s="3089" t="n"/>
      <c r="W114" s="3090" t="n">
        <v>0</v>
      </c>
      <c r="X114" s="3090" t="n">
        <v>0</v>
      </c>
      <c r="Y114" s="3090" t="n">
        <v>0</v>
      </c>
      <c r="Z114" s="3090" t="n">
        <v>0</v>
      </c>
      <c r="AA114" s="3090" t="n">
        <v>0</v>
      </c>
      <c r="AB114" s="1926" t="n"/>
      <c r="AC114" s="1936" t="n"/>
      <c r="AD114" s="2937" t="n"/>
      <c r="AE114" s="2937" t="n"/>
      <c r="AF114" s="2937" t="n"/>
      <c r="AG114" s="2937" t="n"/>
      <c r="AH114" s="2871" t="n"/>
      <c r="AI114" s="2937" t="n"/>
      <c r="AJ114" s="1994" t="n"/>
      <c r="AK114" s="1936" t="n"/>
      <c r="AL114" s="2937" t="n"/>
      <c r="AM114" s="2937" t="n"/>
      <c r="AN114" s="2937" t="n"/>
      <c r="AO114" s="2937" t="n"/>
      <c r="AP114" s="2937" t="n"/>
      <c r="AQ114" s="2871" t="n"/>
      <c r="AR114" s="2937" t="n"/>
      <c r="AS114" s="1994" t="n"/>
      <c r="AT114" s="3088" t="n"/>
      <c r="AU114" s="2871" t="n"/>
      <c r="AV114" s="2937" t="n"/>
      <c r="AW114" s="2937" t="n"/>
      <c r="AX114" s="2937" t="n"/>
      <c r="AY114" s="2937" t="n"/>
      <c r="AZ114" s="2937" t="n"/>
      <c r="BA114" s="1994" t="n"/>
      <c r="BB114" s="1936" t="n"/>
      <c r="BC114" s="2871" t="n"/>
      <c r="BD114" s="2937" t="n"/>
      <c r="BE114" s="2937" t="n"/>
      <c r="BF114" s="2937" t="n"/>
      <c r="BG114" s="2937" t="n"/>
      <c r="BH114" s="2937" t="n"/>
      <c r="BI114" s="1994" t="n"/>
      <c r="BJ114" s="3088" t="n"/>
      <c r="BK114" s="2871" t="n"/>
      <c r="BL114" s="2937" t="n"/>
      <c r="BM114" s="2937" t="n"/>
      <c r="BN114" s="2937" t="n"/>
      <c r="BO114" s="2937" t="n"/>
      <c r="BP114" s="2937" t="n"/>
      <c r="BQ114" s="2937" t="n"/>
      <c r="BR114" s="1994" t="n"/>
      <c r="BS114" s="1936" t="n"/>
      <c r="BT114" s="2871" t="n"/>
      <c r="BU114" s="2937" t="n"/>
      <c r="BV114" s="2937" t="n"/>
      <c r="BW114" s="2937" t="n"/>
      <c r="BX114" s="2937" t="n"/>
      <c r="BY114" s="2937" t="n"/>
      <c r="BZ114" s="1994" t="n"/>
      <c r="CA114" s="2018" t="n"/>
      <c r="CB114" s="2871" t="n"/>
      <c r="CC114" s="2937" t="n"/>
      <c r="CD114" s="2937" t="n"/>
      <c r="CE114" s="2937" t="n"/>
      <c r="CF114" s="2937" t="n"/>
      <c r="CG114" s="2937" t="n"/>
      <c r="CH114" s="1994" t="n"/>
      <c r="CI114" s="2018" t="n"/>
      <c r="CJ114" s="2871" t="n"/>
      <c r="CK114" s="2937" t="n"/>
      <c r="CL114" s="2937" t="n"/>
      <c r="CM114" s="2937" t="n"/>
      <c r="CN114" s="2937" t="n"/>
      <c r="CO114" s="2937" t="n"/>
      <c r="CP114" s="1994" t="n"/>
      <c r="CQ114" s="1936" t="n"/>
      <c r="CR114" s="2937" t="n">
        <v>0</v>
      </c>
      <c r="CS114" s="2937" t="n">
        <v>0</v>
      </c>
      <c r="CT114" s="2868" t="n">
        <v>0</v>
      </c>
      <c r="CU114" s="2937" t="n">
        <v>0</v>
      </c>
      <c r="CV114" s="2937" t="n">
        <v>0</v>
      </c>
      <c r="CW114" s="2937" t="n">
        <v>0</v>
      </c>
      <c r="CX114" s="2049" t="n"/>
      <c r="CY114" s="2050" t="n"/>
      <c r="CZ114" s="3091" t="n">
        <v>0</v>
      </c>
      <c r="DA114" s="2937" t="n">
        <v>0</v>
      </c>
      <c r="DB114" s="2937" t="n"/>
      <c r="DC114" s="2937" t="n"/>
      <c r="DD114" s="2937" t="n">
        <v>0</v>
      </c>
      <c r="DE114" s="1994" t="n"/>
      <c r="DF114" s="1994" t="n"/>
      <c r="DG114" s="1994" t="n"/>
      <c r="DH114" s="1994" t="n"/>
      <c r="DI114" s="2761" t="n"/>
      <c r="DJ114" s="2605" t="n"/>
      <c r="DL114" s="2605" t="n"/>
      <c r="DM114" s="2847">
        <f>(CS114-CZ114)*10^6</f>
        <v/>
      </c>
      <c r="DN114" s="2847">
        <f>(CT114-DC114)*10^6</f>
        <v/>
      </c>
      <c r="DO114" s="2847">
        <f>(CW114-DD114)*10^6</f>
        <v/>
      </c>
    </row>
    <row customFormat="1" customHeight="1" hidden="1" ht="15" outlineLevel="1" r="115" s="1879">
      <c r="A115" s="1904" t="n"/>
      <c r="B115" s="1905" t="inlineStr">
        <is>
          <t xml:space="preserve">    Sortant voix BTSA</t>
        </is>
      </c>
      <c r="C115" s="425" t="inlineStr">
        <is>
          <t>CA108</t>
        </is>
      </c>
      <c r="D115" s="2937" t="n">
        <v>2.600624211864407</v>
      </c>
      <c r="E115" s="2937" t="n">
        <v>1.816678494767454</v>
      </c>
      <c r="F115" s="2937" t="n">
        <v>0.7839457170969526</v>
      </c>
      <c r="G115" s="2937" t="n">
        <v>2.37918716949153</v>
      </c>
      <c r="H115" s="1926" t="n">
        <v>0.09307256075199888</v>
      </c>
      <c r="I115" s="1936" t="n"/>
      <c r="J115" s="2937" t="n">
        <v>2.075839372881356</v>
      </c>
      <c r="K115" s="2937" t="n">
        <v>1.665141038613072</v>
      </c>
      <c r="L115" s="2937" t="n">
        <v>0.4106983342682839</v>
      </c>
      <c r="M115" s="2937" t="n">
        <v>2.22937256779661</v>
      </c>
      <c r="N115" s="1926" t="n">
        <v>-0.06886834310830225</v>
      </c>
      <c r="O115" s="3088" t="n"/>
      <c r="P115" s="2937" t="n">
        <v>4.089812</v>
      </c>
      <c r="Q115" s="2937" t="n">
        <v>1.73437085645533</v>
      </c>
      <c r="R115" s="2937" t="n">
        <v>2.35544114354467</v>
      </c>
      <c r="S115" s="2937" t="n">
        <v>4.368564</v>
      </c>
      <c r="T115" s="1926" t="n">
        <v>-0.06380861079292877</v>
      </c>
      <c r="U115" s="1936" t="n"/>
      <c r="V115" s="3132" t="n">
        <v>0.678629347457627</v>
      </c>
      <c r="W115" s="3090" t="n">
        <v>1.72050727155528</v>
      </c>
      <c r="X115" s="3090" t="n">
        <v>3.029576500362765</v>
      </c>
      <c r="Y115" s="3090" t="n">
        <v>-1.041877924097653</v>
      </c>
      <c r="Z115" s="3090" t="n">
        <v>-2.350947152905138</v>
      </c>
      <c r="AA115" s="3090" t="n">
        <v>1.02232551694915</v>
      </c>
      <c r="AB115" s="1926" t="n">
        <v>-0.3361905418512784</v>
      </c>
      <c r="AC115" s="1936" t="n"/>
      <c r="AD115" s="2937" t="n"/>
      <c r="AE115" s="2937" t="n"/>
      <c r="AF115" s="2937" t="n"/>
      <c r="AG115" s="2937" t="n"/>
      <c r="AH115" s="2871" t="n"/>
      <c r="AI115" s="2937" t="n"/>
      <c r="AJ115" s="1994" t="n"/>
      <c r="AK115" s="1936" t="n"/>
      <c r="AL115" s="2937" t="n"/>
      <c r="AM115" s="2937" t="n"/>
      <c r="AN115" s="2937" t="n"/>
      <c r="AO115" s="2937" t="n"/>
      <c r="AP115" s="2937" t="n"/>
      <c r="AQ115" s="2871" t="n"/>
      <c r="AR115" s="2937" t="n"/>
      <c r="AS115" s="1994" t="n"/>
      <c r="AT115" s="3088" t="n"/>
      <c r="AU115" s="2871" t="n"/>
      <c r="AV115" s="2937" t="n"/>
      <c r="AW115" s="2937" t="n"/>
      <c r="AX115" s="2937" t="n"/>
      <c r="AY115" s="2937" t="n"/>
      <c r="AZ115" s="2937" t="n"/>
      <c r="BA115" s="1994" t="n"/>
      <c r="BB115" s="1936" t="n"/>
      <c r="BC115" s="2871" t="n"/>
      <c r="BD115" s="2937" t="n"/>
      <c r="BE115" s="2937" t="n"/>
      <c r="BF115" s="2937" t="n"/>
      <c r="BG115" s="2937" t="n"/>
      <c r="BH115" s="2937" t="n"/>
      <c r="BI115" s="1994" t="n"/>
      <c r="BJ115" s="3088" t="n"/>
      <c r="BK115" s="2871" t="n"/>
      <c r="BL115" s="2937" t="n"/>
      <c r="BM115" s="2937" t="n"/>
      <c r="BN115" s="2937" t="n"/>
      <c r="BO115" s="2937" t="n"/>
      <c r="BP115" s="2937" t="n"/>
      <c r="BQ115" s="2937" t="n"/>
      <c r="BR115" s="1994" t="n"/>
      <c r="BS115" s="1936" t="n"/>
      <c r="BT115" s="2871" t="n"/>
      <c r="BU115" s="2937" t="n"/>
      <c r="BV115" s="2937" t="n"/>
      <c r="BW115" s="2937" t="n"/>
      <c r="BX115" s="2937" t="n"/>
      <c r="BY115" s="2937" t="n"/>
      <c r="BZ115" s="1994" t="n"/>
      <c r="CA115" s="2018" t="n"/>
      <c r="CB115" s="2871" t="n"/>
      <c r="CC115" s="2937" t="n"/>
      <c r="CD115" s="2937" t="n"/>
      <c r="CE115" s="2937" t="n"/>
      <c r="CF115" s="2937" t="n"/>
      <c r="CG115" s="2937" t="n"/>
      <c r="CH115" s="1994" t="n"/>
      <c r="CI115" s="2018" t="n"/>
      <c r="CJ115" s="2871" t="n"/>
      <c r="CK115" s="2937" t="n"/>
      <c r="CL115" s="2937" t="n"/>
      <c r="CM115" s="2937" t="n"/>
      <c r="CN115" s="2937" t="n"/>
      <c r="CO115" s="2937" t="n"/>
      <c r="CP115" s="1994" t="n"/>
      <c r="CQ115" s="1936" t="n"/>
      <c r="CR115" s="2937" t="n">
        <v>9.444904932203389</v>
      </c>
      <c r="CS115" s="2937" t="n">
        <v>6.936697661391136</v>
      </c>
      <c r="CT115" s="2868" t="n">
        <v>11.79585208510853</v>
      </c>
      <c r="CU115" s="2937" t="n">
        <v>2.508207270812253</v>
      </c>
      <c r="CV115" s="2937" t="n">
        <v>-2.350947152905139</v>
      </c>
      <c r="CW115" s="2937" t="n">
        <v>9.999449254237289</v>
      </c>
      <c r="CX115" s="2049">
        <f>+CR115/CW115-1</f>
        <v/>
      </c>
      <c r="CY115" s="2050" t="n"/>
      <c r="CZ115" s="3091" t="n">
        <v>22.1272451012523</v>
      </c>
      <c r="DA115" s="2937" t="n">
        <v>45.97812944570639</v>
      </c>
      <c r="DB115" s="2937" t="n"/>
      <c r="DC115" s="2937" t="n"/>
      <c r="DD115" s="2937" t="n">
        <v>30.25404858474576</v>
      </c>
      <c r="DE115" s="1994">
        <f>(CZ115-DD115)/DD115</f>
        <v/>
      </c>
      <c r="DF115" s="1994">
        <f>(DA115-DD115)/DD115</f>
        <v/>
      </c>
      <c r="DG115" s="1994">
        <f>(DB115-DD115)/DD115</f>
        <v/>
      </c>
      <c r="DH115" s="1994">
        <f>(DC115-DD115)/DD115</f>
        <v/>
      </c>
      <c r="DI115" s="2761" t="n"/>
      <c r="DJ115" s="2605" t="n"/>
      <c r="DL115" s="2605" t="n"/>
      <c r="DM115" s="2847">
        <f>(CS115-CZ115)*10^6</f>
        <v/>
      </c>
      <c r="DN115" s="2847">
        <f>(CT115-DC115)*10^6</f>
        <v/>
      </c>
      <c r="DO115" s="2847">
        <f>(CW115-DD115)*10^6</f>
        <v/>
      </c>
    </row>
    <row customFormat="1" customHeight="1" hidden="1" ht="15" outlineLevel="1" r="116" s="1879">
      <c r="A116" s="1904" t="n"/>
      <c r="B116" s="1905" t="inlineStr">
        <is>
          <t xml:space="preserve">    Sortant voix INTERNATIONAL</t>
        </is>
      </c>
      <c r="C116" s="425" t="inlineStr">
        <is>
          <t>CA109</t>
        </is>
      </c>
      <c r="D116" s="2937" t="n">
        <v>1.19291515254237</v>
      </c>
      <c r="E116" s="2937" t="n">
        <v>1.443476181177759</v>
      </c>
      <c r="F116" s="2937" t="n">
        <v>-0.2505610286353894</v>
      </c>
      <c r="G116" s="2937" t="n">
        <v>1.59927744067797</v>
      </c>
      <c r="H116" s="1926" t="n">
        <v>-0.2540911775528665</v>
      </c>
      <c r="I116" s="1936" t="n"/>
      <c r="J116" s="2937" t="n">
        <v>1.02183879661017</v>
      </c>
      <c r="K116" s="2937" t="n">
        <v>1.337021238595709</v>
      </c>
      <c r="L116" s="2937" t="n">
        <v>-0.3151824419855387</v>
      </c>
      <c r="M116" s="2937" t="n">
        <v>1.2917445</v>
      </c>
      <c r="N116" s="1926" t="n">
        <v>-0.208946663515757</v>
      </c>
      <c r="O116" s="3088" t="n"/>
      <c r="P116" s="2937" t="n">
        <v>1.027279</v>
      </c>
      <c r="Q116" s="2937" t="n">
        <v>1.504766278055827</v>
      </c>
      <c r="R116" s="2937" t="n">
        <v>-0.4774872780558272</v>
      </c>
      <c r="S116" s="2937" t="n">
        <v>1.359452</v>
      </c>
      <c r="T116" s="1926" t="n">
        <v>-0.244343308921536</v>
      </c>
      <c r="U116" s="1936" t="n"/>
      <c r="V116" s="3089" t="n">
        <v>2.19062520338983</v>
      </c>
      <c r="W116" s="3090" t="n">
        <v>1.41304018480173</v>
      </c>
      <c r="X116" s="3090" t="n">
        <v>0.9616419083915269</v>
      </c>
      <c r="Y116" s="3090" t="n">
        <v>0.7775850185880997</v>
      </c>
      <c r="Z116" s="3090" t="n">
        <v>1.228983294998303</v>
      </c>
      <c r="AA116" s="3090" t="n">
        <v>3.05807898305085</v>
      </c>
      <c r="AB116" s="1926" t="n">
        <v>-0.2836597041701052</v>
      </c>
      <c r="AC116" s="1936" t="n"/>
      <c r="AD116" s="2937" t="n"/>
      <c r="AE116" s="2937" t="n"/>
      <c r="AF116" s="2937" t="n"/>
      <c r="AG116" s="2937" t="n"/>
      <c r="AH116" s="2871" t="n"/>
      <c r="AI116" s="2937" t="n"/>
      <c r="AJ116" s="1994" t="n"/>
      <c r="AK116" s="1936" t="n"/>
      <c r="AL116" s="2937" t="n"/>
      <c r="AM116" s="2937" t="n"/>
      <c r="AN116" s="2937" t="n"/>
      <c r="AO116" s="2937" t="n"/>
      <c r="AP116" s="2937" t="n"/>
      <c r="AQ116" s="2871" t="n"/>
      <c r="AR116" s="2937" t="n"/>
      <c r="AS116" s="1994" t="n"/>
      <c r="AT116" s="3088" t="n"/>
      <c r="AU116" s="2871" t="n"/>
      <c r="AV116" s="2937" t="n"/>
      <c r="AW116" s="2937" t="n"/>
      <c r="AX116" s="2937" t="n"/>
      <c r="AY116" s="2937" t="n"/>
      <c r="AZ116" s="2937" t="n"/>
      <c r="BA116" s="1994" t="n"/>
      <c r="BB116" s="1936" t="n"/>
      <c r="BC116" s="2871" t="n"/>
      <c r="BD116" s="2937" t="n"/>
      <c r="BE116" s="2937" t="n"/>
      <c r="BF116" s="2937" t="n"/>
      <c r="BG116" s="2937" t="n"/>
      <c r="BH116" s="2937" t="n"/>
      <c r="BI116" s="1994" t="n"/>
      <c r="BJ116" s="3088" t="n"/>
      <c r="BK116" s="2871" t="n"/>
      <c r="BL116" s="2937" t="n"/>
      <c r="BM116" s="2937" t="n"/>
      <c r="BN116" s="2937" t="n"/>
      <c r="BO116" s="2937" t="n"/>
      <c r="BP116" s="2937" t="n"/>
      <c r="BQ116" s="2937" t="n"/>
      <c r="BR116" s="1994" t="n"/>
      <c r="BS116" s="1936" t="n"/>
      <c r="BT116" s="2871" t="n"/>
      <c r="BU116" s="2937" t="n"/>
      <c r="BV116" s="2937" t="n"/>
      <c r="BW116" s="2937" t="n"/>
      <c r="BX116" s="2937" t="n"/>
      <c r="BY116" s="2937" t="n"/>
      <c r="BZ116" s="1994" t="n"/>
      <c r="CA116" s="2018" t="n"/>
      <c r="CB116" s="2871" t="n"/>
      <c r="CC116" s="2937" t="n"/>
      <c r="CD116" s="2937" t="n"/>
      <c r="CE116" s="2937" t="n"/>
      <c r="CF116" s="2937" t="n"/>
      <c r="CG116" s="2937" t="n"/>
      <c r="CH116" s="1994" t="n"/>
      <c r="CI116" s="2018" t="n"/>
      <c r="CJ116" s="2871" t="n"/>
      <c r="CK116" s="2937" t="n"/>
      <c r="CL116" s="2937" t="n"/>
      <c r="CM116" s="2937" t="n"/>
      <c r="CN116" s="2937" t="n"/>
      <c r="CO116" s="2937" t="n"/>
      <c r="CP116" s="1994" t="n"/>
      <c r="CQ116" s="1936" t="n"/>
      <c r="CR116" s="2937" t="n">
        <v>5.43265815254237</v>
      </c>
      <c r="CS116" s="2937" t="n">
        <v>5.698303882631025</v>
      </c>
      <c r="CT116" s="2868" t="n">
        <v>4.203674857544067</v>
      </c>
      <c r="CU116" s="2937" t="n">
        <v>-0.2656457300886554</v>
      </c>
      <c r="CV116" s="2937" t="n">
        <v>1.228983294998303</v>
      </c>
      <c r="CW116" s="2937" t="n">
        <v>7.30855292372882</v>
      </c>
      <c r="CX116" s="2049">
        <f>+CR116/CW116-1</f>
        <v/>
      </c>
      <c r="CY116" s="2050" t="n"/>
      <c r="CZ116" s="3091" t="n">
        <v>16.390767577493</v>
      </c>
      <c r="DA116" s="2937" t="n">
        <v>11.51578380485997</v>
      </c>
      <c r="DB116" s="2937" t="n"/>
      <c r="DC116" s="2937" t="n"/>
      <c r="DD116" s="2937" t="n">
        <v>17.33099931355933</v>
      </c>
      <c r="DE116" s="1994">
        <f>(CZ116-DD116)/DD116</f>
        <v/>
      </c>
      <c r="DF116" s="1994">
        <f>(DA116-DD116)/DD116</f>
        <v/>
      </c>
      <c r="DG116" s="1994">
        <f>(DB116-DD116)/DD116</f>
        <v/>
      </c>
      <c r="DH116" s="1994">
        <f>(DC116-DD116)/DD116</f>
        <v/>
      </c>
      <c r="DI116" s="2761" t="n"/>
      <c r="DJ116" s="2605" t="n"/>
      <c r="DL116" s="2605" t="n"/>
      <c r="DM116" s="2847">
        <f>(CS116-CZ116)*10^6</f>
        <v/>
      </c>
      <c r="DN116" s="2847">
        <f>(CT116-DC116)*10^6</f>
        <v/>
      </c>
      <c r="DO116" s="2847">
        <f>(CW116-DD116)*10^6</f>
        <v/>
      </c>
    </row>
    <row customFormat="1" customHeight="1" hidden="1" ht="15" outlineLevel="1" r="117" s="1879">
      <c r="A117" s="1904" t="n"/>
      <c r="B117" s="1905" t="inlineStr">
        <is>
          <t xml:space="preserve">    Sortant voix roaming</t>
        </is>
      </c>
      <c r="C117" s="425" t="inlineStr">
        <is>
          <t>CA110</t>
        </is>
      </c>
      <c r="D117" s="2937" t="n">
        <v>0.659612</v>
      </c>
      <c r="E117" s="2937" t="n">
        <v>0.6326278843094254</v>
      </c>
      <c r="F117" s="2937" t="n">
        <v>0.02698411569057457</v>
      </c>
      <c r="G117" s="2937" t="n">
        <v>0.515021</v>
      </c>
      <c r="H117" s="1926" t="n">
        <v>0.2807477753334331</v>
      </c>
      <c r="I117" s="1936" t="n"/>
      <c r="J117" s="2937" t="n">
        <v>0.5492939999999999</v>
      </c>
      <c r="K117" s="2937" t="n">
        <v>0.5730782350551927</v>
      </c>
      <c r="L117" s="2937" t="n">
        <v>-0.02378423505519278</v>
      </c>
      <c r="M117" s="2937" t="n">
        <v>0.715157</v>
      </c>
      <c r="N117" s="1926" t="n">
        <v>-0.2319252975220827</v>
      </c>
      <c r="O117" s="3088" t="n"/>
      <c r="P117" s="2937" t="n">
        <v>1.3675</v>
      </c>
      <c r="Q117" s="2937" t="n">
        <v>0.6363310647413585</v>
      </c>
      <c r="R117" s="2937" t="n">
        <v>0.7311689352586415</v>
      </c>
      <c r="S117" s="2937" t="n">
        <v>2.441761</v>
      </c>
      <c r="T117" s="1926" t="n">
        <v>-0.4399533779104507</v>
      </c>
      <c r="U117" s="1936" t="n"/>
      <c r="V117" s="3101" t="n">
        <v>-0.256106</v>
      </c>
      <c r="W117" s="3090" t="n">
        <v>0.617745439492247</v>
      </c>
      <c r="X117" s="3090" t="n">
        <v>1.323406508987789</v>
      </c>
      <c r="Y117" s="3090" t="n">
        <v>-0.873851439492247</v>
      </c>
      <c r="Z117" s="3090" t="n">
        <v>-1.579512508987789</v>
      </c>
      <c r="AA117" s="3090" t="n">
        <v>-0.617345</v>
      </c>
      <c r="AB117" s="1926" t="n">
        <v>-0.5851493087333663</v>
      </c>
      <c r="AC117" s="1936" t="n"/>
      <c r="AD117" s="3093" t="n"/>
      <c r="AE117" s="2937" t="n"/>
      <c r="AF117" s="2937" t="n"/>
      <c r="AG117" s="2937" t="n"/>
      <c r="AH117" s="2871" t="n"/>
      <c r="AI117" s="2937" t="n"/>
      <c r="AJ117" s="1994" t="n"/>
      <c r="AK117" s="1936" t="n"/>
      <c r="AL117" s="3093" t="n"/>
      <c r="AM117" s="2937" t="n"/>
      <c r="AN117" s="2937" t="n"/>
      <c r="AO117" s="2937" t="n"/>
      <c r="AP117" s="2937" t="n"/>
      <c r="AQ117" s="2871" t="n"/>
      <c r="AR117" s="2937" t="n"/>
      <c r="AS117" s="1994" t="n"/>
      <c r="AT117" s="3088" t="n"/>
      <c r="AU117" s="2889" t="n"/>
      <c r="AV117" s="2937" t="n"/>
      <c r="AW117" s="2937" t="n"/>
      <c r="AX117" s="2937" t="n"/>
      <c r="AY117" s="2937" t="n"/>
      <c r="AZ117" s="2937" t="n"/>
      <c r="BA117" s="1994" t="n"/>
      <c r="BB117" s="1936" t="n"/>
      <c r="BC117" s="2889" t="n"/>
      <c r="BD117" s="2937" t="n"/>
      <c r="BE117" s="2937" t="n"/>
      <c r="BF117" s="2937" t="n"/>
      <c r="BG117" s="2937" t="n"/>
      <c r="BH117" s="2937" t="n"/>
      <c r="BI117" s="1994" t="n"/>
      <c r="BJ117" s="3088" t="n"/>
      <c r="BK117" s="2889" t="n"/>
      <c r="BL117" s="2937" t="n"/>
      <c r="BM117" s="2937" t="n"/>
      <c r="BN117" s="2937" t="n"/>
      <c r="BO117" s="2937" t="n"/>
      <c r="BP117" s="2937" t="n"/>
      <c r="BQ117" s="2937" t="n"/>
      <c r="BR117" s="1994" t="n"/>
      <c r="BS117" s="1936" t="n"/>
      <c r="BT117" s="2889" t="n"/>
      <c r="BU117" s="2937" t="n"/>
      <c r="BV117" s="2937" t="n"/>
      <c r="BW117" s="2937" t="n"/>
      <c r="BX117" s="2937" t="n"/>
      <c r="BY117" s="2937" t="n"/>
      <c r="BZ117" s="1994" t="n"/>
      <c r="CA117" s="2018" t="n"/>
      <c r="CB117" s="2889" t="n"/>
      <c r="CC117" s="2937" t="n"/>
      <c r="CD117" s="2937" t="n"/>
      <c r="CE117" s="2937" t="n"/>
      <c r="CF117" s="2937" t="n"/>
      <c r="CG117" s="2937" t="n"/>
      <c r="CH117" s="1994" t="n"/>
      <c r="CI117" s="2018" t="n"/>
      <c r="CJ117" s="2889" t="n"/>
      <c r="CK117" s="2937" t="n"/>
      <c r="CL117" s="2937" t="n"/>
      <c r="CM117" s="2937" t="n"/>
      <c r="CN117" s="2937" t="n"/>
      <c r="CO117" s="2937" t="n"/>
      <c r="CP117" s="1994" t="n"/>
      <c r="CQ117" s="1936" t="n"/>
      <c r="CR117" s="2937" t="n">
        <v>2.3203</v>
      </c>
      <c r="CS117" s="2937" t="n">
        <v>2.459782623598223</v>
      </c>
      <c r="CT117" s="2868" t="n">
        <v>3.899812508987789</v>
      </c>
      <c r="CU117" s="2937" t="n">
        <v>-0.1394826235982238</v>
      </c>
      <c r="CV117" s="2937" t="n">
        <v>-1.579512508987789</v>
      </c>
      <c r="CW117" s="2937" t="n">
        <v>3.054594</v>
      </c>
      <c r="CX117" s="2049">
        <f>+CR117/CW117-1</f>
        <v/>
      </c>
      <c r="CY117" s="2050" t="n"/>
      <c r="CZ117" s="3091" t="n">
        <v>7.58492435663097</v>
      </c>
      <c r="DA117" s="2937" t="n">
        <v>14.93437388929839</v>
      </c>
      <c r="DB117" s="2937" t="n"/>
      <c r="DC117" s="2937" t="n"/>
      <c r="DD117" s="2937" t="n">
        <v>10.151981</v>
      </c>
      <c r="DE117" s="1994">
        <f>(CZ117-DD117)/DD117</f>
        <v/>
      </c>
      <c r="DF117" s="1994">
        <f>(DA117-DD117)/DD117</f>
        <v/>
      </c>
      <c r="DG117" s="1994">
        <f>(DB117-DD117)/DD117</f>
        <v/>
      </c>
      <c r="DH117" s="1994">
        <f>(DC117-DD117)/DD117</f>
        <v/>
      </c>
      <c r="DI117" s="2761" t="n"/>
      <c r="DJ117" s="2605" t="n"/>
      <c r="DL117" s="2605" t="n"/>
      <c r="DM117" s="2847">
        <f>(CS117-CZ117)*10^6</f>
        <v/>
      </c>
      <c r="DN117" s="2847">
        <f>(CT117-DC117)*10^6</f>
        <v/>
      </c>
      <c r="DO117" s="2847">
        <f>(CW117-DD117)*10^6</f>
        <v/>
      </c>
    </row>
    <row customFormat="1" customHeight="1" hidden="1" ht="15" outlineLevel="1" r="118" s="1878">
      <c r="A118" s="1901" t="n"/>
      <c r="B118" s="1902" t="inlineStr">
        <is>
          <t>Total VOIX Sortant</t>
        </is>
      </c>
      <c r="C118" s="425" t="inlineStr">
        <is>
          <t>CA111</t>
        </is>
      </c>
      <c r="D118" s="3080" t="n">
        <v>17.57459194067797</v>
      </c>
      <c r="E118" s="3080" t="n">
        <v>21.09144353967866</v>
      </c>
      <c r="F118" s="3080" t="n">
        <v>-3.516851599000688</v>
      </c>
      <c r="G118" s="3080" t="n">
        <v>23.340879</v>
      </c>
      <c r="H118" s="1925" t="n">
        <v>-0.2470466968841245</v>
      </c>
      <c r="I118" s="1935" t="n"/>
      <c r="J118" s="3080" t="n">
        <v>15.11216286440678</v>
      </c>
      <c r="K118" s="3080" t="n">
        <v>19.96109030218582</v>
      </c>
      <c r="L118" s="3080" t="n">
        <v>-4.848927437779036</v>
      </c>
      <c r="M118" s="3080" t="n">
        <v>20.044199</v>
      </c>
      <c r="N118" s="1925" t="n">
        <v>-0.2460580308344182</v>
      </c>
      <c r="O118" s="3081" t="n"/>
      <c r="P118" s="3080" t="n">
        <v>19.048651</v>
      </c>
      <c r="Q118" s="3080" t="n">
        <v>21.29442692186582</v>
      </c>
      <c r="R118" s="3080" t="n">
        <v>-2.245775921865818</v>
      </c>
      <c r="S118" s="3080" t="n">
        <v>28.282678</v>
      </c>
      <c r="T118" s="1925" t="n">
        <v>-0.3264905466165545</v>
      </c>
      <c r="U118" s="1935" t="n"/>
      <c r="V118" s="3082" t="n">
        <v>14.47228049152543</v>
      </c>
      <c r="W118" s="3083" t="n">
        <v>20.6504598789912</v>
      </c>
      <c r="X118" s="3083" t="n">
        <v>18.48973165056421</v>
      </c>
      <c r="Y118" s="3083" t="n">
        <v>-6.178179387465768</v>
      </c>
      <c r="Z118" s="3083" t="n">
        <v>-4.017451159038778</v>
      </c>
      <c r="AA118" s="3083" t="n">
        <v>18.794653</v>
      </c>
      <c r="AB118" s="1925" t="n">
        <v>-0.2299788407093533</v>
      </c>
      <c r="AC118" s="1935" t="n"/>
      <c r="AD118" s="3080" t="n"/>
      <c r="AE118" s="3080" t="n"/>
      <c r="AF118" s="3080" t="n"/>
      <c r="AG118" s="3080" t="n"/>
      <c r="AH118" s="3079" t="n"/>
      <c r="AI118" s="3080" t="n"/>
      <c r="AJ118" s="1992" t="n"/>
      <c r="AK118" s="1935" t="n"/>
      <c r="AL118" s="3080" t="n"/>
      <c r="AM118" s="3080" t="n"/>
      <c r="AN118" s="3080" t="n"/>
      <c r="AO118" s="3080" t="n"/>
      <c r="AP118" s="3080" t="n"/>
      <c r="AQ118" s="3079" t="n"/>
      <c r="AR118" s="3080" t="n"/>
      <c r="AS118" s="1992" t="n"/>
      <c r="AT118" s="3081" t="n"/>
      <c r="AU118" s="3079" t="n"/>
      <c r="AV118" s="3080" t="n"/>
      <c r="AW118" s="3080" t="n"/>
      <c r="AX118" s="3080" t="n"/>
      <c r="AY118" s="3080" t="n"/>
      <c r="AZ118" s="3080" t="n"/>
      <c r="BA118" s="1992" t="n"/>
      <c r="BB118" s="1935" t="n"/>
      <c r="BC118" s="3079" t="n"/>
      <c r="BD118" s="3080" t="n"/>
      <c r="BE118" s="3080" t="n"/>
      <c r="BF118" s="3080" t="n"/>
      <c r="BG118" s="3080" t="n"/>
      <c r="BH118" s="3080" t="n"/>
      <c r="BI118" s="1992" t="n"/>
      <c r="BJ118" s="3081" t="n"/>
      <c r="BK118" s="3079" t="n"/>
      <c r="BL118" s="3080" t="n"/>
      <c r="BM118" s="3080" t="n"/>
      <c r="BN118" s="3080" t="n"/>
      <c r="BO118" s="3080" t="n"/>
      <c r="BP118" s="3080" t="n"/>
      <c r="BQ118" s="3080" t="n"/>
      <c r="BR118" s="1992" t="n"/>
      <c r="BS118" s="1935" t="n"/>
      <c r="BT118" s="3079" t="n"/>
      <c r="BU118" s="3080" t="n"/>
      <c r="BV118" s="3080" t="n"/>
      <c r="BW118" s="3080" t="n"/>
      <c r="BX118" s="3080" t="n"/>
      <c r="BY118" s="3080" t="n"/>
      <c r="BZ118" s="1992" t="n"/>
      <c r="CA118" s="2017" t="n"/>
      <c r="CB118" s="3079" t="n"/>
      <c r="CC118" s="3080" t="n"/>
      <c r="CD118" s="3080" t="n"/>
      <c r="CE118" s="3080" t="n"/>
      <c r="CF118" s="3080" t="n"/>
      <c r="CG118" s="3080" t="n"/>
      <c r="CH118" s="1992" t="n"/>
      <c r="CI118" s="2017" t="n"/>
      <c r="CJ118" s="3079" t="n"/>
      <c r="CK118" s="3080" t="n"/>
      <c r="CL118" s="3080" t="n"/>
      <c r="CM118" s="3080" t="n"/>
      <c r="CN118" s="3080" t="n"/>
      <c r="CO118" s="3080" t="n"/>
      <c r="CP118" s="1992" t="n"/>
      <c r="CQ118" s="1935" t="n"/>
      <c r="CR118" s="3080" t="n">
        <v>66.20768629661019</v>
      </c>
      <c r="CS118" s="3080" t="n">
        <v>82.99742064272149</v>
      </c>
      <c r="CT118" s="3085" t="n">
        <v>70.22513745564896</v>
      </c>
      <c r="CU118" s="3080" t="n">
        <v>-16.7897343461113</v>
      </c>
      <c r="CV118" s="3080" t="n">
        <v>-4.017451159038771</v>
      </c>
      <c r="CW118" s="3080" t="n">
        <v>90.46240899999999</v>
      </c>
      <c r="CX118" s="2046">
        <f>+CR118/CW118-1</f>
        <v/>
      </c>
      <c r="CY118" s="2047" t="n"/>
      <c r="CZ118" s="3086" t="n">
        <v>253.933353809865</v>
      </c>
      <c r="DA118" s="3080" t="n">
        <v>256.3565621998678</v>
      </c>
      <c r="DB118" s="3080" t="n"/>
      <c r="DC118" s="3080" t="n"/>
      <c r="DD118" s="3080" t="n">
        <v>249.8643585084746</v>
      </c>
      <c r="DE118" s="1992">
        <f>(CZ118-DD118)/DD118</f>
        <v/>
      </c>
      <c r="DF118" s="1992">
        <f>(DA118-DD118)/DD118</f>
        <v/>
      </c>
      <c r="DG118" s="1992">
        <f>(DB118-DD118)/DD118</f>
        <v/>
      </c>
      <c r="DH118" s="1992">
        <f>(DC118-DD118)/DD118</f>
        <v/>
      </c>
      <c r="DI118" s="2761" t="n"/>
      <c r="DJ118" s="2605" t="n"/>
      <c r="DL118" s="2605" t="n"/>
      <c r="DM118" s="2847">
        <f>(CS118-CZ118)*10^6</f>
        <v/>
      </c>
      <c r="DN118" s="2847">
        <f>(CT118-DC118)*10^6</f>
        <v/>
      </c>
      <c r="DO118" s="2847">
        <f>(CW118-DD118)*10^6</f>
        <v/>
      </c>
    </row>
    <row customFormat="1" customHeight="1" hidden="1" ht="15" outlineLevel="1" r="119" s="1438">
      <c r="A119" s="2071" t="n"/>
      <c r="B119" s="3118" t="n"/>
      <c r="C119" s="425" t="inlineStr">
        <is>
          <t>CA112</t>
        </is>
      </c>
      <c r="D119" s="2868" t="n"/>
      <c r="E119" s="2868" t="n"/>
      <c r="F119" s="2868" t="n"/>
      <c r="G119" s="2868" t="n"/>
      <c r="H119" s="2079" t="n"/>
      <c r="I119" s="1496" t="n"/>
      <c r="J119" s="2868" t="n"/>
      <c r="K119" s="2868" t="n"/>
      <c r="L119" s="2868" t="n"/>
      <c r="M119" s="2868" t="n"/>
      <c r="N119" s="2079" t="n"/>
      <c r="O119" s="2862" t="n"/>
      <c r="P119" s="2868" t="n"/>
      <c r="Q119" s="2868" t="n"/>
      <c r="R119" s="2868" t="n"/>
      <c r="S119" s="2868" t="n"/>
      <c r="T119" s="2079" t="n"/>
      <c r="U119" s="1496" t="n"/>
      <c r="V119" s="3119" t="n"/>
      <c r="W119" s="3120" t="n"/>
      <c r="X119" s="3120" t="n"/>
      <c r="Y119" s="3120" t="n"/>
      <c r="Z119" s="3120" t="n"/>
      <c r="AA119" s="3120" t="n"/>
      <c r="AB119" s="2079" t="n"/>
      <c r="AC119" s="1496" t="n"/>
      <c r="AD119" s="2868" t="n"/>
      <c r="AE119" s="2868" t="n"/>
      <c r="AF119" s="2868" t="n"/>
      <c r="AG119" s="2868" t="n"/>
      <c r="AH119" s="2867" t="n"/>
      <c r="AI119" s="2868" t="n"/>
      <c r="AJ119" s="1492" t="n"/>
      <c r="AK119" s="1496" t="n"/>
      <c r="AL119" s="2868" t="n"/>
      <c r="AM119" s="2868" t="n"/>
      <c r="AN119" s="2868" t="n"/>
      <c r="AO119" s="2868" t="n"/>
      <c r="AP119" s="2868" t="n"/>
      <c r="AQ119" s="2867" t="n"/>
      <c r="AR119" s="2868" t="n"/>
      <c r="AS119" s="1492" t="n"/>
      <c r="AT119" s="2862" t="n"/>
      <c r="AU119" s="2867" t="n"/>
      <c r="AV119" s="2868" t="n"/>
      <c r="AW119" s="2868" t="n"/>
      <c r="AX119" s="2868" t="n"/>
      <c r="AY119" s="2868" t="n"/>
      <c r="AZ119" s="2868" t="n"/>
      <c r="BA119" s="1492" t="n"/>
      <c r="BB119" s="1496" t="n"/>
      <c r="BC119" s="2867" t="n"/>
      <c r="BD119" s="2868" t="n"/>
      <c r="BE119" s="2868" t="n"/>
      <c r="BF119" s="2868" t="n"/>
      <c r="BG119" s="2868" t="n"/>
      <c r="BH119" s="2868" t="n"/>
      <c r="BI119" s="1492" t="n"/>
      <c r="BJ119" s="2862" t="n"/>
      <c r="BK119" s="2867" t="n"/>
      <c r="BL119" s="2868" t="n"/>
      <c r="BM119" s="2868" t="n"/>
      <c r="BN119" s="2868" t="n"/>
      <c r="BO119" s="2868" t="n"/>
      <c r="BP119" s="2868" t="n"/>
      <c r="BQ119" s="2868" t="n"/>
      <c r="BR119" s="1492" t="n"/>
      <c r="BS119" s="1496" t="n"/>
      <c r="BT119" s="2867" t="n"/>
      <c r="BU119" s="2868" t="n"/>
      <c r="BV119" s="2868" t="n"/>
      <c r="BW119" s="2868" t="n"/>
      <c r="BX119" s="2868" t="n"/>
      <c r="BY119" s="2868" t="n"/>
      <c r="BZ119" s="1492" t="n"/>
      <c r="CA119" s="482" t="n"/>
      <c r="CB119" s="2867" t="n"/>
      <c r="CC119" s="2868" t="n"/>
      <c r="CD119" s="2868" t="n"/>
      <c r="CE119" s="2868" t="n"/>
      <c r="CF119" s="2868" t="n"/>
      <c r="CG119" s="2868" t="n"/>
      <c r="CH119" s="1492" t="n"/>
      <c r="CI119" s="482" t="n"/>
      <c r="CJ119" s="2867" t="n"/>
      <c r="CK119" s="2868" t="n"/>
      <c r="CL119" s="2868" t="n"/>
      <c r="CM119" s="2868" t="n"/>
      <c r="CN119" s="2868" t="n"/>
      <c r="CO119" s="2868" t="n"/>
      <c r="CP119" s="1492" t="n"/>
      <c r="CQ119" s="1496" t="n"/>
      <c r="CR119" s="2868" t="n"/>
      <c r="CS119" s="2868" t="n"/>
      <c r="CT119" s="2868" t="n"/>
      <c r="CU119" s="2868">
        <f>+CR119-CS119</f>
        <v/>
      </c>
      <c r="CV119" s="2868">
        <f>+CR119-CT119</f>
        <v/>
      </c>
      <c r="CW119" s="2868" t="n"/>
      <c r="CX119" s="2054" t="n"/>
      <c r="CY119" s="39" t="n"/>
      <c r="CZ119" s="3121" t="n"/>
      <c r="DA119" s="2868" t="n"/>
      <c r="DB119" s="2868" t="n"/>
      <c r="DC119" s="2868" t="n"/>
      <c r="DD119" s="2868" t="n"/>
      <c r="DE119" s="1492" t="n"/>
      <c r="DF119" s="1492" t="n"/>
      <c r="DG119" s="1492" t="n"/>
      <c r="DH119" s="1492" t="n"/>
      <c r="DI119" s="2761" t="n"/>
      <c r="DJ119" s="2605" t="n"/>
      <c r="DL119" s="2605" t="n"/>
      <c r="DM119" s="2847">
        <f>(CS119-CZ119)*10^6</f>
        <v/>
      </c>
      <c r="DN119" s="2847">
        <f>(CT119-DC119)*10^6</f>
        <v/>
      </c>
      <c r="DO119" s="2847">
        <f>(CW119-DD119)*10^6</f>
        <v/>
      </c>
    </row>
    <row customFormat="1" customHeight="1" hidden="1" ht="15" outlineLevel="1" r="120" s="1438">
      <c r="A120" s="2071" t="n"/>
      <c r="B120" s="1905" t="inlineStr">
        <is>
          <t xml:space="preserve">    Sortant sms on net</t>
        </is>
      </c>
      <c r="C120" s="425" t="inlineStr">
        <is>
          <t>CA113</t>
        </is>
      </c>
      <c r="D120" s="2867" t="n">
        <v>-0.127033</v>
      </c>
      <c r="E120" s="2937" t="n">
        <v>0.2101698497826019</v>
      </c>
      <c r="F120" s="2868" t="n">
        <v>-0.337202849782602</v>
      </c>
      <c r="G120" s="2937" t="n">
        <v>-0.169497</v>
      </c>
      <c r="H120" s="2079" t="n">
        <v>-0.2505295078968949</v>
      </c>
      <c r="I120" s="1496" t="n"/>
      <c r="J120" s="2867" t="n">
        <v>-0.105025</v>
      </c>
      <c r="K120" s="2937" t="n">
        <v>0.2109058743795409</v>
      </c>
      <c r="L120" s="2868" t="n">
        <v>-0.3159308743795409</v>
      </c>
      <c r="M120" s="2937" t="n">
        <v>-0.142232</v>
      </c>
      <c r="N120" s="2079" t="n">
        <v>-0.2615937341807751</v>
      </c>
      <c r="O120" s="2862" t="n"/>
      <c r="P120" s="2867" t="n">
        <v>0.004197</v>
      </c>
      <c r="Q120" s="2937" t="n">
        <v>0.2267435963012715</v>
      </c>
      <c r="R120" s="2868" t="n">
        <v>-0.2225465963012715</v>
      </c>
      <c r="S120" s="2937" t="n">
        <v>0.017384</v>
      </c>
      <c r="T120" s="2079" t="n">
        <v>-0.758571099861942</v>
      </c>
      <c r="U120" s="1496" t="n"/>
      <c r="V120" s="3119" t="n">
        <v>-0.172432</v>
      </c>
      <c r="W120" s="3090" t="n">
        <v>0.218283709561347</v>
      </c>
      <c r="X120" s="3090" t="n">
        <v>0.0319609232231326</v>
      </c>
      <c r="Y120" s="3120" t="n">
        <v>-0.390715709561347</v>
      </c>
      <c r="Z120" s="3120" t="n">
        <v>-0.2043929232231326</v>
      </c>
      <c r="AA120" s="3090" t="n">
        <v>-0.308803</v>
      </c>
      <c r="AB120" s="2079" t="n">
        <v>-0.4416116423739407</v>
      </c>
      <c r="AC120" s="1496" t="n"/>
      <c r="AD120" s="2867" t="n"/>
      <c r="AE120" s="2937" t="n"/>
      <c r="AF120" s="2937" t="n"/>
      <c r="AG120" s="2868" t="n"/>
      <c r="AH120" s="2867" t="n"/>
      <c r="AI120" s="2937" t="n"/>
      <c r="AJ120" s="1492" t="n"/>
      <c r="AK120" s="1496" t="n"/>
      <c r="AL120" s="2867" t="n"/>
      <c r="AM120" s="2937" t="n"/>
      <c r="AN120" s="2937" t="n"/>
      <c r="AO120" s="2937" t="n"/>
      <c r="AP120" s="2868" t="n"/>
      <c r="AQ120" s="2867" t="n"/>
      <c r="AR120" s="2937" t="n"/>
      <c r="AS120" s="1492" t="n"/>
      <c r="AT120" s="2862" t="n"/>
      <c r="AU120" s="2867" t="n"/>
      <c r="AV120" s="2937" t="n"/>
      <c r="AW120" s="2937" t="n"/>
      <c r="AX120" s="2868" t="n"/>
      <c r="AY120" s="2868" t="n"/>
      <c r="AZ120" s="2937" t="n"/>
      <c r="BA120" s="1492" t="n"/>
      <c r="BB120" s="1496" t="n"/>
      <c r="BC120" s="2867" t="n"/>
      <c r="BD120" s="2937" t="n"/>
      <c r="BE120" s="2937" t="n"/>
      <c r="BF120" s="2868" t="n"/>
      <c r="BG120" s="2868" t="n"/>
      <c r="BH120" s="2937" t="n"/>
      <c r="BI120" s="1492" t="n"/>
      <c r="BJ120" s="2862" t="n"/>
      <c r="BK120" s="2867" t="n"/>
      <c r="BL120" s="2937" t="n"/>
      <c r="BM120" s="2937" t="n"/>
      <c r="BN120" s="2937" t="n"/>
      <c r="BO120" s="2868" t="n"/>
      <c r="BP120" s="2868" t="n"/>
      <c r="BQ120" s="2937" t="n"/>
      <c r="BR120" s="1492" t="n"/>
      <c r="BS120" s="1496" t="n"/>
      <c r="BT120" s="2867" t="n"/>
      <c r="BU120" s="2937" t="n"/>
      <c r="BV120" s="2937" t="n"/>
      <c r="BW120" s="2868" t="n"/>
      <c r="BX120" s="2868" t="n"/>
      <c r="BY120" s="2937" t="n"/>
      <c r="BZ120" s="1492" t="n"/>
      <c r="CA120" s="482" t="n"/>
      <c r="CB120" s="2867" t="n"/>
      <c r="CC120" s="2937" t="n"/>
      <c r="CD120" s="2937" t="n"/>
      <c r="CE120" s="2868" t="n"/>
      <c r="CF120" s="2868" t="n"/>
      <c r="CG120" s="2937" t="n"/>
      <c r="CH120" s="1492" t="n"/>
      <c r="CI120" s="482" t="n"/>
      <c r="CJ120" s="2867" t="n"/>
      <c r="CK120" s="2937" t="n"/>
      <c r="CL120" s="2937" t="n"/>
      <c r="CM120" s="2868" t="n"/>
      <c r="CN120" s="2868" t="n"/>
      <c r="CO120" s="2937" t="n"/>
      <c r="CP120" s="1492" t="n"/>
      <c r="CQ120" s="1496" t="n"/>
      <c r="CR120" s="2868" t="n">
        <v>-0.400293</v>
      </c>
      <c r="CS120" s="2868" t="n">
        <v>0.8661030300247613</v>
      </c>
      <c r="CT120" s="2868" t="n">
        <v>-0.1959000767768674</v>
      </c>
      <c r="CU120" s="2868" t="n">
        <v>-1.266396030024761</v>
      </c>
      <c r="CV120" s="2868" t="n">
        <v>-0.2043929232231326</v>
      </c>
      <c r="CW120" s="2868" t="n">
        <v>-0.603148</v>
      </c>
      <c r="CX120" s="2054">
        <f>+CR120/CW120-1</f>
        <v/>
      </c>
      <c r="CY120" s="39" t="n"/>
      <c r="CZ120" s="3091" t="n">
        <v>2.41340580067949</v>
      </c>
      <c r="DA120" s="2937" t="n">
        <v>0.03173769601724173</v>
      </c>
      <c r="DB120" s="2937" t="n"/>
      <c r="DC120" s="2937" t="n"/>
      <c r="DD120" s="2937" t="n">
        <v>-0.903316</v>
      </c>
      <c r="DE120" s="1492">
        <f>(CZ120-DD120)/DD120</f>
        <v/>
      </c>
      <c r="DF120" s="1492">
        <f>(DA120-DD120)/DD120</f>
        <v/>
      </c>
      <c r="DG120" s="1492">
        <f>(DB120-DD120)/DD120</f>
        <v/>
      </c>
      <c r="DH120" s="1492">
        <f>(DC120-DD120)/DD120</f>
        <v/>
      </c>
      <c r="DI120" s="2761" t="n"/>
      <c r="DJ120" s="2605" t="n"/>
      <c r="DL120" s="2605" t="n"/>
      <c r="DM120" s="2847">
        <f>(CS120-CZ120)*10^6</f>
        <v/>
      </c>
      <c r="DN120" s="2847">
        <f>(CT120-DC120)*10^6</f>
        <v/>
      </c>
      <c r="DO120" s="2847">
        <f>(CW120-DD120)*10^6</f>
        <v/>
      </c>
    </row>
    <row customFormat="1" customHeight="1" hidden="1" ht="15" outlineLevel="1" r="121" s="1438">
      <c r="A121" s="2071" t="n"/>
      <c r="B121" s="1905" t="inlineStr">
        <is>
          <t xml:space="preserve">    Sortant sms MTN</t>
        </is>
      </c>
      <c r="C121" s="425" t="inlineStr">
        <is>
          <t>CA114</t>
        </is>
      </c>
      <c r="D121" s="2868" t="n">
        <v>0.075686</v>
      </c>
      <c r="E121" s="2937" t="n">
        <v>0.07597469664189252</v>
      </c>
      <c r="F121" s="2868" t="n">
        <v>-0.0002886966418925163</v>
      </c>
      <c r="G121" s="2937" t="n">
        <v>0.132518</v>
      </c>
      <c r="H121" s="2079" t="n">
        <v>-0.4288624941517378</v>
      </c>
      <c r="I121" s="1496" t="n"/>
      <c r="J121" s="2868" t="n">
        <v>0.06336</v>
      </c>
      <c r="K121" s="2937" t="n">
        <v>0.07170957738830235</v>
      </c>
      <c r="L121" s="2868" t="n">
        <v>-0.008349577388302346</v>
      </c>
      <c r="M121" s="2937" t="n">
        <v>0.106249</v>
      </c>
      <c r="N121" s="2079" t="n">
        <v>-0.4036649756703592</v>
      </c>
      <c r="O121" s="2862" t="n"/>
      <c r="P121" s="2868" t="n">
        <v>0.005111</v>
      </c>
      <c r="Q121" s="2937" t="n">
        <v>0.08010667572755099</v>
      </c>
      <c r="R121" s="2868" t="n">
        <v>-0.07499567572755099</v>
      </c>
      <c r="S121" s="2937" t="n">
        <v>0.027949</v>
      </c>
      <c r="T121" s="2079" t="n">
        <v>-0.8171312032630863</v>
      </c>
      <c r="U121" s="1496" t="n"/>
      <c r="V121" s="3119" t="n">
        <v>0.102982</v>
      </c>
      <c r="W121" s="3090" t="n">
        <v>0.08278284170716969</v>
      </c>
      <c r="X121" s="3090" t="n">
        <v>0.06260587082012847</v>
      </c>
      <c r="Y121" s="3120" t="n">
        <v>0.02019915829283031</v>
      </c>
      <c r="Z121" s="3120" t="n">
        <v>0.04037612917987153</v>
      </c>
      <c r="AA121" s="3090" t="n">
        <v>0.235438</v>
      </c>
      <c r="AB121" s="2079" t="n">
        <v>-0.5625939737850305</v>
      </c>
      <c r="AC121" s="1496" t="n"/>
      <c r="AD121" s="2868" t="n"/>
      <c r="AE121" s="2937" t="n"/>
      <c r="AF121" s="2937" t="n"/>
      <c r="AG121" s="2868" t="n"/>
      <c r="AH121" s="2867" t="n"/>
      <c r="AI121" s="2937" t="n"/>
      <c r="AJ121" s="1492" t="n"/>
      <c r="AK121" s="1496" t="n"/>
      <c r="AL121" s="2868" t="n"/>
      <c r="AM121" s="2937" t="n"/>
      <c r="AN121" s="2937" t="n"/>
      <c r="AO121" s="2937" t="n"/>
      <c r="AP121" s="2868" t="n"/>
      <c r="AQ121" s="2867" t="n"/>
      <c r="AR121" s="2937" t="n"/>
      <c r="AS121" s="1492" t="n"/>
      <c r="AT121" s="2862" t="n"/>
      <c r="AU121" s="2867" t="n"/>
      <c r="AV121" s="2937" t="n"/>
      <c r="AW121" s="2937" t="n"/>
      <c r="AX121" s="2868" t="n"/>
      <c r="AY121" s="2868" t="n"/>
      <c r="AZ121" s="2937" t="n"/>
      <c r="BA121" s="1492" t="n"/>
      <c r="BB121" s="1496" t="n"/>
      <c r="BC121" s="2867" t="n"/>
      <c r="BD121" s="2937" t="n"/>
      <c r="BE121" s="2937" t="n"/>
      <c r="BF121" s="2868" t="n"/>
      <c r="BG121" s="2868" t="n"/>
      <c r="BH121" s="2937" t="n"/>
      <c r="BI121" s="1492" t="n"/>
      <c r="BJ121" s="2862" t="n"/>
      <c r="BK121" s="2867" t="n"/>
      <c r="BL121" s="2937" t="n"/>
      <c r="BM121" s="2937" t="n"/>
      <c r="BN121" s="2937" t="n"/>
      <c r="BO121" s="2868" t="n"/>
      <c r="BP121" s="2868" t="n"/>
      <c r="BQ121" s="2937" t="n"/>
      <c r="BR121" s="1492" t="n"/>
      <c r="BS121" s="1496" t="n"/>
      <c r="BT121" s="2867" t="n"/>
      <c r="BU121" s="2937" t="n"/>
      <c r="BV121" s="2937" t="n"/>
      <c r="BW121" s="2868" t="n"/>
      <c r="BX121" s="2868" t="n"/>
      <c r="BY121" s="2937" t="n"/>
      <c r="BZ121" s="1492" t="n"/>
      <c r="CA121" s="482" t="n"/>
      <c r="CB121" s="2867" t="n"/>
      <c r="CC121" s="2937" t="n"/>
      <c r="CD121" s="2937" t="n"/>
      <c r="CE121" s="2868" t="n"/>
      <c r="CF121" s="2868" t="n"/>
      <c r="CG121" s="2937" t="n"/>
      <c r="CH121" s="1492" t="n"/>
      <c r="CI121" s="482" t="n"/>
      <c r="CJ121" s="2867" t="n"/>
      <c r="CK121" s="2937" t="n"/>
      <c r="CL121" s="2937" t="n"/>
      <c r="CM121" s="2868" t="n"/>
      <c r="CN121" s="2868" t="n"/>
      <c r="CO121" s="2937" t="n"/>
      <c r="CP121" s="1492" t="n"/>
      <c r="CQ121" s="1496" t="n"/>
      <c r="CR121" s="2868" t="n">
        <v>0.247139</v>
      </c>
      <c r="CS121" s="2868" t="n">
        <v>0.3105737914649155</v>
      </c>
      <c r="CT121" s="2868" t="n">
        <v>0.2067628708201285</v>
      </c>
      <c r="CU121" s="2868" t="n">
        <v>-0.06343479146491554</v>
      </c>
      <c r="CV121" s="2868" t="n">
        <v>0.04037612917987152</v>
      </c>
      <c r="CW121" s="2868" t="n">
        <v>0.502154</v>
      </c>
      <c r="CX121" s="2054">
        <f>+CR121/CW121-1</f>
        <v/>
      </c>
      <c r="CY121" s="39" t="n"/>
      <c r="CZ121" s="3091" t="n">
        <v>0.869377621162659</v>
      </c>
      <c r="DA121" s="2937" t="n">
        <v>0.6313807654040299</v>
      </c>
      <c r="DB121" s="2937" t="n"/>
      <c r="DC121" s="2937" t="n"/>
      <c r="DD121" s="2937" t="n">
        <v>1.295709</v>
      </c>
      <c r="DE121" s="1492">
        <f>(CZ121-DD121)/DD121</f>
        <v/>
      </c>
      <c r="DF121" s="1492">
        <f>(DA121-DD121)/DD121</f>
        <v/>
      </c>
      <c r="DG121" s="1492">
        <f>(DB121-DD121)/DD121</f>
        <v/>
      </c>
      <c r="DH121" s="1492">
        <f>(DC121-DD121)/DD121</f>
        <v/>
      </c>
      <c r="DI121" s="2761" t="n"/>
      <c r="DJ121" s="2605" t="n"/>
      <c r="DL121" s="2605" t="n"/>
      <c r="DM121" s="2847">
        <f>(CS121-CZ121)*10^6</f>
        <v/>
      </c>
      <c r="DN121" s="2847">
        <f>(CT121-DC121)*10^6</f>
        <v/>
      </c>
      <c r="DO121" s="2847">
        <f>(CW121-DD121)*10^6</f>
        <v/>
      </c>
    </row>
    <row customFormat="1" customHeight="1" hidden="1" ht="15" outlineLevel="1" r="122" s="1438">
      <c r="A122" s="2071" t="n"/>
      <c r="B122" s="1905" t="inlineStr">
        <is>
          <t xml:space="preserve">    Sortant sms GLO</t>
        </is>
      </c>
      <c r="C122" s="425" t="inlineStr">
        <is>
          <t>CA115</t>
        </is>
      </c>
      <c r="D122" s="2868" t="n">
        <v>0</v>
      </c>
      <c r="E122" s="2937" t="n">
        <v>0</v>
      </c>
      <c r="F122" s="2868" t="n">
        <v>0</v>
      </c>
      <c r="G122" s="2937" t="n">
        <v>0</v>
      </c>
      <c r="H122" s="2079" t="n"/>
      <c r="I122" s="1496" t="n"/>
      <c r="J122" s="2868" t="n">
        <v>0</v>
      </c>
      <c r="K122" s="2937" t="n">
        <v>0</v>
      </c>
      <c r="L122" s="2868" t="n">
        <v>0</v>
      </c>
      <c r="M122" s="2937" t="n">
        <v>0</v>
      </c>
      <c r="N122" s="2079" t="n"/>
      <c r="O122" s="2862" t="n"/>
      <c r="P122" s="2868" t="n">
        <v>0</v>
      </c>
      <c r="Q122" s="2937" t="n">
        <v>0</v>
      </c>
      <c r="R122" s="2868" t="n">
        <v>0</v>
      </c>
      <c r="S122" s="2937" t="n">
        <v>0</v>
      </c>
      <c r="T122" s="2079" t="n"/>
      <c r="U122" s="1496" t="n"/>
      <c r="V122" s="3119" t="n">
        <v>0</v>
      </c>
      <c r="W122" s="3090" t="n">
        <v>0</v>
      </c>
      <c r="X122" s="3090" t="n">
        <v>0</v>
      </c>
      <c r="Y122" s="3120" t="n">
        <v>0</v>
      </c>
      <c r="Z122" s="3120" t="n">
        <v>0</v>
      </c>
      <c r="AA122" s="3090" t="n">
        <v>0</v>
      </c>
      <c r="AB122" s="2079" t="n"/>
      <c r="AC122" s="1496" t="n"/>
      <c r="AD122" s="2868" t="n"/>
      <c r="AE122" s="2937" t="n"/>
      <c r="AF122" s="2937" t="n"/>
      <c r="AG122" s="2868" t="n"/>
      <c r="AH122" s="2867" t="n"/>
      <c r="AI122" s="2937" t="n"/>
      <c r="AJ122" s="1492" t="n"/>
      <c r="AK122" s="1496" t="n"/>
      <c r="AL122" s="2868" t="n"/>
      <c r="AM122" s="2937" t="n"/>
      <c r="AN122" s="2937" t="n"/>
      <c r="AO122" s="2937" t="n"/>
      <c r="AP122" s="2868" t="n"/>
      <c r="AQ122" s="2867" t="n"/>
      <c r="AR122" s="2937" t="n"/>
      <c r="AS122" s="1492" t="n"/>
      <c r="AT122" s="2862" t="n"/>
      <c r="AU122" s="2867" t="n"/>
      <c r="AV122" s="2937" t="n"/>
      <c r="AW122" s="2937" t="n"/>
      <c r="AX122" s="2868" t="n"/>
      <c r="AY122" s="2868" t="n"/>
      <c r="AZ122" s="2937" t="n"/>
      <c r="BA122" s="1492" t="n"/>
      <c r="BB122" s="1496" t="n"/>
      <c r="BC122" s="2867" t="n"/>
      <c r="BD122" s="2937" t="n"/>
      <c r="BE122" s="2937" t="n"/>
      <c r="BF122" s="2868" t="n"/>
      <c r="BG122" s="2868" t="n"/>
      <c r="BH122" s="2937" t="n"/>
      <c r="BI122" s="1492" t="n"/>
      <c r="BJ122" s="2862" t="n"/>
      <c r="BK122" s="2867" t="n"/>
      <c r="BL122" s="2937" t="n"/>
      <c r="BM122" s="2937" t="n"/>
      <c r="BN122" s="2937" t="n"/>
      <c r="BO122" s="2868" t="n"/>
      <c r="BP122" s="2868" t="n"/>
      <c r="BQ122" s="2937" t="n"/>
      <c r="BR122" s="1492" t="n"/>
      <c r="BS122" s="1496" t="n"/>
      <c r="BT122" s="2867" t="n"/>
      <c r="BU122" s="2937" t="n"/>
      <c r="BV122" s="2937" t="n"/>
      <c r="BW122" s="2868" t="n"/>
      <c r="BX122" s="2868" t="n"/>
      <c r="BY122" s="2937" t="n"/>
      <c r="BZ122" s="1492" t="n"/>
      <c r="CA122" s="482" t="n"/>
      <c r="CB122" s="2867" t="n"/>
      <c r="CC122" s="2937" t="n"/>
      <c r="CD122" s="2937" t="n"/>
      <c r="CE122" s="2868" t="n"/>
      <c r="CF122" s="2868" t="n"/>
      <c r="CG122" s="2937" t="n"/>
      <c r="CH122" s="1492" t="n"/>
      <c r="CI122" s="482" t="n"/>
      <c r="CJ122" s="2867" t="n"/>
      <c r="CK122" s="2937" t="n"/>
      <c r="CL122" s="2937" t="n"/>
      <c r="CM122" s="2868" t="n"/>
      <c r="CN122" s="2868" t="n"/>
      <c r="CO122" s="2937" t="n"/>
      <c r="CP122" s="1492" t="n"/>
      <c r="CQ122" s="1496" t="n"/>
      <c r="CR122" s="2868" t="n">
        <v>0</v>
      </c>
      <c r="CS122" s="2868" t="n">
        <v>0</v>
      </c>
      <c r="CT122" s="2868" t="n">
        <v>0</v>
      </c>
      <c r="CU122" s="2868" t="n">
        <v>0</v>
      </c>
      <c r="CV122" s="2868" t="n">
        <v>0</v>
      </c>
      <c r="CW122" s="2868" t="n">
        <v>0</v>
      </c>
      <c r="CX122" s="2054" t="n"/>
      <c r="CY122" s="39" t="n"/>
      <c r="CZ122" s="3091" t="n">
        <v>0</v>
      </c>
      <c r="DA122" s="2937" t="n">
        <v>0</v>
      </c>
      <c r="DB122" s="2937" t="n"/>
      <c r="DC122" s="2937" t="n"/>
      <c r="DD122" s="2937" t="n">
        <v>0</v>
      </c>
      <c r="DE122" s="1492" t="n"/>
      <c r="DF122" s="1492" t="n"/>
      <c r="DG122" s="1492" t="n"/>
      <c r="DH122" s="1492" t="n"/>
      <c r="DI122" s="2761" t="n"/>
      <c r="DJ122" s="2605" t="n"/>
      <c r="DL122" s="2605" t="n"/>
      <c r="DM122" s="2847">
        <f>(CS122-CZ122)*10^6</f>
        <v/>
      </c>
      <c r="DN122" s="2847">
        <f>(CT122-DC122)*10^6</f>
        <v/>
      </c>
      <c r="DO122" s="2847">
        <f>(CW122-DD122)*10^6</f>
        <v/>
      </c>
    </row>
    <row customFormat="1" customHeight="1" hidden="1" ht="15" outlineLevel="1" r="123" s="1438">
      <c r="A123" s="2071" t="n"/>
      <c r="B123" s="1905" t="inlineStr">
        <is>
          <t xml:space="preserve">    Sortant sms BBCOM</t>
        </is>
      </c>
      <c r="C123" s="425" t="inlineStr">
        <is>
          <t>CA116</t>
        </is>
      </c>
      <c r="D123" s="2868" t="n">
        <v>0.008584</v>
      </c>
      <c r="E123" s="2937" t="n">
        <v>0.001825094576084084</v>
      </c>
      <c r="F123" s="2868" t="n">
        <v>0.006758905423915915</v>
      </c>
      <c r="G123" s="2937" t="n">
        <v>4.5e-05</v>
      </c>
      <c r="H123" s="2079" t="n">
        <v>189.7555555555555</v>
      </c>
      <c r="I123" s="1496" t="n"/>
      <c r="J123" s="2868" t="n">
        <v>0.007378</v>
      </c>
      <c r="K123" s="2937" t="n">
        <v>0.001722636174008847</v>
      </c>
      <c r="L123" s="2868" t="n">
        <v>0.005655363825991153</v>
      </c>
      <c r="M123" s="2937" t="n">
        <v>2e-05</v>
      </c>
      <c r="N123" s="2079" t="n">
        <v>367.9</v>
      </c>
      <c r="O123" s="2862" t="n"/>
      <c r="P123" s="2868" t="n">
        <v>2.5e-05</v>
      </c>
      <c r="Q123" s="2937" t="n">
        <v>0.001924354631748063</v>
      </c>
      <c r="R123" s="2868" t="n">
        <v>-0.001899354631748063</v>
      </c>
      <c r="S123" s="2937" t="n">
        <v>0</v>
      </c>
      <c r="T123" s="2079" t="n"/>
      <c r="U123" s="1496" t="n"/>
      <c r="V123" s="3119" t="n">
        <v>0.010227</v>
      </c>
      <c r="W123" s="3090" t="n">
        <v>0.00198864256220371</v>
      </c>
      <c r="X123" s="3090" t="n">
        <v>0.0003062310253381357</v>
      </c>
      <c r="Y123" s="3120" t="n">
        <v>0.008238357437796291</v>
      </c>
      <c r="Z123" s="3120" t="n">
        <v>0.009920768974661865</v>
      </c>
      <c r="AA123" s="3090" t="n">
        <v>0.000119</v>
      </c>
      <c r="AB123" s="2079" t="n">
        <v>84.94117647058823</v>
      </c>
      <c r="AC123" s="1496" t="n"/>
      <c r="AD123" s="2868" t="n"/>
      <c r="AE123" s="2937" t="n"/>
      <c r="AF123" s="2937" t="n"/>
      <c r="AG123" s="2868" t="n"/>
      <c r="AH123" s="2867" t="n"/>
      <c r="AI123" s="2937" t="n"/>
      <c r="AJ123" s="1492" t="n"/>
      <c r="AK123" s="1496" t="n"/>
      <c r="AL123" s="2868" t="n"/>
      <c r="AM123" s="2937" t="n"/>
      <c r="AN123" s="2937" t="n"/>
      <c r="AO123" s="2937" t="n"/>
      <c r="AP123" s="2868" t="n"/>
      <c r="AQ123" s="2867" t="n"/>
      <c r="AR123" s="2937" t="n"/>
      <c r="AS123" s="1492" t="n"/>
      <c r="AT123" s="2862" t="n"/>
      <c r="AU123" s="2867" t="n"/>
      <c r="AV123" s="2937" t="n"/>
      <c r="AW123" s="2937" t="n"/>
      <c r="AX123" s="2868" t="n"/>
      <c r="AY123" s="2868" t="n"/>
      <c r="AZ123" s="2937" t="n"/>
      <c r="BA123" s="1492" t="n"/>
      <c r="BB123" s="1496" t="n"/>
      <c r="BC123" s="2867" t="n"/>
      <c r="BD123" s="2937" t="n"/>
      <c r="BE123" s="2937" t="n"/>
      <c r="BF123" s="2868" t="n"/>
      <c r="BG123" s="2868" t="n"/>
      <c r="BH123" s="2937" t="n"/>
      <c r="BI123" s="1492" t="n"/>
      <c r="BJ123" s="2862" t="n"/>
      <c r="BK123" s="2867" t="n"/>
      <c r="BL123" s="2937" t="n"/>
      <c r="BM123" s="2937" t="n"/>
      <c r="BN123" s="2937" t="n"/>
      <c r="BO123" s="2868" t="n"/>
      <c r="BP123" s="2868" t="n"/>
      <c r="BQ123" s="2937" t="n"/>
      <c r="BR123" s="1492" t="n"/>
      <c r="BS123" s="1496" t="n"/>
      <c r="BT123" s="2867" t="n"/>
      <c r="BU123" s="2937" t="n"/>
      <c r="BV123" s="2937" t="n"/>
      <c r="BW123" s="2868" t="n"/>
      <c r="BX123" s="2868" t="n"/>
      <c r="BY123" s="2937" t="n"/>
      <c r="BZ123" s="1492" t="n"/>
      <c r="CA123" s="482" t="n"/>
      <c r="CB123" s="2867" t="n"/>
      <c r="CC123" s="2937" t="n"/>
      <c r="CD123" s="2937" t="n"/>
      <c r="CE123" s="2868" t="n"/>
      <c r="CF123" s="2868" t="n"/>
      <c r="CG123" s="2937" t="n"/>
      <c r="CH123" s="1492" t="n"/>
      <c r="CI123" s="482" t="n"/>
      <c r="CJ123" s="2867" t="n"/>
      <c r="CK123" s="2937" t="n"/>
      <c r="CL123" s="2937" t="n"/>
      <c r="CM123" s="2868" t="n"/>
      <c r="CN123" s="2868" t="n"/>
      <c r="CO123" s="2937" t="n"/>
      <c r="CP123" s="1492" t="n"/>
      <c r="CQ123" s="1496" t="n"/>
      <c r="CR123" s="2868" t="n">
        <v>0.026214</v>
      </c>
      <c r="CS123" s="2868" t="n">
        <v>0.007460727944044704</v>
      </c>
      <c r="CT123" s="2868" t="n">
        <v>0.01629323102533814</v>
      </c>
      <c r="CU123" s="2868" t="n">
        <v>0.0187532720559553</v>
      </c>
      <c r="CV123" s="2868" t="n">
        <v>0.009920768974661865</v>
      </c>
      <c r="CW123" s="2868" t="n">
        <v>0.000184</v>
      </c>
      <c r="CX123" s="2054">
        <f>+CR123/CW123-1</f>
        <v/>
      </c>
      <c r="CY123" s="39" t="n"/>
      <c r="CZ123" s="3091" t="n">
        <v>0.0208845372352293</v>
      </c>
      <c r="DA123" s="2937" t="n">
        <v>0.01837021153103126</v>
      </c>
      <c r="DB123" s="2937" t="n"/>
      <c r="DC123" s="2937" t="n"/>
      <c r="DD123" s="2937" t="n">
        <v>0.043907</v>
      </c>
      <c r="DE123" s="1492">
        <f>(CZ123-DD123)/DD123</f>
        <v/>
      </c>
      <c r="DF123" s="1492">
        <f>(DA123-DD123)/DD123</f>
        <v/>
      </c>
      <c r="DG123" s="1492">
        <f>(DB123-DD123)/DD123</f>
        <v/>
      </c>
      <c r="DH123" s="1492">
        <f>(DC123-DD123)/DD123</f>
        <v/>
      </c>
      <c r="DI123" s="2761" t="n"/>
      <c r="DJ123" s="2605" t="n"/>
      <c r="DL123" s="2605" t="n"/>
      <c r="DM123" s="2847">
        <f>(CS123-CZ123)*10^6</f>
        <v/>
      </c>
      <c r="DN123" s="2847">
        <f>(CT123-DC123)*10^6</f>
        <v/>
      </c>
      <c r="DO123" s="2847">
        <f>(CW123-DD123)*10^6</f>
        <v/>
      </c>
    </row>
    <row customFormat="1" customHeight="1" hidden="1" ht="15" outlineLevel="1" r="124" s="1438">
      <c r="A124" s="2071" t="n"/>
      <c r="B124" s="1905" t="inlineStr">
        <is>
          <t xml:space="preserve">    Sortant sms LIBERCOM</t>
        </is>
      </c>
      <c r="C124" s="425" t="inlineStr">
        <is>
          <t>CA117</t>
        </is>
      </c>
      <c r="D124" s="2868" t="n">
        <v>0.019715</v>
      </c>
      <c r="E124" s="2937" t="n">
        <v>0.02490102408861024</v>
      </c>
      <c r="F124" s="2868" t="n">
        <v>-0.005186024088610245</v>
      </c>
      <c r="G124" s="2937" t="n">
        <v>0.026471</v>
      </c>
      <c r="H124" s="2079" t="n">
        <v>-0.2552226965358317</v>
      </c>
      <c r="I124" s="1496" t="n"/>
      <c r="J124" s="2868" t="n">
        <v>0.027658</v>
      </c>
      <c r="K124" s="2937" t="n">
        <v>0.02350311344245069</v>
      </c>
      <c r="L124" s="2868" t="n">
        <v>0.004154886557549312</v>
      </c>
      <c r="M124" s="2937" t="n">
        <v>0.038998</v>
      </c>
      <c r="N124" s="2079" t="n">
        <v>-0.2907841427765526</v>
      </c>
      <c r="O124" s="2862" t="n"/>
      <c r="P124" s="2868" t="n">
        <v>0.004049</v>
      </c>
      <c r="Q124" s="2937" t="n">
        <v>0.02625529748874754</v>
      </c>
      <c r="R124" s="2868" t="n">
        <v>-0.02220629748874754</v>
      </c>
      <c r="S124" s="2937" t="n">
        <v>0</v>
      </c>
      <c r="T124" s="2079" t="n"/>
      <c r="U124" s="1496" t="n"/>
      <c r="V124" s="3119" t="n">
        <v>0.010414</v>
      </c>
      <c r="W124" s="3090" t="n">
        <v>0.0271324220640217</v>
      </c>
      <c r="X124" s="3090" t="n">
        <v>0.04959717686376446</v>
      </c>
      <c r="Y124" s="3120" t="n">
        <v>-0.0167184220640217</v>
      </c>
      <c r="Z124" s="3120" t="n">
        <v>-0.03918317686376446</v>
      </c>
      <c r="AA124" s="3090" t="n">
        <v>0.065788</v>
      </c>
      <c r="AB124" s="2079" t="n">
        <v>-0.8417036541618532</v>
      </c>
      <c r="AC124" s="1496" t="n"/>
      <c r="AD124" s="2868" t="n"/>
      <c r="AE124" s="2937" t="n"/>
      <c r="AF124" s="2937" t="n"/>
      <c r="AG124" s="2868" t="n"/>
      <c r="AH124" s="2867" t="n"/>
      <c r="AI124" s="2937" t="n"/>
      <c r="AJ124" s="1492" t="n"/>
      <c r="AK124" s="1496" t="n"/>
      <c r="AL124" s="2868" t="n"/>
      <c r="AM124" s="2937" t="n"/>
      <c r="AN124" s="2937" t="n"/>
      <c r="AO124" s="2937" t="n"/>
      <c r="AP124" s="2868" t="n"/>
      <c r="AQ124" s="2867" t="n"/>
      <c r="AR124" s="2937" t="n"/>
      <c r="AS124" s="1492" t="n"/>
      <c r="AT124" s="2862" t="n"/>
      <c r="AU124" s="2867" t="n"/>
      <c r="AV124" s="2937" t="n"/>
      <c r="AW124" s="2937" t="n"/>
      <c r="AX124" s="2868" t="n"/>
      <c r="AY124" s="2868" t="n"/>
      <c r="AZ124" s="2937" t="n"/>
      <c r="BA124" s="1492" t="n"/>
      <c r="BB124" s="1496" t="n"/>
      <c r="BC124" s="2867" t="n"/>
      <c r="BD124" s="2937" t="n"/>
      <c r="BE124" s="2937" t="n"/>
      <c r="BF124" s="2868" t="n"/>
      <c r="BG124" s="2868" t="n"/>
      <c r="BH124" s="2937" t="n"/>
      <c r="BI124" s="1492" t="n"/>
      <c r="BJ124" s="2862" t="n"/>
      <c r="BK124" s="2867" t="n"/>
      <c r="BL124" s="2937" t="n"/>
      <c r="BM124" s="2937" t="n"/>
      <c r="BN124" s="2937" t="n"/>
      <c r="BO124" s="2868" t="n"/>
      <c r="BP124" s="2868" t="n"/>
      <c r="BQ124" s="2937" t="n"/>
      <c r="BR124" s="1492" t="n"/>
      <c r="BS124" s="1496" t="n"/>
      <c r="BT124" s="2867" t="n"/>
      <c r="BU124" s="2937" t="n"/>
      <c r="BV124" s="2937" t="n"/>
      <c r="BW124" s="2868" t="n"/>
      <c r="BX124" s="2868" t="n"/>
      <c r="BY124" s="2937" t="n"/>
      <c r="BZ124" s="1492" t="n"/>
      <c r="CA124" s="482" t="n"/>
      <c r="CB124" s="2867" t="n"/>
      <c r="CC124" s="2937" t="n"/>
      <c r="CD124" s="2937" t="n"/>
      <c r="CE124" s="2868" t="n"/>
      <c r="CF124" s="2868" t="n"/>
      <c r="CG124" s="2937" t="n"/>
      <c r="CH124" s="1492" t="n"/>
      <c r="CI124" s="482" t="n"/>
      <c r="CJ124" s="2867" t="n"/>
      <c r="CK124" s="2937" t="n"/>
      <c r="CL124" s="2937" t="n"/>
      <c r="CM124" s="2868" t="n"/>
      <c r="CN124" s="2868" t="n"/>
      <c r="CO124" s="2937" t="n"/>
      <c r="CP124" s="1492" t="n"/>
      <c r="CQ124" s="1496" t="n"/>
      <c r="CR124" s="2868" t="n">
        <v>0.061836</v>
      </c>
      <c r="CS124" s="2868" t="n">
        <v>0.1017918570838302</v>
      </c>
      <c r="CT124" s="2868" t="n">
        <v>0.1010191768637645</v>
      </c>
      <c r="CU124" s="2868" t="n">
        <v>-0.03995585708383018</v>
      </c>
      <c r="CV124" s="2868" t="n">
        <v>-0.03918317686376447</v>
      </c>
      <c r="CW124" s="2868" t="n">
        <v>0.131257</v>
      </c>
      <c r="CX124" s="2054">
        <f>+CR124/CW124-1</f>
        <v/>
      </c>
      <c r="CY124" s="39" t="n"/>
      <c r="CZ124" s="3091" t="n">
        <v>0.284942145787169</v>
      </c>
      <c r="DA124" s="2937" t="n">
        <v>0.4374069395658222</v>
      </c>
      <c r="DB124" s="2937" t="n"/>
      <c r="DC124" s="2937" t="n"/>
      <c r="DD124" s="2937" t="n">
        <v>0.412065</v>
      </c>
      <c r="DE124" s="1492">
        <f>(CZ124-DD124)/DD124</f>
        <v/>
      </c>
      <c r="DF124" s="1492">
        <f>(DA124-DD124)/DD124</f>
        <v/>
      </c>
      <c r="DG124" s="1492">
        <f>(DB124-DD124)/DD124</f>
        <v/>
      </c>
      <c r="DH124" s="1492">
        <f>(DC124-DD124)/DD124</f>
        <v/>
      </c>
      <c r="DI124" s="2761" t="n"/>
      <c r="DJ124" s="2605" t="n"/>
      <c r="DL124" s="2605" t="n"/>
      <c r="DM124" s="2847">
        <f>(CS124-CZ124)*10^6</f>
        <v/>
      </c>
      <c r="DN124" s="2847">
        <f>(CT124-DC124)*10^6</f>
        <v/>
      </c>
      <c r="DO124" s="2847">
        <f>(CW124-DD124)*10^6</f>
        <v/>
      </c>
    </row>
    <row customFormat="1" customHeight="1" hidden="1" ht="15" outlineLevel="1" r="125" s="1438">
      <c r="A125" s="2071" t="n"/>
      <c r="B125" s="1905" t="inlineStr">
        <is>
          <t xml:space="preserve">    Sortant sms INTERNATIONAL</t>
        </is>
      </c>
      <c r="C125" s="425" t="inlineStr">
        <is>
          <t>CA118</t>
        </is>
      </c>
      <c r="D125" s="2868" t="n">
        <v>0.085661</v>
      </c>
      <c r="E125" s="2937" t="n">
        <v>0.07477190987524834</v>
      </c>
      <c r="F125" s="2868" t="n">
        <v>0.01088909012475166</v>
      </c>
      <c r="G125" s="2937" t="n">
        <v>0.10589</v>
      </c>
      <c r="H125" s="2079" t="n">
        <v>-0.1910378694872037</v>
      </c>
      <c r="I125" s="1496" t="n"/>
      <c r="J125" s="2868" t="n">
        <v>0.074153</v>
      </c>
      <c r="K125" s="2937" t="n">
        <v>0.06959828443778414</v>
      </c>
      <c r="L125" s="2868" t="n">
        <v>0.004554715562215858</v>
      </c>
      <c r="M125" s="2937" t="n">
        <v>0.09764399999999999</v>
      </c>
      <c r="N125" s="2079" t="n">
        <v>-0.2405780181065913</v>
      </c>
      <c r="O125" s="2862" t="n"/>
      <c r="P125" s="2868" t="n">
        <v>0.032421</v>
      </c>
      <c r="Q125" s="2937" t="n">
        <v>0.08937892981250747</v>
      </c>
      <c r="R125" s="2868" t="n">
        <v>-0.05695792981250748</v>
      </c>
      <c r="S125" s="2937" t="n">
        <v>0.058683</v>
      </c>
      <c r="T125" s="2079" t="n">
        <v>-0.4475231327641737</v>
      </c>
      <c r="U125" s="1496" t="n"/>
      <c r="V125" s="3119" t="n">
        <v>0.103842</v>
      </c>
      <c r="W125" s="3090" t="n">
        <v>0.0781278786706521</v>
      </c>
      <c r="X125" s="3090" t="n">
        <v>0.08244872671025079</v>
      </c>
      <c r="Y125" s="3120" t="n">
        <v>0.0257141213293479</v>
      </c>
      <c r="Z125" s="3120" t="n">
        <v>0.02139327328974922</v>
      </c>
      <c r="AA125" s="3090" t="n">
        <v>0.139808</v>
      </c>
      <c r="AB125" s="2079" t="n">
        <v>-0.2572528038452734</v>
      </c>
      <c r="AC125" s="1496" t="n"/>
      <c r="AD125" s="2868" t="n"/>
      <c r="AE125" s="2937" t="n"/>
      <c r="AF125" s="2937" t="n"/>
      <c r="AG125" s="2868" t="n"/>
      <c r="AH125" s="2867" t="n"/>
      <c r="AI125" s="2937" t="n"/>
      <c r="AJ125" s="1492" t="n"/>
      <c r="AK125" s="1496" t="n"/>
      <c r="AL125" s="2868" t="n"/>
      <c r="AM125" s="2937" t="n"/>
      <c r="AN125" s="2937" t="n"/>
      <c r="AO125" s="2937" t="n"/>
      <c r="AP125" s="2868" t="n"/>
      <c r="AQ125" s="2867" t="n"/>
      <c r="AR125" s="2937" t="n"/>
      <c r="AS125" s="1492" t="n"/>
      <c r="AT125" s="2862" t="n"/>
      <c r="AU125" s="2867" t="n"/>
      <c r="AV125" s="2937" t="n"/>
      <c r="AW125" s="2937" t="n"/>
      <c r="AX125" s="2868" t="n"/>
      <c r="AY125" s="2868" t="n"/>
      <c r="AZ125" s="2937" t="n"/>
      <c r="BA125" s="1492" t="n"/>
      <c r="BB125" s="1496" t="n"/>
      <c r="BC125" s="2867" t="n"/>
      <c r="BD125" s="2937" t="n"/>
      <c r="BE125" s="2937" t="n"/>
      <c r="BF125" s="2868" t="n"/>
      <c r="BG125" s="2868" t="n"/>
      <c r="BH125" s="2937" t="n"/>
      <c r="BI125" s="1492" t="n"/>
      <c r="BJ125" s="2862" t="n"/>
      <c r="BK125" s="2867" t="n"/>
      <c r="BL125" s="2937" t="n"/>
      <c r="BM125" s="2937" t="n"/>
      <c r="BN125" s="2937" t="n"/>
      <c r="BO125" s="2868" t="n"/>
      <c r="BP125" s="2868" t="n"/>
      <c r="BQ125" s="2937" t="n"/>
      <c r="BR125" s="1492" t="n"/>
      <c r="BS125" s="1496" t="n"/>
      <c r="BT125" s="2867" t="n"/>
      <c r="BU125" s="2937" t="n"/>
      <c r="BV125" s="2937" t="n"/>
      <c r="BW125" s="2868" t="n"/>
      <c r="BX125" s="2868" t="n"/>
      <c r="BY125" s="2937" t="n"/>
      <c r="BZ125" s="1492" t="n"/>
      <c r="CA125" s="482" t="n"/>
      <c r="CB125" s="2867" t="n"/>
      <c r="CC125" s="2937" t="n"/>
      <c r="CD125" s="2937" t="n"/>
      <c r="CE125" s="2868" t="n"/>
      <c r="CF125" s="2868" t="n"/>
      <c r="CG125" s="2937" t="n"/>
      <c r="CH125" s="1492" t="n"/>
      <c r="CI125" s="482" t="n"/>
      <c r="CJ125" s="2867" t="n"/>
      <c r="CK125" s="2937" t="n"/>
      <c r="CL125" s="2937" t="n"/>
      <c r="CM125" s="2868" t="n"/>
      <c r="CN125" s="2868" t="n"/>
      <c r="CO125" s="2937" t="n"/>
      <c r="CP125" s="1492" t="n"/>
      <c r="CQ125" s="1496" t="n"/>
      <c r="CR125" s="2868" t="n">
        <v>0.296077</v>
      </c>
      <c r="CS125" s="2868" t="n">
        <v>0.3118770027961921</v>
      </c>
      <c r="CT125" s="2868" t="n">
        <v>0.2746837267102508</v>
      </c>
      <c r="CU125" s="2868" t="n">
        <v>-0.01580000279619204</v>
      </c>
      <c r="CV125" s="2868" t="n">
        <v>0.02139327328974922</v>
      </c>
      <c r="CW125" s="2868" t="n">
        <v>0.402025</v>
      </c>
      <c r="CX125" s="2054">
        <f>+CR125/CW125-1</f>
        <v/>
      </c>
      <c r="CY125" s="39" t="n"/>
      <c r="CZ125" s="3091" t="n">
        <v>0.865825024454327</v>
      </c>
      <c r="DA125" s="2937" t="n">
        <v>0.8621257777307736</v>
      </c>
      <c r="DB125" s="2937" t="n"/>
      <c r="DC125" s="2937" t="n"/>
      <c r="DD125" s="2937" t="n">
        <v>1.103152</v>
      </c>
      <c r="DE125" s="1492">
        <f>(CZ125-DD125)/DD125</f>
        <v/>
      </c>
      <c r="DF125" s="1492">
        <f>(DA125-DD125)/DD125</f>
        <v/>
      </c>
      <c r="DG125" s="1492">
        <f>(DB125-DD125)/DD125</f>
        <v/>
      </c>
      <c r="DH125" s="1492">
        <f>(DC125-DD125)/DD125</f>
        <v/>
      </c>
      <c r="DI125" s="2761" t="n"/>
      <c r="DJ125" s="2605" t="n"/>
      <c r="DL125" s="2605" t="n"/>
      <c r="DM125" s="2847">
        <f>(CS125-CZ125)*10^6</f>
        <v/>
      </c>
      <c r="DN125" s="2847">
        <f>(CT125-DC125)*10^6</f>
        <v/>
      </c>
      <c r="DO125" s="2847">
        <f>(CW125-DD125)*10^6</f>
        <v/>
      </c>
    </row>
    <row customFormat="1" customHeight="1" hidden="1" ht="15" outlineLevel="1" r="126" s="1439">
      <c r="A126" s="1912" t="n"/>
      <c r="B126" s="1902" t="inlineStr">
        <is>
          <t>Total SMS Sortant</t>
        </is>
      </c>
      <c r="C126" s="425" t="inlineStr">
        <is>
          <t>CA119</t>
        </is>
      </c>
      <c r="D126" s="3085" t="n">
        <v>0.062613</v>
      </c>
      <c r="E126" s="3085" t="n">
        <v>0.3876425749644372</v>
      </c>
      <c r="F126" s="3085" t="n">
        <v>-0.3250295749644372</v>
      </c>
      <c r="G126" s="3085" t="n">
        <v>0.095427</v>
      </c>
      <c r="H126" s="1928" t="n">
        <v>-0.3438649438838064</v>
      </c>
      <c r="I126" s="1498" t="n"/>
      <c r="J126" s="3085" t="n">
        <v>0.067524</v>
      </c>
      <c r="K126" s="3085" t="n">
        <v>0.3774394858220869</v>
      </c>
      <c r="L126" s="3085" t="n">
        <v>-0.3099154858220869</v>
      </c>
      <c r="M126" s="3085" t="n">
        <v>0.100679</v>
      </c>
      <c r="N126" s="1928" t="n">
        <v>-0.3293139582236614</v>
      </c>
      <c r="O126" s="3067" t="n"/>
      <c r="P126" s="3085" t="n">
        <v>0.045803</v>
      </c>
      <c r="Q126" s="3085" t="n">
        <v>0.4244088539618256</v>
      </c>
      <c r="R126" s="3085" t="n">
        <v>-0.3786058539618256</v>
      </c>
      <c r="S126" s="3085" t="n">
        <v>0.104016</v>
      </c>
      <c r="T126" s="1928" t="n">
        <v>-0.5596542839563144</v>
      </c>
      <c r="U126" s="1498" t="n"/>
      <c r="V126" s="3103" t="n">
        <v>0.05503300000000001</v>
      </c>
      <c r="W126" s="3104" t="n">
        <v>0.408315494565394</v>
      </c>
      <c r="X126" s="3104" t="n">
        <v>0.2269189286426145</v>
      </c>
      <c r="Y126" s="3104" t="n">
        <v>-0.353282494565394</v>
      </c>
      <c r="Z126" s="3104" t="n">
        <v>-0.1718859286426145</v>
      </c>
      <c r="AA126" s="3104" t="n">
        <v>0.13235</v>
      </c>
      <c r="AB126" s="1928" t="n">
        <v>-0.5841858707971288</v>
      </c>
      <c r="AC126" s="1498" t="n"/>
      <c r="AD126" s="3085" t="n"/>
      <c r="AE126" s="3085" t="n"/>
      <c r="AF126" s="3085" t="n"/>
      <c r="AG126" s="3085" t="n"/>
      <c r="AH126" s="3105" t="n"/>
      <c r="AI126" s="3085" t="n"/>
      <c r="AJ126" s="1494" t="n"/>
      <c r="AK126" s="1498" t="n"/>
      <c r="AL126" s="3085" t="n"/>
      <c r="AM126" s="3085" t="n"/>
      <c r="AN126" s="3085" t="n"/>
      <c r="AO126" s="3085" t="n"/>
      <c r="AP126" s="3085" t="n"/>
      <c r="AQ126" s="3105" t="n"/>
      <c r="AR126" s="3085" t="n"/>
      <c r="AS126" s="1494" t="n"/>
      <c r="AT126" s="3067" t="n"/>
      <c r="AU126" s="3105" t="n"/>
      <c r="AV126" s="3085" t="n"/>
      <c r="AW126" s="3085" t="n"/>
      <c r="AX126" s="3085" t="n"/>
      <c r="AY126" s="3085" t="n"/>
      <c r="AZ126" s="3085" t="n"/>
      <c r="BA126" s="1494" t="n"/>
      <c r="BB126" s="1498" t="n"/>
      <c r="BC126" s="3105" t="n"/>
      <c r="BD126" s="3085" t="n"/>
      <c r="BE126" s="3085" t="n"/>
      <c r="BF126" s="3085" t="n"/>
      <c r="BG126" s="3085" t="n"/>
      <c r="BH126" s="3085" t="n"/>
      <c r="BI126" s="1494" t="n"/>
      <c r="BJ126" s="3067" t="n"/>
      <c r="BK126" s="3105" t="n"/>
      <c r="BL126" s="3085" t="n"/>
      <c r="BM126" s="3085" t="n"/>
      <c r="BN126" s="3085" t="n"/>
      <c r="BO126" s="3085" t="n"/>
      <c r="BP126" s="3085" t="n"/>
      <c r="BQ126" s="3085" t="n"/>
      <c r="BR126" s="1494" t="n"/>
      <c r="BS126" s="1498" t="n"/>
      <c r="BT126" s="3105" t="n"/>
      <c r="BU126" s="3085" t="n"/>
      <c r="BV126" s="3085" t="n"/>
      <c r="BW126" s="3085" t="n"/>
      <c r="BX126" s="3085" t="n"/>
      <c r="BY126" s="3085" t="n"/>
      <c r="BZ126" s="1494" t="n"/>
      <c r="CA126" s="659" t="n"/>
      <c r="CB126" s="3105" t="n"/>
      <c r="CC126" s="3085" t="n"/>
      <c r="CD126" s="3085" t="n"/>
      <c r="CE126" s="3085" t="n"/>
      <c r="CF126" s="3085" t="n"/>
      <c r="CG126" s="3085" t="n"/>
      <c r="CH126" s="1494" t="n"/>
      <c r="CI126" s="659" t="n"/>
      <c r="CJ126" s="3105" t="n"/>
      <c r="CK126" s="3085" t="n"/>
      <c r="CL126" s="3085" t="n"/>
      <c r="CM126" s="3085" t="n"/>
      <c r="CN126" s="3085" t="n"/>
      <c r="CO126" s="3085" t="n"/>
      <c r="CP126" s="1494" t="n"/>
      <c r="CQ126" s="1498" t="n"/>
      <c r="CR126" s="3085" t="n">
        <v>0.230973</v>
      </c>
      <c r="CS126" s="3085" t="n">
        <v>1.597806409313744</v>
      </c>
      <c r="CT126" s="3085" t="n">
        <v>0.4028589286426145</v>
      </c>
      <c r="CU126" s="3085" t="n">
        <v>-1.366833409313744</v>
      </c>
      <c r="CV126" s="3085" t="n">
        <v>-0.1718859286426145</v>
      </c>
      <c r="CW126" s="3085" t="n">
        <v>0.432472</v>
      </c>
      <c r="CX126" s="2104">
        <f>+CR126/CW126-1</f>
        <v/>
      </c>
      <c r="CY126" s="666" t="n"/>
      <c r="CZ126" s="3106" t="n">
        <v>4.45443512931887</v>
      </c>
      <c r="DA126" s="3085" t="n">
        <v>1.981021390248899</v>
      </c>
      <c r="DB126" s="3085" t="n"/>
      <c r="DC126" s="3085" t="n"/>
      <c r="DD126" s="3085" t="n">
        <v>1.951517</v>
      </c>
      <c r="DE126" s="1494">
        <f>(CZ126-DD126)/DD126</f>
        <v/>
      </c>
      <c r="DF126" s="1494">
        <f>(DA126-DD126)/DD126</f>
        <v/>
      </c>
      <c r="DG126" s="1494">
        <f>(DB126-DD126)/DD126</f>
        <v/>
      </c>
      <c r="DH126" s="1494">
        <f>(DC126-DD126)/DD126</f>
        <v/>
      </c>
      <c r="DI126" s="2761" t="n"/>
      <c r="DJ126" s="2605" t="n"/>
      <c r="DL126" s="2605" t="n"/>
      <c r="DM126" s="2847">
        <f>(CS126-CZ126)*10^6</f>
        <v/>
      </c>
      <c r="DN126" s="2847">
        <f>(CT126-DC126)*10^6</f>
        <v/>
      </c>
      <c r="DO126" s="2847">
        <f>(CW126-DD126)*10^6</f>
        <v/>
      </c>
    </row>
    <row customFormat="1" customHeight="1" hidden="1" ht="15" outlineLevel="1" r="127" s="1438">
      <c r="A127" s="2071" t="n"/>
      <c r="B127" s="3118" t="n"/>
      <c r="C127" s="425" t="inlineStr">
        <is>
          <t>CA120</t>
        </is>
      </c>
      <c r="D127" s="2868" t="n"/>
      <c r="E127" s="2868" t="n"/>
      <c r="F127" s="2868" t="n"/>
      <c r="G127" s="2868" t="n"/>
      <c r="H127" s="2079" t="n"/>
      <c r="I127" s="1496" t="n"/>
      <c r="J127" s="2868" t="n"/>
      <c r="K127" s="2868" t="n"/>
      <c r="L127" s="2868" t="n"/>
      <c r="M127" s="2868" t="n"/>
      <c r="N127" s="2079" t="n"/>
      <c r="O127" s="2862" t="n"/>
      <c r="P127" s="2868" t="n"/>
      <c r="Q127" s="2868" t="n"/>
      <c r="R127" s="2868" t="n"/>
      <c r="S127" s="2868" t="n"/>
      <c r="T127" s="2079" t="n"/>
      <c r="U127" s="1496" t="n"/>
      <c r="V127" s="3119" t="n"/>
      <c r="W127" s="3120" t="n"/>
      <c r="X127" s="3120" t="n"/>
      <c r="Y127" s="3120" t="n"/>
      <c r="Z127" s="3120" t="n"/>
      <c r="AA127" s="3120" t="n"/>
      <c r="AB127" s="2079" t="n"/>
      <c r="AC127" s="1496" t="n"/>
      <c r="AD127" s="2868" t="n"/>
      <c r="AE127" s="2868" t="n"/>
      <c r="AF127" s="2868" t="n"/>
      <c r="AG127" s="2868" t="n"/>
      <c r="AH127" s="2867" t="n"/>
      <c r="AI127" s="2868" t="n"/>
      <c r="AJ127" s="1492" t="n"/>
      <c r="AK127" s="1496" t="n"/>
      <c r="AL127" s="2868" t="n"/>
      <c r="AM127" s="2868" t="n"/>
      <c r="AN127" s="2868" t="n"/>
      <c r="AO127" s="2868" t="n"/>
      <c r="AP127" s="2868" t="n"/>
      <c r="AQ127" s="2867" t="n"/>
      <c r="AR127" s="2868" t="n"/>
      <c r="AS127" s="1492" t="n"/>
      <c r="AT127" s="2862" t="n"/>
      <c r="AU127" s="2867" t="n"/>
      <c r="AV127" s="2868" t="n"/>
      <c r="AW127" s="2868" t="n"/>
      <c r="AX127" s="2868" t="n"/>
      <c r="AY127" s="2868" t="n"/>
      <c r="AZ127" s="2868" t="n"/>
      <c r="BA127" s="1492" t="n"/>
      <c r="BB127" s="1496" t="n"/>
      <c r="BC127" s="2867" t="n"/>
      <c r="BD127" s="2868" t="n"/>
      <c r="BE127" s="2868" t="n"/>
      <c r="BF127" s="2868" t="n"/>
      <c r="BG127" s="2868" t="n"/>
      <c r="BH127" s="2868" t="n"/>
      <c r="BI127" s="1492" t="n"/>
      <c r="BJ127" s="2862" t="n"/>
      <c r="BK127" s="2867" t="n"/>
      <c r="BL127" s="2868" t="n"/>
      <c r="BM127" s="2868" t="n"/>
      <c r="BN127" s="2868" t="n"/>
      <c r="BO127" s="2868" t="n"/>
      <c r="BP127" s="2868" t="n"/>
      <c r="BQ127" s="2868" t="n"/>
      <c r="BR127" s="1492" t="n"/>
      <c r="BS127" s="1496" t="n"/>
      <c r="BT127" s="2867" t="n"/>
      <c r="BU127" s="2868" t="n"/>
      <c r="BV127" s="2868" t="n"/>
      <c r="BW127" s="2868" t="n"/>
      <c r="BX127" s="2868" t="n"/>
      <c r="BY127" s="2868" t="n"/>
      <c r="BZ127" s="1492" t="n"/>
      <c r="CA127" s="482" t="n"/>
      <c r="CB127" s="2867" t="n"/>
      <c r="CC127" s="2868" t="n"/>
      <c r="CD127" s="2868" t="n"/>
      <c r="CE127" s="2868" t="n"/>
      <c r="CF127" s="2868" t="n"/>
      <c r="CG127" s="2868" t="n"/>
      <c r="CH127" s="1492" t="n"/>
      <c r="CI127" s="482" t="n"/>
      <c r="CJ127" s="2867" t="n"/>
      <c r="CK127" s="2868" t="n"/>
      <c r="CL127" s="2868" t="n"/>
      <c r="CM127" s="2868" t="n"/>
      <c r="CN127" s="2868" t="n"/>
      <c r="CO127" s="2868" t="n"/>
      <c r="CP127" s="1492" t="n"/>
      <c r="CQ127" s="1496" t="n"/>
      <c r="CR127" s="2868" t="n"/>
      <c r="CS127" s="2868" t="n"/>
      <c r="CT127" s="2868" t="n"/>
      <c r="CU127" s="2868">
        <f>+CR127-CS127</f>
        <v/>
      </c>
      <c r="CV127" s="2868">
        <f>+CR127-CT127</f>
        <v/>
      </c>
      <c r="CW127" s="2868" t="n"/>
      <c r="CX127" s="2054" t="n"/>
      <c r="CY127" s="39" t="n"/>
      <c r="CZ127" s="3121" t="n"/>
      <c r="DA127" s="2868" t="n"/>
      <c r="DB127" s="2868" t="n"/>
      <c r="DC127" s="2868" t="n"/>
      <c r="DD127" s="2868" t="n"/>
      <c r="DE127" s="1492" t="n"/>
      <c r="DF127" s="1492" t="n"/>
      <c r="DG127" s="1492" t="n"/>
      <c r="DH127" s="1492" t="n"/>
      <c r="DI127" s="2761" t="n"/>
      <c r="DJ127" s="2605" t="n"/>
      <c r="DL127" s="2605" t="n"/>
      <c r="DM127" s="2847">
        <f>(CS127-CZ127)*10^6</f>
        <v/>
      </c>
      <c r="DN127" s="2847">
        <f>(CT127-DC127)*10^6</f>
        <v/>
      </c>
      <c r="DO127" s="2847">
        <f>(CW127-DD127)*10^6</f>
        <v/>
      </c>
    </row>
    <row customFormat="1" customHeight="1" hidden="1" ht="15" outlineLevel="1" r="128" s="1883">
      <c r="A128" s="2073" t="n"/>
      <c r="B128" s="1910" t="inlineStr">
        <is>
          <t xml:space="preserve">    Revenu Internet 3G</t>
        </is>
      </c>
      <c r="C128" s="425" t="inlineStr">
        <is>
          <t>CA121</t>
        </is>
      </c>
      <c r="D128" s="2925" t="n">
        <v>88.032206</v>
      </c>
      <c r="E128" s="2925" t="n">
        <v>93.91306213274615</v>
      </c>
      <c r="F128" s="2925" t="n">
        <v>-5.880856132746146</v>
      </c>
      <c r="G128" s="2925" t="n">
        <v>98.567353</v>
      </c>
      <c r="H128" s="2080" t="n">
        <v>-0.1068827221118538</v>
      </c>
      <c r="I128" s="2082" t="n"/>
      <c r="J128" s="2925" t="n">
        <v>73.05424600000001</v>
      </c>
      <c r="K128" s="2925" t="n">
        <v>85.8711632450452</v>
      </c>
      <c r="L128" s="2925" t="n">
        <v>-12.81691724504519</v>
      </c>
      <c r="M128" s="2925" t="n">
        <v>92.022794</v>
      </c>
      <c r="N128" s="2080" t="n">
        <v>-0.2061287989147558</v>
      </c>
      <c r="O128" s="2862" t="n"/>
      <c r="P128" s="2925" t="n">
        <v>86.17554800000001</v>
      </c>
      <c r="Q128" s="2925" t="n">
        <v>96.04055973630504</v>
      </c>
      <c r="R128" s="2925" t="n">
        <v>-9.865011736305036</v>
      </c>
      <c r="S128" s="2925" t="n">
        <v>155.812346</v>
      </c>
      <c r="T128" s="2080" t="n">
        <v>-0.4469273442555058</v>
      </c>
      <c r="U128" s="2082" t="n"/>
      <c r="V128" s="3122" t="n">
        <v>78.783017</v>
      </c>
      <c r="W128" s="3123" t="n">
        <v>95.2130075765149</v>
      </c>
      <c r="X128" s="3123" t="n">
        <v>79.11929752275029</v>
      </c>
      <c r="Y128" s="3123" t="n">
        <v>-16.4299905765149</v>
      </c>
      <c r="Z128" s="3123" t="n">
        <v>-0.3362805227502861</v>
      </c>
      <c r="AA128" s="3123" t="n">
        <v>72.480307</v>
      </c>
      <c r="AB128" s="2080" t="n">
        <v>0.08695755110419179</v>
      </c>
      <c r="AC128" s="2082" t="n"/>
      <c r="AD128" s="2925" t="n"/>
      <c r="AE128" s="2925" t="n"/>
      <c r="AF128" s="2925" t="n"/>
      <c r="AG128" s="2925" t="n"/>
      <c r="AH128" s="2872" t="n"/>
      <c r="AI128" s="2925" t="n"/>
      <c r="AJ128" s="2096" t="n"/>
      <c r="AK128" s="2082" t="n"/>
      <c r="AL128" s="2925" t="n"/>
      <c r="AM128" s="2925" t="n"/>
      <c r="AN128" s="2925" t="n"/>
      <c r="AO128" s="2925" t="n"/>
      <c r="AP128" s="2925" t="n"/>
      <c r="AQ128" s="2872" t="n"/>
      <c r="AR128" s="2925" t="n"/>
      <c r="AS128" s="2096" t="n"/>
      <c r="AT128" s="2862" t="n"/>
      <c r="AU128" s="2872" t="n"/>
      <c r="AV128" s="2925" t="n"/>
      <c r="AW128" s="2925" t="n"/>
      <c r="AX128" s="2925" t="n"/>
      <c r="AY128" s="2925" t="n"/>
      <c r="AZ128" s="2925" t="n"/>
      <c r="BA128" s="2096" t="n"/>
      <c r="BB128" s="2082" t="n"/>
      <c r="BC128" s="2872" t="n"/>
      <c r="BD128" s="2925" t="n"/>
      <c r="BE128" s="2925" t="n"/>
      <c r="BF128" s="2925" t="n"/>
      <c r="BG128" s="2925" t="n"/>
      <c r="BH128" s="2925" t="n"/>
      <c r="BI128" s="2096" t="n"/>
      <c r="BJ128" s="2862" t="n"/>
      <c r="BK128" s="2872" t="n"/>
      <c r="BL128" s="2925" t="n"/>
      <c r="BM128" s="2925" t="n"/>
      <c r="BN128" s="2925" t="n"/>
      <c r="BO128" s="2925" t="n"/>
      <c r="BP128" s="2925" t="n"/>
      <c r="BQ128" s="2925" t="n"/>
      <c r="BR128" s="2096" t="n"/>
      <c r="BS128" s="2082" t="n"/>
      <c r="BT128" s="2872" t="n"/>
      <c r="BU128" s="2925" t="n"/>
      <c r="BV128" s="2925" t="n"/>
      <c r="BW128" s="2925" t="n"/>
      <c r="BX128" s="2925" t="n"/>
      <c r="BY128" s="2925" t="n"/>
      <c r="BZ128" s="2096" t="n"/>
      <c r="CA128" s="482" t="n"/>
      <c r="CB128" s="2872" t="n"/>
      <c r="CC128" s="2925" t="n"/>
      <c r="CD128" s="2925" t="n"/>
      <c r="CE128" s="2925" t="n"/>
      <c r="CF128" s="2925" t="n"/>
      <c r="CG128" s="2925" t="n"/>
      <c r="CH128" s="2096" t="n"/>
      <c r="CI128" s="482" t="n"/>
      <c r="CJ128" s="2872" t="n"/>
      <c r="CK128" s="2925" t="n"/>
      <c r="CL128" s="2925" t="n"/>
      <c r="CM128" s="2925" t="n"/>
      <c r="CN128" s="2925" t="n"/>
      <c r="CO128" s="2925" t="n"/>
      <c r="CP128" s="2096" t="n"/>
      <c r="CQ128" s="2082" t="n"/>
      <c r="CR128" s="2925" t="n">
        <v>326.045017</v>
      </c>
      <c r="CS128" s="2925" t="n">
        <v>371.0377926906113</v>
      </c>
      <c r="CT128" s="2925" t="n">
        <v>326.3812975227503</v>
      </c>
      <c r="CU128" s="2925" t="n">
        <v>-44.99277569061127</v>
      </c>
      <c r="CV128" s="2925" t="n">
        <v>-0.3362805227502577</v>
      </c>
      <c r="CW128" s="2925" t="n">
        <v>418.8828</v>
      </c>
      <c r="CX128" s="2105">
        <f>+CR128/CW128-1</f>
        <v/>
      </c>
      <c r="CY128" s="39" t="n"/>
      <c r="CZ128" s="3124" t="n">
        <v>1210.18995442127</v>
      </c>
      <c r="DA128" s="2925" t="n">
        <v>980.4574375556361</v>
      </c>
      <c r="DB128" s="2925" t="n"/>
      <c r="DC128" s="2925" t="n"/>
      <c r="DD128" s="2925" t="n">
        <v>1208.668846</v>
      </c>
      <c r="DE128" s="2096">
        <f>(CZ128-DD128)/DD128</f>
        <v/>
      </c>
      <c r="DF128" s="2096">
        <f>(DA128-DD128)/DD128</f>
        <v/>
      </c>
      <c r="DG128" s="2096">
        <f>(DB128-DD128)/DD128</f>
        <v/>
      </c>
      <c r="DH128" s="2096">
        <f>(DC128-DD128)/DD128</f>
        <v/>
      </c>
      <c r="DI128" s="2761" t="n"/>
      <c r="DJ128" s="3100" t="n"/>
      <c r="DL128" s="3100" t="n"/>
      <c r="DM128" s="2847">
        <f>(CS128-CZ128)*10^6</f>
        <v/>
      </c>
      <c r="DN128" s="2847">
        <f>(CT128-DC128)*10^6</f>
        <v/>
      </c>
      <c r="DO128" s="2847">
        <f>(CW128-DD128)*10^6</f>
        <v/>
      </c>
    </row>
    <row customFormat="1" customHeight="1" hidden="1" ht="15" outlineLevel="1" r="129" s="1438">
      <c r="A129" s="2071" t="n"/>
      <c r="B129" s="1905" t="inlineStr">
        <is>
          <t xml:space="preserve">    Transport and Automotive (Traking)</t>
        </is>
      </c>
      <c r="C129" s="425" t="inlineStr">
        <is>
          <t>CA122</t>
        </is>
      </c>
      <c r="D129" s="2868" t="n">
        <v>0</v>
      </c>
      <c r="E129" s="2868" t="n">
        <v>0</v>
      </c>
      <c r="F129" s="2868" t="n">
        <v>0</v>
      </c>
      <c r="G129" s="2937" t="n">
        <v>0</v>
      </c>
      <c r="H129" s="2079" t="n"/>
      <c r="I129" s="1496" t="n"/>
      <c r="J129" s="2868" t="n">
        <v>0</v>
      </c>
      <c r="K129" s="2868" t="n">
        <v>0</v>
      </c>
      <c r="L129" s="2868" t="n">
        <v>0</v>
      </c>
      <c r="M129" s="2937" t="n">
        <v>0</v>
      </c>
      <c r="N129" s="2079" t="n"/>
      <c r="O129" s="2862" t="n"/>
      <c r="P129" s="2868" t="n">
        <v>0</v>
      </c>
      <c r="Q129" s="2868" t="n">
        <v>0</v>
      </c>
      <c r="R129" s="2868" t="n">
        <v>0</v>
      </c>
      <c r="S129" s="2937" t="n">
        <v>0</v>
      </c>
      <c r="T129" s="2079" t="n"/>
      <c r="U129" s="1496" t="n"/>
      <c r="V129" s="3119" t="n">
        <v>0</v>
      </c>
      <c r="W129" s="3120" t="n">
        <v>0</v>
      </c>
      <c r="X129" s="3120" t="n">
        <v>0</v>
      </c>
      <c r="Y129" s="3120" t="n">
        <v>0</v>
      </c>
      <c r="Z129" s="3120" t="n">
        <v>0</v>
      </c>
      <c r="AA129" s="3090" t="n">
        <v>0</v>
      </c>
      <c r="AB129" s="2079" t="n"/>
      <c r="AC129" s="1496" t="n"/>
      <c r="AD129" s="2868" t="n"/>
      <c r="AE129" s="2868" t="n"/>
      <c r="AF129" s="2868" t="n"/>
      <c r="AG129" s="2868" t="n"/>
      <c r="AH129" s="2867" t="n"/>
      <c r="AI129" s="2937" t="n"/>
      <c r="AJ129" s="1492" t="n"/>
      <c r="AK129" s="1496" t="n"/>
      <c r="AL129" s="2868" t="n"/>
      <c r="AM129" s="2868" t="n"/>
      <c r="AN129" s="2868" t="n"/>
      <c r="AO129" s="2868" t="n"/>
      <c r="AP129" s="2868" t="n"/>
      <c r="AQ129" s="2867" t="n"/>
      <c r="AR129" s="2937" t="n"/>
      <c r="AS129" s="1492" t="n"/>
      <c r="AT129" s="2862" t="n"/>
      <c r="AU129" s="2867" t="n"/>
      <c r="AV129" s="2868" t="n"/>
      <c r="AW129" s="2868" t="n"/>
      <c r="AX129" s="2868" t="n"/>
      <c r="AY129" s="2868" t="n"/>
      <c r="AZ129" s="2937" t="n"/>
      <c r="BA129" s="1492" t="n"/>
      <c r="BB129" s="1496" t="n"/>
      <c r="BC129" s="2867" t="n"/>
      <c r="BD129" s="2868" t="n"/>
      <c r="BE129" s="2868" t="n"/>
      <c r="BF129" s="2868" t="n"/>
      <c r="BG129" s="2868" t="n"/>
      <c r="BH129" s="2937" t="n"/>
      <c r="BI129" s="1492" t="n"/>
      <c r="BJ129" s="2862" t="n"/>
      <c r="BK129" s="2867" t="n"/>
      <c r="BL129" s="2868" t="n"/>
      <c r="BM129" s="2868" t="n"/>
      <c r="BN129" s="2868" t="n"/>
      <c r="BO129" s="2868" t="n"/>
      <c r="BP129" s="2868" t="n"/>
      <c r="BQ129" s="2937" t="n"/>
      <c r="BR129" s="1492" t="n"/>
      <c r="BS129" s="1496" t="n"/>
      <c r="BT129" s="2867" t="n"/>
      <c r="BU129" s="2868" t="n"/>
      <c r="BV129" s="2868" t="n"/>
      <c r="BW129" s="2868" t="n"/>
      <c r="BX129" s="2868" t="n"/>
      <c r="BY129" s="2937" t="n"/>
      <c r="BZ129" s="1492" t="n"/>
      <c r="CA129" s="482" t="n"/>
      <c r="CB129" s="2867" t="n"/>
      <c r="CC129" s="2868" t="n"/>
      <c r="CD129" s="2868" t="n"/>
      <c r="CE129" s="2868" t="n"/>
      <c r="CF129" s="2868" t="n"/>
      <c r="CG129" s="2937" t="n"/>
      <c r="CH129" s="1492" t="n"/>
      <c r="CI129" s="482" t="n"/>
      <c r="CJ129" s="2867" t="n"/>
      <c r="CK129" s="2868" t="n"/>
      <c r="CL129" s="2868" t="n"/>
      <c r="CM129" s="2868" t="n"/>
      <c r="CN129" s="2868" t="n"/>
      <c r="CO129" s="2937" t="n"/>
      <c r="CP129" s="1492" t="n"/>
      <c r="CQ129" s="1496" t="n"/>
      <c r="CR129" s="2868" t="n">
        <v>0</v>
      </c>
      <c r="CS129" s="2868" t="n">
        <v>0</v>
      </c>
      <c r="CT129" s="2868" t="n">
        <v>0</v>
      </c>
      <c r="CU129" s="2868" t="n">
        <v>0</v>
      </c>
      <c r="CV129" s="2868" t="n">
        <v>0</v>
      </c>
      <c r="CW129" s="2868" t="n">
        <v>0</v>
      </c>
      <c r="CX129" s="2054" t="n"/>
      <c r="CY129" s="39" t="n"/>
      <c r="CZ129" s="3121" t="n">
        <v>0</v>
      </c>
      <c r="DA129" s="2868" t="n">
        <v>0</v>
      </c>
      <c r="DB129" s="2868" t="n"/>
      <c r="DC129" s="2868" t="n"/>
      <c r="DD129" s="2937" t="n">
        <v>0</v>
      </c>
      <c r="DE129" s="1492" t="n"/>
      <c r="DF129" s="1492" t="n"/>
      <c r="DG129" s="1492" t="n"/>
      <c r="DH129" s="1492">
        <f>(DC129-DD129)/DD129</f>
        <v/>
      </c>
      <c r="DI129" s="2761" t="n"/>
      <c r="DJ129" s="2605" t="n"/>
      <c r="DL129" s="2605" t="n"/>
      <c r="DM129" s="2847">
        <f>(CS129-CZ129)*10^6</f>
        <v/>
      </c>
      <c r="DN129" s="2847">
        <f>(CT129-DC129)*10^6</f>
        <v/>
      </c>
      <c r="DO129" s="2847">
        <f>(CW129-DD129)*10^6</f>
        <v/>
      </c>
    </row>
    <row customFormat="1" customHeight="1" hidden="1" ht="15" outlineLevel="1" r="130" s="1438">
      <c r="A130" s="2071" t="n"/>
      <c r="B130" s="1905" t="inlineStr">
        <is>
          <t xml:space="preserve">    Banking</t>
        </is>
      </c>
      <c r="C130" s="425" t="inlineStr">
        <is>
          <t>CA123</t>
        </is>
      </c>
      <c r="D130" s="2868" t="n">
        <v>1.514755</v>
      </c>
      <c r="E130" s="2868" t="n">
        <v>1.3955</v>
      </c>
      <c r="F130" s="2868" t="n">
        <v>0.1192550000000001</v>
      </c>
      <c r="G130" s="2937" t="n">
        <v>1.519495</v>
      </c>
      <c r="H130" s="2079" t="n">
        <v>-0.003119457451324248</v>
      </c>
      <c r="I130" s="1496" t="n"/>
      <c r="J130" s="2868" t="n">
        <v>1.563635</v>
      </c>
      <c r="K130" s="2868" t="n">
        <v>1.260451612903226</v>
      </c>
      <c r="L130" s="2868" t="n">
        <v>0.3031833870967742</v>
      </c>
      <c r="M130" s="2937" t="n">
        <v>1.490256</v>
      </c>
      <c r="N130" s="2079" t="n">
        <v>0.04923919111884145</v>
      </c>
      <c r="O130" s="2862" t="n"/>
      <c r="P130" s="2868" t="n">
        <v>1.54661</v>
      </c>
      <c r="Q130" s="2868" t="n">
        <v>1.3955</v>
      </c>
      <c r="R130" s="2868" t="n">
        <v>0.1511100000000001</v>
      </c>
      <c r="S130" s="2937" t="n">
        <v>1.403816</v>
      </c>
      <c r="T130" s="2079" t="n">
        <v>0.1017184588293623</v>
      </c>
      <c r="U130" s="1496" t="n"/>
      <c r="V130" s="3119" t="n">
        <v>1.642373</v>
      </c>
      <c r="W130" s="3120" t="n">
        <v>1.35048387096774</v>
      </c>
      <c r="X130" s="3120" t="n">
        <v>1.506486774193548</v>
      </c>
      <c r="Y130" s="3120" t="n">
        <v>0.2918891290322601</v>
      </c>
      <c r="Z130" s="3120" t="n">
        <v>0.1358862258064517</v>
      </c>
      <c r="AA130" s="3090" t="n">
        <v>1.438562</v>
      </c>
      <c r="AB130" s="2079" t="n">
        <v>0.1416768967899891</v>
      </c>
      <c r="AC130" s="1496" t="n"/>
      <c r="AD130" s="2868" t="n"/>
      <c r="AE130" s="2868" t="n"/>
      <c r="AF130" s="2868" t="n"/>
      <c r="AG130" s="2868" t="n"/>
      <c r="AH130" s="2867" t="n"/>
      <c r="AI130" s="2937" t="n"/>
      <c r="AJ130" s="1492" t="n"/>
      <c r="AK130" s="1496" t="n"/>
      <c r="AL130" s="2868" t="n"/>
      <c r="AM130" s="2868" t="n"/>
      <c r="AN130" s="2868" t="n"/>
      <c r="AO130" s="2868" t="n"/>
      <c r="AP130" s="2868" t="n"/>
      <c r="AQ130" s="2867" t="n"/>
      <c r="AR130" s="2937" t="n"/>
      <c r="AS130" s="1492" t="n"/>
      <c r="AT130" s="2862" t="n"/>
      <c r="AU130" s="2867" t="n"/>
      <c r="AV130" s="2868" t="n"/>
      <c r="AW130" s="2868" t="n"/>
      <c r="AX130" s="2868" t="n"/>
      <c r="AY130" s="2868" t="n"/>
      <c r="AZ130" s="2937" t="n"/>
      <c r="BA130" s="1492" t="n"/>
      <c r="BB130" s="1496" t="n"/>
      <c r="BC130" s="2867" t="n"/>
      <c r="BD130" s="2868" t="n"/>
      <c r="BE130" s="2868" t="n"/>
      <c r="BF130" s="2868" t="n"/>
      <c r="BG130" s="2868" t="n"/>
      <c r="BH130" s="2937" t="n"/>
      <c r="BI130" s="1492" t="n"/>
      <c r="BJ130" s="2862" t="n"/>
      <c r="BK130" s="2867" t="n"/>
      <c r="BL130" s="2868" t="n"/>
      <c r="BM130" s="2868" t="n"/>
      <c r="BN130" s="2868" t="n"/>
      <c r="BO130" s="2868" t="n"/>
      <c r="BP130" s="2868" t="n"/>
      <c r="BQ130" s="2937" t="n"/>
      <c r="BR130" s="1492" t="n"/>
      <c r="BS130" s="1496" t="n"/>
      <c r="BT130" s="2867" t="n"/>
      <c r="BU130" s="2868" t="n"/>
      <c r="BV130" s="2868" t="n"/>
      <c r="BW130" s="2868" t="n"/>
      <c r="BX130" s="2868" t="n"/>
      <c r="BY130" s="2937" t="n"/>
      <c r="BZ130" s="1492" t="n"/>
      <c r="CA130" s="482" t="n"/>
      <c r="CB130" s="2867" t="n"/>
      <c r="CC130" s="2868" t="n"/>
      <c r="CD130" s="2868" t="n"/>
      <c r="CE130" s="2868" t="n"/>
      <c r="CF130" s="2868" t="n"/>
      <c r="CG130" s="2937" t="n"/>
      <c r="CH130" s="1492" t="n"/>
      <c r="CI130" s="482" t="n"/>
      <c r="CJ130" s="2867" t="n"/>
      <c r="CK130" s="2868" t="n"/>
      <c r="CL130" s="2868" t="n"/>
      <c r="CM130" s="2868" t="n"/>
      <c r="CN130" s="2868" t="n"/>
      <c r="CO130" s="2937" t="n"/>
      <c r="CP130" s="1492" t="n"/>
      <c r="CQ130" s="1496" t="n"/>
      <c r="CR130" s="2868" t="n">
        <v>6.267373</v>
      </c>
      <c r="CS130" s="2868" t="n">
        <v>5.401935483870966</v>
      </c>
      <c r="CT130" s="2868" t="n">
        <v>6.131486774193548</v>
      </c>
      <c r="CU130" s="2868" t="n">
        <v>0.8654375161290337</v>
      </c>
      <c r="CV130" s="2868" t="n">
        <v>0.1358862258064519</v>
      </c>
      <c r="CW130" s="2868" t="n">
        <v>5.852129000000001</v>
      </c>
      <c r="CX130" s="2054" t="n"/>
      <c r="CY130" s="39" t="n"/>
      <c r="CZ130" s="3121" t="n">
        <v>16.4308870967742</v>
      </c>
      <c r="DA130" s="2868" t="n">
        <v>18.43446209677419</v>
      </c>
      <c r="DB130" s="2868" t="n"/>
      <c r="DC130" s="2868" t="n"/>
      <c r="DD130" s="2937" t="n">
        <v>14.94824</v>
      </c>
      <c r="DE130" s="1492" t="n"/>
      <c r="DF130" s="1492" t="n"/>
      <c r="DG130" s="1492" t="n"/>
      <c r="DH130" s="1492">
        <f>(DC130-DD130)/DD130</f>
        <v/>
      </c>
      <c r="DI130" s="2761" t="n"/>
      <c r="DJ130" s="2605" t="n"/>
      <c r="DL130" s="2605" t="n"/>
      <c r="DM130" s="2847">
        <f>(CS130-CZ130)*10^6</f>
        <v/>
      </c>
      <c r="DN130" s="2847">
        <f>(CT130-DC130)*10^6</f>
        <v/>
      </c>
      <c r="DO130" s="2847">
        <f>(CW130-DD130)*10^6</f>
        <v/>
      </c>
    </row>
    <row customFormat="1" customHeight="1" hidden="1" ht="25.5" outlineLevel="1" r="131" s="1438">
      <c r="A131" s="2071" t="n"/>
      <c r="B131" s="2111" t="inlineStr">
        <is>
          <t xml:space="preserve">    Revenu SAV agences (Call Hystory, Sim swap, Sauvegarde répertoire)</t>
        </is>
      </c>
      <c r="C131" s="425" t="inlineStr">
        <is>
          <t>CA124</t>
        </is>
      </c>
      <c r="D131" s="2868" t="n">
        <v>10.292642</v>
      </c>
      <c r="E131" s="2868" t="n">
        <v>10.94186529032258</v>
      </c>
      <c r="F131" s="2868" t="n">
        <v>-0.6492232903225812</v>
      </c>
      <c r="G131" s="2937" t="n">
        <v>11.905025</v>
      </c>
      <c r="H131" s="2079" t="n">
        <v>-0.1354371788383476</v>
      </c>
      <c r="I131" s="1496" t="n"/>
      <c r="J131" s="2868" t="n">
        <v>9.113160000000001</v>
      </c>
      <c r="K131" s="2868" t="n">
        <v>11.28379858064516</v>
      </c>
      <c r="L131" s="2868" t="n">
        <v>-2.170638580645162</v>
      </c>
      <c r="M131" s="2937" t="n">
        <v>10.633894</v>
      </c>
      <c r="N131" s="2079" t="n">
        <v>-0.1430081962449503</v>
      </c>
      <c r="O131" s="2862" t="n"/>
      <c r="P131" s="2868" t="n">
        <v>0</v>
      </c>
      <c r="Q131" s="2868" t="n">
        <v>11.62573187096774</v>
      </c>
      <c r="R131" s="2868" t="n">
        <v>-11.62573187096774</v>
      </c>
      <c r="S131" s="2937" t="n">
        <v>11</v>
      </c>
      <c r="T131" s="2079" t="n">
        <v>-1</v>
      </c>
      <c r="U131" s="1496" t="n"/>
      <c r="V131" s="2136" t="n">
        <v>15.887602</v>
      </c>
      <c r="W131" s="3120" t="n">
        <v>11.9676651612903</v>
      </c>
      <c r="X131" s="3120" t="n">
        <v>9.764099999999999</v>
      </c>
      <c r="Y131" s="3120" t="n">
        <v>3.919936838709699</v>
      </c>
      <c r="Z131" s="3120" t="n">
        <v>6.123502</v>
      </c>
      <c r="AA131" s="3090" t="n">
        <v>9.939351</v>
      </c>
      <c r="AB131" s="2079" t="n">
        <v>0.59845466771422</v>
      </c>
      <c r="AC131" s="1496" t="n"/>
      <c r="AD131" s="2868" t="n"/>
      <c r="AE131" s="2868" t="n"/>
      <c r="AF131" s="2868" t="n"/>
      <c r="AG131" s="2868" t="n"/>
      <c r="AH131" s="2867" t="n"/>
      <c r="AI131" s="2937" t="n"/>
      <c r="AJ131" s="1492" t="n"/>
      <c r="AK131" s="1496" t="n"/>
      <c r="AL131" s="2868" t="n"/>
      <c r="AM131" s="2868" t="n"/>
      <c r="AN131" s="2868" t="n"/>
      <c r="AO131" s="2868" t="n"/>
      <c r="AP131" s="2868" t="n"/>
      <c r="AQ131" s="2867" t="n"/>
      <c r="AR131" s="2937" t="n"/>
      <c r="AS131" s="1492" t="n"/>
      <c r="AT131" s="2862" t="n"/>
      <c r="AU131" s="2867" t="n"/>
      <c r="AV131" s="2868" t="n"/>
      <c r="AW131" s="2868" t="n"/>
      <c r="AX131" s="2868" t="n"/>
      <c r="AY131" s="2868" t="n"/>
      <c r="AZ131" s="2937" t="n"/>
      <c r="BA131" s="1492" t="n"/>
      <c r="BB131" s="1496" t="n"/>
      <c r="BC131" s="2867" t="n"/>
      <c r="BD131" s="2868" t="n"/>
      <c r="BE131" s="2868" t="n"/>
      <c r="BF131" s="2868" t="n"/>
      <c r="BG131" s="2868" t="n"/>
      <c r="BH131" s="2937" t="n"/>
      <c r="BI131" s="1492" t="n"/>
      <c r="BJ131" s="2862" t="n"/>
      <c r="BK131" s="2867" t="n"/>
      <c r="BL131" s="2868" t="n"/>
      <c r="BM131" s="2868" t="n"/>
      <c r="BN131" s="2868" t="n"/>
      <c r="BO131" s="2868" t="n"/>
      <c r="BP131" s="2868" t="n"/>
      <c r="BQ131" s="2937" t="n"/>
      <c r="BR131" s="1492" t="n"/>
      <c r="BS131" s="1496" t="n"/>
      <c r="BT131" s="2867" t="n"/>
      <c r="BU131" s="2868" t="n"/>
      <c r="BV131" s="2868" t="n"/>
      <c r="BW131" s="2868" t="n"/>
      <c r="BX131" s="2868" t="n"/>
      <c r="BY131" s="2937" t="n"/>
      <c r="BZ131" s="1492" t="n"/>
      <c r="CA131" s="482" t="n"/>
      <c r="CB131" s="2867" t="n"/>
      <c r="CC131" s="2868" t="n"/>
      <c r="CD131" s="2868" t="n"/>
      <c r="CE131" s="2868" t="n"/>
      <c r="CF131" s="2868" t="n"/>
      <c r="CG131" s="2937" t="n"/>
      <c r="CH131" s="1492" t="n"/>
      <c r="CI131" s="482" t="n"/>
      <c r="CJ131" s="2867" t="n"/>
      <c r="CK131" s="2868" t="n"/>
      <c r="CL131" s="2868" t="n"/>
      <c r="CM131" s="2868" t="n"/>
      <c r="CN131" s="2868" t="n"/>
      <c r="CO131" s="2937" t="n"/>
      <c r="CP131" s="1492" t="n"/>
      <c r="CQ131" s="1496" t="n"/>
      <c r="CR131" s="2868" t="n">
        <v>35.293404</v>
      </c>
      <c r="CS131" s="2868" t="n">
        <v>45.81906090322578</v>
      </c>
      <c r="CT131" s="2868" t="n">
        <v>29.169902</v>
      </c>
      <c r="CU131" s="2868" t="n">
        <v>-10.52565690322578</v>
      </c>
      <c r="CV131" s="2868" t="n">
        <v>6.123502000000002</v>
      </c>
      <c r="CW131" s="2868" t="n">
        <v>43.47827</v>
      </c>
      <c r="CX131" s="2054" t="n"/>
      <c r="CY131" s="39" t="n"/>
      <c r="CZ131" s="3121" t="n">
        <v>153.869980645161</v>
      </c>
      <c r="DA131" s="2868" t="n">
        <v>108.910052</v>
      </c>
      <c r="DB131" s="2868" t="n"/>
      <c r="DC131" s="2868" t="n"/>
      <c r="DD131" s="2937" t="n">
        <v>123.107532</v>
      </c>
      <c r="DE131" s="1492" t="n"/>
      <c r="DF131" s="1492" t="n"/>
      <c r="DG131" s="1492" t="n"/>
      <c r="DH131" s="1492">
        <f>(DC131-DD131)/DD131</f>
        <v/>
      </c>
      <c r="DI131" s="2761" t="n"/>
      <c r="DJ131" s="2605" t="n"/>
      <c r="DL131" s="2605" t="n"/>
      <c r="DM131" s="2847">
        <f>(CS131-CZ131)*10^6</f>
        <v/>
      </c>
      <c r="DN131" s="2847">
        <f>(CT131-DC131)*10^6</f>
        <v/>
      </c>
      <c r="DO131" s="2847">
        <f>(CW131-DD131)*10^6</f>
        <v/>
      </c>
    </row>
    <row customFormat="1" customHeight="1" hidden="1" ht="24.75" outlineLevel="1" r="132" s="1438">
      <c r="A132" s="2071" t="n"/>
      <c r="B132" s="2111" t="inlineStr">
        <is>
          <t xml:space="preserve">   Autres vas: Service foot, M2u, Moov job, immatriculation, voice alert, parrainage epiq, migration, moov fun.</t>
        </is>
      </c>
      <c r="C132" s="425" t="inlineStr">
        <is>
          <t>CA125</t>
        </is>
      </c>
      <c r="D132" s="2868" t="n">
        <v>0</v>
      </c>
      <c r="E132" s="2868" t="n"/>
      <c r="F132" s="2868" t="n">
        <v>0</v>
      </c>
      <c r="G132" s="2937" t="n">
        <v>0</v>
      </c>
      <c r="H132" s="2079" t="n"/>
      <c r="I132" s="1496" t="n"/>
      <c r="J132" s="2868" t="n">
        <v>0</v>
      </c>
      <c r="K132" s="2868" t="n"/>
      <c r="L132" s="2868" t="n">
        <v>0</v>
      </c>
      <c r="M132" s="2937" t="n">
        <v>0</v>
      </c>
      <c r="N132" s="2079" t="n"/>
      <c r="O132" s="2862" t="n"/>
      <c r="P132" s="2868" t="n">
        <v>0</v>
      </c>
      <c r="Q132" s="2868" t="n"/>
      <c r="R132" s="2868" t="n">
        <v>0</v>
      </c>
      <c r="S132" s="2937" t="n">
        <v>0</v>
      </c>
      <c r="T132" s="2079" t="n"/>
      <c r="U132" s="1496" t="n"/>
      <c r="V132" s="3119" t="n">
        <v>0</v>
      </c>
      <c r="W132" s="3120" t="n"/>
      <c r="X132" s="3120" t="n">
        <v>0</v>
      </c>
      <c r="Y132" s="3120" t="n">
        <v>0</v>
      </c>
      <c r="Z132" s="3120" t="n">
        <v>0</v>
      </c>
      <c r="AA132" s="3090" t="n">
        <v>0</v>
      </c>
      <c r="AB132" s="2079" t="n"/>
      <c r="AC132" s="1496" t="n"/>
      <c r="AD132" s="2868" t="n"/>
      <c r="AE132" s="2868" t="n"/>
      <c r="AF132" s="2868" t="n"/>
      <c r="AG132" s="2868" t="n"/>
      <c r="AH132" s="2867" t="n"/>
      <c r="AI132" s="2937" t="n"/>
      <c r="AJ132" s="1492" t="n"/>
      <c r="AK132" s="1496" t="n"/>
      <c r="AL132" s="2868" t="n"/>
      <c r="AM132" s="2868" t="n"/>
      <c r="AN132" s="2868" t="n"/>
      <c r="AO132" s="2868" t="n"/>
      <c r="AP132" s="2868" t="n"/>
      <c r="AQ132" s="2867" t="n"/>
      <c r="AR132" s="2937" t="n"/>
      <c r="AS132" s="1492" t="n"/>
      <c r="AT132" s="2862" t="n"/>
      <c r="AU132" s="2867" t="n"/>
      <c r="AV132" s="2868" t="n"/>
      <c r="AW132" s="2868" t="n"/>
      <c r="AX132" s="2868" t="n"/>
      <c r="AY132" s="2868" t="n"/>
      <c r="AZ132" s="2937" t="n"/>
      <c r="BA132" s="1492" t="n"/>
      <c r="BB132" s="1496" t="n"/>
      <c r="BC132" s="2867" t="n"/>
      <c r="BD132" s="2868" t="n"/>
      <c r="BE132" s="2868" t="n"/>
      <c r="BF132" s="2868" t="n"/>
      <c r="BG132" s="2868" t="n"/>
      <c r="BH132" s="2937" t="n"/>
      <c r="BI132" s="1492" t="n"/>
      <c r="BJ132" s="2862" t="n"/>
      <c r="BK132" s="2867" t="n"/>
      <c r="BL132" s="2868" t="n"/>
      <c r="BM132" s="2868" t="n"/>
      <c r="BN132" s="2868" t="n"/>
      <c r="BO132" s="2868" t="n"/>
      <c r="BP132" s="2868" t="n"/>
      <c r="BQ132" s="2937" t="n"/>
      <c r="BR132" s="1492" t="n"/>
      <c r="BS132" s="1496" t="n"/>
      <c r="BT132" s="2867" t="n"/>
      <c r="BU132" s="2868" t="n"/>
      <c r="BV132" s="2868" t="n"/>
      <c r="BW132" s="2868" t="n"/>
      <c r="BX132" s="2868" t="n"/>
      <c r="BY132" s="2937" t="n"/>
      <c r="BZ132" s="1492" t="n"/>
      <c r="CA132" s="482" t="n"/>
      <c r="CB132" s="2867" t="n"/>
      <c r="CC132" s="2868" t="n"/>
      <c r="CD132" s="2868" t="n"/>
      <c r="CE132" s="2868" t="n"/>
      <c r="CF132" s="2868" t="n"/>
      <c r="CG132" s="2937" t="n"/>
      <c r="CH132" s="1492" t="n"/>
      <c r="CI132" s="482" t="n"/>
      <c r="CJ132" s="2867" t="n"/>
      <c r="CK132" s="2868" t="n"/>
      <c r="CL132" s="2868" t="n"/>
      <c r="CM132" s="2868" t="n"/>
      <c r="CN132" s="2868" t="n"/>
      <c r="CO132" s="2937" t="n"/>
      <c r="CP132" s="1492" t="n"/>
      <c r="CQ132" s="1496" t="n"/>
      <c r="CR132" s="2868" t="n">
        <v>0</v>
      </c>
      <c r="CS132" s="2868" t="n">
        <v>0</v>
      </c>
      <c r="CT132" s="2868" t="n">
        <v>0</v>
      </c>
      <c r="CU132" s="2868" t="n">
        <v>0</v>
      </c>
      <c r="CV132" s="2868" t="n">
        <v>0</v>
      </c>
      <c r="CW132" s="2868" t="n">
        <v>0</v>
      </c>
      <c r="CX132" s="2054">
        <f>+CR132/CW132-1</f>
        <v/>
      </c>
      <c r="CY132" s="39" t="n"/>
      <c r="CZ132" s="3121" t="n"/>
      <c r="DA132" s="2868" t="n">
        <v>0</v>
      </c>
      <c r="DB132" s="2868" t="n"/>
      <c r="DC132" s="2868" t="n"/>
      <c r="DD132" s="2937" t="n">
        <v>0</v>
      </c>
      <c r="DE132" s="1492">
        <f>(CZ132-DD132)/DD132</f>
        <v/>
      </c>
      <c r="DF132" s="1492">
        <f>(DA132-DD132)/DD132</f>
        <v/>
      </c>
      <c r="DG132" s="1492">
        <f>(DB132-DD132)/DD132</f>
        <v/>
      </c>
      <c r="DH132" s="1492">
        <f>(DC132-DD132)/DD132</f>
        <v/>
      </c>
      <c r="DI132" s="2761" t="n"/>
      <c r="DJ132" s="2605" t="n"/>
      <c r="DL132" s="2605" t="n"/>
      <c r="DM132" s="2847">
        <f>(CS132-CZ132)*10^6</f>
        <v/>
      </c>
      <c r="DN132" s="2847">
        <f>(CT132-DC132)*10^6</f>
        <v/>
      </c>
      <c r="DO132" s="2847">
        <f>(CW132-DD132)*10^6</f>
        <v/>
      </c>
    </row>
    <row customFormat="1" customHeight="1" hidden="1" ht="15" outlineLevel="1" r="133" s="1438">
      <c r="A133" s="2071" t="n"/>
      <c r="B133" s="1905" t="inlineStr">
        <is>
          <t xml:space="preserve">    CRBT</t>
        </is>
      </c>
      <c r="C133" s="425" t="inlineStr">
        <is>
          <t>CA126</t>
        </is>
      </c>
      <c r="D133" s="2868" t="n">
        <v>0</v>
      </c>
      <c r="E133" s="2868" t="n">
        <v>0</v>
      </c>
      <c r="F133" s="2868" t="n">
        <v>0</v>
      </c>
      <c r="G133" s="2937" t="n">
        <v>0.006843</v>
      </c>
      <c r="H133" s="2079" t="n">
        <v>-1</v>
      </c>
      <c r="I133" s="1496" t="n"/>
      <c r="J133" s="2868" t="n">
        <v>0</v>
      </c>
      <c r="K133" s="2868" t="n">
        <v>0</v>
      </c>
      <c r="L133" s="2868" t="n">
        <v>0</v>
      </c>
      <c r="M133" s="2937" t="n">
        <v>0.007076</v>
      </c>
      <c r="N133" s="2079" t="n">
        <v>-1</v>
      </c>
      <c r="O133" s="2862" t="n"/>
      <c r="P133" s="2868" t="n">
        <v>0</v>
      </c>
      <c r="Q133" s="2868" t="n">
        <v>0</v>
      </c>
      <c r="R133" s="2868" t="n">
        <v>0</v>
      </c>
      <c r="S133" s="2937" t="n">
        <v>0.000745</v>
      </c>
      <c r="T133" s="2079" t="n">
        <v>-1</v>
      </c>
      <c r="U133" s="1496" t="n"/>
      <c r="V133" s="3119" t="n">
        <v>0</v>
      </c>
      <c r="W133" s="3120" t="n">
        <v>0</v>
      </c>
      <c r="X133" s="3120" t="n">
        <v>0</v>
      </c>
      <c r="Y133" s="3120" t="n">
        <v>0</v>
      </c>
      <c r="Z133" s="3120" t="n">
        <v>0</v>
      </c>
      <c r="AA133" s="3090" t="n">
        <v>0.010654</v>
      </c>
      <c r="AB133" s="2079" t="n">
        <v>-1</v>
      </c>
      <c r="AC133" s="1496" t="n"/>
      <c r="AD133" s="2868" t="n"/>
      <c r="AE133" s="2868" t="n"/>
      <c r="AF133" s="2868" t="n"/>
      <c r="AG133" s="2868" t="n"/>
      <c r="AH133" s="2867" t="n"/>
      <c r="AI133" s="2937" t="n"/>
      <c r="AJ133" s="1492" t="n"/>
      <c r="AK133" s="1496" t="n"/>
      <c r="AL133" s="2868" t="n"/>
      <c r="AM133" s="2868" t="n"/>
      <c r="AN133" s="2868" t="n"/>
      <c r="AO133" s="2868" t="n"/>
      <c r="AP133" s="2868" t="n"/>
      <c r="AQ133" s="2867" t="n"/>
      <c r="AR133" s="2937" t="n"/>
      <c r="AS133" s="1492" t="n"/>
      <c r="AT133" s="2862" t="n"/>
      <c r="AU133" s="2867" t="n"/>
      <c r="AV133" s="2868" t="n"/>
      <c r="AW133" s="2868" t="n"/>
      <c r="AX133" s="2868" t="n"/>
      <c r="AY133" s="2868" t="n"/>
      <c r="AZ133" s="2937" t="n"/>
      <c r="BA133" s="1492" t="n"/>
      <c r="BB133" s="1496" t="n"/>
      <c r="BC133" s="2867" t="n"/>
      <c r="BD133" s="2868" t="n"/>
      <c r="BE133" s="2868" t="n"/>
      <c r="BF133" s="2868" t="n"/>
      <c r="BG133" s="2868" t="n"/>
      <c r="BH133" s="2937" t="n"/>
      <c r="BI133" s="1492" t="n"/>
      <c r="BJ133" s="2862" t="n"/>
      <c r="BK133" s="2867" t="n"/>
      <c r="BL133" s="2868" t="n"/>
      <c r="BM133" s="2868" t="n"/>
      <c r="BN133" s="2868" t="n"/>
      <c r="BO133" s="2868" t="n"/>
      <c r="BP133" s="2868" t="n"/>
      <c r="BQ133" s="2937" t="n"/>
      <c r="BR133" s="1492" t="n"/>
      <c r="BS133" s="1496" t="n"/>
      <c r="BT133" s="2867" t="n"/>
      <c r="BU133" s="2868" t="n"/>
      <c r="BV133" s="2868" t="n"/>
      <c r="BW133" s="2868" t="n"/>
      <c r="BX133" s="2868" t="n"/>
      <c r="BY133" s="2937" t="n"/>
      <c r="BZ133" s="1492" t="n"/>
      <c r="CA133" s="482" t="n"/>
      <c r="CB133" s="2867" t="n"/>
      <c r="CC133" s="2868" t="n"/>
      <c r="CD133" s="2868" t="n"/>
      <c r="CE133" s="2868" t="n"/>
      <c r="CF133" s="2868" t="n"/>
      <c r="CG133" s="2937" t="n"/>
      <c r="CH133" s="1492" t="n"/>
      <c r="CI133" s="482" t="n"/>
      <c r="CJ133" s="2867" t="n"/>
      <c r="CK133" s="2868" t="n"/>
      <c r="CL133" s="2868" t="n"/>
      <c r="CM133" s="2868" t="n"/>
      <c r="CN133" s="2868" t="n"/>
      <c r="CO133" s="2937" t="n"/>
      <c r="CP133" s="1492" t="n"/>
      <c r="CQ133" s="1496" t="n"/>
      <c r="CR133" s="2868" t="n">
        <v>0</v>
      </c>
      <c r="CS133" s="2868" t="n">
        <v>0</v>
      </c>
      <c r="CT133" s="2868" t="n">
        <v>0</v>
      </c>
      <c r="CU133" s="2868" t="n">
        <v>0</v>
      </c>
      <c r="CV133" s="2868" t="n">
        <v>0</v>
      </c>
      <c r="CW133" s="2868" t="n">
        <v>0.025318</v>
      </c>
      <c r="CX133" s="2054">
        <f>+CR133/CW133-1</f>
        <v/>
      </c>
      <c r="CY133" s="39" t="n"/>
      <c r="CZ133" s="3121" t="n">
        <v>0</v>
      </c>
      <c r="DA133" s="2868" t="n">
        <v>0</v>
      </c>
      <c r="DB133" s="2868" t="n"/>
      <c r="DC133" s="2868" t="n"/>
      <c r="DD133" s="2937" t="n">
        <v>0.02531800000000001</v>
      </c>
      <c r="DE133" s="1492">
        <f>(CZ133-DD133)/DD133</f>
        <v/>
      </c>
      <c r="DF133" s="1492">
        <f>(DA133-DD133)/DD133</f>
        <v/>
      </c>
      <c r="DG133" s="1492">
        <f>(DB133-DD133)/DD133</f>
        <v/>
      </c>
      <c r="DH133" s="1492">
        <f>(DC133-DD133)/DD133</f>
        <v/>
      </c>
      <c r="DI133" s="2761" t="n"/>
      <c r="DJ133" s="2605" t="n"/>
      <c r="DL133" s="2605" t="n"/>
      <c r="DM133" s="2847">
        <f>(CS133-CZ133)*10^6</f>
        <v/>
      </c>
      <c r="DN133" s="2847">
        <f>(CT133-DC133)*10^6</f>
        <v/>
      </c>
      <c r="DO133" s="2847">
        <f>(CW133-DD133)*10^6</f>
        <v/>
      </c>
    </row>
    <row customFormat="1" customHeight="1" hidden="1" ht="15" outlineLevel="1" r="134" s="1438">
      <c r="A134" s="2071" t="n"/>
      <c r="B134" s="1905" t="inlineStr">
        <is>
          <t xml:space="preserve">    Story Box</t>
        </is>
      </c>
      <c r="C134" s="425" t="inlineStr">
        <is>
          <t>CA127</t>
        </is>
      </c>
      <c r="D134" s="2868" t="n">
        <v>0</v>
      </c>
      <c r="E134" s="2868" t="n">
        <v>0</v>
      </c>
      <c r="F134" s="2868" t="n">
        <v>0</v>
      </c>
      <c r="G134" s="2937" t="n">
        <v>0</v>
      </c>
      <c r="H134" s="2079" t="n"/>
      <c r="I134" s="1496" t="n"/>
      <c r="J134" s="2868" t="n">
        <v>0</v>
      </c>
      <c r="K134" s="2868" t="n">
        <v>0</v>
      </c>
      <c r="L134" s="2868" t="n">
        <v>0</v>
      </c>
      <c r="M134" s="2937" t="n">
        <v>0</v>
      </c>
      <c r="N134" s="2079" t="n"/>
      <c r="O134" s="2862" t="n"/>
      <c r="P134" s="2868" t="n">
        <v>0</v>
      </c>
      <c r="Q134" s="2868" t="n">
        <v>0</v>
      </c>
      <c r="R134" s="2868" t="n">
        <v>0</v>
      </c>
      <c r="S134" s="2937" t="n">
        <v>0</v>
      </c>
      <c r="T134" s="2079" t="n"/>
      <c r="U134" s="1496" t="n"/>
      <c r="V134" s="3119" t="n">
        <v>0</v>
      </c>
      <c r="W134" s="3120" t="n">
        <v>0</v>
      </c>
      <c r="X134" s="3120" t="n">
        <v>0</v>
      </c>
      <c r="Y134" s="3120" t="n">
        <v>0</v>
      </c>
      <c r="Z134" s="3120" t="n">
        <v>0</v>
      </c>
      <c r="AA134" s="3090" t="n">
        <v>0</v>
      </c>
      <c r="AB134" s="2079" t="n"/>
      <c r="AC134" s="1496" t="n"/>
      <c r="AD134" s="2868" t="n"/>
      <c r="AE134" s="2868" t="n"/>
      <c r="AF134" s="2868" t="n"/>
      <c r="AG134" s="2868" t="n"/>
      <c r="AH134" s="2867" t="n"/>
      <c r="AI134" s="2937" t="n"/>
      <c r="AJ134" s="1492" t="n"/>
      <c r="AK134" s="1496" t="n"/>
      <c r="AL134" s="2868" t="n"/>
      <c r="AM134" s="2868" t="n"/>
      <c r="AN134" s="2868" t="n"/>
      <c r="AO134" s="2868" t="n"/>
      <c r="AP134" s="2868" t="n"/>
      <c r="AQ134" s="2867" t="n"/>
      <c r="AR134" s="2937" t="n"/>
      <c r="AS134" s="1492" t="n"/>
      <c r="AT134" s="2862" t="n"/>
      <c r="AU134" s="2867" t="n"/>
      <c r="AV134" s="2868" t="n"/>
      <c r="AW134" s="2868" t="n"/>
      <c r="AX134" s="2868" t="n"/>
      <c r="AY134" s="2868" t="n"/>
      <c r="AZ134" s="2937" t="n"/>
      <c r="BA134" s="1492" t="n"/>
      <c r="BB134" s="1496" t="n"/>
      <c r="BC134" s="2867" t="n"/>
      <c r="BD134" s="2868" t="n"/>
      <c r="BE134" s="2868" t="n"/>
      <c r="BF134" s="2868" t="n"/>
      <c r="BG134" s="2868" t="n"/>
      <c r="BH134" s="2937" t="n"/>
      <c r="BI134" s="1492" t="n"/>
      <c r="BJ134" s="2862" t="n"/>
      <c r="BK134" s="2867" t="n"/>
      <c r="BL134" s="2868" t="n"/>
      <c r="BM134" s="2868" t="n"/>
      <c r="BN134" s="2868" t="n"/>
      <c r="BO134" s="2868" t="n"/>
      <c r="BP134" s="2868" t="n"/>
      <c r="BQ134" s="2937" t="n"/>
      <c r="BR134" s="1492" t="n"/>
      <c r="BS134" s="1496" t="n"/>
      <c r="BT134" s="2867" t="n"/>
      <c r="BU134" s="2868" t="n"/>
      <c r="BV134" s="2868" t="n"/>
      <c r="BW134" s="2868" t="n"/>
      <c r="BX134" s="2868" t="n"/>
      <c r="BY134" s="2937" t="n"/>
      <c r="BZ134" s="1492" t="n"/>
      <c r="CA134" s="482" t="n"/>
      <c r="CB134" s="2867" t="n"/>
      <c r="CC134" s="2868" t="n"/>
      <c r="CD134" s="2868" t="n"/>
      <c r="CE134" s="2868" t="n"/>
      <c r="CF134" s="2868" t="n"/>
      <c r="CG134" s="2937" t="n"/>
      <c r="CH134" s="1492" t="n"/>
      <c r="CI134" s="482" t="n"/>
      <c r="CJ134" s="2867" t="n"/>
      <c r="CK134" s="2868" t="n"/>
      <c r="CL134" s="2868" t="n"/>
      <c r="CM134" s="2868" t="n"/>
      <c r="CN134" s="2868" t="n"/>
      <c r="CO134" s="2937" t="n"/>
      <c r="CP134" s="1492" t="n"/>
      <c r="CQ134" s="1496" t="n"/>
      <c r="CR134" s="2868" t="n">
        <v>0</v>
      </c>
      <c r="CS134" s="2868" t="n">
        <v>0</v>
      </c>
      <c r="CT134" s="2868" t="n">
        <v>0</v>
      </c>
      <c r="CU134" s="2868" t="n">
        <v>0</v>
      </c>
      <c r="CV134" s="2868" t="n">
        <v>0</v>
      </c>
      <c r="CW134" s="2868" t="n">
        <v>0</v>
      </c>
      <c r="CX134" s="2054" t="n"/>
      <c r="CY134" s="39" t="n"/>
      <c r="CZ134" s="3121" t="n">
        <v>0</v>
      </c>
      <c r="DA134" s="2868" t="n">
        <v>0</v>
      </c>
      <c r="DB134" s="2868" t="n"/>
      <c r="DC134" s="2868" t="n"/>
      <c r="DD134" s="2937" t="n">
        <v>0</v>
      </c>
      <c r="DE134" s="1492" t="n"/>
      <c r="DF134" s="1492" t="n"/>
      <c r="DG134" s="1492" t="n"/>
      <c r="DH134" s="1492" t="n"/>
      <c r="DI134" s="2761" t="n"/>
      <c r="DJ134" s="2605" t="n"/>
      <c r="DL134" s="2605" t="n"/>
      <c r="DM134" s="2847">
        <f>(CS134-CZ134)*10^6</f>
        <v/>
      </c>
      <c r="DN134" s="2847">
        <f>(CT134-DC134)*10^6</f>
        <v/>
      </c>
      <c r="DO134" s="2847">
        <f>(CW134-DD134)*10^6</f>
        <v/>
      </c>
    </row>
    <row customFormat="1" customHeight="1" hidden="1" ht="15" outlineLevel="1" r="135" s="1438">
      <c r="A135" s="2071" t="n"/>
      <c r="B135" s="1905" t="inlineStr">
        <is>
          <t xml:space="preserve">    Phonebook STK</t>
        </is>
      </c>
      <c r="C135" s="425" t="inlineStr">
        <is>
          <t>CA128</t>
        </is>
      </c>
      <c r="D135" s="2868" t="n">
        <v>0</v>
      </c>
      <c r="E135" s="2868" t="n">
        <v>0</v>
      </c>
      <c r="F135" s="2868" t="n">
        <v>0</v>
      </c>
      <c r="G135" s="2937" t="n">
        <v>0</v>
      </c>
      <c r="H135" s="2079" t="n"/>
      <c r="I135" s="1496" t="n"/>
      <c r="J135" s="2868" t="n">
        <v>0</v>
      </c>
      <c r="K135" s="2868" t="n">
        <v>0</v>
      </c>
      <c r="L135" s="2868" t="n">
        <v>0</v>
      </c>
      <c r="M135" s="2937" t="n">
        <v>0</v>
      </c>
      <c r="N135" s="2079" t="n"/>
      <c r="O135" s="2862" t="n"/>
      <c r="P135" s="2868" t="n">
        <v>0</v>
      </c>
      <c r="Q135" s="2868" t="n">
        <v>0</v>
      </c>
      <c r="R135" s="2868" t="n">
        <v>0</v>
      </c>
      <c r="S135" s="2937" t="n">
        <v>0</v>
      </c>
      <c r="T135" s="2079" t="n"/>
      <c r="U135" s="1496" t="n"/>
      <c r="V135" s="3119" t="n">
        <v>0</v>
      </c>
      <c r="W135" s="3120" t="n">
        <v>0</v>
      </c>
      <c r="X135" s="3120" t="n">
        <v>0</v>
      </c>
      <c r="Y135" s="3120" t="n">
        <v>0</v>
      </c>
      <c r="Z135" s="3120" t="n">
        <v>0</v>
      </c>
      <c r="AA135" s="3090" t="n">
        <v>0</v>
      </c>
      <c r="AB135" s="2079" t="n"/>
      <c r="AC135" s="1496" t="n"/>
      <c r="AD135" s="2868" t="n"/>
      <c r="AE135" s="2868" t="n"/>
      <c r="AF135" s="2868" t="n"/>
      <c r="AG135" s="2868" t="n"/>
      <c r="AH135" s="2867" t="n"/>
      <c r="AI135" s="2937" t="n"/>
      <c r="AJ135" s="1492" t="n"/>
      <c r="AK135" s="1496" t="n"/>
      <c r="AL135" s="2868" t="n"/>
      <c r="AM135" s="2868" t="n"/>
      <c r="AN135" s="2868" t="n"/>
      <c r="AO135" s="2868" t="n"/>
      <c r="AP135" s="2868" t="n"/>
      <c r="AQ135" s="2867" t="n"/>
      <c r="AR135" s="2937" t="n"/>
      <c r="AS135" s="1492" t="n"/>
      <c r="AT135" s="2862" t="n"/>
      <c r="AU135" s="2867" t="n"/>
      <c r="AV135" s="2868" t="n"/>
      <c r="AW135" s="2868" t="n"/>
      <c r="AX135" s="2868" t="n"/>
      <c r="AY135" s="2868" t="n"/>
      <c r="AZ135" s="2937" t="n"/>
      <c r="BA135" s="1492" t="n"/>
      <c r="BB135" s="1496" t="n"/>
      <c r="BC135" s="2867" t="n"/>
      <c r="BD135" s="2868" t="n"/>
      <c r="BE135" s="2868" t="n"/>
      <c r="BF135" s="2868" t="n"/>
      <c r="BG135" s="2868" t="n"/>
      <c r="BH135" s="2937" t="n"/>
      <c r="BI135" s="1492" t="n"/>
      <c r="BJ135" s="2862" t="n"/>
      <c r="BK135" s="2867" t="n"/>
      <c r="BL135" s="2868" t="n"/>
      <c r="BM135" s="2868" t="n"/>
      <c r="BN135" s="2868" t="n"/>
      <c r="BO135" s="2868" t="n"/>
      <c r="BP135" s="2868" t="n"/>
      <c r="BQ135" s="2937" t="n"/>
      <c r="BR135" s="1492" t="n"/>
      <c r="BS135" s="1496" t="n"/>
      <c r="BT135" s="2867" t="n"/>
      <c r="BU135" s="2868" t="n"/>
      <c r="BV135" s="2868" t="n"/>
      <c r="BW135" s="2868" t="n"/>
      <c r="BX135" s="2868" t="n"/>
      <c r="BY135" s="2937" t="n"/>
      <c r="BZ135" s="1492" t="n"/>
      <c r="CA135" s="482" t="n"/>
      <c r="CB135" s="2867" t="n"/>
      <c r="CC135" s="2868" t="n"/>
      <c r="CD135" s="2868" t="n"/>
      <c r="CE135" s="2868" t="n"/>
      <c r="CF135" s="2868" t="n"/>
      <c r="CG135" s="2937" t="n"/>
      <c r="CH135" s="1492" t="n"/>
      <c r="CI135" s="482" t="n"/>
      <c r="CJ135" s="2867" t="n"/>
      <c r="CK135" s="2868" t="n"/>
      <c r="CL135" s="2868" t="n"/>
      <c r="CM135" s="2868" t="n"/>
      <c r="CN135" s="2868" t="n"/>
      <c r="CO135" s="2937" t="n"/>
      <c r="CP135" s="1492" t="n"/>
      <c r="CQ135" s="1496" t="n"/>
      <c r="CR135" s="2868" t="n">
        <v>0</v>
      </c>
      <c r="CS135" s="2868" t="n">
        <v>0</v>
      </c>
      <c r="CT135" s="2868" t="n">
        <v>0</v>
      </c>
      <c r="CU135" s="2868" t="n">
        <v>0</v>
      </c>
      <c r="CV135" s="2868" t="n">
        <v>0</v>
      </c>
      <c r="CW135" s="2868" t="n">
        <v>0</v>
      </c>
      <c r="CX135" s="2054" t="n"/>
      <c r="CY135" s="39" t="n"/>
      <c r="CZ135" s="3121" t="n">
        <v>0</v>
      </c>
      <c r="DA135" s="2868" t="n">
        <v>0</v>
      </c>
      <c r="DB135" s="2868" t="n"/>
      <c r="DC135" s="2868" t="n"/>
      <c r="DD135" s="2937" t="n">
        <v>0</v>
      </c>
      <c r="DE135" s="1492" t="n"/>
      <c r="DF135" s="1492" t="n"/>
      <c r="DG135" s="1492" t="n"/>
      <c r="DH135" s="1492" t="n"/>
      <c r="DI135" s="2761" t="n"/>
      <c r="DJ135" s="2605" t="n"/>
      <c r="DL135" s="2605" t="n"/>
      <c r="DM135" s="2847">
        <f>(CS135-CZ135)*10^6</f>
        <v/>
      </c>
      <c r="DN135" s="2847">
        <f>(CT135-DC135)*10^6</f>
        <v/>
      </c>
      <c r="DO135" s="2847">
        <f>(CW135-DD135)*10^6</f>
        <v/>
      </c>
    </row>
    <row customFormat="1" customHeight="1" hidden="1" ht="15" outlineLevel="1" r="136" s="1438">
      <c r="A136" s="2071" t="n"/>
      <c r="B136" s="1905" t="inlineStr">
        <is>
          <t xml:space="preserve">    Gaming</t>
        </is>
      </c>
      <c r="C136" s="425" t="inlineStr">
        <is>
          <t>CA129</t>
        </is>
      </c>
      <c r="D136" s="2868" t="n">
        <v>0</v>
      </c>
      <c r="E136" s="2868" t="n">
        <v>0</v>
      </c>
      <c r="F136" s="2868" t="n">
        <v>0</v>
      </c>
      <c r="G136" s="2937" t="n">
        <v>0</v>
      </c>
      <c r="H136" s="2079" t="n"/>
      <c r="I136" s="1496" t="n"/>
      <c r="J136" s="2868" t="n">
        <v>0</v>
      </c>
      <c r="K136" s="2868" t="n">
        <v>0</v>
      </c>
      <c r="L136" s="2868" t="n">
        <v>0</v>
      </c>
      <c r="M136" s="2937" t="n">
        <v>0</v>
      </c>
      <c r="N136" s="2079" t="n"/>
      <c r="O136" s="2862" t="n"/>
      <c r="P136" s="2868" t="n">
        <v>0</v>
      </c>
      <c r="Q136" s="2868" t="n">
        <v>0</v>
      </c>
      <c r="R136" s="2868" t="n">
        <v>0</v>
      </c>
      <c r="S136" s="2937" t="n">
        <v>0</v>
      </c>
      <c r="T136" s="2079" t="n"/>
      <c r="U136" s="1496" t="n"/>
      <c r="V136" s="3119" t="n">
        <v>0</v>
      </c>
      <c r="W136" s="3120" t="n">
        <v>0</v>
      </c>
      <c r="X136" s="3120" t="n">
        <v>0</v>
      </c>
      <c r="Y136" s="3120" t="n">
        <v>0</v>
      </c>
      <c r="Z136" s="3120" t="n">
        <v>0</v>
      </c>
      <c r="AA136" s="3090" t="n">
        <v>0</v>
      </c>
      <c r="AB136" s="2079" t="n"/>
      <c r="AC136" s="1496" t="n"/>
      <c r="AD136" s="2868" t="n"/>
      <c r="AE136" s="2868" t="n"/>
      <c r="AF136" s="2868" t="n"/>
      <c r="AG136" s="2868" t="n"/>
      <c r="AH136" s="2867" t="n"/>
      <c r="AI136" s="2937" t="n"/>
      <c r="AJ136" s="1492" t="n"/>
      <c r="AK136" s="1496" t="n"/>
      <c r="AL136" s="2868" t="n"/>
      <c r="AM136" s="2868" t="n"/>
      <c r="AN136" s="2868" t="n"/>
      <c r="AO136" s="2868" t="n"/>
      <c r="AP136" s="2868" t="n"/>
      <c r="AQ136" s="2867" t="n"/>
      <c r="AR136" s="2937" t="n"/>
      <c r="AS136" s="1492" t="n"/>
      <c r="AT136" s="2862" t="n"/>
      <c r="AU136" s="2867" t="n"/>
      <c r="AV136" s="2868" t="n"/>
      <c r="AW136" s="2868" t="n"/>
      <c r="AX136" s="2868" t="n"/>
      <c r="AY136" s="2868" t="n"/>
      <c r="AZ136" s="2937" t="n"/>
      <c r="BA136" s="1492" t="n"/>
      <c r="BB136" s="1496" t="n"/>
      <c r="BC136" s="2867" t="n"/>
      <c r="BD136" s="2868" t="n"/>
      <c r="BE136" s="2868" t="n"/>
      <c r="BF136" s="2868" t="n"/>
      <c r="BG136" s="2868" t="n"/>
      <c r="BH136" s="2937" t="n"/>
      <c r="BI136" s="1492" t="n"/>
      <c r="BJ136" s="2862" t="n"/>
      <c r="BK136" s="2867" t="n"/>
      <c r="BL136" s="2868" t="n"/>
      <c r="BM136" s="2868" t="n"/>
      <c r="BN136" s="2868" t="n"/>
      <c r="BO136" s="2868" t="n"/>
      <c r="BP136" s="2868" t="n"/>
      <c r="BQ136" s="2937" t="n"/>
      <c r="BR136" s="1492" t="n"/>
      <c r="BS136" s="1496" t="n"/>
      <c r="BT136" s="2867" t="n"/>
      <c r="BU136" s="2868" t="n"/>
      <c r="BV136" s="2868" t="n"/>
      <c r="BW136" s="2868" t="n"/>
      <c r="BX136" s="2868" t="n"/>
      <c r="BY136" s="2937" t="n"/>
      <c r="BZ136" s="1492" t="n"/>
      <c r="CA136" s="482" t="n"/>
      <c r="CB136" s="2867" t="n"/>
      <c r="CC136" s="2868" t="n"/>
      <c r="CD136" s="2868" t="n"/>
      <c r="CE136" s="2868" t="n"/>
      <c r="CF136" s="2868" t="n"/>
      <c r="CG136" s="2937" t="n"/>
      <c r="CH136" s="1492" t="n"/>
      <c r="CI136" s="482" t="n"/>
      <c r="CJ136" s="2867" t="n"/>
      <c r="CK136" s="2868" t="n"/>
      <c r="CL136" s="2868" t="n"/>
      <c r="CM136" s="2868" t="n"/>
      <c r="CN136" s="2868" t="n"/>
      <c r="CO136" s="2937" t="n"/>
      <c r="CP136" s="1492" t="n"/>
      <c r="CQ136" s="1496" t="n"/>
      <c r="CR136" s="2868" t="n">
        <v>0</v>
      </c>
      <c r="CS136" s="2868" t="n">
        <v>0</v>
      </c>
      <c r="CT136" s="2868" t="n">
        <v>0</v>
      </c>
      <c r="CU136" s="2868" t="n">
        <v>0</v>
      </c>
      <c r="CV136" s="2868" t="n">
        <v>0</v>
      </c>
      <c r="CW136" s="2868" t="n">
        <v>0</v>
      </c>
      <c r="CX136" s="2054" t="n"/>
      <c r="CY136" s="39" t="n"/>
      <c r="CZ136" s="3121" t="n">
        <v>0</v>
      </c>
      <c r="DA136" s="2868" t="n">
        <v>0</v>
      </c>
      <c r="DB136" s="2868" t="n"/>
      <c r="DC136" s="2868" t="n"/>
      <c r="DD136" s="2937" t="n">
        <v>0</v>
      </c>
      <c r="DE136" s="1492" t="n"/>
      <c r="DF136" s="1492" t="n"/>
      <c r="DG136" s="1492" t="n"/>
      <c r="DH136" s="1492" t="n"/>
      <c r="DI136" s="2761" t="n"/>
      <c r="DJ136" s="2605" t="n"/>
      <c r="DL136" s="2605" t="n"/>
      <c r="DM136" s="2847">
        <f>(CS136-CZ136)*10^6</f>
        <v/>
      </c>
      <c r="DN136" s="2847">
        <f>(CT136-DC136)*10^6</f>
        <v/>
      </c>
      <c r="DO136" s="2847">
        <f>(CW136-DD136)*10^6</f>
        <v/>
      </c>
    </row>
    <row customFormat="1" customHeight="1" hidden="1" ht="15" outlineLevel="1" r="137" s="1439">
      <c r="A137" s="1912" t="n"/>
      <c r="B137" s="1902" t="inlineStr">
        <is>
          <t>Total Data</t>
        </is>
      </c>
      <c r="C137" s="425" t="inlineStr">
        <is>
          <t>CA130</t>
        </is>
      </c>
      <c r="D137" s="3085" t="n">
        <v>11.807397</v>
      </c>
      <c r="E137" s="3085" t="n">
        <v>12.33736529032258</v>
      </c>
      <c r="F137" s="3085" t="n">
        <v>-0.5299682903225804</v>
      </c>
      <c r="G137" s="3085" t="n">
        <v>13.431363</v>
      </c>
      <c r="H137" s="1928" t="n">
        <v>-0.1209085034780162</v>
      </c>
      <c r="I137" s="1498" t="n"/>
      <c r="J137" s="3085" t="n">
        <v>10.676795</v>
      </c>
      <c r="K137" s="3085" t="n">
        <v>12.54425019354839</v>
      </c>
      <c r="L137" s="3085" t="n">
        <v>-1.867455193548389</v>
      </c>
      <c r="M137" s="3085" t="n">
        <v>12.131226</v>
      </c>
      <c r="N137" s="1928" t="n">
        <v>-0.1198915097286951</v>
      </c>
      <c r="O137" s="3067" t="n"/>
      <c r="P137" s="3085" t="n">
        <v>1.54661</v>
      </c>
      <c r="Q137" s="3085" t="n">
        <v>13.02123187096774</v>
      </c>
      <c r="R137" s="3085" t="n">
        <v>-11.47462187096774</v>
      </c>
      <c r="S137" s="3085" t="n">
        <v>12.404561</v>
      </c>
      <c r="T137" s="1928" t="n">
        <v>-0.8753192474929181</v>
      </c>
      <c r="U137" s="1498" t="n"/>
      <c r="V137" s="3103" t="n">
        <v>17.529975</v>
      </c>
      <c r="W137" s="3104" t="n">
        <v>13.3181490322581</v>
      </c>
      <c r="X137" s="3104" t="n">
        <v>11.27058677419355</v>
      </c>
      <c r="Y137" s="3104" t="n">
        <v>4.2118259677419</v>
      </c>
      <c r="Z137" s="3104" t="n">
        <v>6.259388225806452</v>
      </c>
      <c r="AA137" s="3104" t="n">
        <v>11.388567</v>
      </c>
      <c r="AB137" s="1928" t="n">
        <v>0.5392608218400086</v>
      </c>
      <c r="AC137" s="1498" t="n"/>
      <c r="AD137" s="3085" t="n"/>
      <c r="AE137" s="3085" t="n"/>
      <c r="AF137" s="3085" t="n"/>
      <c r="AG137" s="3085" t="n"/>
      <c r="AH137" s="3105" t="n"/>
      <c r="AI137" s="3085" t="n"/>
      <c r="AJ137" s="1494" t="n"/>
      <c r="AK137" s="1498" t="n"/>
      <c r="AL137" s="3085" t="n"/>
      <c r="AM137" s="3085" t="n"/>
      <c r="AN137" s="3085" t="n"/>
      <c r="AO137" s="3085" t="n"/>
      <c r="AP137" s="3085" t="n"/>
      <c r="AQ137" s="3105" t="n"/>
      <c r="AR137" s="3085" t="n"/>
      <c r="AS137" s="1494" t="n"/>
      <c r="AT137" s="3067" t="n"/>
      <c r="AU137" s="3105" t="n"/>
      <c r="AV137" s="3085" t="n"/>
      <c r="AW137" s="3085" t="n"/>
      <c r="AX137" s="3085" t="n"/>
      <c r="AY137" s="3085" t="n"/>
      <c r="AZ137" s="3085" t="n"/>
      <c r="BA137" s="1494" t="n"/>
      <c r="BB137" s="1498" t="n"/>
      <c r="BC137" s="3105" t="n"/>
      <c r="BD137" s="3085" t="n"/>
      <c r="BE137" s="3085" t="n"/>
      <c r="BF137" s="3085" t="n"/>
      <c r="BG137" s="3085" t="n"/>
      <c r="BH137" s="3085" t="n"/>
      <c r="BI137" s="1494" t="n"/>
      <c r="BJ137" s="3067" t="n"/>
      <c r="BK137" s="3105" t="n"/>
      <c r="BL137" s="3085" t="n"/>
      <c r="BM137" s="3085" t="n"/>
      <c r="BN137" s="3085" t="n"/>
      <c r="BO137" s="3085" t="n"/>
      <c r="BP137" s="3085" t="n"/>
      <c r="BQ137" s="3085" t="n"/>
      <c r="BR137" s="1494" t="n"/>
      <c r="BS137" s="1498" t="n"/>
      <c r="BT137" s="3105" t="n"/>
      <c r="BU137" s="3085" t="n"/>
      <c r="BV137" s="3085" t="n"/>
      <c r="BW137" s="3085" t="n"/>
      <c r="BX137" s="3085" t="n"/>
      <c r="BY137" s="3085" t="n"/>
      <c r="BZ137" s="1494" t="n"/>
      <c r="CA137" s="659" t="n"/>
      <c r="CB137" s="3105" t="n"/>
      <c r="CC137" s="3085" t="n"/>
      <c r="CD137" s="3085" t="n"/>
      <c r="CE137" s="3085" t="n"/>
      <c r="CF137" s="3085" t="n"/>
      <c r="CG137" s="3085" t="n"/>
      <c r="CH137" s="1494" t="n"/>
      <c r="CI137" s="659" t="n"/>
      <c r="CJ137" s="3105" t="n"/>
      <c r="CK137" s="3085" t="n"/>
      <c r="CL137" s="3085" t="n"/>
      <c r="CM137" s="3085" t="n"/>
      <c r="CN137" s="3085" t="n"/>
      <c r="CO137" s="3085" t="n"/>
      <c r="CP137" s="1494" t="n"/>
      <c r="CQ137" s="1498" t="n"/>
      <c r="CR137" s="3085" t="n">
        <v>41.560777</v>
      </c>
      <c r="CS137" s="3085" t="n">
        <v>51.22099638709681</v>
      </c>
      <c r="CT137" s="3085" t="n">
        <v>35.30138877419355</v>
      </c>
      <c r="CU137" s="3085" t="n">
        <v>-9.660219387096809</v>
      </c>
      <c r="CV137" s="3085" t="n">
        <v>6.259388225806454</v>
      </c>
      <c r="CW137" s="3085" t="n">
        <v>49.355717</v>
      </c>
      <c r="CX137" s="2104">
        <f>+CR137/CW137-1</f>
        <v/>
      </c>
      <c r="CY137" s="666" t="n"/>
      <c r="CZ137" s="3106" t="n">
        <v>170.300867741935</v>
      </c>
      <c r="DA137" s="3085" t="n">
        <v>127.3445140967742</v>
      </c>
      <c r="DB137" s="3085" t="n"/>
      <c r="DC137" s="3085" t="n"/>
      <c r="DD137" s="3085" t="n">
        <v>138.08109</v>
      </c>
      <c r="DE137" s="1494">
        <f>(CZ137-DD137)/DD137</f>
        <v/>
      </c>
      <c r="DF137" s="1494">
        <f>(DA137-DD137)/DD137</f>
        <v/>
      </c>
      <c r="DG137" s="1494">
        <f>(DB137-DD137)/DD137</f>
        <v/>
      </c>
      <c r="DH137" s="1494">
        <f>(DC137-DD137)/DD137</f>
        <v/>
      </c>
      <c r="DI137" s="2761" t="n"/>
      <c r="DJ137" s="2605" t="n"/>
      <c r="DL137" s="2605" t="n"/>
      <c r="DM137" s="2847">
        <f>(CS137-CZ137)*10^6</f>
        <v/>
      </c>
      <c r="DN137" s="2847">
        <f>(CT137-DC137)*10^6</f>
        <v/>
      </c>
      <c r="DO137" s="2847">
        <f>(CW137-DD137)*10^6</f>
        <v/>
      </c>
    </row>
    <row customFormat="1" hidden="1" outlineLevel="1" r="138" s="1881">
      <c r="A138" s="1547" t="n"/>
      <c r="B138" s="1914" t="n"/>
      <c r="C138" s="425" t="inlineStr">
        <is>
          <t>CA131</t>
        </is>
      </c>
      <c r="D138" s="2884" t="n"/>
      <c r="E138" s="2884" t="n"/>
      <c r="F138" s="2884" t="n"/>
      <c r="G138" s="2884" t="n"/>
      <c r="H138" s="1929" t="n"/>
      <c r="I138" s="1939" t="n"/>
      <c r="J138" s="2884" t="n"/>
      <c r="K138" s="2884" t="n"/>
      <c r="L138" s="2884" t="n"/>
      <c r="M138" s="2884" t="n"/>
      <c r="N138" s="1929" t="n"/>
      <c r="O138" s="3107" t="n"/>
      <c r="P138" s="2884" t="n"/>
      <c r="Q138" s="2884" t="n"/>
      <c r="R138" s="2884" t="n"/>
      <c r="S138" s="2884" t="n"/>
      <c r="T138" s="1929" t="n"/>
      <c r="U138" s="1939" t="n"/>
      <c r="V138" s="3109" t="n"/>
      <c r="W138" s="3108" t="n"/>
      <c r="X138" s="3108" t="n"/>
      <c r="Y138" s="3108" t="n"/>
      <c r="Z138" s="3108" t="n"/>
      <c r="AA138" s="3108" t="n"/>
      <c r="AB138" s="1929" t="n"/>
      <c r="AC138" s="1939" t="n"/>
      <c r="AD138" s="2884" t="n"/>
      <c r="AE138" s="2884" t="n"/>
      <c r="AF138" s="2884" t="n"/>
      <c r="AG138" s="2884" t="n"/>
      <c r="AH138" s="2885" t="n"/>
      <c r="AI138" s="2884" t="n"/>
      <c r="AJ138" s="1999" t="n"/>
      <c r="AK138" s="1939" t="n"/>
      <c r="AL138" s="2884" t="n"/>
      <c r="AM138" s="2884" t="n"/>
      <c r="AN138" s="2884" t="n"/>
      <c r="AO138" s="2884" t="n"/>
      <c r="AP138" s="2884" t="n"/>
      <c r="AQ138" s="2885" t="n"/>
      <c r="AR138" s="2884" t="n"/>
      <c r="AS138" s="1999" t="n"/>
      <c r="AT138" s="3107" t="n"/>
      <c r="AU138" s="2885" t="n"/>
      <c r="AV138" s="2884" t="n"/>
      <c r="AW138" s="2884" t="n"/>
      <c r="AX138" s="2884" t="n"/>
      <c r="AY138" s="2884" t="n"/>
      <c r="AZ138" s="2884" t="n"/>
      <c r="BA138" s="1999" t="n"/>
      <c r="BB138" s="1939" t="n"/>
      <c r="BC138" s="2885" t="n"/>
      <c r="BD138" s="2884" t="n"/>
      <c r="BE138" s="2884" t="n"/>
      <c r="BF138" s="2884" t="n"/>
      <c r="BG138" s="2884" t="n"/>
      <c r="BH138" s="2884" t="n"/>
      <c r="BI138" s="1999" t="n"/>
      <c r="BJ138" s="3107" t="n"/>
      <c r="BK138" s="2885" t="n"/>
      <c r="BL138" s="2884" t="n"/>
      <c r="BM138" s="2884" t="n"/>
      <c r="BN138" s="2884" t="n"/>
      <c r="BO138" s="2884" t="n"/>
      <c r="BP138" s="2884" t="n"/>
      <c r="BQ138" s="2884" t="n"/>
      <c r="BR138" s="1999" t="n"/>
      <c r="BS138" s="1939" t="n"/>
      <c r="BT138" s="2885" t="n"/>
      <c r="BU138" s="2884" t="n"/>
      <c r="BV138" s="2884" t="n"/>
      <c r="BW138" s="2884" t="n"/>
      <c r="BX138" s="2884" t="n"/>
      <c r="BY138" s="2884" t="n"/>
      <c r="BZ138" s="1999" t="n"/>
      <c r="CA138" s="801" t="n"/>
      <c r="CB138" s="2885" t="n"/>
      <c r="CC138" s="2884" t="n"/>
      <c r="CD138" s="2884" t="n"/>
      <c r="CE138" s="2884" t="n"/>
      <c r="CF138" s="2884" t="n"/>
      <c r="CG138" s="2884" t="n"/>
      <c r="CH138" s="1999" t="n"/>
      <c r="CI138" s="801" t="n"/>
      <c r="CJ138" s="2885" t="n"/>
      <c r="CK138" s="2884" t="n"/>
      <c r="CL138" s="2884" t="n"/>
      <c r="CM138" s="2884" t="n"/>
      <c r="CN138" s="2884" t="n"/>
      <c r="CO138" s="2884" t="n"/>
      <c r="CP138" s="1999" t="n"/>
      <c r="CQ138" s="1939" t="n"/>
      <c r="CR138" s="2884" t="n"/>
      <c r="CS138" s="2884" t="n"/>
      <c r="CT138" s="2884" t="n"/>
      <c r="CU138" s="2884">
        <f>+CR138-CS138</f>
        <v/>
      </c>
      <c r="CV138" s="2884">
        <f>+CR138-CT138</f>
        <v/>
      </c>
      <c r="CW138" s="2884" t="n"/>
      <c r="CX138" s="2055" t="n"/>
      <c r="CY138" s="2056" t="n"/>
      <c r="CZ138" s="3110" t="n"/>
      <c r="DA138" s="2884" t="n"/>
      <c r="DB138" s="2884" t="n"/>
      <c r="DC138" s="2884" t="n"/>
      <c r="DD138" s="2884" t="n"/>
      <c r="DE138" s="1999" t="n"/>
      <c r="DF138" s="1999" t="n"/>
      <c r="DG138" s="1999" t="n"/>
      <c r="DH138" s="1999" t="n"/>
      <c r="DI138" s="2761" t="n"/>
      <c r="DJ138" s="2761" t="n"/>
      <c r="DK138" s="418" t="n"/>
      <c r="DL138" s="2761" t="n"/>
      <c r="DM138" s="2847">
        <f>(CS138-CZ138)*10^6</f>
        <v/>
      </c>
      <c r="DN138" s="2847">
        <f>(CT138-DC138)*10^6</f>
        <v/>
      </c>
      <c r="DO138" s="2847">
        <f>(CW138-DD138)*10^6</f>
        <v/>
      </c>
      <c r="DP138" s="418" t="n"/>
      <c r="DQ138" s="418" t="n"/>
      <c r="DR138" s="418" t="n"/>
      <c r="DS138" s="418" t="n"/>
      <c r="DT138" s="418" t="n"/>
      <c r="DU138" s="418" t="n"/>
      <c r="DV138" s="418" t="n"/>
      <c r="DW138" s="418" t="n"/>
      <c r="DX138" s="418" t="n"/>
      <c r="DY138" s="418" t="n"/>
      <c r="DZ138" s="418" t="n"/>
      <c r="EA138" s="418" t="n"/>
      <c r="EB138" s="418" t="n"/>
      <c r="EC138" s="418" t="n"/>
      <c r="ED138" s="418" t="n"/>
      <c r="EE138" s="418" t="n"/>
      <c r="EF138" s="418" t="n"/>
      <c r="EG138" s="418" t="n"/>
      <c r="EH138" s="418" t="n"/>
      <c r="EI138" s="418" t="n"/>
      <c r="EJ138" s="418" t="n"/>
      <c r="EK138" s="418" t="n"/>
      <c r="EL138" s="418" t="n"/>
      <c r="EM138" s="418" t="n"/>
      <c r="EN138" s="418" t="n"/>
      <c r="EO138" s="418" t="n"/>
      <c r="EP138" s="418" t="n"/>
      <c r="EQ138" s="418" t="n"/>
      <c r="ER138" s="418" t="n"/>
      <c r="ES138" s="418" t="n"/>
      <c r="ET138" s="418" t="n"/>
      <c r="EU138" s="418" t="n"/>
      <c r="EV138" s="418" t="n"/>
      <c r="EW138" s="418" t="n"/>
      <c r="EX138" s="418" t="n"/>
      <c r="EY138" s="418" t="n"/>
      <c r="EZ138" s="418" t="n"/>
      <c r="FA138" s="418" t="n"/>
      <c r="FB138" s="418" t="n"/>
      <c r="FC138" s="418" t="n"/>
      <c r="FD138" s="418" t="n"/>
      <c r="FE138" s="418" t="n"/>
      <c r="FF138" s="418" t="n"/>
      <c r="FG138" s="418" t="n"/>
      <c r="FH138" s="418" t="n"/>
      <c r="FI138" s="418" t="n"/>
      <c r="FJ138" s="418" t="n"/>
      <c r="FK138" s="418" t="n"/>
      <c r="FL138" s="418" t="n"/>
      <c r="FM138" s="418" t="n"/>
      <c r="FN138" s="418" t="n"/>
      <c r="FO138" s="418" t="n"/>
      <c r="FP138" s="418" t="n"/>
      <c r="FQ138" s="418" t="n"/>
      <c r="FR138" s="418" t="n"/>
      <c r="FS138" s="418" t="n"/>
      <c r="FT138" s="418" t="n"/>
      <c r="FU138" s="418" t="n"/>
      <c r="FV138" s="418" t="n"/>
      <c r="FW138" s="418" t="n"/>
      <c r="FX138" s="418" t="n"/>
      <c r="FY138" s="418" t="n"/>
      <c r="FZ138" s="418" t="n"/>
      <c r="GA138" s="418" t="n"/>
      <c r="GB138" s="418" t="n"/>
      <c r="GC138" s="418" t="n"/>
      <c r="GD138" s="418" t="n"/>
      <c r="GE138" s="418" t="n"/>
      <c r="GF138" s="418" t="n"/>
      <c r="GG138" s="418" t="n"/>
      <c r="GH138" s="418" t="n"/>
      <c r="GI138" s="418" t="n"/>
      <c r="GJ138" s="418" t="n"/>
      <c r="GK138" s="418" t="n"/>
      <c r="GL138" s="418" t="n"/>
      <c r="GM138" s="418" t="n"/>
      <c r="GN138" s="418" t="n"/>
      <c r="GO138" s="418" t="n"/>
      <c r="GP138" s="418" t="n"/>
      <c r="GQ138" s="418" t="n"/>
      <c r="GR138" s="418" t="n"/>
      <c r="GS138" s="418" t="n"/>
      <c r="GT138" s="418" t="n"/>
      <c r="GU138" s="418" t="n"/>
      <c r="GV138" s="418" t="n"/>
      <c r="GW138" s="418" t="n"/>
      <c r="GX138" s="418" t="n"/>
      <c r="GY138" s="418" t="n"/>
      <c r="GZ138" s="418" t="n"/>
      <c r="HA138" s="418" t="n"/>
      <c r="HB138" s="418" t="n"/>
      <c r="HC138" s="418" t="n"/>
      <c r="HD138" s="418" t="n"/>
      <c r="HE138" s="418" t="n"/>
      <c r="HF138" s="418" t="n"/>
      <c r="HG138" s="418" t="n"/>
      <c r="HH138" s="418" t="n"/>
      <c r="HI138" s="418" t="n"/>
      <c r="HJ138" s="418" t="n"/>
      <c r="HK138" s="418" t="n"/>
      <c r="HL138" s="418" t="n"/>
    </row>
    <row customFormat="1" hidden="1" outlineLevel="1" r="139" s="1881">
      <c r="A139" s="1547" t="n"/>
      <c r="B139" s="1914" t="inlineStr">
        <is>
          <t>dont CA voix</t>
        </is>
      </c>
      <c r="C139" s="425" t="inlineStr">
        <is>
          <t>CA132</t>
        </is>
      </c>
      <c r="D139" s="2884" t="n">
        <v>0</v>
      </c>
      <c r="E139" s="2884" t="n"/>
      <c r="F139" s="2884" t="n">
        <v>0</v>
      </c>
      <c r="G139" s="2884" t="n"/>
      <c r="H139" s="1929" t="n"/>
      <c r="I139" s="1939" t="n"/>
      <c r="J139" s="2884" t="n">
        <v>0</v>
      </c>
      <c r="K139" s="2884" t="n"/>
      <c r="L139" s="2884" t="n">
        <v>0</v>
      </c>
      <c r="M139" s="2884" t="n"/>
      <c r="N139" s="1929" t="n"/>
      <c r="O139" s="3107" t="n"/>
      <c r="P139" s="2884" t="n">
        <v>0</v>
      </c>
      <c r="Q139" s="2884" t="n"/>
      <c r="R139" s="2884" t="n">
        <v>0</v>
      </c>
      <c r="S139" s="2884" t="n"/>
      <c r="T139" s="1929" t="n"/>
      <c r="U139" s="1939" t="n"/>
      <c r="V139" s="3109" t="n">
        <v>0</v>
      </c>
      <c r="W139" s="3108" t="n"/>
      <c r="X139" s="3108" t="n"/>
      <c r="Y139" s="3108" t="n">
        <v>0</v>
      </c>
      <c r="Z139" s="3108" t="n">
        <v>0</v>
      </c>
      <c r="AA139" s="3108" t="n"/>
      <c r="AB139" s="1929" t="n"/>
      <c r="AC139" s="1939" t="n"/>
      <c r="AD139" s="2884" t="n"/>
      <c r="AE139" s="2884" t="n"/>
      <c r="AF139" s="2884" t="n"/>
      <c r="AG139" s="2884" t="n"/>
      <c r="AH139" s="2885" t="n"/>
      <c r="AI139" s="2884" t="n"/>
      <c r="AJ139" s="1999" t="n"/>
      <c r="AK139" s="1939" t="n"/>
      <c r="AL139" s="2884" t="n"/>
      <c r="AM139" s="2884" t="n"/>
      <c r="AN139" s="2884" t="n"/>
      <c r="AO139" s="2884" t="n"/>
      <c r="AP139" s="2884" t="n"/>
      <c r="AQ139" s="2885" t="n"/>
      <c r="AR139" s="2884" t="n"/>
      <c r="AS139" s="1999" t="n"/>
      <c r="AT139" s="3107" t="n"/>
      <c r="AU139" s="2885" t="n"/>
      <c r="AV139" s="2884" t="n"/>
      <c r="AW139" s="2884" t="n"/>
      <c r="AX139" s="2884" t="n"/>
      <c r="AY139" s="2884" t="n"/>
      <c r="AZ139" s="2884" t="n"/>
      <c r="BA139" s="1999" t="n"/>
      <c r="BB139" s="1939" t="n"/>
      <c r="BC139" s="2885" t="n"/>
      <c r="BD139" s="2884" t="n"/>
      <c r="BE139" s="2884" t="n"/>
      <c r="BF139" s="2884" t="n"/>
      <c r="BG139" s="2884" t="n"/>
      <c r="BH139" s="2884" t="n"/>
      <c r="BI139" s="1999" t="n"/>
      <c r="BJ139" s="3107" t="n"/>
      <c r="BK139" s="2885" t="n"/>
      <c r="BL139" s="2884" t="n"/>
      <c r="BM139" s="2884" t="n"/>
      <c r="BN139" s="2884" t="n"/>
      <c r="BO139" s="2884" t="n"/>
      <c r="BP139" s="2884" t="n"/>
      <c r="BQ139" s="2884" t="n"/>
      <c r="BR139" s="1999" t="n"/>
      <c r="BS139" s="1939" t="n"/>
      <c r="BT139" s="2885" t="n"/>
      <c r="BU139" s="2884" t="n"/>
      <c r="BV139" s="2884" t="n"/>
      <c r="BW139" s="2884" t="n"/>
      <c r="BX139" s="2884" t="n"/>
      <c r="BY139" s="2884" t="n"/>
      <c r="BZ139" s="1999" t="n"/>
      <c r="CA139" s="801" t="n"/>
      <c r="CB139" s="2885" t="n"/>
      <c r="CC139" s="2884" t="n"/>
      <c r="CD139" s="2884" t="n"/>
      <c r="CE139" s="2884" t="n"/>
      <c r="CF139" s="2884" t="n"/>
      <c r="CG139" s="2884" t="n"/>
      <c r="CH139" s="1999" t="n"/>
      <c r="CI139" s="801" t="n"/>
      <c r="CJ139" s="2885" t="n"/>
      <c r="CK139" s="2884" t="n"/>
      <c r="CL139" s="2884" t="n"/>
      <c r="CM139" s="2884" t="n"/>
      <c r="CN139" s="2884" t="n"/>
      <c r="CO139" s="2884" t="n"/>
      <c r="CP139" s="1999" t="n"/>
      <c r="CQ139" s="1939" t="n"/>
      <c r="CR139" s="2884" t="n">
        <v>0</v>
      </c>
      <c r="CS139" s="2884" t="n">
        <v>0</v>
      </c>
      <c r="CT139" s="2884" t="n">
        <v>0</v>
      </c>
      <c r="CU139" s="2884" t="n">
        <v>0</v>
      </c>
      <c r="CV139" s="2884" t="n">
        <v>0</v>
      </c>
      <c r="CW139" s="2884" t="n">
        <v>0</v>
      </c>
      <c r="CX139" s="2055" t="n"/>
      <c r="CY139" s="2056" t="n"/>
      <c r="CZ139" s="3110" t="n"/>
      <c r="DA139" s="2884" t="n"/>
      <c r="DB139" s="2884" t="n"/>
      <c r="DC139" s="2884" t="n"/>
      <c r="DD139" s="2884" t="n"/>
      <c r="DE139" s="1999" t="n"/>
      <c r="DF139" s="1999" t="n"/>
      <c r="DG139" s="1999" t="n"/>
      <c r="DH139" s="1999" t="n"/>
      <c r="DI139" s="2761" t="n"/>
      <c r="DJ139" s="2761" t="n"/>
      <c r="DK139" s="418" t="n"/>
      <c r="DL139" s="2761" t="n"/>
      <c r="DM139" s="2847">
        <f>(CS139-CZ139)*10^6</f>
        <v/>
      </c>
      <c r="DN139" s="2847">
        <f>(CT139-DC139)*10^6</f>
        <v/>
      </c>
      <c r="DO139" s="2847">
        <f>(CW139-DD139)*10^6</f>
        <v/>
      </c>
      <c r="DP139" s="418" t="n"/>
      <c r="DQ139" s="418" t="n"/>
      <c r="DR139" s="418" t="n"/>
      <c r="DS139" s="418" t="n"/>
      <c r="DT139" s="418" t="n"/>
      <c r="DU139" s="418" t="n"/>
      <c r="DV139" s="418" t="n"/>
      <c r="DW139" s="418" t="n"/>
      <c r="DX139" s="418" t="n"/>
      <c r="DY139" s="418" t="n"/>
      <c r="DZ139" s="418" t="n"/>
      <c r="EA139" s="418" t="n"/>
      <c r="EB139" s="418" t="n"/>
      <c r="EC139" s="418" t="n"/>
      <c r="ED139" s="418" t="n"/>
      <c r="EE139" s="418" t="n"/>
      <c r="EF139" s="418" t="n"/>
      <c r="EG139" s="418" t="n"/>
      <c r="EH139" s="418" t="n"/>
      <c r="EI139" s="418" t="n"/>
      <c r="EJ139" s="418" t="n"/>
      <c r="EK139" s="418" t="n"/>
      <c r="EL139" s="418" t="n"/>
      <c r="EM139" s="418" t="n"/>
      <c r="EN139" s="418" t="n"/>
      <c r="EO139" s="418" t="n"/>
      <c r="EP139" s="418" t="n"/>
      <c r="EQ139" s="418" t="n"/>
      <c r="ER139" s="418" t="n"/>
      <c r="ES139" s="418" t="n"/>
      <c r="ET139" s="418" t="n"/>
      <c r="EU139" s="418" t="n"/>
      <c r="EV139" s="418" t="n"/>
      <c r="EW139" s="418" t="n"/>
      <c r="EX139" s="418" t="n"/>
      <c r="EY139" s="418" t="n"/>
      <c r="EZ139" s="418" t="n"/>
      <c r="FA139" s="418" t="n"/>
      <c r="FB139" s="418" t="n"/>
      <c r="FC139" s="418" t="n"/>
      <c r="FD139" s="418" t="n"/>
      <c r="FE139" s="418" t="n"/>
      <c r="FF139" s="418" t="n"/>
      <c r="FG139" s="418" t="n"/>
      <c r="FH139" s="418" t="n"/>
      <c r="FI139" s="418" t="n"/>
      <c r="FJ139" s="418" t="n"/>
      <c r="FK139" s="418" t="n"/>
      <c r="FL139" s="418" t="n"/>
      <c r="FM139" s="418" t="n"/>
      <c r="FN139" s="418" t="n"/>
      <c r="FO139" s="418" t="n"/>
      <c r="FP139" s="418" t="n"/>
      <c r="FQ139" s="418" t="n"/>
      <c r="FR139" s="418" t="n"/>
      <c r="FS139" s="418" t="n"/>
      <c r="FT139" s="418" t="n"/>
      <c r="FU139" s="418" t="n"/>
      <c r="FV139" s="418" t="n"/>
      <c r="FW139" s="418" t="n"/>
      <c r="FX139" s="418" t="n"/>
      <c r="FY139" s="418" t="n"/>
      <c r="FZ139" s="418" t="n"/>
      <c r="GA139" s="418" t="n"/>
      <c r="GB139" s="418" t="n"/>
      <c r="GC139" s="418" t="n"/>
      <c r="GD139" s="418" t="n"/>
      <c r="GE139" s="418" t="n"/>
      <c r="GF139" s="418" t="n"/>
      <c r="GG139" s="418" t="n"/>
      <c r="GH139" s="418" t="n"/>
      <c r="GI139" s="418" t="n"/>
      <c r="GJ139" s="418" t="n"/>
      <c r="GK139" s="418" t="n"/>
      <c r="GL139" s="418" t="n"/>
      <c r="GM139" s="418" t="n"/>
      <c r="GN139" s="418" t="n"/>
      <c r="GO139" s="418" t="n"/>
      <c r="GP139" s="418" t="n"/>
      <c r="GQ139" s="418" t="n"/>
      <c r="GR139" s="418" t="n"/>
      <c r="GS139" s="418" t="n"/>
      <c r="GT139" s="418" t="n"/>
      <c r="GU139" s="418" t="n"/>
      <c r="GV139" s="418" t="n"/>
      <c r="GW139" s="418" t="n"/>
      <c r="GX139" s="418" t="n"/>
      <c r="GY139" s="418" t="n"/>
      <c r="GZ139" s="418" t="n"/>
      <c r="HA139" s="418" t="n"/>
      <c r="HB139" s="418" t="n"/>
      <c r="HC139" s="418" t="n"/>
      <c r="HD139" s="418" t="n"/>
      <c r="HE139" s="418" t="n"/>
      <c r="HF139" s="418" t="n"/>
      <c r="HG139" s="418" t="n"/>
      <c r="HH139" s="418" t="n"/>
      <c r="HI139" s="418" t="n"/>
      <c r="HJ139" s="418" t="n"/>
      <c r="HK139" s="418" t="n"/>
      <c r="HL139" s="418" t="n"/>
    </row>
    <row customFormat="1" hidden="1" outlineLevel="1" r="140" s="1881">
      <c r="A140" s="1547" t="n"/>
      <c r="B140" s="1914" t="inlineStr">
        <is>
          <t>dont CA SMS</t>
        </is>
      </c>
      <c r="C140" s="425" t="inlineStr">
        <is>
          <t>CA133</t>
        </is>
      </c>
      <c r="D140" s="2884" t="n">
        <v>0</v>
      </c>
      <c r="E140" s="2884" t="n"/>
      <c r="F140" s="2884" t="n">
        <v>0</v>
      </c>
      <c r="G140" s="2884" t="n"/>
      <c r="H140" s="1929" t="n"/>
      <c r="I140" s="1939" t="n"/>
      <c r="J140" s="2884" t="n">
        <v>0</v>
      </c>
      <c r="K140" s="2884" t="n"/>
      <c r="L140" s="2884" t="n">
        <v>0</v>
      </c>
      <c r="M140" s="2884" t="n"/>
      <c r="N140" s="1929" t="n"/>
      <c r="O140" s="3107" t="n"/>
      <c r="P140" s="2884" t="n">
        <v>0</v>
      </c>
      <c r="Q140" s="2884" t="n"/>
      <c r="R140" s="2884" t="n">
        <v>0</v>
      </c>
      <c r="S140" s="2884" t="n"/>
      <c r="T140" s="1929" t="n"/>
      <c r="U140" s="1939" t="n"/>
      <c r="V140" s="3109" t="n">
        <v>0</v>
      </c>
      <c r="W140" s="3108" t="n"/>
      <c r="X140" s="3108" t="n"/>
      <c r="Y140" s="3108" t="n">
        <v>0</v>
      </c>
      <c r="Z140" s="3108" t="n">
        <v>0</v>
      </c>
      <c r="AA140" s="3108" t="n"/>
      <c r="AB140" s="1929" t="n"/>
      <c r="AC140" s="1939" t="n"/>
      <c r="AD140" s="2884" t="n"/>
      <c r="AE140" s="2884" t="n"/>
      <c r="AF140" s="2884" t="n"/>
      <c r="AG140" s="2884" t="n"/>
      <c r="AH140" s="2885" t="n"/>
      <c r="AI140" s="2884" t="n"/>
      <c r="AJ140" s="1999" t="n"/>
      <c r="AK140" s="1939" t="n"/>
      <c r="AL140" s="2884" t="n"/>
      <c r="AM140" s="2884" t="n"/>
      <c r="AN140" s="2884" t="n"/>
      <c r="AO140" s="2884" t="n"/>
      <c r="AP140" s="2884" t="n"/>
      <c r="AQ140" s="2885" t="n"/>
      <c r="AR140" s="2884" t="n"/>
      <c r="AS140" s="1999" t="n"/>
      <c r="AT140" s="3107" t="n"/>
      <c r="AU140" s="2885" t="n"/>
      <c r="AV140" s="2884" t="n"/>
      <c r="AW140" s="2884" t="n"/>
      <c r="AX140" s="2884" t="n"/>
      <c r="AY140" s="2884" t="n"/>
      <c r="AZ140" s="2884" t="n"/>
      <c r="BA140" s="1999" t="n"/>
      <c r="BB140" s="1939" t="n"/>
      <c r="BC140" s="2885" t="n"/>
      <c r="BD140" s="2884" t="n"/>
      <c r="BE140" s="2884" t="n"/>
      <c r="BF140" s="2884" t="n"/>
      <c r="BG140" s="2884" t="n"/>
      <c r="BH140" s="2884" t="n"/>
      <c r="BI140" s="1999" t="n"/>
      <c r="BJ140" s="3107" t="n"/>
      <c r="BK140" s="2885" t="n"/>
      <c r="BL140" s="2884" t="n"/>
      <c r="BM140" s="2884" t="n"/>
      <c r="BN140" s="2884" t="n"/>
      <c r="BO140" s="2884" t="n"/>
      <c r="BP140" s="2884" t="n"/>
      <c r="BQ140" s="2884" t="n"/>
      <c r="BR140" s="1999" t="n"/>
      <c r="BS140" s="1939" t="n"/>
      <c r="BT140" s="2885" t="n"/>
      <c r="BU140" s="2884" t="n"/>
      <c r="BV140" s="2884" t="n"/>
      <c r="BW140" s="2884" t="n"/>
      <c r="BX140" s="2884" t="n"/>
      <c r="BY140" s="2884" t="n"/>
      <c r="BZ140" s="1999" t="n"/>
      <c r="CA140" s="801" t="n"/>
      <c r="CB140" s="2885" t="n"/>
      <c r="CC140" s="2884" t="n"/>
      <c r="CD140" s="2884" t="n"/>
      <c r="CE140" s="2884" t="n"/>
      <c r="CF140" s="2884" t="n"/>
      <c r="CG140" s="2884" t="n"/>
      <c r="CH140" s="1999" t="n"/>
      <c r="CI140" s="801" t="n"/>
      <c r="CJ140" s="2885" t="n"/>
      <c r="CK140" s="2884" t="n"/>
      <c r="CL140" s="2884" t="n"/>
      <c r="CM140" s="2884" t="n"/>
      <c r="CN140" s="2884" t="n"/>
      <c r="CO140" s="2884" t="n"/>
      <c r="CP140" s="1999" t="n"/>
      <c r="CQ140" s="1939" t="n"/>
      <c r="CR140" s="2884" t="n">
        <v>0</v>
      </c>
      <c r="CS140" s="2884" t="n">
        <v>0</v>
      </c>
      <c r="CT140" s="2884" t="n">
        <v>0</v>
      </c>
      <c r="CU140" s="2884" t="n">
        <v>0</v>
      </c>
      <c r="CV140" s="2884" t="n">
        <v>0</v>
      </c>
      <c r="CW140" s="2884" t="n">
        <v>0</v>
      </c>
      <c r="CX140" s="2055" t="n"/>
      <c r="CY140" s="2056" t="n"/>
      <c r="CZ140" s="3110" t="n"/>
      <c r="DA140" s="2884" t="n"/>
      <c r="DB140" s="2884" t="n"/>
      <c r="DC140" s="2884" t="n"/>
      <c r="DD140" s="2884" t="n"/>
      <c r="DE140" s="1999" t="n"/>
      <c r="DF140" s="1999" t="n"/>
      <c r="DG140" s="1999" t="n"/>
      <c r="DH140" s="1999" t="n"/>
      <c r="DI140" s="2761" t="n"/>
      <c r="DJ140" s="2761" t="n"/>
      <c r="DK140" s="418" t="n"/>
      <c r="DL140" s="2761" t="n"/>
      <c r="DM140" s="2847">
        <f>(CS140-CZ140)*10^6</f>
        <v/>
      </c>
      <c r="DN140" s="2847">
        <f>(CT140-DC140)*10^6</f>
        <v/>
      </c>
      <c r="DO140" s="2847">
        <f>(CW140-DD140)*10^6</f>
        <v/>
      </c>
      <c r="DP140" s="418" t="n"/>
      <c r="DQ140" s="418" t="n"/>
      <c r="DR140" s="418" t="n"/>
      <c r="DS140" s="418" t="n"/>
      <c r="DT140" s="418" t="n"/>
      <c r="DU140" s="418" t="n"/>
      <c r="DV140" s="418" t="n"/>
      <c r="DW140" s="418" t="n"/>
      <c r="DX140" s="418" t="n"/>
      <c r="DY140" s="418" t="n"/>
      <c r="DZ140" s="418" t="n"/>
      <c r="EA140" s="418" t="n"/>
      <c r="EB140" s="418" t="n"/>
      <c r="EC140" s="418" t="n"/>
      <c r="ED140" s="418" t="n"/>
      <c r="EE140" s="418" t="n"/>
      <c r="EF140" s="418" t="n"/>
      <c r="EG140" s="418" t="n"/>
      <c r="EH140" s="418" t="n"/>
      <c r="EI140" s="418" t="n"/>
      <c r="EJ140" s="418" t="n"/>
      <c r="EK140" s="418" t="n"/>
      <c r="EL140" s="418" t="n"/>
      <c r="EM140" s="418" t="n"/>
      <c r="EN140" s="418" t="n"/>
      <c r="EO140" s="418" t="n"/>
      <c r="EP140" s="418" t="n"/>
      <c r="EQ140" s="418" t="n"/>
      <c r="ER140" s="418" t="n"/>
      <c r="ES140" s="418" t="n"/>
      <c r="ET140" s="418" t="n"/>
      <c r="EU140" s="418" t="n"/>
      <c r="EV140" s="418" t="n"/>
      <c r="EW140" s="418" t="n"/>
      <c r="EX140" s="418" t="n"/>
      <c r="EY140" s="418" t="n"/>
      <c r="EZ140" s="418" t="n"/>
      <c r="FA140" s="418" t="n"/>
      <c r="FB140" s="418" t="n"/>
      <c r="FC140" s="418" t="n"/>
      <c r="FD140" s="418" t="n"/>
      <c r="FE140" s="418" t="n"/>
      <c r="FF140" s="418" t="n"/>
      <c r="FG140" s="418" t="n"/>
      <c r="FH140" s="418" t="n"/>
      <c r="FI140" s="418" t="n"/>
      <c r="FJ140" s="418" t="n"/>
      <c r="FK140" s="418" t="n"/>
      <c r="FL140" s="418" t="n"/>
      <c r="FM140" s="418" t="n"/>
      <c r="FN140" s="418" t="n"/>
      <c r="FO140" s="418" t="n"/>
      <c r="FP140" s="418" t="n"/>
      <c r="FQ140" s="418" t="n"/>
      <c r="FR140" s="418" t="n"/>
      <c r="FS140" s="418" t="n"/>
      <c r="FT140" s="418" t="n"/>
      <c r="FU140" s="418" t="n"/>
      <c r="FV140" s="418" t="n"/>
      <c r="FW140" s="418" t="n"/>
      <c r="FX140" s="418" t="n"/>
      <c r="FY140" s="418" t="n"/>
      <c r="FZ140" s="418" t="n"/>
      <c r="GA140" s="418" t="n"/>
      <c r="GB140" s="418" t="n"/>
      <c r="GC140" s="418" t="n"/>
      <c r="GD140" s="418" t="n"/>
      <c r="GE140" s="418" t="n"/>
      <c r="GF140" s="418" t="n"/>
      <c r="GG140" s="418" t="n"/>
      <c r="GH140" s="418" t="n"/>
      <c r="GI140" s="418" t="n"/>
      <c r="GJ140" s="418" t="n"/>
      <c r="GK140" s="418" t="n"/>
      <c r="GL140" s="418" t="n"/>
      <c r="GM140" s="418" t="n"/>
      <c r="GN140" s="418" t="n"/>
      <c r="GO140" s="418" t="n"/>
      <c r="GP140" s="418" t="n"/>
      <c r="GQ140" s="418" t="n"/>
      <c r="GR140" s="418" t="n"/>
      <c r="GS140" s="418" t="n"/>
      <c r="GT140" s="418" t="n"/>
      <c r="GU140" s="418" t="n"/>
      <c r="GV140" s="418" t="n"/>
      <c r="GW140" s="418" t="n"/>
      <c r="GX140" s="418" t="n"/>
      <c r="GY140" s="418" t="n"/>
      <c r="GZ140" s="418" t="n"/>
      <c r="HA140" s="418" t="n"/>
      <c r="HB140" s="418" t="n"/>
      <c r="HC140" s="418" t="n"/>
      <c r="HD140" s="418" t="n"/>
      <c r="HE140" s="418" t="n"/>
      <c r="HF140" s="418" t="n"/>
      <c r="HG140" s="418" t="n"/>
      <c r="HH140" s="418" t="n"/>
      <c r="HI140" s="418" t="n"/>
      <c r="HJ140" s="418" t="n"/>
      <c r="HK140" s="418" t="n"/>
      <c r="HL140" s="418" t="n"/>
    </row>
    <row customFormat="1" hidden="1" outlineLevel="1" r="141" s="1881">
      <c r="A141" s="1547" t="n"/>
      <c r="B141" s="1914" t="inlineStr">
        <is>
          <t>dont SVA (Sce à Val. Ajoutée)</t>
        </is>
      </c>
      <c r="C141" s="425" t="inlineStr">
        <is>
          <t>CA134</t>
        </is>
      </c>
      <c r="D141" s="2884" t="n"/>
      <c r="E141" s="2884" t="n"/>
      <c r="F141" s="2884" t="n"/>
      <c r="G141" s="2884" t="n"/>
      <c r="H141" s="1929" t="n"/>
      <c r="I141" s="1939" t="n"/>
      <c r="J141" s="2884" t="n"/>
      <c r="K141" s="2884" t="n"/>
      <c r="L141" s="2884" t="n"/>
      <c r="M141" s="2884" t="n"/>
      <c r="N141" s="1929" t="n"/>
      <c r="O141" s="3107" t="n"/>
      <c r="P141" s="2884" t="n"/>
      <c r="Q141" s="2884" t="n"/>
      <c r="R141" s="2884" t="n"/>
      <c r="S141" s="2884" t="n"/>
      <c r="T141" s="1929" t="n"/>
      <c r="U141" s="1939" t="n"/>
      <c r="V141" s="3109" t="n"/>
      <c r="W141" s="3108" t="n"/>
      <c r="X141" s="3108" t="n"/>
      <c r="Y141" s="3108" t="n"/>
      <c r="Z141" s="3108" t="n"/>
      <c r="AA141" s="3108" t="n"/>
      <c r="AB141" s="1929" t="n"/>
      <c r="AC141" s="1939" t="n"/>
      <c r="AD141" s="2884" t="n"/>
      <c r="AE141" s="2884" t="n"/>
      <c r="AF141" s="2884" t="n"/>
      <c r="AG141" s="2884" t="n"/>
      <c r="AH141" s="2885" t="n"/>
      <c r="AI141" s="2884" t="n"/>
      <c r="AJ141" s="1999" t="n"/>
      <c r="AK141" s="1939" t="n"/>
      <c r="AL141" s="2884" t="n"/>
      <c r="AM141" s="2884" t="n"/>
      <c r="AN141" s="2884" t="n"/>
      <c r="AO141" s="2884" t="n"/>
      <c r="AP141" s="2884" t="n"/>
      <c r="AQ141" s="2885" t="n"/>
      <c r="AR141" s="2884" t="n"/>
      <c r="AS141" s="1999" t="n"/>
      <c r="AT141" s="3107" t="n"/>
      <c r="AU141" s="2885" t="n"/>
      <c r="AV141" s="2884" t="n"/>
      <c r="AW141" s="2884" t="n"/>
      <c r="AX141" s="2884" t="n"/>
      <c r="AY141" s="2884" t="n"/>
      <c r="AZ141" s="2884" t="n"/>
      <c r="BA141" s="1999" t="n"/>
      <c r="BB141" s="1939" t="n"/>
      <c r="BC141" s="2885" t="n"/>
      <c r="BD141" s="2884" t="n"/>
      <c r="BE141" s="2884" t="n"/>
      <c r="BF141" s="2884" t="n"/>
      <c r="BG141" s="2884" t="n"/>
      <c r="BH141" s="2884" t="n"/>
      <c r="BI141" s="1999" t="n"/>
      <c r="BJ141" s="3107" t="n"/>
      <c r="BK141" s="2885" t="n"/>
      <c r="BL141" s="2884" t="n"/>
      <c r="BM141" s="2884" t="n"/>
      <c r="BN141" s="2884" t="n"/>
      <c r="BO141" s="2884" t="n"/>
      <c r="BP141" s="2884" t="n"/>
      <c r="BQ141" s="2884" t="n"/>
      <c r="BR141" s="1999" t="n"/>
      <c r="BS141" s="1939" t="n"/>
      <c r="BT141" s="2885" t="n"/>
      <c r="BU141" s="2884" t="n"/>
      <c r="BV141" s="2884" t="n"/>
      <c r="BW141" s="2884" t="n"/>
      <c r="BX141" s="2884" t="n"/>
      <c r="BY141" s="2884" t="n"/>
      <c r="BZ141" s="1999" t="n"/>
      <c r="CA141" s="801" t="n"/>
      <c r="CB141" s="2885" t="n"/>
      <c r="CC141" s="2884" t="n"/>
      <c r="CD141" s="2884" t="n"/>
      <c r="CE141" s="2884" t="n"/>
      <c r="CF141" s="2884" t="n"/>
      <c r="CG141" s="2884" t="n"/>
      <c r="CH141" s="1999" t="n"/>
      <c r="CI141" s="801" t="n"/>
      <c r="CJ141" s="2885" t="n"/>
      <c r="CK141" s="2884" t="n"/>
      <c r="CL141" s="2884" t="n"/>
      <c r="CM141" s="2884" t="n"/>
      <c r="CN141" s="2884" t="n"/>
      <c r="CO141" s="2884" t="n"/>
      <c r="CP141" s="1999" t="n"/>
      <c r="CQ141" s="1939" t="n"/>
      <c r="CR141" s="2884" t="n"/>
      <c r="CS141" s="2884" t="n"/>
      <c r="CT141" s="2884" t="n"/>
      <c r="CU141" s="2884">
        <f>+CR141-CS141</f>
        <v/>
      </c>
      <c r="CV141" s="2884">
        <f>+CR141-CT141</f>
        <v/>
      </c>
      <c r="CW141" s="2884" t="n"/>
      <c r="CX141" s="2055" t="n"/>
      <c r="CY141" s="2056" t="n"/>
      <c r="CZ141" s="3110" t="n"/>
      <c r="DA141" s="2884" t="n"/>
      <c r="DB141" s="2884" t="n"/>
      <c r="DC141" s="2884" t="n"/>
      <c r="DD141" s="2884" t="n"/>
      <c r="DE141" s="1999" t="n"/>
      <c r="DF141" s="1999" t="n"/>
      <c r="DG141" s="1999" t="n"/>
      <c r="DH141" s="1999" t="n"/>
      <c r="DI141" s="2761" t="n"/>
      <c r="DJ141" s="2761" t="n"/>
      <c r="DK141" s="418" t="n"/>
      <c r="DL141" s="2761" t="n"/>
      <c r="DM141" s="2847">
        <f>(CS141-CZ141)*10^6</f>
        <v/>
      </c>
      <c r="DN141" s="2847">
        <f>(CT141-DC141)*10^6</f>
        <v/>
      </c>
      <c r="DO141" s="2847">
        <f>(CW141-DD141)*10^6</f>
        <v/>
      </c>
      <c r="DP141" s="418" t="n"/>
      <c r="DQ141" s="418" t="n"/>
      <c r="DR141" s="418" t="n"/>
      <c r="DS141" s="418" t="n"/>
      <c r="DT141" s="418" t="n"/>
      <c r="DU141" s="418" t="n"/>
      <c r="DV141" s="418" t="n"/>
      <c r="DW141" s="418" t="n"/>
      <c r="DX141" s="418" t="n"/>
      <c r="DY141" s="418" t="n"/>
      <c r="DZ141" s="418" t="n"/>
      <c r="EA141" s="418" t="n"/>
      <c r="EB141" s="418" t="n"/>
      <c r="EC141" s="418" t="n"/>
      <c r="ED141" s="418" t="n"/>
      <c r="EE141" s="418" t="n"/>
      <c r="EF141" s="418" t="n"/>
      <c r="EG141" s="418" t="n"/>
      <c r="EH141" s="418" t="n"/>
      <c r="EI141" s="418" t="n"/>
      <c r="EJ141" s="418" t="n"/>
      <c r="EK141" s="418" t="n"/>
      <c r="EL141" s="418" t="n"/>
      <c r="EM141" s="418" t="n"/>
      <c r="EN141" s="418" t="n"/>
      <c r="EO141" s="418" t="n"/>
      <c r="EP141" s="418" t="n"/>
      <c r="EQ141" s="418" t="n"/>
      <c r="ER141" s="418" t="n"/>
      <c r="ES141" s="418" t="n"/>
      <c r="ET141" s="418" t="n"/>
      <c r="EU141" s="418" t="n"/>
      <c r="EV141" s="418" t="n"/>
      <c r="EW141" s="418" t="n"/>
      <c r="EX141" s="418" t="n"/>
      <c r="EY141" s="418" t="n"/>
      <c r="EZ141" s="418" t="n"/>
      <c r="FA141" s="418" t="n"/>
      <c r="FB141" s="418" t="n"/>
      <c r="FC141" s="418" t="n"/>
      <c r="FD141" s="418" t="n"/>
      <c r="FE141" s="418" t="n"/>
      <c r="FF141" s="418" t="n"/>
      <c r="FG141" s="418" t="n"/>
      <c r="FH141" s="418" t="n"/>
      <c r="FI141" s="418" t="n"/>
      <c r="FJ141" s="418" t="n"/>
      <c r="FK141" s="418" t="n"/>
      <c r="FL141" s="418" t="n"/>
      <c r="FM141" s="418" t="n"/>
      <c r="FN141" s="418" t="n"/>
      <c r="FO141" s="418" t="n"/>
      <c r="FP141" s="418" t="n"/>
      <c r="FQ141" s="418" t="n"/>
      <c r="FR141" s="418" t="n"/>
      <c r="FS141" s="418" t="n"/>
      <c r="FT141" s="418" t="n"/>
      <c r="FU141" s="418" t="n"/>
      <c r="FV141" s="418" t="n"/>
      <c r="FW141" s="418" t="n"/>
      <c r="FX141" s="418" t="n"/>
      <c r="FY141" s="418" t="n"/>
      <c r="FZ141" s="418" t="n"/>
      <c r="GA141" s="418" t="n"/>
      <c r="GB141" s="418" t="n"/>
      <c r="GC141" s="418" t="n"/>
      <c r="GD141" s="418" t="n"/>
      <c r="GE141" s="418" t="n"/>
      <c r="GF141" s="418" t="n"/>
      <c r="GG141" s="418" t="n"/>
      <c r="GH141" s="418" t="n"/>
      <c r="GI141" s="418" t="n"/>
      <c r="GJ141" s="418" t="n"/>
      <c r="GK141" s="418" t="n"/>
      <c r="GL141" s="418" t="n"/>
      <c r="GM141" s="418" t="n"/>
      <c r="GN141" s="418" t="n"/>
      <c r="GO141" s="418" t="n"/>
      <c r="GP141" s="418" t="n"/>
      <c r="GQ141" s="418" t="n"/>
      <c r="GR141" s="418" t="n"/>
      <c r="GS141" s="418" t="n"/>
      <c r="GT141" s="418" t="n"/>
      <c r="GU141" s="418" t="n"/>
      <c r="GV141" s="418" t="n"/>
      <c r="GW141" s="418" t="n"/>
      <c r="GX141" s="418" t="n"/>
      <c r="GY141" s="418" t="n"/>
      <c r="GZ141" s="418" t="n"/>
      <c r="HA141" s="418" t="n"/>
      <c r="HB141" s="418" t="n"/>
      <c r="HC141" s="418" t="n"/>
      <c r="HD141" s="418" t="n"/>
      <c r="HE141" s="418" t="n"/>
      <c r="HF141" s="418" t="n"/>
      <c r="HG141" s="418" t="n"/>
      <c r="HH141" s="418" t="n"/>
      <c r="HI141" s="418" t="n"/>
      <c r="HJ141" s="418" t="n"/>
      <c r="HK141" s="418" t="n"/>
      <c r="HL141" s="418" t="n"/>
    </row>
    <row customFormat="1" hidden="1" outlineLevel="1" r="142" s="1881">
      <c r="A142" s="1547" t="n"/>
      <c r="B142" s="1914" t="inlineStr">
        <is>
          <t>dont CA Internet 3G</t>
        </is>
      </c>
      <c r="C142" s="425" t="inlineStr">
        <is>
          <t>CA135</t>
        </is>
      </c>
      <c r="D142" s="2884" t="n">
        <v>76.360328</v>
      </c>
      <c r="E142" s="2884" t="n">
        <v>123.6645115667908</v>
      </c>
      <c r="F142" s="2884" t="n">
        <v>-47.30418356679083</v>
      </c>
      <c r="G142" s="2884" t="n">
        <v>139.720652</v>
      </c>
      <c r="H142" s="1929" t="n">
        <v>-0.453478588118813</v>
      </c>
      <c r="I142" s="1939" t="n"/>
      <c r="J142" s="2884" t="n">
        <v>130.147195</v>
      </c>
      <c r="K142" s="2884" t="n">
        <v>113.0749569784063</v>
      </c>
      <c r="L142" s="2884" t="n">
        <v>17.07223802159366</v>
      </c>
      <c r="M142" s="2884" t="n">
        <v>125.771574</v>
      </c>
      <c r="N142" s="1929" t="n">
        <v>0.03479022215305982</v>
      </c>
      <c r="O142" s="3107" t="n"/>
      <c r="P142" s="2884" t="n">
        <v>140.225921</v>
      </c>
      <c r="Q142" s="2884" t="n">
        <v>126.4659956844287</v>
      </c>
      <c r="R142" s="2884" t="n">
        <v>13.75992531557129</v>
      </c>
      <c r="S142" s="2884" t="n">
        <v>193.757748</v>
      </c>
      <c r="T142" s="1929" t="n">
        <v>-0.2762822522070189</v>
      </c>
      <c r="U142" s="1939" t="n"/>
      <c r="V142" s="3109" t="n">
        <v>113.030361</v>
      </c>
      <c r="W142" s="3108" t="n">
        <v>125.376276839016</v>
      </c>
      <c r="X142" s="3108" t="n">
        <v>136</v>
      </c>
      <c r="Y142" s="3108" t="n">
        <v>-12.34591583901599</v>
      </c>
      <c r="Z142" s="3108" t="n">
        <v>-22.96963899999996</v>
      </c>
      <c r="AA142" s="3108" t="n">
        <v>124.278406</v>
      </c>
      <c r="AB142" s="1929" t="n">
        <v>-0.09050683350412447</v>
      </c>
      <c r="AC142" s="1939" t="n"/>
      <c r="AD142" s="2884" t="n"/>
      <c r="AE142" s="2884" t="n"/>
      <c r="AF142" s="2884" t="n"/>
      <c r="AG142" s="2884" t="n"/>
      <c r="AH142" s="2885" t="n"/>
      <c r="AI142" s="2884" t="n"/>
      <c r="AJ142" s="1999" t="n"/>
      <c r="AK142" s="1939" t="n"/>
      <c r="AL142" s="2884" t="n"/>
      <c r="AM142" s="2884" t="n"/>
      <c r="AN142" s="2884" t="n"/>
      <c r="AO142" s="2884" t="n"/>
      <c r="AP142" s="2884" t="n"/>
      <c r="AQ142" s="2885" t="n"/>
      <c r="AR142" s="2884" t="n"/>
      <c r="AS142" s="1999" t="n"/>
      <c r="AT142" s="3107" t="n"/>
      <c r="AU142" s="2885" t="n"/>
      <c r="AV142" s="2884" t="n"/>
      <c r="AW142" s="2884" t="n"/>
      <c r="AX142" s="2884" t="n"/>
      <c r="AY142" s="2884" t="n"/>
      <c r="AZ142" s="2884" t="n"/>
      <c r="BA142" s="1999" t="n"/>
      <c r="BB142" s="1939" t="n"/>
      <c r="BC142" s="2885" t="n"/>
      <c r="BD142" s="2884" t="n"/>
      <c r="BE142" s="2884" t="n"/>
      <c r="BF142" s="2884" t="n"/>
      <c r="BG142" s="2884" t="n"/>
      <c r="BH142" s="2884" t="n"/>
      <c r="BI142" s="1999" t="n"/>
      <c r="BJ142" s="3107" t="n"/>
      <c r="BK142" s="2885" t="n"/>
      <c r="BL142" s="2884" t="n"/>
      <c r="BM142" s="2884" t="n"/>
      <c r="BN142" s="2884" t="n"/>
      <c r="BO142" s="2884" t="n"/>
      <c r="BP142" s="2884" t="n"/>
      <c r="BQ142" s="2884" t="n"/>
      <c r="BR142" s="1999" t="n"/>
      <c r="BS142" s="1939" t="n"/>
      <c r="BT142" s="2885" t="n"/>
      <c r="BU142" s="2884" t="n"/>
      <c r="BV142" s="2884" t="n"/>
      <c r="BW142" s="2884" t="n"/>
      <c r="BX142" s="2884" t="n"/>
      <c r="BY142" s="2884" t="n"/>
      <c r="BZ142" s="1999" t="n"/>
      <c r="CA142" s="801" t="n"/>
      <c r="CB142" s="2885" t="n"/>
      <c r="CC142" s="2884" t="n"/>
      <c r="CD142" s="2884" t="n"/>
      <c r="CE142" s="2884" t="n"/>
      <c r="CF142" s="2884" t="n"/>
      <c r="CG142" s="2884" t="n"/>
      <c r="CH142" s="1999" t="n"/>
      <c r="CI142" s="801" t="n"/>
      <c r="CJ142" s="2885" t="n"/>
      <c r="CK142" s="2884" t="n"/>
      <c r="CL142" s="2884" t="n"/>
      <c r="CM142" s="2884" t="n"/>
      <c r="CN142" s="2884" t="n"/>
      <c r="CO142" s="2884" t="n"/>
      <c r="CP142" s="1999" t="n"/>
      <c r="CQ142" s="1939" t="n"/>
      <c r="CR142" s="2884" t="n">
        <v>459.763805</v>
      </c>
      <c r="CS142" s="2884" t="n">
        <v>488.5817410686419</v>
      </c>
      <c r="CT142" s="2884" t="n">
        <v>482.733444</v>
      </c>
      <c r="CU142" s="2884" t="n">
        <v>-28.81793606864187</v>
      </c>
      <c r="CV142" s="2884" t="n">
        <v>-22.96963899999997</v>
      </c>
      <c r="CW142" s="2884" t="n">
        <v>583.52838</v>
      </c>
      <c r="CX142" s="2055">
        <f>+CR142/CW142-1</f>
        <v/>
      </c>
      <c r="CY142" s="2056" t="n"/>
      <c r="CZ142" s="3110" t="n">
        <v>1593.57544326478</v>
      </c>
      <c r="DA142" s="2884" t="n">
        <v>1344.019452013734</v>
      </c>
      <c r="DB142" s="2884" t="n"/>
      <c r="DC142" s="2884" t="n"/>
      <c r="DD142" s="2884" t="n">
        <v>1674.63637</v>
      </c>
      <c r="DE142" s="1999">
        <f>(CZ142-DD142)/DD142</f>
        <v/>
      </c>
      <c r="DF142" s="1999">
        <f>(DA142-DD142)/DD142</f>
        <v/>
      </c>
      <c r="DG142" s="1999">
        <f>(DB142-DD142)/DD142</f>
        <v/>
      </c>
      <c r="DH142" s="1999">
        <f>(DC142-DD142)/DD142</f>
        <v/>
      </c>
      <c r="DI142" s="2761" t="n"/>
      <c r="DJ142" s="2761" t="n"/>
      <c r="DK142" s="418" t="n"/>
      <c r="DL142" s="2761" t="n"/>
      <c r="DM142" s="2847">
        <f>(CS142-CZ142)*10^6</f>
        <v/>
      </c>
      <c r="DN142" s="2847">
        <f>(CT142-DC142)*10^6</f>
        <v/>
      </c>
      <c r="DO142" s="2847">
        <f>(CW142-DD142)*10^6</f>
        <v/>
      </c>
      <c r="DP142" s="418" t="n"/>
      <c r="DQ142" s="418" t="n"/>
      <c r="DR142" s="418" t="n"/>
      <c r="DS142" s="418" t="n"/>
      <c r="DT142" s="418" t="n"/>
      <c r="DU142" s="418" t="n"/>
      <c r="DV142" s="418" t="n"/>
      <c r="DW142" s="418" t="n"/>
      <c r="DX142" s="418" t="n"/>
      <c r="DY142" s="418" t="n"/>
      <c r="DZ142" s="418" t="n"/>
      <c r="EA142" s="418" t="n"/>
      <c r="EB142" s="418" t="n"/>
      <c r="EC142" s="418" t="n"/>
      <c r="ED142" s="418" t="n"/>
      <c r="EE142" s="418" t="n"/>
      <c r="EF142" s="418" t="n"/>
      <c r="EG142" s="418" t="n"/>
      <c r="EH142" s="418" t="n"/>
      <c r="EI142" s="418" t="n"/>
      <c r="EJ142" s="418" t="n"/>
      <c r="EK142" s="418" t="n"/>
      <c r="EL142" s="418" t="n"/>
      <c r="EM142" s="418" t="n"/>
      <c r="EN142" s="418" t="n"/>
      <c r="EO142" s="418" t="n"/>
      <c r="EP142" s="418" t="n"/>
      <c r="EQ142" s="418" t="n"/>
      <c r="ER142" s="418" t="n"/>
      <c r="ES142" s="418" t="n"/>
      <c r="ET142" s="418" t="n"/>
      <c r="EU142" s="418" t="n"/>
      <c r="EV142" s="418" t="n"/>
      <c r="EW142" s="418" t="n"/>
      <c r="EX142" s="418" t="n"/>
      <c r="EY142" s="418" t="n"/>
      <c r="EZ142" s="418" t="n"/>
      <c r="FA142" s="418" t="n"/>
      <c r="FB142" s="418" t="n"/>
      <c r="FC142" s="418" t="n"/>
      <c r="FD142" s="418" t="n"/>
      <c r="FE142" s="418" t="n"/>
      <c r="FF142" s="418" t="n"/>
      <c r="FG142" s="418" t="n"/>
      <c r="FH142" s="418" t="n"/>
      <c r="FI142" s="418" t="n"/>
      <c r="FJ142" s="418" t="n"/>
      <c r="FK142" s="418" t="n"/>
      <c r="FL142" s="418" t="n"/>
      <c r="FM142" s="418" t="n"/>
      <c r="FN142" s="418" t="n"/>
      <c r="FO142" s="418" t="n"/>
      <c r="FP142" s="418" t="n"/>
      <c r="FQ142" s="418" t="n"/>
      <c r="FR142" s="418" t="n"/>
      <c r="FS142" s="418" t="n"/>
      <c r="FT142" s="418" t="n"/>
      <c r="FU142" s="418" t="n"/>
      <c r="FV142" s="418" t="n"/>
      <c r="FW142" s="418" t="n"/>
      <c r="FX142" s="418" t="n"/>
      <c r="FY142" s="418" t="n"/>
      <c r="FZ142" s="418" t="n"/>
      <c r="GA142" s="418" t="n"/>
      <c r="GB142" s="418" t="n"/>
      <c r="GC142" s="418" t="n"/>
      <c r="GD142" s="418" t="n"/>
      <c r="GE142" s="418" t="n"/>
      <c r="GF142" s="418" t="n"/>
      <c r="GG142" s="418" t="n"/>
      <c r="GH142" s="418" t="n"/>
      <c r="GI142" s="418" t="n"/>
      <c r="GJ142" s="418" t="n"/>
      <c r="GK142" s="418" t="n"/>
      <c r="GL142" s="418" t="n"/>
      <c r="GM142" s="418" t="n"/>
      <c r="GN142" s="418" t="n"/>
      <c r="GO142" s="418" t="n"/>
      <c r="GP142" s="418" t="n"/>
      <c r="GQ142" s="418" t="n"/>
      <c r="GR142" s="418" t="n"/>
      <c r="GS142" s="418" t="n"/>
      <c r="GT142" s="418" t="n"/>
      <c r="GU142" s="418" t="n"/>
      <c r="GV142" s="418" t="n"/>
      <c r="GW142" s="418" t="n"/>
      <c r="GX142" s="418" t="n"/>
      <c r="GY142" s="418" t="n"/>
      <c r="GZ142" s="418" t="n"/>
      <c r="HA142" s="418" t="n"/>
      <c r="HB142" s="418" t="n"/>
      <c r="HC142" s="418" t="n"/>
      <c r="HD142" s="418" t="n"/>
      <c r="HE142" s="418" t="n"/>
      <c r="HF142" s="418" t="n"/>
      <c r="HG142" s="418" t="n"/>
      <c r="HH142" s="418" t="n"/>
      <c r="HI142" s="418" t="n"/>
      <c r="HJ142" s="418" t="n"/>
      <c r="HK142" s="418" t="n"/>
      <c r="HL142" s="418" t="n"/>
    </row>
    <row collapsed="1" customFormat="1" customHeight="1" ht="13.5" r="143" s="1885">
      <c r="A143" s="1618" t="n"/>
      <c r="B143" s="2112" t="inlineStr">
        <is>
          <t>Mobile Money</t>
        </is>
      </c>
      <c r="C143" s="425" t="inlineStr">
        <is>
          <t>CA136</t>
        </is>
      </c>
      <c r="D143" s="2704" t="n">
        <v>628.772171</v>
      </c>
      <c r="E143" s="2704" t="n">
        <v>788.7517731724046</v>
      </c>
      <c r="F143" s="2704" t="n">
        <v>-159.9796021724046</v>
      </c>
      <c r="G143" s="2704" t="n">
        <v>605.571782543136</v>
      </c>
      <c r="H143" s="2120" t="n">
        <v>0.03831154146488225</v>
      </c>
      <c r="I143" s="1789" t="n"/>
      <c r="J143" s="2662" t="n">
        <v>633.471377</v>
      </c>
      <c r="K143" s="2704" t="n">
        <v>772.7371629286349</v>
      </c>
      <c r="L143" s="2704" t="n">
        <v>-139.265785928635</v>
      </c>
      <c r="M143" s="2704" t="n">
        <v>593.9629069138139</v>
      </c>
      <c r="N143" s="2120" t="n">
        <v>0.06651672962453015</v>
      </c>
      <c r="O143" s="3139" t="n"/>
      <c r="P143" s="2662" t="n">
        <v>722.0200910000001</v>
      </c>
      <c r="Q143" s="2704" t="n">
        <v>847.170625395141</v>
      </c>
      <c r="R143" s="2704" t="n">
        <v>-125.1505343951409</v>
      </c>
      <c r="S143" s="2704" t="n">
        <v>651.0501275430503</v>
      </c>
      <c r="T143" s="2120" t="n">
        <v>0.1090084472063282</v>
      </c>
      <c r="U143" s="1789" t="n"/>
      <c r="V143" s="3068" t="n">
        <v>676.1470809999998</v>
      </c>
      <c r="W143" s="3140" t="n">
        <v>832.473465324363</v>
      </c>
      <c r="X143" s="3140" t="n">
        <v>699.77040729843</v>
      </c>
      <c r="Y143" s="3140" t="n">
        <v>-156.3263843243632</v>
      </c>
      <c r="Z143" s="3140" t="n">
        <v>-23.62332629843013</v>
      </c>
      <c r="AA143" s="3140" t="n">
        <v>639.6101138760168</v>
      </c>
      <c r="AB143" s="2120" t="n">
        <v>0.05712381078931061</v>
      </c>
      <c r="AC143" s="1789" t="n"/>
      <c r="AD143" s="2662" t="n"/>
      <c r="AE143" s="2704" t="n"/>
      <c r="AF143" s="2704" t="n"/>
      <c r="AG143" s="2704" t="n"/>
      <c r="AH143" s="3141" t="n"/>
      <c r="AI143" s="2704" t="n"/>
      <c r="AJ143" s="2145" t="n"/>
      <c r="AK143" s="1789" t="n"/>
      <c r="AL143" s="2662" t="n"/>
      <c r="AM143" s="2704" t="n"/>
      <c r="AN143" s="2662" t="n"/>
      <c r="AO143" s="2704" t="n"/>
      <c r="AP143" s="2704" t="n"/>
      <c r="AQ143" s="3141" t="n"/>
      <c r="AR143" s="2704" t="n"/>
      <c r="AS143" s="2145" t="n"/>
      <c r="AT143" s="3139" t="n"/>
      <c r="AU143" s="3069" t="n"/>
      <c r="AV143" s="2704" t="n"/>
      <c r="AW143" s="2704" t="n"/>
      <c r="AX143" s="2704" t="n"/>
      <c r="AY143" s="2704" t="n"/>
      <c r="AZ143" s="2704" t="n"/>
      <c r="BA143" s="2145" t="n"/>
      <c r="BB143" s="1789" t="n"/>
      <c r="BC143" s="3069" t="n"/>
      <c r="BD143" s="2704" t="n"/>
      <c r="BE143" s="2704" t="n"/>
      <c r="BF143" s="2704" t="n"/>
      <c r="BG143" s="2704" t="n"/>
      <c r="BH143" s="2704" t="n"/>
      <c r="BI143" s="2145" t="n"/>
      <c r="BJ143" s="3139" t="n"/>
      <c r="BK143" s="3069" t="n"/>
      <c r="BL143" s="2704" t="n"/>
      <c r="BM143" s="2704" t="n"/>
      <c r="BN143" s="2704" t="n"/>
      <c r="BO143" s="2704" t="n"/>
      <c r="BP143" s="2704" t="n"/>
      <c r="BQ143" s="2704" t="n"/>
      <c r="BR143" s="2145" t="n"/>
      <c r="BS143" s="1789" t="n"/>
      <c r="BT143" s="3069" t="n"/>
      <c r="BU143" s="2704" t="n"/>
      <c r="BV143" s="2704" t="n"/>
      <c r="BW143" s="2704" t="n"/>
      <c r="BX143" s="2704" t="n"/>
      <c r="BY143" s="3142" t="n"/>
      <c r="BZ143" s="2145" t="n"/>
      <c r="CA143" s="1789" t="n"/>
      <c r="CB143" s="3069" t="n"/>
      <c r="CC143" s="2704" t="n"/>
      <c r="CD143" s="2704" t="n"/>
      <c r="CE143" s="2704" t="n"/>
      <c r="CF143" s="2704" t="n"/>
      <c r="CG143" s="3142" t="n"/>
      <c r="CH143" s="2145" t="n"/>
      <c r="CI143" s="1789" t="n"/>
      <c r="CJ143" s="3069" t="n"/>
      <c r="CK143" s="2704" t="n"/>
      <c r="CL143" s="2704" t="n"/>
      <c r="CM143" s="2704" t="n"/>
      <c r="CN143" s="2704" t="n"/>
      <c r="CO143" s="3142" t="n"/>
      <c r="CP143" s="2145" t="n"/>
      <c r="CQ143" s="1789" t="n"/>
      <c r="CR143" s="2704" t="n">
        <v>2660.41072</v>
      </c>
      <c r="CS143" s="2704" t="n">
        <v>3241.133026820544</v>
      </c>
      <c r="CT143" s="2662" t="n">
        <v>2684.03404629843</v>
      </c>
      <c r="CU143" s="2704" t="n">
        <v>-580.722306820544</v>
      </c>
      <c r="CV143" s="2704" t="n">
        <v>-23.62332629843013</v>
      </c>
      <c r="CW143" s="2704" t="n">
        <v>2490.194930876017</v>
      </c>
      <c r="CX143" s="3143">
        <f>IFERROR(CR143/CW143-1,"-")</f>
        <v/>
      </c>
      <c r="CY143" s="666" t="n"/>
      <c r="CZ143" s="3144" t="n">
        <v>10507</v>
      </c>
      <c r="DA143" s="2704" t="n">
        <v>9641.095566215179</v>
      </c>
      <c r="DB143" s="2704" t="n"/>
      <c r="DC143" s="2704" t="n"/>
      <c r="DD143" s="2704" t="n">
        <v>7750.033530000001</v>
      </c>
      <c r="DE143" s="2145">
        <f>(CZ143-DD143)/DD143</f>
        <v/>
      </c>
      <c r="DF143" s="2145">
        <f>(DA143-DD143)/DD143</f>
        <v/>
      </c>
      <c r="DG143" s="2145">
        <f>(DB143-DD143)/DD143</f>
        <v/>
      </c>
      <c r="DH143" s="2145">
        <f>(DC143-DD143)/DD143</f>
        <v/>
      </c>
      <c r="DI143" s="2761" t="n"/>
      <c r="DJ143" s="3145" t="n"/>
      <c r="DK143" s="2176" t="n"/>
      <c r="DL143" s="3145" t="n"/>
      <c r="DM143" s="2847">
        <f>(CS143-CZ143)*10^6</f>
        <v/>
      </c>
      <c r="DN143" s="2847">
        <f>(CT143-DC143)*10^6</f>
        <v/>
      </c>
      <c r="DO143" s="2847">
        <f>(CW143-DD143)*10^6</f>
        <v/>
      </c>
      <c r="DP143" s="2176" t="n"/>
      <c r="DQ143" s="2176" t="n"/>
      <c r="DR143" s="2176" t="n"/>
      <c r="DS143" s="2176" t="n"/>
      <c r="DT143" s="2176" t="n"/>
      <c r="DU143" s="2176" t="n"/>
      <c r="DV143" s="2176" t="n"/>
      <c r="DW143" s="2176" t="n"/>
      <c r="DX143" s="2176" t="n"/>
      <c r="DY143" s="2176" t="n"/>
      <c r="DZ143" s="2176" t="n"/>
      <c r="EA143" s="2176" t="n"/>
      <c r="EB143" s="2176" t="n"/>
      <c r="EC143" s="2176" t="n"/>
      <c r="ED143" s="2176" t="n"/>
      <c r="EE143" s="2176" t="n"/>
      <c r="EF143" s="2176" t="n"/>
      <c r="EG143" s="2176" t="n"/>
      <c r="EH143" s="2176" t="n"/>
      <c r="EI143" s="2176" t="n"/>
      <c r="EJ143" s="2176" t="n"/>
      <c r="EK143" s="2176" t="n"/>
      <c r="EL143" s="2176" t="n"/>
      <c r="EM143" s="2176" t="n"/>
      <c r="EN143" s="2176" t="n"/>
      <c r="EO143" s="2176" t="n"/>
      <c r="EP143" s="2176" t="n"/>
      <c r="EQ143" s="2176" t="n"/>
      <c r="ER143" s="2176" t="n"/>
      <c r="ES143" s="2176" t="n"/>
      <c r="ET143" s="2176" t="n"/>
      <c r="EU143" s="2176" t="n"/>
      <c r="EV143" s="2176" t="n"/>
      <c r="EW143" s="2176" t="n"/>
      <c r="EX143" s="2176" t="n"/>
      <c r="EY143" s="2176" t="n"/>
      <c r="EZ143" s="2176" t="n"/>
      <c r="FA143" s="2176" t="n"/>
      <c r="FB143" s="2176" t="n"/>
      <c r="FC143" s="2176" t="n"/>
      <c r="FD143" s="2176" t="n"/>
      <c r="FE143" s="2176" t="n"/>
      <c r="FF143" s="2176" t="n"/>
      <c r="FG143" s="2176" t="n"/>
      <c r="FH143" s="2176" t="n"/>
      <c r="FI143" s="2176" t="n"/>
      <c r="FJ143" s="2176" t="n"/>
      <c r="FK143" s="2176" t="n"/>
      <c r="FL143" s="2176" t="n"/>
      <c r="FM143" s="2176" t="n"/>
      <c r="FN143" s="2176" t="n"/>
      <c r="FO143" s="2176" t="n"/>
      <c r="FP143" s="2176" t="n"/>
      <c r="FQ143" s="2176" t="n"/>
      <c r="FR143" s="2176" t="n"/>
      <c r="FS143" s="2176" t="n"/>
      <c r="FT143" s="2176" t="n"/>
      <c r="FU143" s="2176" t="n"/>
      <c r="FV143" s="2176" t="n"/>
      <c r="FW143" s="2176" t="n"/>
      <c r="FX143" s="2176" t="n"/>
      <c r="FY143" s="2176" t="n"/>
      <c r="FZ143" s="2176" t="n"/>
      <c r="GA143" s="2176" t="n"/>
      <c r="GB143" s="2176" t="n"/>
      <c r="GC143" s="2176" t="n"/>
      <c r="GD143" s="2176" t="n"/>
      <c r="GE143" s="2176" t="n"/>
      <c r="GF143" s="2176" t="n"/>
      <c r="GG143" s="2176" t="n"/>
      <c r="GH143" s="2176" t="n"/>
      <c r="GI143" s="2176" t="n"/>
      <c r="GJ143" s="2176" t="n"/>
      <c r="GK143" s="2176" t="n"/>
      <c r="GL143" s="2176" t="n"/>
      <c r="GM143" s="2176" t="n"/>
      <c r="GN143" s="2176" t="n"/>
      <c r="GO143" s="2176" t="n"/>
      <c r="GP143" s="2176" t="n"/>
      <c r="GQ143" s="2176" t="n"/>
      <c r="GR143" s="2176" t="n"/>
      <c r="GS143" s="2176" t="n"/>
      <c r="GT143" s="2176" t="n"/>
      <c r="GU143" s="2176" t="n"/>
      <c r="GV143" s="2176" t="n"/>
      <c r="GW143" s="2176" t="n"/>
      <c r="GX143" s="2176" t="n"/>
      <c r="GY143" s="2176" t="n"/>
      <c r="GZ143" s="2176" t="n"/>
      <c r="HA143" s="2176" t="n"/>
      <c r="HB143" s="2176" t="n"/>
      <c r="HC143" s="2176" t="n"/>
      <c r="HD143" s="2176" t="n"/>
      <c r="HE143" s="2176" t="n"/>
      <c r="HF143" s="2176" t="n"/>
      <c r="HG143" s="2176" t="n"/>
      <c r="HH143" s="2176" t="n"/>
      <c r="HI143" s="2176" t="n"/>
      <c r="HJ143" s="2176" t="n"/>
      <c r="HK143" s="2176" t="n"/>
      <c r="HL143" s="2176" t="n"/>
    </row>
    <row customFormat="1" customHeight="1" ht="14.25" r="144" s="1437">
      <c r="A144" s="1613" t="n"/>
      <c r="B144" s="1898" t="inlineStr">
        <is>
          <t>Liaisons Spécialisées</t>
        </is>
      </c>
      <c r="C144" s="425" t="inlineStr">
        <is>
          <t>CA137</t>
        </is>
      </c>
      <c r="D144" s="2662" t="n">
        <v>121.118419220339</v>
      </c>
      <c r="E144" s="2704" t="n">
        <v>123.995190328444</v>
      </c>
      <c r="F144" s="2662" t="n">
        <v>-2.876771108105018</v>
      </c>
      <c r="G144" s="2704" t="n">
        <v>138.5456399661017</v>
      </c>
      <c r="H144" s="1923" t="n">
        <v>-0.1257868580348447</v>
      </c>
      <c r="I144" s="659" t="n"/>
      <c r="J144" s="2662" t="n">
        <v>122.3007912725424</v>
      </c>
      <c r="K144" s="2704" t="n">
        <v>123.995190328444</v>
      </c>
      <c r="L144" s="2662" t="n">
        <v>-1.694399055901627</v>
      </c>
      <c r="M144" s="2704" t="n">
        <v>125.3364289661018</v>
      </c>
      <c r="N144" s="1923" t="n">
        <v>-0.02421991529996781</v>
      </c>
      <c r="O144" s="3067" t="n"/>
      <c r="P144" s="2662" t="n">
        <v>125.5463421355932</v>
      </c>
      <c r="Q144" s="2704" t="n">
        <v>123.995190328444</v>
      </c>
      <c r="R144" s="2662" t="n">
        <v>1.551151807149267</v>
      </c>
      <c r="S144" s="2704" t="n">
        <v>125.6307439661016</v>
      </c>
      <c r="T144" s="1923" t="n">
        <v>-0.000671824649316477</v>
      </c>
      <c r="U144" s="659" t="n"/>
      <c r="V144" s="3068" t="n">
        <v>207.82108</v>
      </c>
      <c r="W144" s="3140" t="n">
        <v>123.995190328444</v>
      </c>
      <c r="X144" s="3140" t="n">
        <v>126</v>
      </c>
      <c r="Y144" s="2664" t="n">
        <v>83.825889671556</v>
      </c>
      <c r="Z144" s="2664" t="n">
        <v>81.82107999999999</v>
      </c>
      <c r="AA144" s="3140" t="n">
        <v>122.3163322711864</v>
      </c>
      <c r="AB144" s="1923" t="n">
        <v>0.6990460402233265</v>
      </c>
      <c r="AC144" s="659" t="n"/>
      <c r="AD144" s="2662" t="n"/>
      <c r="AE144" s="2704" t="n"/>
      <c r="AF144" s="2704" t="n"/>
      <c r="AG144" s="2662" t="n"/>
      <c r="AH144" s="3069" t="n"/>
      <c r="AI144" s="2704" t="n"/>
      <c r="AJ144" s="780" t="n"/>
      <c r="AK144" s="659" t="n"/>
      <c r="AL144" s="2662" t="n"/>
      <c r="AM144" s="2704" t="n"/>
      <c r="AN144" s="2704" t="n"/>
      <c r="AO144" s="2704" t="n"/>
      <c r="AP144" s="2662" t="n"/>
      <c r="AQ144" s="3069" t="n"/>
      <c r="AR144" s="2704" t="n"/>
      <c r="AS144" s="780" t="n"/>
      <c r="AT144" s="3067" t="n"/>
      <c r="AU144" s="3069" t="n"/>
      <c r="AV144" s="2704" t="n"/>
      <c r="AW144" s="2704" t="n"/>
      <c r="AX144" s="2662" t="n"/>
      <c r="AY144" s="2662" t="n"/>
      <c r="AZ144" s="2704" t="n"/>
      <c r="BA144" s="780" t="n"/>
      <c r="BB144" s="659" t="n"/>
      <c r="BC144" s="3069" t="n"/>
      <c r="BD144" s="2704" t="n"/>
      <c r="BE144" s="2704" t="n"/>
      <c r="BF144" s="2662" t="n"/>
      <c r="BG144" s="2662" t="n"/>
      <c r="BH144" s="2704" t="n"/>
      <c r="BI144" s="780" t="n"/>
      <c r="BJ144" s="3067" t="n"/>
      <c r="BK144" s="3069" t="n"/>
      <c r="BL144" s="2704" t="n"/>
      <c r="BM144" s="2704" t="n"/>
      <c r="BN144" s="2704" t="n"/>
      <c r="BO144" s="2662" t="n"/>
      <c r="BP144" s="2662" t="n"/>
      <c r="BQ144" s="2704" t="n"/>
      <c r="BR144" s="780" t="n"/>
      <c r="BS144" s="659" t="n"/>
      <c r="BT144" s="3069" t="n"/>
      <c r="BU144" s="2704" t="n"/>
      <c r="BV144" s="2704" t="n"/>
      <c r="BW144" s="2662" t="n"/>
      <c r="BX144" s="2662" t="n"/>
      <c r="BY144" s="2704" t="n"/>
      <c r="BZ144" s="780" t="n"/>
      <c r="CA144" s="659" t="n"/>
      <c r="CB144" s="3069" t="n"/>
      <c r="CC144" s="2704" t="n"/>
      <c r="CD144" s="2704" t="n"/>
      <c r="CE144" s="2662" t="n"/>
      <c r="CF144" s="2662" t="n"/>
      <c r="CG144" s="2704" t="n"/>
      <c r="CH144" s="780" t="n"/>
      <c r="CI144" s="659" t="n"/>
      <c r="CJ144" s="3069" t="n"/>
      <c r="CK144" s="2704" t="n"/>
      <c r="CL144" s="2704" t="n"/>
      <c r="CM144" s="2662" t="n"/>
      <c r="CN144" s="2662" t="n"/>
      <c r="CO144" s="2704" t="n"/>
      <c r="CP144" s="780" t="n"/>
      <c r="CQ144" s="659" t="n"/>
      <c r="CR144" s="2662" t="n">
        <v>576.7866326284745</v>
      </c>
      <c r="CS144" s="2662" t="n">
        <v>495.9807613137759</v>
      </c>
      <c r="CT144" s="2662" t="n">
        <v>494.9655526284746</v>
      </c>
      <c r="CU144" s="2662" t="n">
        <v>80.80587131469861</v>
      </c>
      <c r="CV144" s="2662" t="n">
        <v>81.82107999999994</v>
      </c>
      <c r="CW144" s="2662" t="n">
        <v>511.8291451694915</v>
      </c>
      <c r="CX144" s="934">
        <f>IFERROR(CR144/CW144-1,"-")</f>
        <v/>
      </c>
      <c r="CY144" s="666" t="n"/>
      <c r="CZ144" s="3144" t="n">
        <v>1481.14633229911</v>
      </c>
      <c r="DA144" s="2704" t="n">
        <v>1484.140742956919</v>
      </c>
      <c r="DB144" s="2704" t="n"/>
      <c r="DC144" s="2704" t="n"/>
      <c r="DD144" s="2704" t="n">
        <v>1541.911289190508</v>
      </c>
      <c r="DE144" s="780">
        <f>(CZ144-DD144)/DD144</f>
        <v/>
      </c>
      <c r="DF144" s="780">
        <f>(DA144-DD144)/DD144</f>
        <v/>
      </c>
      <c r="DG144" s="780">
        <f>(DB144-DD144)/DD144</f>
        <v/>
      </c>
      <c r="DH144" s="780">
        <f>(DC144-DD144)/DD144</f>
        <v/>
      </c>
      <c r="DI144" s="2761" t="n"/>
      <c r="DJ144" s="2605" t="n"/>
      <c r="DL144" s="2605" t="n"/>
      <c r="DM144" s="2847">
        <f>(CS144-CZ144)*10^6</f>
        <v/>
      </c>
      <c r="DN144" s="2847">
        <f>(CT144-DC144)*10^6</f>
        <v/>
      </c>
      <c r="DO144" s="2847">
        <f>(CW144-DD144)*10^6</f>
        <v/>
      </c>
    </row>
    <row customFormat="1" customHeight="1" ht="14.25" r="145" s="1437">
      <c r="A145" s="1613" t="n"/>
      <c r="B145" s="1898" t="inlineStr">
        <is>
          <t>Internet Mobile (PrP+PoP)</t>
        </is>
      </c>
      <c r="C145" s="425" t="inlineStr">
        <is>
          <t>CA138</t>
        </is>
      </c>
      <c r="D145" s="3069" t="n">
        <v>3171.985391</v>
      </c>
      <c r="E145" s="3069" t="n">
        <v>3523.351289121717</v>
      </c>
      <c r="F145" s="2662" t="n">
        <v>-351.3658981217168</v>
      </c>
      <c r="G145" s="3069" t="n">
        <v>3531.539953</v>
      </c>
      <c r="H145" s="1923" t="n">
        <v>-0.1018124010446385</v>
      </c>
      <c r="I145" s="659" t="n"/>
      <c r="J145" s="3069" t="n">
        <v>2526.240595</v>
      </c>
      <c r="K145" s="3069" t="n">
        <v>3221.642089469416</v>
      </c>
      <c r="L145" s="2662" t="n">
        <v>-695.4014944694154</v>
      </c>
      <c r="M145" s="3069" t="n">
        <v>3280.484311</v>
      </c>
      <c r="N145" s="1923" t="n">
        <v>-0.2299184036548803</v>
      </c>
      <c r="O145" s="3067" t="n"/>
      <c r="P145" s="3069" t="n">
        <v>2811.452818</v>
      </c>
      <c r="Q145" s="3069" t="n">
        <v>3603.168955097799</v>
      </c>
      <c r="R145" s="2662" t="n">
        <v>-791.7161370977992</v>
      </c>
      <c r="S145" s="3069" t="n">
        <v>3544.349124</v>
      </c>
      <c r="T145" s="1923" t="n">
        <v>-0.206778813361615</v>
      </c>
      <c r="U145" s="659" t="n"/>
      <c r="V145" s="3068" t="n">
        <v>2218.980734</v>
      </c>
      <c r="W145" s="3068" t="n">
        <v>3572.12154909489</v>
      </c>
      <c r="X145" s="3068" t="n">
        <v>2418.01627312458</v>
      </c>
      <c r="Y145" s="2664" t="n">
        <v>-1353.14081509489</v>
      </c>
      <c r="Z145" s="2664" t="n">
        <v>-199.0355391245798</v>
      </c>
      <c r="AA145" s="3068" t="n">
        <v>3447.294712</v>
      </c>
      <c r="AB145" s="1923" t="n">
        <v>-0.3563124364517634</v>
      </c>
      <c r="AC145" s="659" t="n"/>
      <c r="AD145" s="3069" t="n"/>
      <c r="AE145" s="3069" t="n"/>
      <c r="AF145" s="3069" t="n"/>
      <c r="AG145" s="2662" t="n"/>
      <c r="AH145" s="3069" t="n"/>
      <c r="AI145" s="3069" t="n"/>
      <c r="AJ145" s="780" t="n"/>
      <c r="AK145" s="659" t="n"/>
      <c r="AL145" s="3069" t="n"/>
      <c r="AM145" s="3069" t="n"/>
      <c r="AN145" s="3069" t="n"/>
      <c r="AO145" s="3069" t="n"/>
      <c r="AP145" s="2662" t="n"/>
      <c r="AQ145" s="3069" t="n"/>
      <c r="AR145" s="3069" t="n"/>
      <c r="AS145" s="780" t="n"/>
      <c r="AT145" s="3067" t="n"/>
      <c r="AU145" s="3069" t="n"/>
      <c r="AV145" s="3069" t="n"/>
      <c r="AW145" s="3069" t="n"/>
      <c r="AX145" s="2662" t="n"/>
      <c r="AY145" s="2662" t="n"/>
      <c r="AZ145" s="3069" t="n"/>
      <c r="BA145" s="780" t="n"/>
      <c r="BB145" s="659" t="n"/>
      <c r="BC145" s="3069" t="n"/>
      <c r="BD145" s="3069" t="n"/>
      <c r="BE145" s="3069" t="n"/>
      <c r="BF145" s="2662" t="n"/>
      <c r="BG145" s="2662" t="n"/>
      <c r="BH145" s="3069" t="n"/>
      <c r="BI145" s="780" t="n"/>
      <c r="BJ145" s="3067" t="n"/>
      <c r="BK145" s="3069" t="n"/>
      <c r="BL145" s="3069" t="n"/>
      <c r="BM145" s="3069" t="n"/>
      <c r="BN145" s="3069" t="n"/>
      <c r="BO145" s="2662" t="n"/>
      <c r="BP145" s="2662" t="n"/>
      <c r="BQ145" s="3069" t="n"/>
      <c r="BR145" s="780" t="n"/>
      <c r="BS145" s="659" t="n"/>
      <c r="BT145" s="3069" t="n"/>
      <c r="BU145" s="3069" t="n"/>
      <c r="BV145" s="3069" t="n"/>
      <c r="BW145" s="2662" t="n"/>
      <c r="BX145" s="2662" t="n"/>
      <c r="BY145" s="3069" t="n"/>
      <c r="BZ145" s="780" t="n"/>
      <c r="CA145" s="659" t="n"/>
      <c r="CB145" s="3069" t="n"/>
      <c r="CC145" s="3069" t="n"/>
      <c r="CD145" s="3069" t="n"/>
      <c r="CE145" s="2662" t="n"/>
      <c r="CF145" s="2662" t="n"/>
      <c r="CG145" s="3069" t="n"/>
      <c r="CH145" s="780" t="n"/>
      <c r="CI145" s="659" t="n"/>
      <c r="CJ145" s="3069" t="n"/>
      <c r="CK145" s="3069" t="n"/>
      <c r="CL145" s="3069" t="n"/>
      <c r="CM145" s="2662" t="n"/>
      <c r="CN145" s="2662" t="n"/>
      <c r="CO145" s="3069" t="n"/>
      <c r="CP145" s="780" t="n"/>
      <c r="CQ145" s="659" t="n"/>
      <c r="CR145" s="2662" t="n">
        <v>10728.659538</v>
      </c>
      <c r="CS145" s="2662" t="n">
        <v>13920.28388278382</v>
      </c>
      <c r="CT145" s="2662" t="n">
        <v>10927.69507712458</v>
      </c>
      <c r="CU145" s="2662" t="n">
        <v>-3191.624344783819</v>
      </c>
      <c r="CV145" s="2662" t="n">
        <v>-199.0355391245794</v>
      </c>
      <c r="CW145" s="2662" t="n">
        <v>13803.6681</v>
      </c>
      <c r="CX145" s="2162">
        <f>IFERROR(CR145/CW145-1,"-")</f>
        <v/>
      </c>
      <c r="CY145" s="666" t="n"/>
      <c r="CZ145" s="3146" t="n">
        <v>45402.889003505</v>
      </c>
      <c r="DA145" s="3069" t="n">
        <v>35466.77365504547</v>
      </c>
      <c r="DB145" s="3069" t="n"/>
      <c r="DC145" s="3069" t="n"/>
      <c r="DD145" s="3069" t="n">
        <v>39289.05001599999</v>
      </c>
      <c r="DE145" s="780">
        <f>(CZ145-DD145)/DD145</f>
        <v/>
      </c>
      <c r="DF145" s="780">
        <f>(DA145-DD145)/DD145</f>
        <v/>
      </c>
      <c r="DG145" s="780">
        <f>(DB145-DD145)/DD145</f>
        <v/>
      </c>
      <c r="DH145" s="780">
        <f>(DC145-DD145)/DD145</f>
        <v/>
      </c>
      <c r="DI145" s="2761" t="n"/>
      <c r="DJ145" s="2605" t="n"/>
      <c r="DL145" s="2605" t="n"/>
      <c r="DM145" s="2847">
        <f>(CS145-CZ145)*10^6</f>
        <v/>
      </c>
      <c r="DN145" s="2847">
        <f>(CT145-DC145)*10^6</f>
        <v/>
      </c>
      <c r="DO145" s="2847">
        <f>(CW145-DD145)*10^6</f>
        <v/>
      </c>
    </row>
    <row customFormat="1" hidden="1" outlineLevel="1" r="146" s="1881">
      <c r="A146" s="1547" t="n"/>
      <c r="B146" s="1914" t="inlineStr">
        <is>
          <t>dont voix+data</t>
        </is>
      </c>
      <c r="C146" s="425" t="inlineStr">
        <is>
          <t>CA139</t>
        </is>
      </c>
      <c r="D146" s="2884" t="n"/>
      <c r="E146" s="2884" t="n"/>
      <c r="F146" s="2884" t="n">
        <v>0</v>
      </c>
      <c r="G146" s="2884" t="n"/>
      <c r="H146" s="1929" t="n"/>
      <c r="I146" s="1939" t="n"/>
      <c r="J146" s="2884" t="n"/>
      <c r="K146" s="2884" t="n"/>
      <c r="L146" s="2884" t="n">
        <v>0</v>
      </c>
      <c r="M146" s="2884" t="n"/>
      <c r="N146" s="1929" t="n"/>
      <c r="O146" s="3107" t="n"/>
      <c r="P146" s="2884" t="n"/>
      <c r="Q146" s="2884" t="n"/>
      <c r="R146" s="2884" t="n">
        <v>0</v>
      </c>
      <c r="S146" s="2884" t="n"/>
      <c r="T146" s="1929" t="n"/>
      <c r="U146" s="1939" t="n"/>
      <c r="V146" s="3109" t="n"/>
      <c r="W146" s="3108" t="n"/>
      <c r="X146" s="3108" t="n"/>
      <c r="Y146" s="3108" t="n">
        <v>0</v>
      </c>
      <c r="Z146" s="3108" t="n">
        <v>0</v>
      </c>
      <c r="AA146" s="3108" t="n"/>
      <c r="AB146" s="1929" t="n"/>
      <c r="AC146" s="1939" t="n"/>
      <c r="AD146" s="2884" t="n"/>
      <c r="AE146" s="2884" t="n"/>
      <c r="AF146" s="2884" t="n"/>
      <c r="AG146" s="2884" t="n"/>
      <c r="AH146" s="2885" t="n"/>
      <c r="AI146" s="2884" t="n"/>
      <c r="AJ146" s="1999" t="n"/>
      <c r="AK146" s="1939" t="n"/>
      <c r="AL146" s="2884" t="n"/>
      <c r="AM146" s="2884" t="n"/>
      <c r="AN146" s="2884" t="n"/>
      <c r="AO146" s="2884" t="n"/>
      <c r="AP146" s="2884" t="n"/>
      <c r="AQ146" s="2885" t="n"/>
      <c r="AR146" s="2884" t="n"/>
      <c r="AS146" s="1999" t="n"/>
      <c r="AT146" s="3107" t="n"/>
      <c r="AU146" s="2885" t="n"/>
      <c r="AV146" s="2884" t="n"/>
      <c r="AW146" s="2884" t="n"/>
      <c r="AX146" s="2884" t="n"/>
      <c r="AY146" s="2884" t="n"/>
      <c r="AZ146" s="2884" t="n"/>
      <c r="BA146" s="1999" t="n"/>
      <c r="BB146" s="1939" t="n"/>
      <c r="BC146" s="2885" t="n"/>
      <c r="BD146" s="2884" t="n"/>
      <c r="BE146" s="2884" t="n"/>
      <c r="BF146" s="2884" t="n"/>
      <c r="BG146" s="2884" t="n"/>
      <c r="BH146" s="2884" t="n"/>
      <c r="BI146" s="1999" t="n"/>
      <c r="BJ146" s="3107" t="n"/>
      <c r="BK146" s="2885" t="n"/>
      <c r="BL146" s="2884" t="n"/>
      <c r="BM146" s="2884" t="n"/>
      <c r="BN146" s="2884" t="n"/>
      <c r="BO146" s="2884" t="n"/>
      <c r="BP146" s="2884" t="n"/>
      <c r="BQ146" s="2884" t="n"/>
      <c r="BR146" s="1999" t="n"/>
      <c r="BS146" s="1939" t="n"/>
      <c r="BT146" s="2885" t="n"/>
      <c r="BU146" s="2884" t="n"/>
      <c r="BV146" s="2884" t="n"/>
      <c r="BW146" s="2884" t="n"/>
      <c r="BX146" s="2884" t="n"/>
      <c r="BY146" s="2884" t="n"/>
      <c r="BZ146" s="1999" t="n"/>
      <c r="CA146" s="801" t="n"/>
      <c r="CB146" s="2885" t="n"/>
      <c r="CC146" s="2884" t="n"/>
      <c r="CD146" s="2884" t="n"/>
      <c r="CE146" s="2884" t="n"/>
      <c r="CF146" s="2884" t="n"/>
      <c r="CG146" s="2884" t="n"/>
      <c r="CH146" s="1999" t="n"/>
      <c r="CI146" s="801" t="n"/>
      <c r="CJ146" s="2885" t="n"/>
      <c r="CK146" s="2884" t="n"/>
      <c r="CL146" s="2884" t="n"/>
      <c r="CM146" s="2884" t="n"/>
      <c r="CN146" s="2884" t="n"/>
      <c r="CO146" s="2884" t="n"/>
      <c r="CP146" s="1999" t="n"/>
      <c r="CQ146" s="1939" t="n"/>
      <c r="CR146" s="2884" t="n">
        <v>0</v>
      </c>
      <c r="CS146" s="2884" t="n">
        <v>0</v>
      </c>
      <c r="CT146" s="2884" t="n">
        <v>0</v>
      </c>
      <c r="CU146" s="2884" t="n">
        <v>0</v>
      </c>
      <c r="CV146" s="2884" t="n">
        <v>0</v>
      </c>
      <c r="CW146" s="2884" t="n">
        <v>0</v>
      </c>
      <c r="CX146" s="2055" t="n"/>
      <c r="CY146" s="2056" t="n"/>
      <c r="CZ146" s="3110" t="n"/>
      <c r="DA146" s="2884" t="n"/>
      <c r="DB146" s="2884" t="n"/>
      <c r="DC146" s="2884" t="n"/>
      <c r="DD146" s="2884" t="n">
        <v>0</v>
      </c>
      <c r="DE146" s="1999" t="n"/>
      <c r="DF146" s="1999" t="n"/>
      <c r="DG146" s="1999" t="n"/>
      <c r="DH146" s="1999" t="n"/>
      <c r="DI146" s="2761" t="n"/>
      <c r="DJ146" s="2761" t="n"/>
      <c r="DK146" s="418" t="n"/>
      <c r="DL146" s="2761" t="n"/>
      <c r="DM146" s="2847">
        <f>(CS146-CZ146)*10^6</f>
        <v/>
      </c>
      <c r="DN146" s="2847">
        <f>(CT146-DC146)*10^6</f>
        <v/>
      </c>
      <c r="DO146" s="2847">
        <f>(CW146-DD146)*10^6</f>
        <v/>
      </c>
      <c r="DP146" s="418" t="n"/>
      <c r="DQ146" s="418" t="n"/>
      <c r="DR146" s="418" t="n"/>
      <c r="DS146" s="418" t="n"/>
      <c r="DT146" s="418" t="n"/>
      <c r="DU146" s="418" t="n"/>
      <c r="DV146" s="418" t="n"/>
      <c r="DW146" s="418" t="n"/>
      <c r="DX146" s="418" t="n"/>
      <c r="DY146" s="418" t="n"/>
      <c r="DZ146" s="418" t="n"/>
      <c r="EA146" s="418" t="n"/>
      <c r="EB146" s="418" t="n"/>
      <c r="EC146" s="418" t="n"/>
      <c r="ED146" s="418" t="n"/>
      <c r="EE146" s="418" t="n"/>
      <c r="EF146" s="418" t="n"/>
      <c r="EG146" s="418" t="n"/>
      <c r="EH146" s="418" t="n"/>
      <c r="EI146" s="418" t="n"/>
      <c r="EJ146" s="418" t="n"/>
      <c r="EK146" s="418" t="n"/>
      <c r="EL146" s="418" t="n"/>
      <c r="EM146" s="418" t="n"/>
      <c r="EN146" s="418" t="n"/>
      <c r="EO146" s="418" t="n"/>
      <c r="EP146" s="418" t="n"/>
      <c r="EQ146" s="418" t="n"/>
      <c r="ER146" s="418" t="n"/>
      <c r="ES146" s="418" t="n"/>
      <c r="ET146" s="418" t="n"/>
      <c r="EU146" s="418" t="n"/>
      <c r="EV146" s="418" t="n"/>
      <c r="EW146" s="418" t="n"/>
      <c r="EX146" s="418" t="n"/>
      <c r="EY146" s="418" t="n"/>
      <c r="EZ146" s="418" t="n"/>
      <c r="FA146" s="418" t="n"/>
      <c r="FB146" s="418" t="n"/>
      <c r="FC146" s="418" t="n"/>
      <c r="FD146" s="418" t="n"/>
      <c r="FE146" s="418" t="n"/>
      <c r="FF146" s="418" t="n"/>
      <c r="FG146" s="418" t="n"/>
      <c r="FH146" s="418" t="n"/>
      <c r="FI146" s="418" t="n"/>
      <c r="FJ146" s="418" t="n"/>
      <c r="FK146" s="418" t="n"/>
      <c r="FL146" s="418" t="n"/>
      <c r="FM146" s="418" t="n"/>
      <c r="FN146" s="418" t="n"/>
      <c r="FO146" s="418" t="n"/>
      <c r="FP146" s="418" t="n"/>
      <c r="FQ146" s="418" t="n"/>
      <c r="FR146" s="418" t="n"/>
      <c r="FS146" s="418" t="n"/>
      <c r="FT146" s="418" t="n"/>
      <c r="FU146" s="418" t="n"/>
      <c r="FV146" s="418" t="n"/>
      <c r="FW146" s="418" t="n"/>
      <c r="FX146" s="418" t="n"/>
      <c r="FY146" s="418" t="n"/>
      <c r="FZ146" s="418" t="n"/>
      <c r="GA146" s="418" t="n"/>
      <c r="GB146" s="418" t="n"/>
      <c r="GC146" s="418" t="n"/>
      <c r="GD146" s="418" t="n"/>
      <c r="GE146" s="418" t="n"/>
      <c r="GF146" s="418" t="n"/>
      <c r="GG146" s="418" t="n"/>
      <c r="GH146" s="418" t="n"/>
      <c r="GI146" s="418" t="n"/>
      <c r="GJ146" s="418" t="n"/>
      <c r="GK146" s="418" t="n"/>
      <c r="GL146" s="418" t="n"/>
      <c r="GM146" s="418" t="n"/>
      <c r="GN146" s="418" t="n"/>
      <c r="GO146" s="418" t="n"/>
      <c r="GP146" s="418" t="n"/>
      <c r="GQ146" s="418" t="n"/>
      <c r="GR146" s="418" t="n"/>
      <c r="GS146" s="418" t="n"/>
      <c r="GT146" s="418" t="n"/>
      <c r="GU146" s="418" t="n"/>
      <c r="GV146" s="418" t="n"/>
      <c r="GW146" s="418" t="n"/>
      <c r="GX146" s="418" t="n"/>
      <c r="GY146" s="418" t="n"/>
      <c r="GZ146" s="418" t="n"/>
      <c r="HA146" s="418" t="n"/>
      <c r="HB146" s="418" t="n"/>
      <c r="HC146" s="418" t="n"/>
      <c r="HD146" s="418" t="n"/>
      <c r="HE146" s="418" t="n"/>
      <c r="HF146" s="418" t="n"/>
      <c r="HG146" s="418" t="n"/>
      <c r="HH146" s="418" t="n"/>
      <c r="HI146" s="418" t="n"/>
      <c r="HJ146" s="418" t="n"/>
      <c r="HK146" s="418" t="n"/>
      <c r="HL146" s="418" t="n"/>
    </row>
    <row customFormat="1" hidden="1" outlineLevel="1" r="147" s="1881">
      <c r="A147" s="1547" t="n"/>
      <c r="B147" s="1914" t="inlineStr">
        <is>
          <t>dont data only</t>
        </is>
      </c>
      <c r="C147" s="425" t="inlineStr">
        <is>
          <t>CA140</t>
        </is>
      </c>
      <c r="D147" s="2884" t="n"/>
      <c r="E147" s="2884" t="n"/>
      <c r="F147" s="2884" t="n">
        <v>0</v>
      </c>
      <c r="G147" s="2884" t="n"/>
      <c r="H147" s="1929" t="n"/>
      <c r="I147" s="1939" t="n"/>
      <c r="J147" s="2884" t="n"/>
      <c r="K147" s="2884" t="n"/>
      <c r="L147" s="2884" t="n">
        <v>0</v>
      </c>
      <c r="M147" s="2884" t="n"/>
      <c r="N147" s="1929" t="n"/>
      <c r="O147" s="3107" t="n"/>
      <c r="P147" s="2884" t="n"/>
      <c r="Q147" s="2884" t="n"/>
      <c r="R147" s="2884" t="n">
        <v>0</v>
      </c>
      <c r="S147" s="2884" t="n"/>
      <c r="T147" s="1929" t="n"/>
      <c r="U147" s="1939" t="n"/>
      <c r="V147" s="3109" t="n"/>
      <c r="W147" s="3108" t="n"/>
      <c r="X147" s="3108" t="n"/>
      <c r="Y147" s="3108" t="n">
        <v>0</v>
      </c>
      <c r="Z147" s="3108" t="n">
        <v>0</v>
      </c>
      <c r="AA147" s="3108" t="n"/>
      <c r="AB147" s="1929" t="n"/>
      <c r="AC147" s="1939" t="n"/>
      <c r="AD147" s="2884" t="n"/>
      <c r="AE147" s="2884" t="n"/>
      <c r="AF147" s="2884" t="n"/>
      <c r="AG147" s="2884" t="n"/>
      <c r="AH147" s="2885" t="n"/>
      <c r="AI147" s="2884" t="n"/>
      <c r="AJ147" s="1999" t="n"/>
      <c r="AK147" s="1939" t="n"/>
      <c r="AL147" s="2884" t="n"/>
      <c r="AM147" s="2884" t="n"/>
      <c r="AN147" s="2884" t="n"/>
      <c r="AO147" s="2884" t="n"/>
      <c r="AP147" s="2884" t="n"/>
      <c r="AQ147" s="2885" t="n"/>
      <c r="AR147" s="2884" t="n"/>
      <c r="AS147" s="1999" t="n"/>
      <c r="AT147" s="3107" t="n"/>
      <c r="AU147" s="2885" t="n"/>
      <c r="AV147" s="2884" t="n"/>
      <c r="AW147" s="2884" t="n"/>
      <c r="AX147" s="2884" t="n"/>
      <c r="AY147" s="2884" t="n"/>
      <c r="AZ147" s="2884" t="n"/>
      <c r="BA147" s="1999" t="n"/>
      <c r="BB147" s="1939" t="n"/>
      <c r="BC147" s="2885" t="n"/>
      <c r="BD147" s="2884" t="n"/>
      <c r="BE147" s="2884" t="n"/>
      <c r="BF147" s="2884" t="n"/>
      <c r="BG147" s="2884" t="n"/>
      <c r="BH147" s="2884" t="n"/>
      <c r="BI147" s="1999" t="n"/>
      <c r="BJ147" s="3107" t="n"/>
      <c r="BK147" s="2885" t="n"/>
      <c r="BL147" s="2884" t="n"/>
      <c r="BM147" s="2884" t="n"/>
      <c r="BN147" s="2884" t="n"/>
      <c r="BO147" s="2884" t="n"/>
      <c r="BP147" s="2884" t="n"/>
      <c r="BQ147" s="2884" t="n"/>
      <c r="BR147" s="1999" t="n"/>
      <c r="BS147" s="1939" t="n"/>
      <c r="BT147" s="2885" t="n"/>
      <c r="BU147" s="2884" t="n"/>
      <c r="BV147" s="2884" t="n"/>
      <c r="BW147" s="2884" t="n"/>
      <c r="BX147" s="2884" t="n"/>
      <c r="BY147" s="2884" t="n"/>
      <c r="BZ147" s="1999" t="n"/>
      <c r="CA147" s="801" t="n"/>
      <c r="CB147" s="2885" t="n"/>
      <c r="CC147" s="2884" t="n"/>
      <c r="CD147" s="2884" t="n"/>
      <c r="CE147" s="2884" t="n"/>
      <c r="CF147" s="2884" t="n"/>
      <c r="CG147" s="2884" t="n"/>
      <c r="CH147" s="1999" t="n"/>
      <c r="CI147" s="801" t="n"/>
      <c r="CJ147" s="2885" t="n"/>
      <c r="CK147" s="2884" t="n"/>
      <c r="CL147" s="2884" t="n"/>
      <c r="CM147" s="2884" t="n"/>
      <c r="CN147" s="2884" t="n"/>
      <c r="CO147" s="2884" t="n"/>
      <c r="CP147" s="1999" t="n"/>
      <c r="CQ147" s="1939" t="n"/>
      <c r="CR147" s="2884" t="n">
        <v>0</v>
      </c>
      <c r="CS147" s="2884" t="n">
        <v>0</v>
      </c>
      <c r="CT147" s="2884" t="n">
        <v>0</v>
      </c>
      <c r="CU147" s="2884" t="n">
        <v>0</v>
      </c>
      <c r="CV147" s="2884" t="n">
        <v>0</v>
      </c>
      <c r="CW147" s="2884" t="n">
        <v>0</v>
      </c>
      <c r="CX147" s="2055" t="n"/>
      <c r="CY147" s="2056" t="n"/>
      <c r="CZ147" s="3110" t="n"/>
      <c r="DA147" s="2884" t="n"/>
      <c r="DB147" s="2884" t="n"/>
      <c r="DC147" s="2884" t="n"/>
      <c r="DD147" s="2884" t="n">
        <v>0</v>
      </c>
      <c r="DE147" s="1999" t="n"/>
      <c r="DF147" s="1999" t="n"/>
      <c r="DG147" s="1999" t="n"/>
      <c r="DH147" s="1999" t="n"/>
      <c r="DI147" s="2761" t="n"/>
      <c r="DJ147" s="2761" t="n"/>
      <c r="DK147" s="418" t="n"/>
      <c r="DL147" s="2761" t="n"/>
      <c r="DM147" s="2847">
        <f>(CS147-CZ147)*10^6</f>
        <v/>
      </c>
      <c r="DN147" s="2847">
        <f>(CT147-DC147)*10^6</f>
        <v/>
      </c>
      <c r="DO147" s="2847">
        <f>(CW147-DD147)*10^6</f>
        <v/>
      </c>
      <c r="DP147" s="418" t="n"/>
      <c r="DQ147" s="418" t="n"/>
      <c r="DR147" s="418" t="n"/>
      <c r="DS147" s="418" t="n"/>
      <c r="DT147" s="418" t="n"/>
      <c r="DU147" s="418" t="n"/>
      <c r="DV147" s="418" t="n"/>
      <c r="DW147" s="418" t="n"/>
      <c r="DX147" s="418" t="n"/>
      <c r="DY147" s="418" t="n"/>
      <c r="DZ147" s="418" t="n"/>
      <c r="EA147" s="418" t="n"/>
      <c r="EB147" s="418" t="n"/>
      <c r="EC147" s="418" t="n"/>
      <c r="ED147" s="418" t="n"/>
      <c r="EE147" s="418" t="n"/>
      <c r="EF147" s="418" t="n"/>
      <c r="EG147" s="418" t="n"/>
      <c r="EH147" s="418" t="n"/>
      <c r="EI147" s="418" t="n"/>
      <c r="EJ147" s="418" t="n"/>
      <c r="EK147" s="418" t="n"/>
      <c r="EL147" s="418" t="n"/>
      <c r="EM147" s="418" t="n"/>
      <c r="EN147" s="418" t="n"/>
      <c r="EO147" s="418" t="n"/>
      <c r="EP147" s="418" t="n"/>
      <c r="EQ147" s="418" t="n"/>
      <c r="ER147" s="418" t="n"/>
      <c r="ES147" s="418" t="n"/>
      <c r="ET147" s="418" t="n"/>
      <c r="EU147" s="418" t="n"/>
      <c r="EV147" s="418" t="n"/>
      <c r="EW147" s="418" t="n"/>
      <c r="EX147" s="418" t="n"/>
      <c r="EY147" s="418" t="n"/>
      <c r="EZ147" s="418" t="n"/>
      <c r="FA147" s="418" t="n"/>
      <c r="FB147" s="418" t="n"/>
      <c r="FC147" s="418" t="n"/>
      <c r="FD147" s="418" t="n"/>
      <c r="FE147" s="418" t="n"/>
      <c r="FF147" s="418" t="n"/>
      <c r="FG147" s="418" t="n"/>
      <c r="FH147" s="418" t="n"/>
      <c r="FI147" s="418" t="n"/>
      <c r="FJ147" s="418" t="n"/>
      <c r="FK147" s="418" t="n"/>
      <c r="FL147" s="418" t="n"/>
      <c r="FM147" s="418" t="n"/>
      <c r="FN147" s="418" t="n"/>
      <c r="FO147" s="418" t="n"/>
      <c r="FP147" s="418" t="n"/>
      <c r="FQ147" s="418" t="n"/>
      <c r="FR147" s="418" t="n"/>
      <c r="FS147" s="418" t="n"/>
      <c r="FT147" s="418" t="n"/>
      <c r="FU147" s="418" t="n"/>
      <c r="FV147" s="418" t="n"/>
      <c r="FW147" s="418" t="n"/>
      <c r="FX147" s="418" t="n"/>
      <c r="FY147" s="418" t="n"/>
      <c r="FZ147" s="418" t="n"/>
      <c r="GA147" s="418" t="n"/>
      <c r="GB147" s="418" t="n"/>
      <c r="GC147" s="418" t="n"/>
      <c r="GD147" s="418" t="n"/>
      <c r="GE147" s="418" t="n"/>
      <c r="GF147" s="418" t="n"/>
      <c r="GG147" s="418" t="n"/>
      <c r="GH147" s="418" t="n"/>
      <c r="GI147" s="418" t="n"/>
      <c r="GJ147" s="418" t="n"/>
      <c r="GK147" s="418" t="n"/>
      <c r="GL147" s="418" t="n"/>
      <c r="GM147" s="418" t="n"/>
      <c r="GN147" s="418" t="n"/>
      <c r="GO147" s="418" t="n"/>
      <c r="GP147" s="418" t="n"/>
      <c r="GQ147" s="418" t="n"/>
      <c r="GR147" s="418" t="n"/>
      <c r="GS147" s="418" t="n"/>
      <c r="GT147" s="418" t="n"/>
      <c r="GU147" s="418" t="n"/>
      <c r="GV147" s="418" t="n"/>
      <c r="GW147" s="418" t="n"/>
      <c r="GX147" s="418" t="n"/>
      <c r="GY147" s="418" t="n"/>
      <c r="GZ147" s="418" t="n"/>
      <c r="HA147" s="418" t="n"/>
      <c r="HB147" s="418" t="n"/>
      <c r="HC147" s="418" t="n"/>
      <c r="HD147" s="418" t="n"/>
      <c r="HE147" s="418" t="n"/>
      <c r="HF147" s="418" t="n"/>
      <c r="HG147" s="418" t="n"/>
      <c r="HH147" s="418" t="n"/>
      <c r="HI147" s="418" t="n"/>
      <c r="HJ147" s="418" t="n"/>
      <c r="HK147" s="418" t="n"/>
      <c r="HL147" s="418" t="n"/>
    </row>
    <row collapsed="1" r="148">
      <c r="A148" s="443" t="n"/>
      <c r="B148" s="2113" t="n"/>
      <c r="C148" s="425" t="inlineStr">
        <is>
          <t>CA141</t>
        </is>
      </c>
      <c r="D148" s="2671" t="n"/>
      <c r="E148" s="2671" t="n"/>
      <c r="F148" s="2671" t="n"/>
      <c r="G148" s="2671" t="n"/>
      <c r="H148" s="353" t="n"/>
      <c r="I148" s="482" t="n"/>
      <c r="J148" s="2671" t="n"/>
      <c r="K148" s="2671" t="n"/>
      <c r="L148" s="2671" t="n"/>
      <c r="M148" s="2671" t="n"/>
      <c r="N148" s="353" t="n"/>
      <c r="O148" s="2862" t="n"/>
      <c r="P148" s="2671" t="n"/>
      <c r="Q148" s="2671" t="n"/>
      <c r="R148" s="2671" t="n"/>
      <c r="S148" s="2671" t="n"/>
      <c r="T148" s="353" t="n"/>
      <c r="U148" s="482" t="n"/>
      <c r="V148" s="3044" t="n"/>
      <c r="W148" s="2674" t="n"/>
      <c r="X148" s="2674" t="n"/>
      <c r="Y148" s="2674" t="n"/>
      <c r="Z148" s="2674" t="n"/>
      <c r="AA148" s="2674" t="n"/>
      <c r="AB148" s="353" t="n"/>
      <c r="AC148" s="482" t="n"/>
      <c r="AD148" s="2671" t="n"/>
      <c r="AE148" s="2671" t="n"/>
      <c r="AF148" s="2671" t="n"/>
      <c r="AG148" s="2671" t="n"/>
      <c r="AH148" s="2779" t="n"/>
      <c r="AI148" s="2671" t="n"/>
      <c r="AJ148" s="353" t="n"/>
      <c r="AK148" s="482" t="n"/>
      <c r="AL148" s="2671" t="n"/>
      <c r="AM148" s="2671" t="n"/>
      <c r="AN148" s="2671" t="n"/>
      <c r="AO148" s="2671" t="n"/>
      <c r="AP148" s="2671" t="n"/>
      <c r="AQ148" s="2779" t="n"/>
      <c r="AR148" s="2671" t="n"/>
      <c r="AS148" s="353" t="n"/>
      <c r="AT148" s="2862" t="n"/>
      <c r="AU148" s="2779" t="n"/>
      <c r="AV148" s="2671" t="n"/>
      <c r="AW148" s="2671" t="n"/>
      <c r="AX148" s="2671" t="n"/>
      <c r="AY148" s="2671" t="n"/>
      <c r="AZ148" s="2671" t="n"/>
      <c r="BA148" s="353" t="n"/>
      <c r="BB148" s="482" t="n"/>
      <c r="BC148" s="2779" t="n"/>
      <c r="BD148" s="2671" t="n"/>
      <c r="BE148" s="2671" t="n"/>
      <c r="BF148" s="2671" t="n"/>
      <c r="BG148" s="2671" t="n"/>
      <c r="BH148" s="2671" t="n"/>
      <c r="BI148" s="353" t="n"/>
      <c r="BJ148" s="2862" t="n"/>
      <c r="BK148" s="2779" t="n"/>
      <c r="BL148" s="2671" t="n"/>
      <c r="BM148" s="2671" t="n"/>
      <c r="BN148" s="2671" t="n"/>
      <c r="BO148" s="2671" t="n"/>
      <c r="BP148" s="2671" t="n"/>
      <c r="BQ148" s="2671" t="n"/>
      <c r="BR148" s="353" t="n"/>
      <c r="BS148" s="482" t="n"/>
      <c r="BT148" s="2779" t="n"/>
      <c r="BU148" s="2671" t="n"/>
      <c r="BV148" s="2671" t="n"/>
      <c r="BW148" s="2671" t="n"/>
      <c r="BX148" s="2671" t="n"/>
      <c r="BY148" s="2671" t="n"/>
      <c r="BZ148" s="353" t="n"/>
      <c r="CA148" s="482" t="n"/>
      <c r="CB148" s="2779" t="n"/>
      <c r="CC148" s="2671" t="n"/>
      <c r="CD148" s="2671" t="n"/>
      <c r="CE148" s="2671" t="n"/>
      <c r="CF148" s="2671" t="n"/>
      <c r="CG148" s="2671" t="n"/>
      <c r="CH148" s="353" t="n"/>
      <c r="CI148" s="482" t="n"/>
      <c r="CJ148" s="2779" t="n"/>
      <c r="CK148" s="2671" t="n"/>
      <c r="CL148" s="2671" t="n"/>
      <c r="CM148" s="2671" t="n"/>
      <c r="CN148" s="2671" t="n"/>
      <c r="CO148" s="2671" t="n"/>
      <c r="CP148" s="353" t="n"/>
      <c r="CQ148" s="482" t="n"/>
      <c r="CR148" s="2671" t="n"/>
      <c r="CS148" s="2671" t="n"/>
      <c r="CT148" s="2671" t="n"/>
      <c r="CU148" s="2671">
        <f>+CR148-CS148</f>
        <v/>
      </c>
      <c r="CV148" s="2671">
        <f>+CR148-CT148</f>
        <v/>
      </c>
      <c r="CW148" s="2671" t="n"/>
      <c r="CX148" s="667">
        <f>IFERROR(CR148/CW148-1,"-")</f>
        <v/>
      </c>
      <c r="CY148" s="39" t="n"/>
      <c r="CZ148" s="3047" t="n"/>
      <c r="DA148" s="2671" t="n"/>
      <c r="DB148" s="2671" t="n"/>
      <c r="DC148" s="2671" t="n"/>
      <c r="DD148" s="2671" t="n"/>
      <c r="DE148" s="353" t="n"/>
      <c r="DF148" s="353" t="n"/>
      <c r="DG148" s="353" t="n"/>
      <c r="DH148" s="353" t="n"/>
      <c r="DI148" s="2761" t="n"/>
      <c r="DL148" s="2605" t="n"/>
      <c r="DM148" s="2847">
        <f>(CS148-CZ148)*10^6</f>
        <v/>
      </c>
      <c r="DN148" s="2847">
        <f>(CT148-DC148)*10^6</f>
        <v/>
      </c>
      <c r="DO148" s="2847">
        <f>(CW148-DD148)*10^6</f>
        <v/>
      </c>
    </row>
    <row customHeight="1" ht="15" r="149">
      <c r="A149" s="1895" t="inlineStr">
        <is>
          <t>CA entrant</t>
        </is>
      </c>
      <c r="B149" s="1896" t="n"/>
      <c r="C149" s="425" t="inlineStr">
        <is>
          <t>CA142</t>
        </is>
      </c>
      <c r="D149" s="3060" t="n">
        <v>313.86635</v>
      </c>
      <c r="E149" s="3060" t="n">
        <v>188.6424103458496</v>
      </c>
      <c r="F149" s="3060" t="n">
        <v>125.2239396541504</v>
      </c>
      <c r="G149" s="3060" t="n">
        <v>182.990206</v>
      </c>
      <c r="H149" s="1922" t="n">
        <v>0.715208463123977</v>
      </c>
      <c r="I149" s="1933" t="n"/>
      <c r="J149" s="3060" t="n">
        <v>215.872486</v>
      </c>
      <c r="K149" s="3060" t="n">
        <v>189.4454257740343</v>
      </c>
      <c r="L149" s="3060" t="n">
        <v>26.42706022596573</v>
      </c>
      <c r="M149" s="3060" t="n">
        <v>170.828865</v>
      </c>
      <c r="N149" s="1922" t="n">
        <v>0.2636768733433896</v>
      </c>
      <c r="O149" s="3061" t="n"/>
      <c r="P149" s="3060" t="n">
        <v>132.883636</v>
      </c>
      <c r="Q149" s="3060" t="n">
        <v>190.4083835492189</v>
      </c>
      <c r="R149" s="3060" t="n">
        <v>-57.52474754921886</v>
      </c>
      <c r="S149" s="3060" t="n">
        <v>178.321282</v>
      </c>
      <c r="T149" s="1922" t="n">
        <v>-0.254807757606857</v>
      </c>
      <c r="U149" s="1933" t="n"/>
      <c r="V149" s="3062" t="n">
        <v>212.923487</v>
      </c>
      <c r="W149" s="3063" t="n">
        <v>191.394554919283</v>
      </c>
      <c r="X149" s="3063" t="n">
        <v>293.9135935677921</v>
      </c>
      <c r="Y149" s="3063" t="n">
        <v>21.528932080717</v>
      </c>
      <c r="Z149" s="3063" t="n">
        <v>-80.99010656779208</v>
      </c>
      <c r="AA149" s="3063" t="n">
        <v>173.320348</v>
      </c>
      <c r="AB149" s="1922" t="n">
        <v>0.2284967660000314</v>
      </c>
      <c r="AC149" s="1933" t="n"/>
      <c r="AD149" s="3060" t="n"/>
      <c r="AE149" s="3060" t="n"/>
      <c r="AF149" s="3060" t="n"/>
      <c r="AG149" s="3060" t="n"/>
      <c r="AH149" s="3064" t="n"/>
      <c r="AI149" s="3060" t="n"/>
      <c r="AJ149" s="1989" t="n"/>
      <c r="AK149" s="1933" t="n"/>
      <c r="AL149" s="3060" t="n"/>
      <c r="AM149" s="3060" t="n"/>
      <c r="AN149" s="3060" t="n"/>
      <c r="AO149" s="3060" t="n"/>
      <c r="AP149" s="3060" t="n"/>
      <c r="AQ149" s="3064" t="n"/>
      <c r="AR149" s="3060" t="n"/>
      <c r="AS149" s="1989" t="n"/>
      <c r="AT149" s="3061" t="n"/>
      <c r="AU149" s="3064" t="n"/>
      <c r="AV149" s="3060" t="n"/>
      <c r="AW149" s="3060" t="n"/>
      <c r="AX149" s="3060" t="n"/>
      <c r="AY149" s="3060" t="n"/>
      <c r="AZ149" s="3060" t="n"/>
      <c r="BA149" s="1989" t="n"/>
      <c r="BB149" s="1933" t="n"/>
      <c r="BC149" s="3064" t="n"/>
      <c r="BD149" s="3060" t="n"/>
      <c r="BE149" s="3060" t="n"/>
      <c r="BF149" s="3060" t="n"/>
      <c r="BG149" s="3060" t="n"/>
      <c r="BH149" s="3060" t="n"/>
      <c r="BI149" s="1989" t="n"/>
      <c r="BJ149" s="3061" t="n"/>
      <c r="BK149" s="3064" t="n"/>
      <c r="BL149" s="3060" t="n"/>
      <c r="BM149" s="3060" t="n"/>
      <c r="BN149" s="3060" t="n"/>
      <c r="BO149" s="3060" t="n"/>
      <c r="BP149" s="3060" t="n"/>
      <c r="BQ149" s="3060" t="n"/>
      <c r="BR149" s="1989" t="n"/>
      <c r="BS149" s="1933" t="n"/>
      <c r="BT149" s="3064" t="n"/>
      <c r="BU149" s="3060" t="n"/>
      <c r="BV149" s="3060" t="n"/>
      <c r="BW149" s="3060" t="n"/>
      <c r="BX149" s="3060" t="n"/>
      <c r="BY149" s="3060" t="n"/>
      <c r="BZ149" s="1989" t="n"/>
      <c r="CA149" s="2015" t="n"/>
      <c r="CB149" s="3064" t="n"/>
      <c r="CC149" s="3060" t="n"/>
      <c r="CD149" s="3060" t="n"/>
      <c r="CE149" s="3060" t="n"/>
      <c r="CF149" s="3060" t="n"/>
      <c r="CG149" s="3060" t="n"/>
      <c r="CH149" s="1989" t="n"/>
      <c r="CI149" s="2015" t="n"/>
      <c r="CJ149" s="3064" t="n"/>
      <c r="CK149" s="3060" t="n"/>
      <c r="CL149" s="3060" t="n"/>
      <c r="CM149" s="3060" t="n"/>
      <c r="CN149" s="3060" t="n"/>
      <c r="CO149" s="3060" t="n"/>
      <c r="CP149" s="1989" t="n"/>
      <c r="CQ149" s="1933" t="n"/>
      <c r="CR149" s="3060" t="n">
        <v>875.545959</v>
      </c>
      <c r="CS149" s="3060" t="n">
        <v>759.8907745883856</v>
      </c>
      <c r="CT149" s="3060" t="n">
        <v>956.5360655677921</v>
      </c>
      <c r="CU149" s="3060" t="n">
        <v>115.6551844116144</v>
      </c>
      <c r="CV149" s="3060" t="n">
        <v>-80.99010656779205</v>
      </c>
      <c r="CW149" s="3060" t="n">
        <v>705.460701</v>
      </c>
      <c r="CX149" s="2040">
        <f>IFERROR(CR149/CW149-1,"-")</f>
        <v/>
      </c>
      <c r="CY149" s="2041" t="n"/>
      <c r="CZ149" s="3066" t="n">
        <v>2326.41627935955</v>
      </c>
      <c r="DA149" s="3060" t="n">
        <v>2916.798252849656</v>
      </c>
      <c r="DB149" s="3060" t="n"/>
      <c r="DC149" s="3060" t="n"/>
      <c r="DD149" s="3060" t="n">
        <v>2202.798248</v>
      </c>
      <c r="DE149" s="1989">
        <f>(CZ149-DD149)/DD149</f>
        <v/>
      </c>
      <c r="DF149" s="1989">
        <f>(DA149-DD149)/DD149</f>
        <v/>
      </c>
      <c r="DG149" s="1989">
        <f>(DB149-DD149)/DD149</f>
        <v/>
      </c>
      <c r="DH149" s="1989">
        <f>(DC149-DD149)/DD149</f>
        <v/>
      </c>
      <c r="DI149" s="2761" t="n"/>
      <c r="DL149" s="2605" t="n"/>
      <c r="DM149" s="2847">
        <f>(CS149-CZ149)*10^6</f>
        <v/>
      </c>
      <c r="DN149" s="2847">
        <f>(CT149-DC149)*10^6</f>
        <v/>
      </c>
      <c r="DO149" s="2847">
        <f>(CW149-DD149)*10^6</f>
        <v/>
      </c>
    </row>
    <row customHeight="1" hidden="1" ht="15" r="150">
      <c r="A150" s="443" t="n"/>
      <c r="B150" s="440" t="inlineStr">
        <is>
          <t>Opérateur national MTN</t>
        </is>
      </c>
      <c r="C150" s="425" t="inlineStr">
        <is>
          <t>CA143</t>
        </is>
      </c>
      <c r="D150" s="2671" t="n"/>
      <c r="E150" s="2671" t="n"/>
      <c r="F150" s="2671" t="n"/>
      <c r="G150" s="2671" t="n"/>
      <c r="H150" s="353" t="n"/>
      <c r="I150" s="482" t="n"/>
      <c r="J150" s="2671" t="n"/>
      <c r="K150" s="2671" t="n"/>
      <c r="L150" s="2671" t="n"/>
      <c r="M150" s="2671" t="n"/>
      <c r="N150" s="353" t="n"/>
      <c r="O150" s="2862" t="n"/>
      <c r="P150" s="2671" t="n"/>
      <c r="Q150" s="2671" t="n"/>
      <c r="R150" s="2671" t="n"/>
      <c r="S150" s="2671" t="n"/>
      <c r="T150" s="353" t="n"/>
      <c r="U150" s="482" t="n"/>
      <c r="V150" s="3044" t="n"/>
      <c r="W150" s="2674" t="n"/>
      <c r="X150" s="2674" t="n"/>
      <c r="Y150" s="2674" t="n"/>
      <c r="Z150" s="2674" t="n"/>
      <c r="AA150" s="2674" t="n"/>
      <c r="AB150" s="353" t="n"/>
      <c r="AC150" s="482" t="n"/>
      <c r="AD150" s="2671" t="n"/>
      <c r="AE150" s="2671" t="n"/>
      <c r="AF150" s="2671" t="n"/>
      <c r="AG150" s="2671" t="n"/>
      <c r="AH150" s="2779" t="n"/>
      <c r="AI150" s="2671" t="n"/>
      <c r="AJ150" s="353" t="n"/>
      <c r="AK150" s="482" t="n"/>
      <c r="AL150" s="2671" t="n"/>
      <c r="AM150" s="2671" t="n"/>
      <c r="AN150" s="2671" t="n"/>
      <c r="AO150" s="2671" t="n"/>
      <c r="AP150" s="2671" t="n"/>
      <c r="AQ150" s="2779" t="n"/>
      <c r="AR150" s="2671" t="n"/>
      <c r="AS150" s="353" t="n"/>
      <c r="AT150" s="2862" t="n"/>
      <c r="AU150" s="2779" t="n"/>
      <c r="AV150" s="2671" t="n"/>
      <c r="AW150" s="2671" t="n"/>
      <c r="AX150" s="2671" t="n"/>
      <c r="AY150" s="2671" t="n"/>
      <c r="AZ150" s="2671" t="n"/>
      <c r="BA150" s="353" t="n"/>
      <c r="BB150" s="482" t="n"/>
      <c r="BC150" s="2779" t="n"/>
      <c r="BD150" s="2671" t="n"/>
      <c r="BE150" s="2671" t="n"/>
      <c r="BF150" s="2671" t="n"/>
      <c r="BG150" s="2671" t="n"/>
      <c r="BH150" s="2671" t="n"/>
      <c r="BI150" s="353" t="n"/>
      <c r="BJ150" s="2862" t="n"/>
      <c r="BK150" s="2779" t="n"/>
      <c r="BL150" s="2671" t="n"/>
      <c r="BM150" s="2671" t="n"/>
      <c r="BN150" s="2671" t="n"/>
      <c r="BO150" s="2671" t="n"/>
      <c r="BP150" s="2671" t="n"/>
      <c r="BQ150" s="2671" t="n"/>
      <c r="BR150" s="353" t="n"/>
      <c r="BS150" s="482" t="n"/>
      <c r="BT150" s="2779" t="n"/>
      <c r="BU150" s="2671" t="n"/>
      <c r="BV150" s="2671" t="n"/>
      <c r="BW150" s="2671" t="n"/>
      <c r="BX150" s="2671" t="n"/>
      <c r="BY150" s="2671" t="n"/>
      <c r="BZ150" s="353" t="n"/>
      <c r="CA150" s="482" t="n"/>
      <c r="CB150" s="2779" t="n"/>
      <c r="CC150" s="2671" t="n"/>
      <c r="CD150" s="2671" t="n"/>
      <c r="CE150" s="2671" t="n"/>
      <c r="CF150" s="2671" t="n"/>
      <c r="CG150" s="2671" t="n"/>
      <c r="CH150" s="353" t="n"/>
      <c r="CI150" s="482" t="n"/>
      <c r="CJ150" s="2779" t="n"/>
      <c r="CK150" s="2671" t="n"/>
      <c r="CL150" s="2671" t="n"/>
      <c r="CM150" s="2671" t="n"/>
      <c r="CN150" s="2671" t="n"/>
      <c r="CO150" s="2671" t="n"/>
      <c r="CP150" s="353" t="n"/>
      <c r="CQ150" s="482" t="n"/>
      <c r="CR150" s="2671" t="n"/>
      <c r="CS150" s="2671" t="n"/>
      <c r="CT150" s="2671" t="n"/>
      <c r="CU150" s="2671">
        <f>+CR150-CS150</f>
        <v/>
      </c>
      <c r="CV150" s="2671">
        <f>+CR150-CT150</f>
        <v/>
      </c>
      <c r="CW150" s="2671" t="n"/>
      <c r="CX150" s="667">
        <f>IFERROR(CR150/CW150-1,"-")</f>
        <v/>
      </c>
      <c r="CY150" s="39" t="n"/>
      <c r="CZ150" s="3047" t="n"/>
      <c r="DA150" s="2671" t="n"/>
      <c r="DB150" s="2671" t="n"/>
      <c r="DC150" s="2671" t="n"/>
      <c r="DD150" s="2671" t="n"/>
      <c r="DE150" s="353">
        <f>(CZ150-DD150)/DD150</f>
        <v/>
      </c>
      <c r="DF150" s="353">
        <f>(DA150-DD150)/DD150</f>
        <v/>
      </c>
      <c r="DG150" s="353">
        <f>(DB150-DD150)/DD150</f>
        <v/>
      </c>
      <c r="DH150" s="353">
        <f>(DC150-DD150)/DD150</f>
        <v/>
      </c>
      <c r="DI150" s="2761" t="n"/>
      <c r="DL150" s="2605" t="n"/>
      <c r="DM150" s="2847">
        <f>(CS150-CZ150)*10^6</f>
        <v/>
      </c>
      <c r="DN150" s="2847">
        <f>(CT150-DC150)*10^6</f>
        <v/>
      </c>
      <c r="DO150" s="2847">
        <f>(CW150-DD150)*10^6</f>
        <v/>
      </c>
    </row>
    <row customFormat="1" customHeight="1" hidden="1" ht="15" outlineLevel="1" r="151" s="1438">
      <c r="A151" s="2071" t="n"/>
      <c r="B151" s="1905" t="inlineStr">
        <is>
          <t>Consumer Prepaid</t>
        </is>
      </c>
      <c r="C151" s="425" t="inlineStr">
        <is>
          <t>CA144</t>
        </is>
      </c>
      <c r="D151" s="2868" t="n"/>
      <c r="E151" s="2868" t="n"/>
      <c r="F151" s="2868" t="n"/>
      <c r="G151" s="2868" t="n"/>
      <c r="H151" s="2079" t="n"/>
      <c r="I151" s="1496" t="n"/>
      <c r="J151" s="2868" t="n"/>
      <c r="K151" s="2868" t="n"/>
      <c r="L151" s="2868" t="n"/>
      <c r="M151" s="2868" t="n"/>
      <c r="N151" s="2079" t="n"/>
      <c r="O151" s="2862" t="n"/>
      <c r="P151" s="2868" t="n"/>
      <c r="Q151" s="2868" t="n"/>
      <c r="R151" s="2868" t="n"/>
      <c r="S151" s="2868" t="n"/>
      <c r="T151" s="2079" t="n"/>
      <c r="U151" s="1496" t="n"/>
      <c r="V151" s="3119" t="n"/>
      <c r="W151" s="3120" t="n"/>
      <c r="X151" s="3120" t="n"/>
      <c r="Y151" s="3120" t="n"/>
      <c r="Z151" s="3120" t="n"/>
      <c r="AA151" s="3120" t="n"/>
      <c r="AB151" s="2079" t="n"/>
      <c r="AC151" s="1496" t="n"/>
      <c r="AD151" s="2868" t="n"/>
      <c r="AE151" s="2868" t="n"/>
      <c r="AF151" s="2868" t="n"/>
      <c r="AG151" s="2868" t="n"/>
      <c r="AH151" s="2867" t="n"/>
      <c r="AI151" s="2868" t="n"/>
      <c r="AJ151" s="1492" t="n"/>
      <c r="AK151" s="1496" t="n"/>
      <c r="AL151" s="2868" t="n"/>
      <c r="AM151" s="2868" t="n"/>
      <c r="AN151" s="2868" t="n"/>
      <c r="AO151" s="2868" t="n"/>
      <c r="AP151" s="2868" t="n"/>
      <c r="AQ151" s="2867" t="n"/>
      <c r="AR151" s="2868" t="n"/>
      <c r="AS151" s="1492" t="n"/>
      <c r="AT151" s="2862" t="n"/>
      <c r="AU151" s="2867" t="n"/>
      <c r="AV151" s="2868" t="n"/>
      <c r="AW151" s="2868" t="n"/>
      <c r="AX151" s="2868" t="n"/>
      <c r="AY151" s="2868" t="n"/>
      <c r="AZ151" s="2868" t="n"/>
      <c r="BA151" s="1492" t="n"/>
      <c r="BB151" s="1496" t="n"/>
      <c r="BC151" s="2867" t="n"/>
      <c r="BD151" s="2868" t="n"/>
      <c r="BE151" s="2868" t="n"/>
      <c r="BF151" s="2868" t="n"/>
      <c r="BG151" s="2868" t="n"/>
      <c r="BH151" s="2868" t="n"/>
      <c r="BI151" s="1492" t="n"/>
      <c r="BJ151" s="2862" t="n"/>
      <c r="BK151" s="2867" t="n"/>
      <c r="BL151" s="2868" t="n"/>
      <c r="BM151" s="2868" t="n"/>
      <c r="BN151" s="2868" t="n"/>
      <c r="BO151" s="2868" t="n"/>
      <c r="BP151" s="2868" t="n"/>
      <c r="BQ151" s="2868" t="n"/>
      <c r="BR151" s="1492" t="n"/>
      <c r="BS151" s="1496" t="n"/>
      <c r="BT151" s="2867" t="n"/>
      <c r="BU151" s="2868" t="n"/>
      <c r="BV151" s="2868" t="n"/>
      <c r="BW151" s="2868" t="n"/>
      <c r="BX151" s="2868" t="n"/>
      <c r="BY151" s="2868" t="n"/>
      <c r="BZ151" s="1492" t="n"/>
      <c r="CA151" s="482" t="n"/>
      <c r="CB151" s="2867" t="n"/>
      <c r="CC151" s="2868" t="n"/>
      <c r="CD151" s="2868" t="n"/>
      <c r="CE151" s="2868" t="n"/>
      <c r="CF151" s="2868" t="n"/>
      <c r="CG151" s="2868" t="n"/>
      <c r="CH151" s="1492" t="n"/>
      <c r="CI151" s="482" t="n"/>
      <c r="CJ151" s="2867" t="n"/>
      <c r="CK151" s="2868" t="n"/>
      <c r="CL151" s="2868" t="n"/>
      <c r="CM151" s="2868" t="n"/>
      <c r="CN151" s="2868" t="n"/>
      <c r="CO151" s="2868" t="n"/>
      <c r="CP151" s="1492" t="n"/>
      <c r="CQ151" s="1496" t="n"/>
      <c r="CR151" s="2868" t="n"/>
      <c r="CS151" s="2868" t="n"/>
      <c r="CT151" s="2868" t="n"/>
      <c r="CU151" s="2868">
        <f>+CR151-CS151</f>
        <v/>
      </c>
      <c r="CV151" s="2868">
        <f>+CR151-CT151</f>
        <v/>
      </c>
      <c r="CW151" s="2868" t="n"/>
      <c r="CX151" s="2054">
        <f>+CR151/CW151-1</f>
        <v/>
      </c>
      <c r="CY151" s="39" t="n"/>
      <c r="CZ151" s="3121" t="n"/>
      <c r="DA151" s="2868" t="n"/>
      <c r="DB151" s="2868" t="n"/>
      <c r="DC151" s="2868" t="n"/>
      <c r="DD151" s="2868" t="n"/>
      <c r="DE151" s="1492">
        <f>(CZ151-DD151)/DD151</f>
        <v/>
      </c>
      <c r="DF151" s="1492">
        <f>(DA151-DD151)/DD151</f>
        <v/>
      </c>
      <c r="DG151" s="1492">
        <f>(DB151-DD151)/DD151</f>
        <v/>
      </c>
      <c r="DH151" s="1492">
        <f>(DC151-DD151)/DD151</f>
        <v/>
      </c>
      <c r="DI151" s="2761" t="n"/>
      <c r="DJ151" s="2605" t="n"/>
      <c r="DL151" s="2605" t="n"/>
      <c r="DM151" s="2847">
        <f>(CS151-CZ151)*10^6</f>
        <v/>
      </c>
      <c r="DN151" s="2847">
        <f>(CT151-DC151)*10^6</f>
        <v/>
      </c>
      <c r="DO151" s="2847">
        <f>(CW151-DD151)*10^6</f>
        <v/>
      </c>
    </row>
    <row customFormat="1" customHeight="1" hidden="1" ht="15" outlineLevel="1" r="152" s="1438">
      <c r="A152" s="2071" t="n"/>
      <c r="B152" s="1905" t="inlineStr">
        <is>
          <t>Consumer Postpaid</t>
        </is>
      </c>
      <c r="C152" s="425" t="inlineStr">
        <is>
          <t>CA145</t>
        </is>
      </c>
      <c r="D152" s="2868" t="n"/>
      <c r="E152" s="2868" t="n"/>
      <c r="F152" s="2868" t="n"/>
      <c r="G152" s="2868" t="n"/>
      <c r="H152" s="2079" t="n"/>
      <c r="I152" s="1496" t="n"/>
      <c r="J152" s="2868" t="n"/>
      <c r="K152" s="2868" t="n"/>
      <c r="L152" s="2868" t="n"/>
      <c r="M152" s="2868" t="n"/>
      <c r="N152" s="2079" t="n"/>
      <c r="O152" s="2862" t="n"/>
      <c r="P152" s="2868" t="n"/>
      <c r="Q152" s="2868" t="n"/>
      <c r="R152" s="2868" t="n"/>
      <c r="S152" s="2868" t="n"/>
      <c r="T152" s="2079" t="n"/>
      <c r="U152" s="1496" t="n"/>
      <c r="V152" s="3119" t="n"/>
      <c r="W152" s="3120" t="n"/>
      <c r="X152" s="3120" t="n"/>
      <c r="Y152" s="3120" t="n"/>
      <c r="Z152" s="3120" t="n"/>
      <c r="AA152" s="3120" t="n"/>
      <c r="AB152" s="2079" t="n"/>
      <c r="AC152" s="1496" t="n"/>
      <c r="AD152" s="2868" t="n"/>
      <c r="AE152" s="2868" t="n"/>
      <c r="AF152" s="2868" t="n"/>
      <c r="AG152" s="2868" t="n"/>
      <c r="AH152" s="2867" t="n"/>
      <c r="AI152" s="2868" t="n"/>
      <c r="AJ152" s="1492" t="n"/>
      <c r="AK152" s="1496" t="n"/>
      <c r="AL152" s="2868" t="n"/>
      <c r="AM152" s="2868" t="n"/>
      <c r="AN152" s="2868" t="n"/>
      <c r="AO152" s="2868" t="n"/>
      <c r="AP152" s="2868" t="n"/>
      <c r="AQ152" s="2867" t="n"/>
      <c r="AR152" s="2868" t="n"/>
      <c r="AS152" s="1492" t="n"/>
      <c r="AT152" s="2862" t="n"/>
      <c r="AU152" s="2867" t="n"/>
      <c r="AV152" s="2868" t="n"/>
      <c r="AW152" s="2868" t="n"/>
      <c r="AX152" s="2868" t="n"/>
      <c r="AY152" s="2868" t="n"/>
      <c r="AZ152" s="2868" t="n"/>
      <c r="BA152" s="1492" t="n"/>
      <c r="BB152" s="1496" t="n"/>
      <c r="BC152" s="2867" t="n"/>
      <c r="BD152" s="2868" t="n"/>
      <c r="BE152" s="2868" t="n"/>
      <c r="BF152" s="2868" t="n"/>
      <c r="BG152" s="2868" t="n"/>
      <c r="BH152" s="2868" t="n"/>
      <c r="BI152" s="1492" t="n"/>
      <c r="BJ152" s="2862" t="n"/>
      <c r="BK152" s="2867" t="n"/>
      <c r="BL152" s="2868" t="n"/>
      <c r="BM152" s="2868" t="n"/>
      <c r="BN152" s="2868" t="n"/>
      <c r="BO152" s="2868" t="n"/>
      <c r="BP152" s="2868" t="n"/>
      <c r="BQ152" s="2868" t="n"/>
      <c r="BR152" s="1492" t="n"/>
      <c r="BS152" s="1496" t="n"/>
      <c r="BT152" s="2867" t="n"/>
      <c r="BU152" s="2868" t="n"/>
      <c r="BV152" s="2868" t="n"/>
      <c r="BW152" s="2868" t="n"/>
      <c r="BX152" s="2868" t="n"/>
      <c r="BY152" s="2868" t="n"/>
      <c r="BZ152" s="1492" t="n"/>
      <c r="CA152" s="482" t="n"/>
      <c r="CB152" s="2867" t="n"/>
      <c r="CC152" s="2868" t="n"/>
      <c r="CD152" s="2868" t="n"/>
      <c r="CE152" s="2868" t="n"/>
      <c r="CF152" s="2868" t="n"/>
      <c r="CG152" s="2868" t="n"/>
      <c r="CH152" s="1492" t="n"/>
      <c r="CI152" s="482" t="n"/>
      <c r="CJ152" s="2867" t="n"/>
      <c r="CK152" s="2868" t="n"/>
      <c r="CL152" s="2868" t="n"/>
      <c r="CM152" s="2868" t="n"/>
      <c r="CN152" s="2868" t="n"/>
      <c r="CO152" s="2868" t="n"/>
      <c r="CP152" s="1492" t="n"/>
      <c r="CQ152" s="1496" t="n"/>
      <c r="CR152" s="2868" t="n"/>
      <c r="CS152" s="2868" t="n"/>
      <c r="CT152" s="2868" t="n"/>
      <c r="CU152" s="2868">
        <f>+CR152-CS152</f>
        <v/>
      </c>
      <c r="CV152" s="2868">
        <f>+CR152-CT152</f>
        <v/>
      </c>
      <c r="CW152" s="2868" t="n"/>
      <c r="CX152" s="2054">
        <f>+CR152/CW152-1</f>
        <v/>
      </c>
      <c r="CY152" s="39" t="n"/>
      <c r="CZ152" s="3121" t="n"/>
      <c r="DA152" s="2868" t="n"/>
      <c r="DB152" s="2868" t="n"/>
      <c r="DC152" s="2868" t="n"/>
      <c r="DD152" s="2868" t="n"/>
      <c r="DE152" s="1492">
        <f>(CZ152-DD152)/DD152</f>
        <v/>
      </c>
      <c r="DF152" s="1492">
        <f>(DA152-DD152)/DD152</f>
        <v/>
      </c>
      <c r="DG152" s="1492">
        <f>(DB152-DD152)/DD152</f>
        <v/>
      </c>
      <c r="DH152" s="1492">
        <f>(DC152-DD152)/DD152</f>
        <v/>
      </c>
      <c r="DI152" s="2761" t="n"/>
      <c r="DJ152" s="2605" t="n"/>
      <c r="DL152" s="2605" t="n"/>
      <c r="DM152" s="2847">
        <f>(CS152-CZ152)*10^6</f>
        <v/>
      </c>
      <c r="DN152" s="2847">
        <f>(CT152-DC152)*10^6</f>
        <v/>
      </c>
      <c r="DO152" s="2847">
        <f>(CW152-DD152)*10^6</f>
        <v/>
      </c>
    </row>
    <row customFormat="1" customHeight="1" hidden="1" ht="15" outlineLevel="1" r="153" s="1438">
      <c r="A153" s="2071" t="n"/>
      <c r="B153" s="1905" t="inlineStr">
        <is>
          <t>Business Postpaid</t>
        </is>
      </c>
      <c r="C153" s="425" t="inlineStr">
        <is>
          <t>CA146</t>
        </is>
      </c>
      <c r="D153" s="2868" t="n"/>
      <c r="E153" s="2868" t="n"/>
      <c r="F153" s="2868" t="n"/>
      <c r="G153" s="2868" t="n"/>
      <c r="H153" s="2079" t="n"/>
      <c r="I153" s="1496" t="n"/>
      <c r="J153" s="2868" t="n"/>
      <c r="K153" s="2868" t="n"/>
      <c r="L153" s="2868" t="n"/>
      <c r="M153" s="2868" t="n"/>
      <c r="N153" s="2079" t="n"/>
      <c r="O153" s="2862" t="n"/>
      <c r="P153" s="2868" t="n"/>
      <c r="Q153" s="2868" t="n"/>
      <c r="R153" s="2868" t="n"/>
      <c r="S153" s="2868" t="n"/>
      <c r="T153" s="2079" t="n"/>
      <c r="U153" s="1496" t="n"/>
      <c r="V153" s="3119" t="n"/>
      <c r="W153" s="3120" t="n"/>
      <c r="X153" s="3120" t="n"/>
      <c r="Y153" s="3120" t="n"/>
      <c r="Z153" s="3120" t="n"/>
      <c r="AA153" s="3120" t="n"/>
      <c r="AB153" s="2079" t="n"/>
      <c r="AC153" s="1496" t="n"/>
      <c r="AD153" s="2868" t="n"/>
      <c r="AE153" s="2868" t="n"/>
      <c r="AF153" s="2868" t="n"/>
      <c r="AG153" s="2868" t="n"/>
      <c r="AH153" s="2867" t="n"/>
      <c r="AI153" s="2868" t="n"/>
      <c r="AJ153" s="1492" t="n"/>
      <c r="AK153" s="1496" t="n"/>
      <c r="AL153" s="2868" t="n"/>
      <c r="AM153" s="2868" t="n"/>
      <c r="AN153" s="2868" t="n"/>
      <c r="AO153" s="2868" t="n"/>
      <c r="AP153" s="2868" t="n"/>
      <c r="AQ153" s="2867" t="n"/>
      <c r="AR153" s="2868" t="n"/>
      <c r="AS153" s="1492" t="n"/>
      <c r="AT153" s="2862" t="n"/>
      <c r="AU153" s="2867" t="n"/>
      <c r="AV153" s="2868" t="n"/>
      <c r="AW153" s="2868" t="n"/>
      <c r="AX153" s="2868" t="n"/>
      <c r="AY153" s="2868" t="n"/>
      <c r="AZ153" s="2868" t="n"/>
      <c r="BA153" s="1492" t="n"/>
      <c r="BB153" s="1496" t="n"/>
      <c r="BC153" s="2867" t="n"/>
      <c r="BD153" s="2868" t="n"/>
      <c r="BE153" s="2868" t="n"/>
      <c r="BF153" s="2868" t="n"/>
      <c r="BG153" s="2868" t="n"/>
      <c r="BH153" s="2868" t="n"/>
      <c r="BI153" s="1492" t="n"/>
      <c r="BJ153" s="2862" t="n"/>
      <c r="BK153" s="2867" t="n"/>
      <c r="BL153" s="2868" t="n"/>
      <c r="BM153" s="2868" t="n"/>
      <c r="BN153" s="2868" t="n"/>
      <c r="BO153" s="2868" t="n"/>
      <c r="BP153" s="2868" t="n"/>
      <c r="BQ153" s="2868" t="n"/>
      <c r="BR153" s="1492" t="n"/>
      <c r="BS153" s="1496" t="n"/>
      <c r="BT153" s="2867" t="n"/>
      <c r="BU153" s="2868" t="n"/>
      <c r="BV153" s="2868" t="n"/>
      <c r="BW153" s="2868" t="n"/>
      <c r="BX153" s="2868" t="n"/>
      <c r="BY153" s="2868" t="n"/>
      <c r="BZ153" s="1492" t="n"/>
      <c r="CA153" s="482" t="n"/>
      <c r="CB153" s="2867" t="n"/>
      <c r="CC153" s="2868" t="n"/>
      <c r="CD153" s="2868" t="n"/>
      <c r="CE153" s="2868" t="n"/>
      <c r="CF153" s="2868" t="n"/>
      <c r="CG153" s="2868" t="n"/>
      <c r="CH153" s="1492" t="n"/>
      <c r="CI153" s="482" t="n"/>
      <c r="CJ153" s="2867" t="n"/>
      <c r="CK153" s="2868" t="n"/>
      <c r="CL153" s="2868" t="n"/>
      <c r="CM153" s="2868" t="n"/>
      <c r="CN153" s="2868" t="n"/>
      <c r="CO153" s="2868" t="n"/>
      <c r="CP153" s="1492" t="n"/>
      <c r="CQ153" s="1496" t="n"/>
      <c r="CR153" s="2868" t="n"/>
      <c r="CS153" s="2868" t="n"/>
      <c r="CT153" s="2868" t="n"/>
      <c r="CU153" s="2868">
        <f>+CR153-CS153</f>
        <v/>
      </c>
      <c r="CV153" s="2868">
        <f>+CR153-CT153</f>
        <v/>
      </c>
      <c r="CW153" s="2868" t="n"/>
      <c r="CX153" s="2054">
        <f>+CR153/CW153-1</f>
        <v/>
      </c>
      <c r="CY153" s="39" t="n"/>
      <c r="CZ153" s="3121" t="n"/>
      <c r="DA153" s="2868" t="n"/>
      <c r="DB153" s="2868" t="n"/>
      <c r="DC153" s="2868" t="n"/>
      <c r="DD153" s="2868" t="n"/>
      <c r="DE153" s="1492">
        <f>(CZ153-DD153)/DD153</f>
        <v/>
      </c>
      <c r="DF153" s="1492">
        <f>(DA153-DD153)/DD153</f>
        <v/>
      </c>
      <c r="DG153" s="1492">
        <f>(DB153-DD153)/DD153</f>
        <v/>
      </c>
      <c r="DH153" s="1492">
        <f>(DC153-DD153)/DD153</f>
        <v/>
      </c>
      <c r="DI153" s="2761" t="n"/>
      <c r="DJ153" s="2605" t="n"/>
      <c r="DL153" s="2605" t="n"/>
      <c r="DM153" s="2847">
        <f>(CS153-CZ153)*10^6</f>
        <v/>
      </c>
      <c r="DN153" s="2847">
        <f>(CT153-DC153)*10^6</f>
        <v/>
      </c>
      <c r="DO153" s="2847">
        <f>(CW153-DD153)*10^6</f>
        <v/>
      </c>
    </row>
    <row customFormat="1" customHeight="1" hidden="1" ht="15" outlineLevel="1" r="154" s="1438">
      <c r="A154" s="2071" t="n"/>
      <c r="B154" s="1905" t="inlineStr">
        <is>
          <t>Business Prepaid</t>
        </is>
      </c>
      <c r="C154" s="425" t="inlineStr">
        <is>
          <t>CA147</t>
        </is>
      </c>
      <c r="D154" s="2868" t="n"/>
      <c r="E154" s="2868" t="n"/>
      <c r="F154" s="2868" t="n"/>
      <c r="G154" s="2868" t="n"/>
      <c r="H154" s="2079" t="n"/>
      <c r="I154" s="1496" t="n"/>
      <c r="J154" s="2868" t="n"/>
      <c r="K154" s="2868" t="n"/>
      <c r="L154" s="2868" t="n"/>
      <c r="M154" s="2868" t="n"/>
      <c r="N154" s="2079" t="n"/>
      <c r="O154" s="2862" t="n"/>
      <c r="P154" s="2868" t="n"/>
      <c r="Q154" s="2868" t="n"/>
      <c r="R154" s="2868" t="n"/>
      <c r="S154" s="2868" t="n"/>
      <c r="T154" s="2079" t="n"/>
      <c r="U154" s="1496" t="n"/>
      <c r="V154" s="3119" t="n"/>
      <c r="W154" s="3120" t="n"/>
      <c r="X154" s="3120" t="n"/>
      <c r="Y154" s="3120" t="n"/>
      <c r="Z154" s="3120" t="n"/>
      <c r="AA154" s="3120" t="n"/>
      <c r="AB154" s="2079" t="n"/>
      <c r="AC154" s="1496" t="n"/>
      <c r="AD154" s="2868" t="n"/>
      <c r="AE154" s="2868" t="n"/>
      <c r="AF154" s="2868" t="n"/>
      <c r="AG154" s="2868" t="n"/>
      <c r="AH154" s="2867" t="n"/>
      <c r="AI154" s="2868" t="n"/>
      <c r="AJ154" s="1492" t="n"/>
      <c r="AK154" s="1496" t="n"/>
      <c r="AL154" s="2868" t="n"/>
      <c r="AM154" s="2868" t="n"/>
      <c r="AN154" s="2868" t="n"/>
      <c r="AO154" s="2868" t="n"/>
      <c r="AP154" s="2868" t="n"/>
      <c r="AQ154" s="2867" t="n"/>
      <c r="AR154" s="2868" t="n"/>
      <c r="AS154" s="1492" t="n"/>
      <c r="AT154" s="2862" t="n"/>
      <c r="AU154" s="2867" t="n"/>
      <c r="AV154" s="2868" t="n"/>
      <c r="AW154" s="2868" t="n"/>
      <c r="AX154" s="2868" t="n"/>
      <c r="AY154" s="2868" t="n"/>
      <c r="AZ154" s="2868" t="n"/>
      <c r="BA154" s="1492" t="n"/>
      <c r="BB154" s="1496" t="n"/>
      <c r="BC154" s="2867" t="n"/>
      <c r="BD154" s="2868" t="n"/>
      <c r="BE154" s="2868" t="n"/>
      <c r="BF154" s="2868" t="n"/>
      <c r="BG154" s="2868" t="n"/>
      <c r="BH154" s="2868" t="n"/>
      <c r="BI154" s="1492" t="n"/>
      <c r="BJ154" s="2862" t="n"/>
      <c r="BK154" s="2867" t="n"/>
      <c r="BL154" s="2868" t="n"/>
      <c r="BM154" s="2868" t="n"/>
      <c r="BN154" s="2868" t="n"/>
      <c r="BO154" s="2868" t="n"/>
      <c r="BP154" s="2868" t="n"/>
      <c r="BQ154" s="2868" t="n"/>
      <c r="BR154" s="1492" t="n"/>
      <c r="BS154" s="1496" t="n"/>
      <c r="BT154" s="2867" t="n"/>
      <c r="BU154" s="2868" t="n"/>
      <c r="BV154" s="2868" t="n"/>
      <c r="BW154" s="2868" t="n"/>
      <c r="BX154" s="2868" t="n"/>
      <c r="BY154" s="2868" t="n"/>
      <c r="BZ154" s="1492" t="n"/>
      <c r="CA154" s="482" t="n"/>
      <c r="CB154" s="2867" t="n"/>
      <c r="CC154" s="2868" t="n"/>
      <c r="CD154" s="2868" t="n"/>
      <c r="CE154" s="2868" t="n"/>
      <c r="CF154" s="2868" t="n"/>
      <c r="CG154" s="2868" t="n"/>
      <c r="CH154" s="1492" t="n"/>
      <c r="CI154" s="482" t="n"/>
      <c r="CJ154" s="2867" t="n"/>
      <c r="CK154" s="2868" t="n"/>
      <c r="CL154" s="2868" t="n"/>
      <c r="CM154" s="2868" t="n"/>
      <c r="CN154" s="2868" t="n"/>
      <c r="CO154" s="2868" t="n"/>
      <c r="CP154" s="1492" t="n"/>
      <c r="CQ154" s="1496" t="n"/>
      <c r="CR154" s="2868" t="n"/>
      <c r="CS154" s="2868" t="n"/>
      <c r="CT154" s="2868" t="n"/>
      <c r="CU154" s="2868">
        <f>+CR154-CS154</f>
        <v/>
      </c>
      <c r="CV154" s="2868">
        <f>+CR154-CT154</f>
        <v/>
      </c>
      <c r="CW154" s="2868" t="n"/>
      <c r="CX154" s="2054">
        <f>+CR154/CW154-1</f>
        <v/>
      </c>
      <c r="CY154" s="39" t="n"/>
      <c r="CZ154" s="3121" t="n"/>
      <c r="DA154" s="2868" t="n"/>
      <c r="DB154" s="2868" t="n"/>
      <c r="DC154" s="2868" t="n"/>
      <c r="DD154" s="2868" t="n"/>
      <c r="DE154" s="1492">
        <f>(CZ154-DD154)/DD154</f>
        <v/>
      </c>
      <c r="DF154" s="1492">
        <f>(DA154-DD154)/DD154</f>
        <v/>
      </c>
      <c r="DG154" s="1492">
        <f>(DB154-DD154)/DD154</f>
        <v/>
      </c>
      <c r="DH154" s="1492">
        <f>(DC154-DD154)/DD154</f>
        <v/>
      </c>
      <c r="DI154" s="2761" t="n"/>
      <c r="DJ154" s="2605" t="n"/>
      <c r="DL154" s="2605" t="n"/>
      <c r="DM154" s="2847">
        <f>(CS154-CZ154)*10^6</f>
        <v/>
      </c>
      <c r="DN154" s="2847">
        <f>(CT154-DC154)*10^6</f>
        <v/>
      </c>
      <c r="DO154" s="2847">
        <f>(CW154-DD154)*10^6</f>
        <v/>
      </c>
    </row>
    <row collapsed="1" customHeight="1" hidden="1" ht="15" r="155">
      <c r="A155" s="443" t="n"/>
      <c r="B155" s="440" t="inlineStr">
        <is>
          <t>Opérateur national GLO</t>
        </is>
      </c>
      <c r="C155" s="425" t="inlineStr">
        <is>
          <t>CA148</t>
        </is>
      </c>
      <c r="D155" s="2671" t="n"/>
      <c r="E155" s="2671" t="n"/>
      <c r="F155" s="2671" t="n"/>
      <c r="G155" s="2671" t="n"/>
      <c r="H155" s="353" t="n"/>
      <c r="I155" s="482" t="n"/>
      <c r="J155" s="2671" t="n"/>
      <c r="K155" s="2671" t="n"/>
      <c r="L155" s="2671" t="n"/>
      <c r="M155" s="2671" t="n"/>
      <c r="N155" s="353" t="n"/>
      <c r="O155" s="2862" t="n"/>
      <c r="P155" s="2671" t="n"/>
      <c r="Q155" s="2671" t="n"/>
      <c r="R155" s="2671" t="n"/>
      <c r="S155" s="2671" t="n"/>
      <c r="T155" s="353" t="n"/>
      <c r="U155" s="482" t="n"/>
      <c r="V155" s="3044" t="n"/>
      <c r="W155" s="2674" t="n"/>
      <c r="X155" s="2674" t="n"/>
      <c r="Y155" s="2674" t="n"/>
      <c r="Z155" s="2674" t="n"/>
      <c r="AA155" s="2674" t="n"/>
      <c r="AB155" s="353" t="n"/>
      <c r="AC155" s="482" t="n"/>
      <c r="AD155" s="2671" t="n"/>
      <c r="AE155" s="2671" t="n"/>
      <c r="AF155" s="2671" t="n"/>
      <c r="AG155" s="2671" t="n"/>
      <c r="AH155" s="2779" t="n"/>
      <c r="AI155" s="2671" t="n"/>
      <c r="AJ155" s="353" t="n"/>
      <c r="AK155" s="482" t="n"/>
      <c r="AL155" s="2671" t="n"/>
      <c r="AM155" s="2671" t="n"/>
      <c r="AN155" s="2671" t="n"/>
      <c r="AO155" s="2671" t="n"/>
      <c r="AP155" s="2671" t="n"/>
      <c r="AQ155" s="2779" t="n"/>
      <c r="AR155" s="2671" t="n"/>
      <c r="AS155" s="353" t="n"/>
      <c r="AT155" s="2862" t="n"/>
      <c r="AU155" s="2779" t="n"/>
      <c r="AV155" s="2671" t="n"/>
      <c r="AW155" s="2671" t="n"/>
      <c r="AX155" s="2671" t="n"/>
      <c r="AY155" s="2671" t="n"/>
      <c r="AZ155" s="2671" t="n"/>
      <c r="BA155" s="353" t="n"/>
      <c r="BB155" s="482" t="n"/>
      <c r="BC155" s="2779" t="n"/>
      <c r="BD155" s="2671" t="n"/>
      <c r="BE155" s="2671" t="n"/>
      <c r="BF155" s="2671" t="n"/>
      <c r="BG155" s="2671" t="n"/>
      <c r="BH155" s="2671" t="n"/>
      <c r="BI155" s="353" t="n"/>
      <c r="BJ155" s="2862" t="n"/>
      <c r="BK155" s="2779" t="n"/>
      <c r="BL155" s="2671" t="n"/>
      <c r="BM155" s="2671" t="n"/>
      <c r="BN155" s="2671" t="n"/>
      <c r="BO155" s="2671" t="n"/>
      <c r="BP155" s="2671" t="n"/>
      <c r="BQ155" s="2671" t="n"/>
      <c r="BR155" s="353" t="n"/>
      <c r="BS155" s="482" t="n"/>
      <c r="BT155" s="2779" t="n"/>
      <c r="BU155" s="2671" t="n"/>
      <c r="BV155" s="2671" t="n"/>
      <c r="BW155" s="2671" t="n"/>
      <c r="BX155" s="2671" t="n"/>
      <c r="BY155" s="2671" t="n"/>
      <c r="BZ155" s="353" t="n"/>
      <c r="CA155" s="482" t="n"/>
      <c r="CB155" s="2779" t="n"/>
      <c r="CC155" s="2671" t="n"/>
      <c r="CD155" s="2671" t="n"/>
      <c r="CE155" s="2671" t="n"/>
      <c r="CF155" s="2671" t="n"/>
      <c r="CG155" s="2671" t="n"/>
      <c r="CH155" s="353" t="n"/>
      <c r="CI155" s="482" t="n"/>
      <c r="CJ155" s="2779" t="n"/>
      <c r="CK155" s="2671" t="n"/>
      <c r="CL155" s="2671" t="n"/>
      <c r="CM155" s="2671" t="n"/>
      <c r="CN155" s="2671" t="n"/>
      <c r="CO155" s="2671" t="n"/>
      <c r="CP155" s="353" t="n"/>
      <c r="CQ155" s="482" t="n"/>
      <c r="CR155" s="2671" t="n"/>
      <c r="CS155" s="2671" t="n"/>
      <c r="CT155" s="2671" t="n"/>
      <c r="CU155" s="2671" t="n"/>
      <c r="CV155" s="2671">
        <f>+CR155-CT155</f>
        <v/>
      </c>
      <c r="CW155" s="2671" t="n"/>
      <c r="CX155" s="667" t="n"/>
      <c r="CY155" s="39" t="n"/>
      <c r="CZ155" s="3047" t="n"/>
      <c r="DA155" s="2671" t="n"/>
      <c r="DB155" s="2671" t="n"/>
      <c r="DC155" s="2671" t="n"/>
      <c r="DD155" s="2671" t="n"/>
      <c r="DE155" s="353" t="n"/>
      <c r="DF155" s="353" t="n"/>
      <c r="DG155" s="353" t="n"/>
      <c r="DH155" s="353">
        <f>(DC155-DD155)/DD155</f>
        <v/>
      </c>
      <c r="DI155" s="2761" t="n"/>
      <c r="DL155" s="2605" t="n"/>
      <c r="DM155" s="2847">
        <f>(CS155-CZ155)*10^6</f>
        <v/>
      </c>
      <c r="DN155" s="2847">
        <f>(CT155-DC155)*10^6</f>
        <v/>
      </c>
      <c r="DO155" s="2847">
        <f>(CW155-DD155)*10^6</f>
        <v/>
      </c>
    </row>
    <row customFormat="1" customHeight="1" hidden="1" ht="15" outlineLevel="1" r="156" s="1438">
      <c r="A156" s="2071" t="n"/>
      <c r="B156" s="1905" t="inlineStr">
        <is>
          <t>Consumer Prepaid</t>
        </is>
      </c>
      <c r="C156" s="425" t="inlineStr">
        <is>
          <t>CA149</t>
        </is>
      </c>
      <c r="D156" s="2868" t="n"/>
      <c r="E156" s="2868" t="n"/>
      <c r="F156" s="2868" t="n"/>
      <c r="G156" s="2868" t="n"/>
      <c r="H156" s="2079" t="n"/>
      <c r="I156" s="1496" t="n"/>
      <c r="J156" s="2868" t="n"/>
      <c r="K156" s="2868" t="n"/>
      <c r="L156" s="2868" t="n"/>
      <c r="M156" s="2868" t="n"/>
      <c r="N156" s="2079" t="n"/>
      <c r="O156" s="2862" t="n"/>
      <c r="P156" s="2868" t="n"/>
      <c r="Q156" s="2868" t="n"/>
      <c r="R156" s="2868" t="n"/>
      <c r="S156" s="2868" t="n"/>
      <c r="T156" s="2079" t="n"/>
      <c r="U156" s="1496" t="n"/>
      <c r="V156" s="3119" t="n"/>
      <c r="W156" s="3120" t="n"/>
      <c r="X156" s="3120" t="n"/>
      <c r="Y156" s="3120" t="n"/>
      <c r="Z156" s="3120" t="n"/>
      <c r="AA156" s="3120" t="n"/>
      <c r="AB156" s="2079" t="n"/>
      <c r="AC156" s="1496" t="n"/>
      <c r="AD156" s="2868" t="n"/>
      <c r="AE156" s="2868" t="n"/>
      <c r="AF156" s="2868" t="n"/>
      <c r="AG156" s="2868" t="n"/>
      <c r="AH156" s="2867" t="n"/>
      <c r="AI156" s="2868" t="n"/>
      <c r="AJ156" s="1492" t="n"/>
      <c r="AK156" s="1496" t="n"/>
      <c r="AL156" s="2868" t="n"/>
      <c r="AM156" s="2868" t="n"/>
      <c r="AN156" s="2868" t="n"/>
      <c r="AO156" s="2868" t="n"/>
      <c r="AP156" s="2868" t="n"/>
      <c r="AQ156" s="2867" t="n"/>
      <c r="AR156" s="2868" t="n"/>
      <c r="AS156" s="1492" t="n"/>
      <c r="AT156" s="2862" t="n"/>
      <c r="AU156" s="2867" t="n"/>
      <c r="AV156" s="2868" t="n"/>
      <c r="AW156" s="2868" t="n"/>
      <c r="AX156" s="2868" t="n"/>
      <c r="AY156" s="2868" t="n"/>
      <c r="AZ156" s="2868" t="n"/>
      <c r="BA156" s="1492" t="n"/>
      <c r="BB156" s="1496" t="n"/>
      <c r="BC156" s="2867" t="n"/>
      <c r="BD156" s="2868" t="n"/>
      <c r="BE156" s="2868" t="n"/>
      <c r="BF156" s="2868" t="n"/>
      <c r="BG156" s="2868" t="n"/>
      <c r="BH156" s="2868" t="n"/>
      <c r="BI156" s="1492" t="n"/>
      <c r="BJ156" s="2862" t="n"/>
      <c r="BK156" s="2867" t="n"/>
      <c r="BL156" s="2868" t="n"/>
      <c r="BM156" s="2868" t="n"/>
      <c r="BN156" s="2868" t="n"/>
      <c r="BO156" s="2868" t="n"/>
      <c r="BP156" s="2868" t="n"/>
      <c r="BQ156" s="2868" t="n"/>
      <c r="BR156" s="1492" t="n"/>
      <c r="BS156" s="1496" t="n"/>
      <c r="BT156" s="2867" t="n"/>
      <c r="BU156" s="2868" t="n"/>
      <c r="BV156" s="2868" t="n"/>
      <c r="BW156" s="2868" t="n"/>
      <c r="BX156" s="2868" t="n"/>
      <c r="BY156" s="2868" t="n"/>
      <c r="BZ156" s="1492" t="n"/>
      <c r="CA156" s="482" t="n"/>
      <c r="CB156" s="2867" t="n"/>
      <c r="CC156" s="2868" t="n"/>
      <c r="CD156" s="2868" t="n"/>
      <c r="CE156" s="2868" t="n"/>
      <c r="CF156" s="2868" t="n"/>
      <c r="CG156" s="2868" t="n"/>
      <c r="CH156" s="1492" t="n"/>
      <c r="CI156" s="482" t="n"/>
      <c r="CJ156" s="2867" t="n"/>
      <c r="CK156" s="2868" t="n"/>
      <c r="CL156" s="2868" t="n"/>
      <c r="CM156" s="2868" t="n"/>
      <c r="CN156" s="2868" t="n"/>
      <c r="CO156" s="2868" t="n"/>
      <c r="CP156" s="1492" t="n"/>
      <c r="CQ156" s="1496" t="n"/>
      <c r="CR156" s="2868" t="n"/>
      <c r="CS156" s="2868" t="n"/>
      <c r="CT156" s="2868" t="n"/>
      <c r="CU156" s="2868" t="n"/>
      <c r="CV156" s="2868">
        <f>+CR156-CT156</f>
        <v/>
      </c>
      <c r="CW156" s="2868" t="n"/>
      <c r="CX156" s="2054" t="n"/>
      <c r="CY156" s="39" t="n"/>
      <c r="CZ156" s="3121" t="n"/>
      <c r="DA156" s="2868" t="n"/>
      <c r="DB156" s="2868" t="n"/>
      <c r="DC156" s="2868" t="n"/>
      <c r="DD156" s="2868" t="n"/>
      <c r="DE156" s="1492" t="n"/>
      <c r="DF156" s="1492" t="n"/>
      <c r="DG156" s="1492" t="n"/>
      <c r="DH156" s="1492" t="n"/>
      <c r="DI156" s="2761" t="n"/>
      <c r="DJ156" s="2605" t="n"/>
      <c r="DL156" s="2605" t="n"/>
      <c r="DM156" s="2847">
        <f>(CS156-CZ156)*10^6</f>
        <v/>
      </c>
      <c r="DN156" s="2847">
        <f>(CT156-DC156)*10^6</f>
        <v/>
      </c>
      <c r="DO156" s="2847">
        <f>(CW156-DD156)*10^6</f>
        <v/>
      </c>
    </row>
    <row customFormat="1" customHeight="1" hidden="1" ht="15" outlineLevel="1" r="157" s="1438">
      <c r="A157" s="2071" t="n"/>
      <c r="B157" s="1905" t="inlineStr">
        <is>
          <t>Consumer Postpaid</t>
        </is>
      </c>
      <c r="C157" s="425" t="inlineStr">
        <is>
          <t>CA150</t>
        </is>
      </c>
      <c r="D157" s="2868" t="n"/>
      <c r="E157" s="2868" t="n"/>
      <c r="F157" s="2868" t="n"/>
      <c r="G157" s="2868" t="n"/>
      <c r="H157" s="2079" t="n"/>
      <c r="I157" s="1496" t="n"/>
      <c r="J157" s="2868" t="n"/>
      <c r="K157" s="2868" t="n"/>
      <c r="L157" s="2868" t="n"/>
      <c r="M157" s="2868" t="n"/>
      <c r="N157" s="2079" t="n"/>
      <c r="O157" s="2862" t="n"/>
      <c r="P157" s="2868" t="n"/>
      <c r="Q157" s="2868" t="n"/>
      <c r="R157" s="2868" t="n"/>
      <c r="S157" s="2868" t="n"/>
      <c r="T157" s="2079" t="n"/>
      <c r="U157" s="1496" t="n"/>
      <c r="V157" s="3119" t="n"/>
      <c r="W157" s="3120" t="n"/>
      <c r="X157" s="3120" t="n"/>
      <c r="Y157" s="3120" t="n"/>
      <c r="Z157" s="3120" t="n"/>
      <c r="AA157" s="3120" t="n"/>
      <c r="AB157" s="2079" t="n"/>
      <c r="AC157" s="1496" t="n"/>
      <c r="AD157" s="2868" t="n"/>
      <c r="AE157" s="2868" t="n"/>
      <c r="AF157" s="2868" t="n"/>
      <c r="AG157" s="2868" t="n"/>
      <c r="AH157" s="2867" t="n"/>
      <c r="AI157" s="2868" t="n"/>
      <c r="AJ157" s="1492" t="n"/>
      <c r="AK157" s="1496" t="n"/>
      <c r="AL157" s="2868" t="n"/>
      <c r="AM157" s="2868" t="n"/>
      <c r="AN157" s="2868" t="n"/>
      <c r="AO157" s="2868" t="n"/>
      <c r="AP157" s="2868" t="n"/>
      <c r="AQ157" s="2867" t="n"/>
      <c r="AR157" s="2868" t="n"/>
      <c r="AS157" s="1492" t="n"/>
      <c r="AT157" s="2862" t="n"/>
      <c r="AU157" s="2867" t="n"/>
      <c r="AV157" s="2868" t="n"/>
      <c r="AW157" s="2868" t="n"/>
      <c r="AX157" s="2868" t="n"/>
      <c r="AY157" s="2868" t="n"/>
      <c r="AZ157" s="2868" t="n"/>
      <c r="BA157" s="1492" t="n"/>
      <c r="BB157" s="1496" t="n"/>
      <c r="BC157" s="2867" t="n"/>
      <c r="BD157" s="2868" t="n"/>
      <c r="BE157" s="2868" t="n"/>
      <c r="BF157" s="2868" t="n"/>
      <c r="BG157" s="2868" t="n"/>
      <c r="BH157" s="2868" t="n"/>
      <c r="BI157" s="1492" t="n"/>
      <c r="BJ157" s="2862" t="n"/>
      <c r="BK157" s="2867" t="n"/>
      <c r="BL157" s="2868" t="n"/>
      <c r="BM157" s="2868" t="n"/>
      <c r="BN157" s="2868" t="n"/>
      <c r="BO157" s="2868" t="n"/>
      <c r="BP157" s="2868" t="n"/>
      <c r="BQ157" s="2868" t="n"/>
      <c r="BR157" s="1492" t="n"/>
      <c r="BS157" s="1496" t="n"/>
      <c r="BT157" s="2867" t="n"/>
      <c r="BU157" s="2868" t="n"/>
      <c r="BV157" s="2868" t="n"/>
      <c r="BW157" s="2868" t="n"/>
      <c r="BX157" s="2868" t="n"/>
      <c r="BY157" s="2868" t="n"/>
      <c r="BZ157" s="1492" t="n"/>
      <c r="CA157" s="482" t="n"/>
      <c r="CB157" s="2867" t="n"/>
      <c r="CC157" s="2868" t="n"/>
      <c r="CD157" s="2868" t="n"/>
      <c r="CE157" s="2868" t="n"/>
      <c r="CF157" s="2868" t="n"/>
      <c r="CG157" s="2868" t="n"/>
      <c r="CH157" s="1492" t="n"/>
      <c r="CI157" s="482" t="n"/>
      <c r="CJ157" s="2867" t="n"/>
      <c r="CK157" s="2868" t="n"/>
      <c r="CL157" s="2868" t="n"/>
      <c r="CM157" s="2868" t="n"/>
      <c r="CN157" s="2868" t="n"/>
      <c r="CO157" s="2868" t="n"/>
      <c r="CP157" s="1492" t="n"/>
      <c r="CQ157" s="1496" t="n"/>
      <c r="CR157" s="2868" t="n"/>
      <c r="CS157" s="2868" t="n"/>
      <c r="CT157" s="2868" t="n"/>
      <c r="CU157" s="2868" t="n"/>
      <c r="CV157" s="2868">
        <f>+CR157-CT157</f>
        <v/>
      </c>
      <c r="CW157" s="2868" t="n"/>
      <c r="CX157" s="2054" t="n"/>
      <c r="CY157" s="39" t="n"/>
      <c r="CZ157" s="3121" t="n"/>
      <c r="DA157" s="2868" t="n"/>
      <c r="DB157" s="2868" t="n"/>
      <c r="DC157" s="2868" t="n"/>
      <c r="DD157" s="2868" t="n"/>
      <c r="DE157" s="1492" t="n"/>
      <c r="DF157" s="1492" t="n"/>
      <c r="DG157" s="1492" t="n"/>
      <c r="DH157" s="1492" t="n"/>
      <c r="DI157" s="2761" t="n"/>
      <c r="DJ157" s="2605" t="n"/>
      <c r="DL157" s="2605" t="n"/>
      <c r="DM157" s="2847">
        <f>(CS157-CZ157)*10^6</f>
        <v/>
      </c>
      <c r="DN157" s="2847">
        <f>(CT157-DC157)*10^6</f>
        <v/>
      </c>
      <c r="DO157" s="2847">
        <f>(CW157-DD157)*10^6</f>
        <v/>
      </c>
    </row>
    <row customFormat="1" customHeight="1" hidden="1" ht="15" outlineLevel="1" r="158" s="1438">
      <c r="A158" s="2071" t="n"/>
      <c r="B158" s="1905" t="inlineStr">
        <is>
          <t>Business Postpaid</t>
        </is>
      </c>
      <c r="C158" s="425" t="inlineStr">
        <is>
          <t>CA151</t>
        </is>
      </c>
      <c r="D158" s="2868" t="n"/>
      <c r="E158" s="2868" t="n"/>
      <c r="F158" s="2868" t="n"/>
      <c r="G158" s="2868" t="n"/>
      <c r="H158" s="2079" t="n"/>
      <c r="I158" s="1496" t="n"/>
      <c r="J158" s="2868" t="n"/>
      <c r="K158" s="2868" t="n"/>
      <c r="L158" s="2868" t="n"/>
      <c r="M158" s="2868" t="n"/>
      <c r="N158" s="2079" t="n"/>
      <c r="O158" s="2862" t="n"/>
      <c r="P158" s="2868" t="n"/>
      <c r="Q158" s="2868" t="n"/>
      <c r="R158" s="2868" t="n"/>
      <c r="S158" s="2868" t="n"/>
      <c r="T158" s="2079" t="n"/>
      <c r="U158" s="1496" t="n"/>
      <c r="V158" s="3119" t="n"/>
      <c r="W158" s="3120" t="n"/>
      <c r="X158" s="3120" t="n"/>
      <c r="Y158" s="3120" t="n"/>
      <c r="Z158" s="3120" t="n"/>
      <c r="AA158" s="3120" t="n"/>
      <c r="AB158" s="2079" t="n"/>
      <c r="AC158" s="1496" t="n"/>
      <c r="AD158" s="2868" t="n"/>
      <c r="AE158" s="2868" t="n"/>
      <c r="AF158" s="2868" t="n"/>
      <c r="AG158" s="2868" t="n"/>
      <c r="AH158" s="2867" t="n"/>
      <c r="AI158" s="2868" t="n"/>
      <c r="AJ158" s="1492" t="n"/>
      <c r="AK158" s="1496" t="n"/>
      <c r="AL158" s="2868" t="n"/>
      <c r="AM158" s="2868" t="n"/>
      <c r="AN158" s="2868" t="n"/>
      <c r="AO158" s="2868" t="n"/>
      <c r="AP158" s="2868" t="n"/>
      <c r="AQ158" s="2867" t="n"/>
      <c r="AR158" s="2868" t="n"/>
      <c r="AS158" s="1492" t="n"/>
      <c r="AT158" s="2862" t="n"/>
      <c r="AU158" s="2867" t="n"/>
      <c r="AV158" s="2868" t="n"/>
      <c r="AW158" s="2868" t="n"/>
      <c r="AX158" s="2868" t="n"/>
      <c r="AY158" s="2868" t="n"/>
      <c r="AZ158" s="2868" t="n"/>
      <c r="BA158" s="1492" t="n"/>
      <c r="BB158" s="1496" t="n"/>
      <c r="BC158" s="2867" t="n"/>
      <c r="BD158" s="2868" t="n"/>
      <c r="BE158" s="2868" t="n"/>
      <c r="BF158" s="2868" t="n"/>
      <c r="BG158" s="2868" t="n"/>
      <c r="BH158" s="2868" t="n"/>
      <c r="BI158" s="1492" t="n"/>
      <c r="BJ158" s="2862" t="n"/>
      <c r="BK158" s="2867" t="n"/>
      <c r="BL158" s="2868" t="n"/>
      <c r="BM158" s="2868" t="n"/>
      <c r="BN158" s="2868" t="n"/>
      <c r="BO158" s="2868" t="n"/>
      <c r="BP158" s="2868" t="n"/>
      <c r="BQ158" s="2868" t="n"/>
      <c r="BR158" s="1492" t="n"/>
      <c r="BS158" s="1496" t="n"/>
      <c r="BT158" s="2867" t="n"/>
      <c r="BU158" s="2868" t="n"/>
      <c r="BV158" s="2868" t="n"/>
      <c r="BW158" s="2868" t="n"/>
      <c r="BX158" s="2868" t="n"/>
      <c r="BY158" s="2868" t="n"/>
      <c r="BZ158" s="1492" t="n"/>
      <c r="CA158" s="482" t="n"/>
      <c r="CB158" s="2867" t="n"/>
      <c r="CC158" s="2868" t="n"/>
      <c r="CD158" s="2868" t="n"/>
      <c r="CE158" s="2868" t="n"/>
      <c r="CF158" s="2868" t="n"/>
      <c r="CG158" s="2868" t="n"/>
      <c r="CH158" s="1492" t="n"/>
      <c r="CI158" s="482" t="n"/>
      <c r="CJ158" s="2867" t="n"/>
      <c r="CK158" s="2868" t="n"/>
      <c r="CL158" s="2868" t="n"/>
      <c r="CM158" s="2868" t="n"/>
      <c r="CN158" s="2868" t="n"/>
      <c r="CO158" s="2868" t="n"/>
      <c r="CP158" s="1492" t="n"/>
      <c r="CQ158" s="1496" t="n"/>
      <c r="CR158" s="2868" t="n"/>
      <c r="CS158" s="2868" t="n"/>
      <c r="CT158" s="2868" t="n"/>
      <c r="CU158" s="2868" t="n"/>
      <c r="CV158" s="2868">
        <f>+CR158-CT158</f>
        <v/>
      </c>
      <c r="CW158" s="2868" t="n"/>
      <c r="CX158" s="2054" t="n"/>
      <c r="CY158" s="39" t="n"/>
      <c r="CZ158" s="3121" t="n"/>
      <c r="DA158" s="2868" t="n"/>
      <c r="DB158" s="2868" t="n"/>
      <c r="DC158" s="2868" t="n"/>
      <c r="DD158" s="2868" t="n"/>
      <c r="DE158" s="1492" t="n"/>
      <c r="DF158" s="1492" t="n"/>
      <c r="DG158" s="1492" t="n"/>
      <c r="DH158" s="1492" t="n"/>
      <c r="DI158" s="2761" t="n"/>
      <c r="DJ158" s="2605" t="n"/>
      <c r="DL158" s="2605" t="n"/>
      <c r="DM158" s="2847">
        <f>(CS158-CZ158)*10^6</f>
        <v/>
      </c>
      <c r="DN158" s="2847">
        <f>(CT158-DC158)*10^6</f>
        <v/>
      </c>
      <c r="DO158" s="2847">
        <f>(CW158-DD158)*10^6</f>
        <v/>
      </c>
    </row>
    <row customFormat="1" customHeight="1" hidden="1" ht="15" outlineLevel="1" r="159" s="1438">
      <c r="A159" s="2071" t="n"/>
      <c r="B159" s="1905" t="inlineStr">
        <is>
          <t>Business Prepaid</t>
        </is>
      </c>
      <c r="C159" s="425" t="inlineStr">
        <is>
          <t>CA152</t>
        </is>
      </c>
      <c r="D159" s="2868" t="n"/>
      <c r="E159" s="2868" t="n"/>
      <c r="F159" s="2868" t="n"/>
      <c r="G159" s="2868" t="n"/>
      <c r="H159" s="2079" t="n"/>
      <c r="I159" s="1496" t="n"/>
      <c r="J159" s="2868" t="n"/>
      <c r="K159" s="2868" t="n"/>
      <c r="L159" s="2868" t="n"/>
      <c r="M159" s="2868" t="n"/>
      <c r="N159" s="2079" t="n"/>
      <c r="O159" s="2862" t="n"/>
      <c r="P159" s="2868" t="n"/>
      <c r="Q159" s="2868" t="n"/>
      <c r="R159" s="2868" t="n"/>
      <c r="S159" s="2868" t="n"/>
      <c r="T159" s="2079" t="n"/>
      <c r="U159" s="1496" t="n"/>
      <c r="V159" s="3119" t="n"/>
      <c r="W159" s="3120" t="n"/>
      <c r="X159" s="3120" t="n"/>
      <c r="Y159" s="3120" t="n"/>
      <c r="Z159" s="3120" t="n"/>
      <c r="AA159" s="3120" t="n"/>
      <c r="AB159" s="2079" t="n"/>
      <c r="AC159" s="1496" t="n"/>
      <c r="AD159" s="2868" t="n"/>
      <c r="AE159" s="2868" t="n"/>
      <c r="AF159" s="2868" t="n"/>
      <c r="AG159" s="2868" t="n"/>
      <c r="AH159" s="2867" t="n"/>
      <c r="AI159" s="2868" t="n"/>
      <c r="AJ159" s="1492" t="n"/>
      <c r="AK159" s="1496" t="n"/>
      <c r="AL159" s="2868" t="n"/>
      <c r="AM159" s="2868" t="n"/>
      <c r="AN159" s="2868" t="n"/>
      <c r="AO159" s="2868" t="n"/>
      <c r="AP159" s="2868" t="n"/>
      <c r="AQ159" s="2867" t="n"/>
      <c r="AR159" s="2868" t="n"/>
      <c r="AS159" s="1492" t="n"/>
      <c r="AT159" s="2862" t="n"/>
      <c r="AU159" s="2867" t="n"/>
      <c r="AV159" s="2868" t="n"/>
      <c r="AW159" s="2868" t="n"/>
      <c r="AX159" s="2868" t="n"/>
      <c r="AY159" s="2868" t="n"/>
      <c r="AZ159" s="2868" t="n"/>
      <c r="BA159" s="1492" t="n"/>
      <c r="BB159" s="1496" t="n"/>
      <c r="BC159" s="2867" t="n"/>
      <c r="BD159" s="2868" t="n"/>
      <c r="BE159" s="2868" t="n"/>
      <c r="BF159" s="2868" t="n"/>
      <c r="BG159" s="2868" t="n"/>
      <c r="BH159" s="2868" t="n"/>
      <c r="BI159" s="1492" t="n"/>
      <c r="BJ159" s="2862" t="n"/>
      <c r="BK159" s="2867" t="n"/>
      <c r="BL159" s="2868" t="n"/>
      <c r="BM159" s="2868" t="n"/>
      <c r="BN159" s="2868" t="n"/>
      <c r="BO159" s="2868" t="n"/>
      <c r="BP159" s="2868" t="n"/>
      <c r="BQ159" s="2868" t="n"/>
      <c r="BR159" s="1492" t="n"/>
      <c r="BS159" s="1496" t="n"/>
      <c r="BT159" s="2867" t="n"/>
      <c r="BU159" s="2868" t="n"/>
      <c r="BV159" s="2868" t="n"/>
      <c r="BW159" s="2868" t="n"/>
      <c r="BX159" s="2868" t="n"/>
      <c r="BY159" s="2868" t="n"/>
      <c r="BZ159" s="1492" t="n"/>
      <c r="CA159" s="482" t="n"/>
      <c r="CB159" s="2867" t="n"/>
      <c r="CC159" s="2868" t="n"/>
      <c r="CD159" s="2868" t="n"/>
      <c r="CE159" s="2868" t="n"/>
      <c r="CF159" s="2868" t="n"/>
      <c r="CG159" s="2868" t="n"/>
      <c r="CH159" s="1492" t="n"/>
      <c r="CI159" s="482" t="n"/>
      <c r="CJ159" s="2867" t="n"/>
      <c r="CK159" s="2868" t="n"/>
      <c r="CL159" s="2868" t="n"/>
      <c r="CM159" s="2868" t="n"/>
      <c r="CN159" s="2868" t="n"/>
      <c r="CO159" s="2868" t="n"/>
      <c r="CP159" s="1492" t="n"/>
      <c r="CQ159" s="1496" t="n"/>
      <c r="CR159" s="2868" t="n"/>
      <c r="CS159" s="2868" t="n"/>
      <c r="CT159" s="2868" t="n"/>
      <c r="CU159" s="2868" t="n"/>
      <c r="CV159" s="2868">
        <f>+CR159-CT159</f>
        <v/>
      </c>
      <c r="CW159" s="2868" t="n"/>
      <c r="CX159" s="2054" t="n"/>
      <c r="CY159" s="39" t="n"/>
      <c r="CZ159" s="3121" t="n"/>
      <c r="DA159" s="2868" t="n"/>
      <c r="DB159" s="2868" t="n"/>
      <c r="DC159" s="2868" t="n"/>
      <c r="DD159" s="2868" t="n"/>
      <c r="DE159" s="1492" t="n"/>
      <c r="DF159" s="1492" t="n"/>
      <c r="DG159" s="1492" t="n"/>
      <c r="DH159" s="1492" t="n"/>
      <c r="DI159" s="2761" t="n"/>
      <c r="DJ159" s="2605" t="n"/>
      <c r="DL159" s="2605" t="n"/>
      <c r="DM159" s="2847">
        <f>(CS159-CZ159)*10^6</f>
        <v/>
      </c>
      <c r="DN159" s="2847">
        <f>(CT159-DC159)*10^6</f>
        <v/>
      </c>
      <c r="DO159" s="2847">
        <f>(CW159-DD159)*10^6</f>
        <v/>
      </c>
    </row>
    <row collapsed="1" customHeight="1" hidden="1" ht="15" r="160">
      <c r="A160" s="443" t="n"/>
      <c r="B160" s="440" t="inlineStr">
        <is>
          <t>BTSA, BBCOM &amp; LIBERCOM</t>
        </is>
      </c>
      <c r="C160" s="425" t="inlineStr">
        <is>
          <t>CA153</t>
        </is>
      </c>
      <c r="D160" s="2671" t="n"/>
      <c r="E160" s="2671" t="n"/>
      <c r="F160" s="2671" t="n"/>
      <c r="G160" s="2671" t="n"/>
      <c r="H160" s="353" t="n"/>
      <c r="I160" s="482" t="n"/>
      <c r="J160" s="2671" t="n"/>
      <c r="K160" s="2671" t="n"/>
      <c r="L160" s="2671" t="n"/>
      <c r="M160" s="2671" t="n"/>
      <c r="N160" s="353" t="n"/>
      <c r="O160" s="2862" t="n"/>
      <c r="P160" s="2671" t="n"/>
      <c r="Q160" s="2671" t="n"/>
      <c r="R160" s="2671" t="n"/>
      <c r="S160" s="2671" t="n"/>
      <c r="T160" s="353" t="n"/>
      <c r="U160" s="482" t="n"/>
      <c r="V160" s="3044" t="n"/>
      <c r="W160" s="2674" t="n"/>
      <c r="X160" s="2674" t="n"/>
      <c r="Y160" s="2674" t="n"/>
      <c r="Z160" s="2674" t="n"/>
      <c r="AA160" s="2674" t="n"/>
      <c r="AB160" s="353" t="n"/>
      <c r="AC160" s="482" t="n"/>
      <c r="AD160" s="2671" t="n"/>
      <c r="AE160" s="2671" t="n"/>
      <c r="AF160" s="2671" t="n"/>
      <c r="AG160" s="2671" t="n"/>
      <c r="AH160" s="2779" t="n"/>
      <c r="AI160" s="2671" t="n"/>
      <c r="AJ160" s="353" t="n"/>
      <c r="AK160" s="482" t="n"/>
      <c r="AL160" s="2671" t="n"/>
      <c r="AM160" s="2671" t="n"/>
      <c r="AN160" s="2671" t="n"/>
      <c r="AO160" s="2671" t="n"/>
      <c r="AP160" s="2671" t="n"/>
      <c r="AQ160" s="2779" t="n"/>
      <c r="AR160" s="2671" t="n"/>
      <c r="AS160" s="353" t="n"/>
      <c r="AT160" s="2862" t="n"/>
      <c r="AU160" s="2779" t="n"/>
      <c r="AV160" s="2671" t="n"/>
      <c r="AW160" s="2671" t="n"/>
      <c r="AX160" s="2671" t="n"/>
      <c r="AY160" s="2671" t="n"/>
      <c r="AZ160" s="2671" t="n"/>
      <c r="BA160" s="353" t="n"/>
      <c r="BB160" s="482" t="n"/>
      <c r="BC160" s="2779" t="n"/>
      <c r="BD160" s="2671" t="n"/>
      <c r="BE160" s="2671" t="n"/>
      <c r="BF160" s="2671" t="n"/>
      <c r="BG160" s="2671" t="n"/>
      <c r="BH160" s="2671" t="n"/>
      <c r="BI160" s="353" t="n"/>
      <c r="BJ160" s="2862" t="n"/>
      <c r="BK160" s="2779" t="n"/>
      <c r="BL160" s="2671" t="n"/>
      <c r="BM160" s="2671" t="n"/>
      <c r="BN160" s="2671" t="n"/>
      <c r="BO160" s="2671" t="n"/>
      <c r="BP160" s="2671" t="n"/>
      <c r="BQ160" s="2671" t="n"/>
      <c r="BR160" s="353" t="n"/>
      <c r="BS160" s="482" t="n"/>
      <c r="BT160" s="2779" t="n"/>
      <c r="BU160" s="2671" t="n"/>
      <c r="BV160" s="2671" t="n"/>
      <c r="BW160" s="2671" t="n"/>
      <c r="BX160" s="2671" t="n"/>
      <c r="BY160" s="2671" t="n"/>
      <c r="BZ160" s="353" t="n"/>
      <c r="CA160" s="482" t="n"/>
      <c r="CB160" s="2779" t="n"/>
      <c r="CC160" s="2671" t="n"/>
      <c r="CD160" s="2671" t="n"/>
      <c r="CE160" s="2671" t="n"/>
      <c r="CF160" s="2671" t="n"/>
      <c r="CG160" s="2671" t="n"/>
      <c r="CH160" s="353" t="n"/>
      <c r="CI160" s="482" t="n"/>
      <c r="CJ160" s="2779" t="n"/>
      <c r="CK160" s="2671" t="n"/>
      <c r="CL160" s="2671" t="n"/>
      <c r="CM160" s="2671" t="n"/>
      <c r="CN160" s="2671" t="n"/>
      <c r="CO160" s="2671" t="n"/>
      <c r="CP160" s="353" t="n"/>
      <c r="CQ160" s="482" t="n"/>
      <c r="CR160" s="2671" t="n"/>
      <c r="CS160" s="2671" t="n"/>
      <c r="CT160" s="2671" t="n"/>
      <c r="CU160" s="2671">
        <f>+CR160-CS160</f>
        <v/>
      </c>
      <c r="CV160" s="2671">
        <f>+CR160-CT160</f>
        <v/>
      </c>
      <c r="CW160" s="2671" t="n"/>
      <c r="CX160" s="667">
        <f>+CR160/CW160-1</f>
        <v/>
      </c>
      <c r="CY160" s="39" t="n"/>
      <c r="CZ160" s="3047" t="n"/>
      <c r="DA160" s="2671" t="n"/>
      <c r="DB160" s="2671" t="n"/>
      <c r="DC160" s="2671" t="n"/>
      <c r="DD160" s="2671" t="n"/>
      <c r="DE160" s="353">
        <f>(CZ160-DD160)/DD160</f>
        <v/>
      </c>
      <c r="DF160" s="353">
        <f>(DA160-DD160)/DD160</f>
        <v/>
      </c>
      <c r="DG160" s="353">
        <f>(DB160-DD160)/DD160</f>
        <v/>
      </c>
      <c r="DH160" s="353">
        <f>(DC160-DD160)/DD160</f>
        <v/>
      </c>
      <c r="DI160" s="2761" t="n"/>
      <c r="DL160" s="2605" t="n"/>
      <c r="DM160" s="2847">
        <f>(CS160-CZ160)*10^6</f>
        <v/>
      </c>
      <c r="DN160" s="2847">
        <f>(CT160-DC160)*10^6</f>
        <v/>
      </c>
      <c r="DO160" s="2847">
        <f>(CW160-DD160)*10^6</f>
        <v/>
      </c>
    </row>
    <row customFormat="1" customHeight="1" hidden="1" ht="15" outlineLevel="1" r="161" s="1438">
      <c r="A161" s="2071" t="n"/>
      <c r="B161" s="1905" t="inlineStr">
        <is>
          <t>Consumer Prepaid</t>
        </is>
      </c>
      <c r="C161" s="425" t="inlineStr">
        <is>
          <t>CA154</t>
        </is>
      </c>
      <c r="D161" s="2868" t="n"/>
      <c r="E161" s="2868" t="n"/>
      <c r="F161" s="2868" t="n"/>
      <c r="G161" s="2868" t="n"/>
      <c r="H161" s="2079" t="n"/>
      <c r="I161" s="1496" t="n"/>
      <c r="J161" s="2868" t="n"/>
      <c r="K161" s="2868" t="n"/>
      <c r="L161" s="2868" t="n"/>
      <c r="M161" s="2868" t="n"/>
      <c r="N161" s="2079" t="n"/>
      <c r="O161" s="2862" t="n"/>
      <c r="P161" s="2868" t="n"/>
      <c r="Q161" s="2868" t="n"/>
      <c r="R161" s="2868" t="n"/>
      <c r="S161" s="2868" t="n"/>
      <c r="T161" s="2079" t="n"/>
      <c r="U161" s="1496" t="n"/>
      <c r="V161" s="3119" t="n"/>
      <c r="W161" s="3120" t="n"/>
      <c r="X161" s="3120" t="n"/>
      <c r="Y161" s="3120" t="n"/>
      <c r="Z161" s="3120" t="n"/>
      <c r="AA161" s="3120" t="n"/>
      <c r="AB161" s="2079" t="n"/>
      <c r="AC161" s="1496" t="n"/>
      <c r="AD161" s="2868" t="n"/>
      <c r="AE161" s="2868" t="n"/>
      <c r="AF161" s="2868" t="n"/>
      <c r="AG161" s="2868" t="n"/>
      <c r="AH161" s="2867" t="n"/>
      <c r="AI161" s="2868" t="n"/>
      <c r="AJ161" s="1492" t="n"/>
      <c r="AK161" s="1496" t="n"/>
      <c r="AL161" s="2868" t="n"/>
      <c r="AM161" s="2868" t="n"/>
      <c r="AN161" s="2868" t="n"/>
      <c r="AO161" s="2868" t="n"/>
      <c r="AP161" s="2868" t="n"/>
      <c r="AQ161" s="2867" t="n"/>
      <c r="AR161" s="2868" t="n"/>
      <c r="AS161" s="1492" t="n"/>
      <c r="AT161" s="2862" t="n"/>
      <c r="AU161" s="2867" t="n"/>
      <c r="AV161" s="2868" t="n"/>
      <c r="AW161" s="2868" t="n"/>
      <c r="AX161" s="2868" t="n"/>
      <c r="AY161" s="2868" t="n"/>
      <c r="AZ161" s="2868" t="n"/>
      <c r="BA161" s="1492" t="n"/>
      <c r="BB161" s="1496" t="n"/>
      <c r="BC161" s="2867" t="n"/>
      <c r="BD161" s="2868" t="n"/>
      <c r="BE161" s="2868" t="n"/>
      <c r="BF161" s="2868" t="n"/>
      <c r="BG161" s="2868" t="n"/>
      <c r="BH161" s="2868" t="n"/>
      <c r="BI161" s="1492" t="n"/>
      <c r="BJ161" s="2862" t="n"/>
      <c r="BK161" s="2867" t="n"/>
      <c r="BL161" s="2868" t="n"/>
      <c r="BM161" s="2868" t="n"/>
      <c r="BN161" s="2868" t="n"/>
      <c r="BO161" s="2868" t="n"/>
      <c r="BP161" s="2868" t="n"/>
      <c r="BQ161" s="2868" t="n"/>
      <c r="BR161" s="1492" t="n"/>
      <c r="BS161" s="1496" t="n"/>
      <c r="BT161" s="2867" t="n"/>
      <c r="BU161" s="2868" t="n"/>
      <c r="BV161" s="2868" t="n"/>
      <c r="BW161" s="2868" t="n"/>
      <c r="BX161" s="2868" t="n"/>
      <c r="BY161" s="2868" t="n"/>
      <c r="BZ161" s="1492" t="n"/>
      <c r="CA161" s="482" t="n"/>
      <c r="CB161" s="2867" t="n"/>
      <c r="CC161" s="2868" t="n"/>
      <c r="CD161" s="2868" t="n"/>
      <c r="CE161" s="2868" t="n"/>
      <c r="CF161" s="2868" t="n"/>
      <c r="CG161" s="2868" t="n"/>
      <c r="CH161" s="1492" t="n"/>
      <c r="CI161" s="482" t="n"/>
      <c r="CJ161" s="2867" t="n"/>
      <c r="CK161" s="2868" t="n"/>
      <c r="CL161" s="2868" t="n"/>
      <c r="CM161" s="2868" t="n"/>
      <c r="CN161" s="2868" t="n"/>
      <c r="CO161" s="2868" t="n"/>
      <c r="CP161" s="1492" t="n"/>
      <c r="CQ161" s="1496" t="n"/>
      <c r="CR161" s="2868" t="n"/>
      <c r="CS161" s="2868" t="n"/>
      <c r="CT161" s="2868" t="n"/>
      <c r="CU161" s="2868">
        <f>+CR161-CS161</f>
        <v/>
      </c>
      <c r="CV161" s="2868">
        <f>+CR161-CT161</f>
        <v/>
      </c>
      <c r="CW161" s="2868" t="n"/>
      <c r="CX161" s="2054">
        <f>+CR161/CW161-1</f>
        <v/>
      </c>
      <c r="CY161" s="39" t="n"/>
      <c r="CZ161" s="3121" t="n"/>
      <c r="DA161" s="2868" t="n"/>
      <c r="DB161" s="2868" t="n"/>
      <c r="DC161" s="2868" t="n"/>
      <c r="DD161" s="2868" t="n"/>
      <c r="DE161" s="1492">
        <f>(CZ161-DD161)/DD161</f>
        <v/>
      </c>
      <c r="DF161" s="1492">
        <f>(DA161-DD161)/DD161</f>
        <v/>
      </c>
      <c r="DG161" s="1492">
        <f>(DB161-DD161)/DD161</f>
        <v/>
      </c>
      <c r="DH161" s="1492">
        <f>(DC161-DD161)/DD161</f>
        <v/>
      </c>
      <c r="DI161" s="2761" t="n"/>
      <c r="DJ161" s="2605" t="n"/>
      <c r="DL161" s="2605" t="n"/>
      <c r="DM161" s="2847">
        <f>(CS161-CZ161)*10^6</f>
        <v/>
      </c>
      <c r="DN161" s="2847">
        <f>(CT161-DC161)*10^6</f>
        <v/>
      </c>
      <c r="DO161" s="2847">
        <f>(CW161-DD161)*10^6</f>
        <v/>
      </c>
    </row>
    <row customFormat="1" customHeight="1" hidden="1" ht="15" outlineLevel="1" r="162" s="1438">
      <c r="A162" s="2071" t="n"/>
      <c r="B162" s="1905" t="inlineStr">
        <is>
          <t>Consumer Postpaid</t>
        </is>
      </c>
      <c r="C162" s="425" t="inlineStr">
        <is>
          <t>CA155</t>
        </is>
      </c>
      <c r="D162" s="2868" t="n"/>
      <c r="E162" s="2868" t="n"/>
      <c r="F162" s="2868" t="n"/>
      <c r="G162" s="2868" t="n"/>
      <c r="H162" s="2079" t="n"/>
      <c r="I162" s="1496" t="n"/>
      <c r="J162" s="2868" t="n"/>
      <c r="K162" s="2868" t="n"/>
      <c r="L162" s="2868" t="n"/>
      <c r="M162" s="2868" t="n"/>
      <c r="N162" s="2079" t="n"/>
      <c r="O162" s="2862" t="n"/>
      <c r="P162" s="2868" t="n"/>
      <c r="Q162" s="2868" t="n"/>
      <c r="R162" s="2868" t="n"/>
      <c r="S162" s="2868" t="n"/>
      <c r="T162" s="2079" t="n"/>
      <c r="U162" s="1496" t="n"/>
      <c r="V162" s="3119" t="n"/>
      <c r="W162" s="3120" t="n"/>
      <c r="X162" s="3120" t="n"/>
      <c r="Y162" s="3120" t="n"/>
      <c r="Z162" s="3120" t="n"/>
      <c r="AA162" s="3120" t="n"/>
      <c r="AB162" s="2079" t="n"/>
      <c r="AC162" s="1496" t="n"/>
      <c r="AD162" s="2868" t="n"/>
      <c r="AE162" s="2868" t="n"/>
      <c r="AF162" s="2868" t="n"/>
      <c r="AG162" s="2868" t="n"/>
      <c r="AH162" s="2867" t="n"/>
      <c r="AI162" s="2868" t="n"/>
      <c r="AJ162" s="1492" t="n"/>
      <c r="AK162" s="1496" t="n"/>
      <c r="AL162" s="2868" t="n"/>
      <c r="AM162" s="2868" t="n"/>
      <c r="AN162" s="2868" t="n"/>
      <c r="AO162" s="2868" t="n"/>
      <c r="AP162" s="2868" t="n"/>
      <c r="AQ162" s="2867" t="n"/>
      <c r="AR162" s="2868" t="n"/>
      <c r="AS162" s="1492" t="n"/>
      <c r="AT162" s="2862" t="n"/>
      <c r="AU162" s="2867" t="n"/>
      <c r="AV162" s="2868" t="n"/>
      <c r="AW162" s="2868" t="n"/>
      <c r="AX162" s="2868" t="n"/>
      <c r="AY162" s="2868" t="n"/>
      <c r="AZ162" s="2868" t="n"/>
      <c r="BA162" s="1492" t="n"/>
      <c r="BB162" s="1496" t="n"/>
      <c r="BC162" s="2867" t="n"/>
      <c r="BD162" s="2868" t="n"/>
      <c r="BE162" s="2868" t="n"/>
      <c r="BF162" s="2868" t="n"/>
      <c r="BG162" s="2868" t="n"/>
      <c r="BH162" s="2868" t="n"/>
      <c r="BI162" s="1492" t="n"/>
      <c r="BJ162" s="2862" t="n"/>
      <c r="BK162" s="2867" t="n"/>
      <c r="BL162" s="2868" t="n"/>
      <c r="BM162" s="2868" t="n"/>
      <c r="BN162" s="2868" t="n"/>
      <c r="BO162" s="2868" t="n"/>
      <c r="BP162" s="2868" t="n"/>
      <c r="BQ162" s="2868" t="n"/>
      <c r="BR162" s="1492" t="n"/>
      <c r="BS162" s="1496" t="n"/>
      <c r="BT162" s="2867" t="n"/>
      <c r="BU162" s="2868" t="n"/>
      <c r="BV162" s="2868" t="n"/>
      <c r="BW162" s="2868" t="n"/>
      <c r="BX162" s="2868" t="n"/>
      <c r="BY162" s="2868" t="n"/>
      <c r="BZ162" s="1492" t="n"/>
      <c r="CA162" s="482" t="n"/>
      <c r="CB162" s="2867" t="n"/>
      <c r="CC162" s="2868" t="n"/>
      <c r="CD162" s="2868" t="n"/>
      <c r="CE162" s="2868" t="n"/>
      <c r="CF162" s="2868" t="n"/>
      <c r="CG162" s="2868" t="n"/>
      <c r="CH162" s="1492" t="n"/>
      <c r="CI162" s="482" t="n"/>
      <c r="CJ162" s="2867" t="n"/>
      <c r="CK162" s="2868" t="n"/>
      <c r="CL162" s="2868" t="n"/>
      <c r="CM162" s="2868" t="n"/>
      <c r="CN162" s="2868" t="n"/>
      <c r="CO162" s="2868" t="n"/>
      <c r="CP162" s="1492" t="n"/>
      <c r="CQ162" s="1496" t="n"/>
      <c r="CR162" s="2868" t="n"/>
      <c r="CS162" s="2868" t="n"/>
      <c r="CT162" s="2868" t="n"/>
      <c r="CU162" s="2868">
        <f>+CR162-CS162</f>
        <v/>
      </c>
      <c r="CV162" s="2868">
        <f>+CR162-CT162</f>
        <v/>
      </c>
      <c r="CW162" s="2868" t="n"/>
      <c r="CX162" s="2054">
        <f>+CR162/CW162-1</f>
        <v/>
      </c>
      <c r="CY162" s="39" t="n"/>
      <c r="CZ162" s="3121" t="n"/>
      <c r="DA162" s="2868" t="n"/>
      <c r="DB162" s="2868" t="n"/>
      <c r="DC162" s="2868" t="n"/>
      <c r="DD162" s="2868" t="n"/>
      <c r="DE162" s="1492">
        <f>(CZ162-DD162)/DD162</f>
        <v/>
      </c>
      <c r="DF162" s="1492">
        <f>(DA162-DD162)/DD162</f>
        <v/>
      </c>
      <c r="DG162" s="1492">
        <f>(DB162-DD162)/DD162</f>
        <v/>
      </c>
      <c r="DH162" s="1492">
        <f>(DC162-DD162)/DD162</f>
        <v/>
      </c>
      <c r="DI162" s="2761" t="n"/>
      <c r="DJ162" s="2605" t="n"/>
      <c r="DL162" s="2605" t="n"/>
      <c r="DM162" s="2847">
        <f>(CS162-CZ162)*10^6</f>
        <v/>
      </c>
      <c r="DN162" s="2847">
        <f>(CT162-DC162)*10^6</f>
        <v/>
      </c>
      <c r="DO162" s="2847">
        <f>(CW162-DD162)*10^6</f>
        <v/>
      </c>
    </row>
    <row customFormat="1" customHeight="1" hidden="1" ht="15" outlineLevel="1" r="163" s="1438">
      <c r="A163" s="2071" t="n"/>
      <c r="B163" s="1905" t="inlineStr">
        <is>
          <t>Business Postpaid</t>
        </is>
      </c>
      <c r="C163" s="425" t="inlineStr">
        <is>
          <t>CA156</t>
        </is>
      </c>
      <c r="D163" s="2868" t="n"/>
      <c r="E163" s="2868" t="n"/>
      <c r="F163" s="2868" t="n"/>
      <c r="G163" s="2868" t="n"/>
      <c r="H163" s="2079" t="n"/>
      <c r="I163" s="1496" t="n"/>
      <c r="J163" s="2868" t="n"/>
      <c r="K163" s="2868" t="n"/>
      <c r="L163" s="2868" t="n"/>
      <c r="M163" s="2868" t="n"/>
      <c r="N163" s="2079" t="n"/>
      <c r="O163" s="2862" t="n"/>
      <c r="P163" s="2868" t="n"/>
      <c r="Q163" s="2868" t="n"/>
      <c r="R163" s="2868" t="n"/>
      <c r="S163" s="2868" t="n"/>
      <c r="T163" s="2079" t="n"/>
      <c r="U163" s="1496" t="n"/>
      <c r="V163" s="3119" t="n"/>
      <c r="W163" s="3120" t="n"/>
      <c r="X163" s="3120" t="n"/>
      <c r="Y163" s="3120" t="n"/>
      <c r="Z163" s="3120" t="n"/>
      <c r="AA163" s="3120" t="n"/>
      <c r="AB163" s="2079" t="n"/>
      <c r="AC163" s="1496" t="n"/>
      <c r="AD163" s="2868" t="n"/>
      <c r="AE163" s="2868" t="n"/>
      <c r="AF163" s="2868" t="n"/>
      <c r="AG163" s="2868" t="n"/>
      <c r="AH163" s="2867" t="n"/>
      <c r="AI163" s="2868" t="n"/>
      <c r="AJ163" s="1492" t="n"/>
      <c r="AK163" s="1496" t="n"/>
      <c r="AL163" s="2868" t="n"/>
      <c r="AM163" s="2868" t="n"/>
      <c r="AN163" s="2868" t="n"/>
      <c r="AO163" s="2868" t="n"/>
      <c r="AP163" s="2868" t="n"/>
      <c r="AQ163" s="2867" t="n"/>
      <c r="AR163" s="2868" t="n"/>
      <c r="AS163" s="1492" t="n"/>
      <c r="AT163" s="2862" t="n"/>
      <c r="AU163" s="2867" t="n"/>
      <c r="AV163" s="2868" t="n"/>
      <c r="AW163" s="2868" t="n"/>
      <c r="AX163" s="2868" t="n"/>
      <c r="AY163" s="2868" t="n"/>
      <c r="AZ163" s="2868" t="n"/>
      <c r="BA163" s="1492" t="n"/>
      <c r="BB163" s="1496" t="n"/>
      <c r="BC163" s="2867" t="n"/>
      <c r="BD163" s="2868" t="n"/>
      <c r="BE163" s="2868" t="n"/>
      <c r="BF163" s="2868" t="n"/>
      <c r="BG163" s="2868" t="n"/>
      <c r="BH163" s="2868" t="n"/>
      <c r="BI163" s="1492" t="n"/>
      <c r="BJ163" s="2862" t="n"/>
      <c r="BK163" s="2867" t="n"/>
      <c r="BL163" s="2868" t="n"/>
      <c r="BM163" s="2868" t="n"/>
      <c r="BN163" s="2868" t="n"/>
      <c r="BO163" s="2868" t="n"/>
      <c r="BP163" s="2868" t="n"/>
      <c r="BQ163" s="2868" t="n"/>
      <c r="BR163" s="1492" t="n"/>
      <c r="BS163" s="1496" t="n"/>
      <c r="BT163" s="2867" t="n"/>
      <c r="BU163" s="2868" t="n"/>
      <c r="BV163" s="2868" t="n"/>
      <c r="BW163" s="2868" t="n"/>
      <c r="BX163" s="2868" t="n"/>
      <c r="BY163" s="2868" t="n"/>
      <c r="BZ163" s="1492" t="n"/>
      <c r="CA163" s="482" t="n"/>
      <c r="CB163" s="2867" t="n"/>
      <c r="CC163" s="2868" t="n"/>
      <c r="CD163" s="2868" t="n"/>
      <c r="CE163" s="2868" t="n"/>
      <c r="CF163" s="2868" t="n"/>
      <c r="CG163" s="2868" t="n"/>
      <c r="CH163" s="1492" t="n"/>
      <c r="CI163" s="482" t="n"/>
      <c r="CJ163" s="2867" t="n"/>
      <c r="CK163" s="2868" t="n"/>
      <c r="CL163" s="2868" t="n"/>
      <c r="CM163" s="2868" t="n"/>
      <c r="CN163" s="2868" t="n"/>
      <c r="CO163" s="2868" t="n"/>
      <c r="CP163" s="1492" t="n"/>
      <c r="CQ163" s="1496" t="n"/>
      <c r="CR163" s="2868" t="n"/>
      <c r="CS163" s="2868" t="n"/>
      <c r="CT163" s="2868" t="n"/>
      <c r="CU163" s="2868">
        <f>+CR163-CS163</f>
        <v/>
      </c>
      <c r="CV163" s="2868">
        <f>+CR163-CT163</f>
        <v/>
      </c>
      <c r="CW163" s="2868" t="n"/>
      <c r="CX163" s="2054">
        <f>+CR163/CW163-1</f>
        <v/>
      </c>
      <c r="CY163" s="39" t="n"/>
      <c r="CZ163" s="3121" t="n"/>
      <c r="DA163" s="2868" t="n"/>
      <c r="DB163" s="2868" t="n"/>
      <c r="DC163" s="2868" t="n"/>
      <c r="DD163" s="2868" t="n"/>
      <c r="DE163" s="1492">
        <f>(CZ163-DD163)/DD163</f>
        <v/>
      </c>
      <c r="DF163" s="1492">
        <f>(DA163-DD163)/DD163</f>
        <v/>
      </c>
      <c r="DG163" s="1492">
        <f>(DB163-DD163)/DD163</f>
        <v/>
      </c>
      <c r="DH163" s="1492">
        <f>(DC163-DD163)/DD163</f>
        <v/>
      </c>
      <c r="DI163" s="2761" t="n"/>
      <c r="DJ163" s="2605" t="n"/>
      <c r="DL163" s="2605" t="n"/>
      <c r="DM163" s="2847">
        <f>(CS163-CZ163)*10^6</f>
        <v/>
      </c>
      <c r="DN163" s="2847">
        <f>(CT163-DC163)*10^6</f>
        <v/>
      </c>
      <c r="DO163" s="2847">
        <f>(CW163-DD163)*10^6</f>
        <v/>
      </c>
    </row>
    <row customFormat="1" customHeight="1" hidden="1" ht="15" outlineLevel="1" r="164" s="1438">
      <c r="A164" s="2071" t="n"/>
      <c r="B164" s="1905" t="inlineStr">
        <is>
          <t>Business Prepaid</t>
        </is>
      </c>
      <c r="C164" s="425" t="inlineStr">
        <is>
          <t>CA157</t>
        </is>
      </c>
      <c r="D164" s="2868" t="n"/>
      <c r="E164" s="2868" t="n"/>
      <c r="F164" s="2868" t="n"/>
      <c r="G164" s="2868" t="n"/>
      <c r="H164" s="2079" t="n"/>
      <c r="I164" s="1496" t="n"/>
      <c r="J164" s="2868" t="n"/>
      <c r="K164" s="2868" t="n"/>
      <c r="L164" s="2868" t="n"/>
      <c r="M164" s="2868" t="n"/>
      <c r="N164" s="2079" t="n"/>
      <c r="O164" s="2862" t="n"/>
      <c r="P164" s="2868" t="n"/>
      <c r="Q164" s="2868" t="n"/>
      <c r="R164" s="2868" t="n"/>
      <c r="S164" s="2868" t="n"/>
      <c r="T164" s="2079" t="n"/>
      <c r="U164" s="1496" t="n"/>
      <c r="V164" s="3119" t="n"/>
      <c r="W164" s="3120" t="n"/>
      <c r="X164" s="3120" t="n"/>
      <c r="Y164" s="3120" t="n"/>
      <c r="Z164" s="3120" t="n"/>
      <c r="AA164" s="3120" t="n"/>
      <c r="AB164" s="2079" t="n"/>
      <c r="AC164" s="1496" t="n"/>
      <c r="AD164" s="2868" t="n"/>
      <c r="AE164" s="2868" t="n"/>
      <c r="AF164" s="2868" t="n"/>
      <c r="AG164" s="2868" t="n"/>
      <c r="AH164" s="2867" t="n"/>
      <c r="AI164" s="2868" t="n"/>
      <c r="AJ164" s="1492" t="n"/>
      <c r="AK164" s="1496" t="n"/>
      <c r="AL164" s="2868" t="n"/>
      <c r="AM164" s="2868" t="n"/>
      <c r="AN164" s="2868" t="n"/>
      <c r="AO164" s="2868" t="n"/>
      <c r="AP164" s="2868" t="n"/>
      <c r="AQ164" s="2867" t="n"/>
      <c r="AR164" s="2868" t="n"/>
      <c r="AS164" s="1492" t="n"/>
      <c r="AT164" s="2862" t="n"/>
      <c r="AU164" s="2867" t="n"/>
      <c r="AV164" s="2868" t="n"/>
      <c r="AW164" s="2868" t="n"/>
      <c r="AX164" s="2868" t="n"/>
      <c r="AY164" s="2868" t="n"/>
      <c r="AZ164" s="2868" t="n"/>
      <c r="BA164" s="1492" t="n"/>
      <c r="BB164" s="1496" t="n"/>
      <c r="BC164" s="2867" t="n"/>
      <c r="BD164" s="2868" t="n"/>
      <c r="BE164" s="2868" t="n"/>
      <c r="BF164" s="2868" t="n"/>
      <c r="BG164" s="2868" t="n"/>
      <c r="BH164" s="2868" t="n"/>
      <c r="BI164" s="1492" t="n"/>
      <c r="BJ164" s="2862" t="n"/>
      <c r="BK164" s="2867" t="n"/>
      <c r="BL164" s="2868" t="n"/>
      <c r="BM164" s="2868" t="n"/>
      <c r="BN164" s="2868" t="n"/>
      <c r="BO164" s="2868" t="n"/>
      <c r="BP164" s="2868" t="n"/>
      <c r="BQ164" s="2868" t="n"/>
      <c r="BR164" s="1492" t="n"/>
      <c r="BS164" s="1496" t="n"/>
      <c r="BT164" s="2867" t="n"/>
      <c r="BU164" s="2868" t="n"/>
      <c r="BV164" s="2868" t="n"/>
      <c r="BW164" s="2868" t="n"/>
      <c r="BX164" s="2868" t="n"/>
      <c r="BY164" s="2868" t="n"/>
      <c r="BZ164" s="1492" t="n"/>
      <c r="CA164" s="482" t="n"/>
      <c r="CB164" s="2867" t="n"/>
      <c r="CC164" s="2868" t="n"/>
      <c r="CD164" s="2868" t="n"/>
      <c r="CE164" s="2868" t="n"/>
      <c r="CF164" s="2868" t="n"/>
      <c r="CG164" s="2868" t="n"/>
      <c r="CH164" s="1492" t="n"/>
      <c r="CI164" s="482" t="n"/>
      <c r="CJ164" s="2867" t="n"/>
      <c r="CK164" s="2868" t="n"/>
      <c r="CL164" s="2868" t="n"/>
      <c r="CM164" s="2868" t="n"/>
      <c r="CN164" s="2868" t="n"/>
      <c r="CO164" s="2868" t="n"/>
      <c r="CP164" s="1492" t="n"/>
      <c r="CQ164" s="1496" t="n"/>
      <c r="CR164" s="2868" t="n"/>
      <c r="CS164" s="2868" t="n"/>
      <c r="CT164" s="2868" t="n"/>
      <c r="CU164" s="2868">
        <f>+CR164-CS164</f>
        <v/>
      </c>
      <c r="CV164" s="2868">
        <f>+CR164-CT164</f>
        <v/>
      </c>
      <c r="CW164" s="2868" t="n"/>
      <c r="CX164" s="2054">
        <f>+CR164/CW164-1</f>
        <v/>
      </c>
      <c r="CY164" s="39" t="n"/>
      <c r="CZ164" s="3121" t="n"/>
      <c r="DA164" s="2868" t="n"/>
      <c r="DB164" s="2868" t="n"/>
      <c r="DC164" s="2868" t="n"/>
      <c r="DD164" s="2868" t="n"/>
      <c r="DE164" s="1492">
        <f>(CZ164-DD164)/DD164</f>
        <v/>
      </c>
      <c r="DF164" s="1492">
        <f>(DA164-DD164)/DD164</f>
        <v/>
      </c>
      <c r="DG164" s="1492">
        <f>(DB164-DD164)/DD164</f>
        <v/>
      </c>
      <c r="DH164" s="1492">
        <f>(DC164-DD164)/DD164</f>
        <v/>
      </c>
      <c r="DI164" s="2761" t="n"/>
      <c r="DJ164" s="2605" t="n"/>
      <c r="DL164" s="2605" t="n"/>
      <c r="DM164" s="2847">
        <f>(CS164-CZ164)*10^6</f>
        <v/>
      </c>
      <c r="DN164" s="2847">
        <f>(CT164-DC164)*10^6</f>
        <v/>
      </c>
      <c r="DO164" s="2847">
        <f>(CW164-DD164)*10^6</f>
        <v/>
      </c>
    </row>
    <row collapsed="1" customHeight="1" ht="18.75" r="165">
      <c r="A165" s="443" t="n"/>
      <c r="B165" s="440" t="inlineStr">
        <is>
          <t xml:space="preserve"> International</t>
        </is>
      </c>
      <c r="C165" s="425" t="inlineStr">
        <is>
          <t>CA158</t>
        </is>
      </c>
      <c r="D165" s="2671" t="n">
        <v>313.86635</v>
      </c>
      <c r="E165" s="2671" t="n">
        <v>188.6424103458496</v>
      </c>
      <c r="F165" s="2671" t="n">
        <v>125.2239396541504</v>
      </c>
      <c r="G165" s="2671" t="n">
        <v>182.990206</v>
      </c>
      <c r="H165" s="353" t="n">
        <v>0.715208463123977</v>
      </c>
      <c r="I165" s="482" t="n"/>
      <c r="J165" s="2671" t="n">
        <v>215.872486</v>
      </c>
      <c r="K165" s="2671" t="n">
        <v>189.4454257740343</v>
      </c>
      <c r="L165" s="2671" t="n">
        <v>26.42706022596573</v>
      </c>
      <c r="M165" s="2671" t="n">
        <v>170.828865</v>
      </c>
      <c r="N165" s="353" t="n">
        <v>0.2636768733433896</v>
      </c>
      <c r="O165" s="2862" t="n"/>
      <c r="P165" s="2671" t="n">
        <v>132.883636</v>
      </c>
      <c r="Q165" s="2671" t="n">
        <v>190.4083835492189</v>
      </c>
      <c r="R165" s="2671" t="n">
        <v>-57.52474754921886</v>
      </c>
      <c r="S165" s="2671" t="n">
        <v>178.321282</v>
      </c>
      <c r="T165" s="353" t="n">
        <v>-0.254807757606857</v>
      </c>
      <c r="U165" s="482" t="n"/>
      <c r="V165" s="3044" t="n">
        <v>212.923487</v>
      </c>
      <c r="W165" s="2674" t="n">
        <v>191.394554919283</v>
      </c>
      <c r="X165" s="2674" t="n">
        <v>293.9135935677921</v>
      </c>
      <c r="Y165" s="2674" t="n">
        <v>21.528932080717</v>
      </c>
      <c r="Z165" s="2674" t="n">
        <v>-80.99010656779208</v>
      </c>
      <c r="AA165" s="2674" t="n">
        <v>173.320348</v>
      </c>
      <c r="AB165" s="353" t="n">
        <v>0.2284967660000314</v>
      </c>
      <c r="AC165" s="482" t="n"/>
      <c r="AD165" s="2671" t="n"/>
      <c r="AE165" s="2671" t="n"/>
      <c r="AF165" s="2671" t="n"/>
      <c r="AG165" s="2671" t="n"/>
      <c r="AH165" s="2779" t="n"/>
      <c r="AI165" s="2671" t="n"/>
      <c r="AJ165" s="353" t="n"/>
      <c r="AK165" s="482" t="n"/>
      <c r="AL165" s="2671" t="n"/>
      <c r="AM165" s="2671" t="n"/>
      <c r="AN165" s="2671" t="n"/>
      <c r="AO165" s="2671" t="n"/>
      <c r="AP165" s="2671" t="n"/>
      <c r="AQ165" s="2779" t="n"/>
      <c r="AR165" s="2671" t="n"/>
      <c r="AS165" s="353" t="n"/>
      <c r="AT165" s="2862" t="n"/>
      <c r="AU165" s="2779" t="n"/>
      <c r="AV165" s="2671" t="n"/>
      <c r="AW165" s="2671" t="n"/>
      <c r="AX165" s="2671" t="n"/>
      <c r="AY165" s="2671" t="n"/>
      <c r="AZ165" s="2671" t="n"/>
      <c r="BA165" s="353" t="n"/>
      <c r="BB165" s="482" t="n"/>
      <c r="BC165" s="2779" t="n"/>
      <c r="BD165" s="2671" t="n"/>
      <c r="BE165" s="2671" t="n"/>
      <c r="BF165" s="2671" t="n"/>
      <c r="BG165" s="2671" t="n"/>
      <c r="BH165" s="2671" t="n"/>
      <c r="BI165" s="353" t="n"/>
      <c r="BJ165" s="2862" t="n"/>
      <c r="BK165" s="2779" t="n"/>
      <c r="BL165" s="2671" t="n"/>
      <c r="BM165" s="2671" t="n"/>
      <c r="BN165" s="2671" t="n"/>
      <c r="BO165" s="2671" t="n"/>
      <c r="BP165" s="2671" t="n"/>
      <c r="BQ165" s="2671" t="n"/>
      <c r="BR165" s="353" t="n"/>
      <c r="BS165" s="482" t="n"/>
      <c r="BT165" s="2779" t="n"/>
      <c r="BU165" s="2671" t="n"/>
      <c r="BV165" s="2671" t="n"/>
      <c r="BW165" s="2671" t="n"/>
      <c r="BX165" s="2671" t="n"/>
      <c r="BY165" s="2671" t="n"/>
      <c r="BZ165" s="353" t="n"/>
      <c r="CA165" s="482" t="n"/>
      <c r="CB165" s="2779" t="n"/>
      <c r="CC165" s="2671" t="n"/>
      <c r="CD165" s="2671" t="n"/>
      <c r="CE165" s="2671" t="n"/>
      <c r="CF165" s="2671" t="n"/>
      <c r="CG165" s="2671" t="n"/>
      <c r="CH165" s="353" t="n"/>
      <c r="CI165" s="482" t="n"/>
      <c r="CJ165" s="2779" t="n"/>
      <c r="CK165" s="2671" t="n"/>
      <c r="CL165" s="2671" t="n"/>
      <c r="CM165" s="2671" t="n"/>
      <c r="CN165" s="2671" t="n"/>
      <c r="CO165" s="2671" t="n"/>
      <c r="CP165" s="353" t="n"/>
      <c r="CQ165" s="482" t="n"/>
      <c r="CR165" s="2671" t="n">
        <v>875.545959</v>
      </c>
      <c r="CS165" s="2671" t="n">
        <v>759.8907745883856</v>
      </c>
      <c r="CT165" s="2671" t="n">
        <v>956.5360655677921</v>
      </c>
      <c r="CU165" s="2671" t="n">
        <v>115.6551844116144</v>
      </c>
      <c r="CV165" s="2671" t="n">
        <v>-80.99010656779205</v>
      </c>
      <c r="CW165" s="2671" t="n">
        <v>705.460701</v>
      </c>
      <c r="CX165" s="667">
        <f>IFERROR(CR165/CW165-1,"-")</f>
        <v/>
      </c>
      <c r="CY165" s="39" t="n"/>
      <c r="CZ165" s="3047" t="n">
        <v>2326.41627935955</v>
      </c>
      <c r="DA165" s="2671" t="n">
        <v>2916.798252849656</v>
      </c>
      <c r="DB165" s="2671" t="n"/>
      <c r="DC165" s="2671" t="n"/>
      <c r="DD165" s="2671" t="n">
        <v>2202.798248</v>
      </c>
      <c r="DE165" s="353">
        <f>(CZ165-DD165)/DD165</f>
        <v/>
      </c>
      <c r="DF165" s="353">
        <f>(DA165-DD165)/DD165</f>
        <v/>
      </c>
      <c r="DG165" s="353">
        <f>(DB165-DD165)/DD165</f>
        <v/>
      </c>
      <c r="DH165" s="353">
        <f>(DC165-DD165)/DD165</f>
        <v/>
      </c>
      <c r="DI165" s="2761" t="n"/>
      <c r="DL165" s="2605" t="n"/>
      <c r="DM165" s="2847">
        <f>(CS165-CZ165)*10^6</f>
        <v/>
      </c>
      <c r="DN165" s="2847">
        <f>(CT165-DC165)*10^6</f>
        <v/>
      </c>
      <c r="DO165" s="2847">
        <f>(CW165-DD165)*10^6</f>
        <v/>
      </c>
    </row>
    <row customFormat="1" customHeight="1" hidden="1" ht="15" outlineLevel="1" r="166" s="1438">
      <c r="A166" s="2071" t="n"/>
      <c r="B166" s="1905" t="inlineStr">
        <is>
          <t>Consumer Prepaid</t>
        </is>
      </c>
      <c r="C166" s="425" t="inlineStr">
        <is>
          <t>CA159</t>
        </is>
      </c>
      <c r="D166" s="2868" t="n">
        <v>310.500552</v>
      </c>
      <c r="E166" s="2868" t="n">
        <v>184.7737351771551</v>
      </c>
      <c r="F166" s="2868" t="n">
        <v>125.7268168228449</v>
      </c>
      <c r="G166" s="2868" t="n">
        <v>179.563017</v>
      </c>
      <c r="H166" s="2079" t="n">
        <v>0.7292010191608664</v>
      </c>
      <c r="I166" s="1496" t="n"/>
      <c r="J166" s="2868" t="n">
        <v>212.831262</v>
      </c>
      <c r="K166" s="2868" t="n">
        <v>185.560282379338</v>
      </c>
      <c r="L166" s="2868" t="n">
        <v>27.27097962066202</v>
      </c>
      <c r="M166" s="2868" t="n">
        <v>167.465478</v>
      </c>
      <c r="N166" s="2079" t="n">
        <v>0.2708963336312218</v>
      </c>
      <c r="O166" s="2862" t="n"/>
      <c r="P166" s="2868" t="n">
        <v>126.630812</v>
      </c>
      <c r="Q166" s="2868" t="n">
        <v>186.5034918337365</v>
      </c>
      <c r="R166" s="2868" t="n">
        <v>-59.87267983373656</v>
      </c>
      <c r="S166" s="2868" t="n">
        <v>174.916994</v>
      </c>
      <c r="T166" s="2079" t="n">
        <v>-0.2760519769737182</v>
      </c>
      <c r="U166" s="1496" t="n"/>
      <c r="V166" s="3119" t="n">
        <v>208.744779</v>
      </c>
      <c r="W166" s="3120" t="n">
        <v>187.469438819027</v>
      </c>
      <c r="X166" s="3120" t="n">
        <v>293.9135935677921</v>
      </c>
      <c r="Y166" s="3120" t="n">
        <v>21.27534018097299</v>
      </c>
      <c r="Z166" s="3120" t="n">
        <v>-85.16881456779208</v>
      </c>
      <c r="AA166" s="3120" t="n">
        <v>170.081757</v>
      </c>
      <c r="AB166" s="2079" t="n">
        <v>0.2273202175351468</v>
      </c>
      <c r="AC166" s="1496" t="n"/>
      <c r="AD166" s="2868" t="n"/>
      <c r="AE166" s="2868" t="n"/>
      <c r="AF166" s="2868" t="n"/>
      <c r="AG166" s="2868" t="n"/>
      <c r="AH166" s="2867" t="n"/>
      <c r="AI166" s="2868" t="n"/>
      <c r="AJ166" s="1492" t="n"/>
      <c r="AK166" s="1496" t="n"/>
      <c r="AL166" s="2868" t="n"/>
      <c r="AM166" s="2868" t="n"/>
      <c r="AN166" s="2868" t="n"/>
      <c r="AO166" s="2868" t="n"/>
      <c r="AP166" s="2868" t="n"/>
      <c r="AQ166" s="2867" t="n"/>
      <c r="AR166" s="2868" t="n"/>
      <c r="AS166" s="1492" t="n"/>
      <c r="AT166" s="2862" t="n"/>
      <c r="AU166" s="2867" t="n"/>
      <c r="AV166" s="2868" t="n"/>
      <c r="AW166" s="2868" t="n"/>
      <c r="AX166" s="2868" t="n"/>
      <c r="AY166" s="2868" t="n"/>
      <c r="AZ166" s="2868" t="n"/>
      <c r="BA166" s="1492" t="n"/>
      <c r="BB166" s="1496" t="n"/>
      <c r="BC166" s="2867" t="n"/>
      <c r="BD166" s="2868" t="n"/>
      <c r="BE166" s="2868" t="n"/>
      <c r="BF166" s="2868" t="n"/>
      <c r="BG166" s="2868" t="n"/>
      <c r="BH166" s="2868" t="n"/>
      <c r="BI166" s="1492" t="n"/>
      <c r="BJ166" s="2862" t="n"/>
      <c r="BK166" s="2867" t="n"/>
      <c r="BL166" s="2868" t="n"/>
      <c r="BM166" s="2868" t="n"/>
      <c r="BN166" s="2868" t="n"/>
      <c r="BO166" s="2868" t="n"/>
      <c r="BP166" s="2868" t="n"/>
      <c r="BQ166" s="2868" t="n"/>
      <c r="BR166" s="1492" t="n"/>
      <c r="BS166" s="1496" t="n"/>
      <c r="BT166" s="2867" t="n"/>
      <c r="BU166" s="2868" t="n"/>
      <c r="BV166" s="2868" t="n"/>
      <c r="BW166" s="2868" t="n"/>
      <c r="BX166" s="2868" t="n"/>
      <c r="BY166" s="2868" t="n"/>
      <c r="BZ166" s="1492" t="n"/>
      <c r="CA166" s="482" t="n"/>
      <c r="CB166" s="2867" t="n"/>
      <c r="CC166" s="2868" t="n"/>
      <c r="CD166" s="2868" t="n"/>
      <c r="CE166" s="2868" t="n"/>
      <c r="CF166" s="2868" t="n"/>
      <c r="CG166" s="2868" t="n"/>
      <c r="CH166" s="1492" t="n"/>
      <c r="CI166" s="482" t="n"/>
      <c r="CJ166" s="2867" t="n"/>
      <c r="CK166" s="2868" t="n"/>
      <c r="CL166" s="2868" t="n"/>
      <c r="CM166" s="2868" t="n"/>
      <c r="CN166" s="2868" t="n"/>
      <c r="CO166" s="2868" t="n"/>
      <c r="CP166" s="1492" t="n"/>
      <c r="CQ166" s="1496" t="n"/>
      <c r="CR166" s="2868" t="n">
        <v>858.707405</v>
      </c>
      <c r="CS166" s="2868" t="n">
        <v>744.3069482092567</v>
      </c>
      <c r="CT166" s="2868" t="n">
        <v>943.8762195677921</v>
      </c>
      <c r="CU166" s="2868" t="n">
        <v>114.4004567907433</v>
      </c>
      <c r="CV166" s="2868" t="n">
        <v>-85.16881456779208</v>
      </c>
      <c r="CW166" s="2868" t="n">
        <v>692.027246</v>
      </c>
      <c r="CX166" s="2054">
        <f>+CR166/CW166-1</f>
        <v/>
      </c>
      <c r="CY166" s="39" t="n"/>
      <c r="CZ166" s="3121" t="n">
        <v>2278.70617601903</v>
      </c>
      <c r="DA166" s="2868" t="n">
        <v>2863.937385063704</v>
      </c>
      <c r="DB166" s="2868" t="n"/>
      <c r="DC166" s="2868" t="n"/>
      <c r="DD166" s="2868" t="n">
        <v>2160.491713</v>
      </c>
      <c r="DE166" s="1492">
        <f>(CZ166-DD166)/DD166</f>
        <v/>
      </c>
      <c r="DF166" s="1492">
        <f>(DA166-DD166)/DD166</f>
        <v/>
      </c>
      <c r="DG166" s="1492">
        <f>(DB166-DD166)/DD166</f>
        <v/>
      </c>
      <c r="DH166" s="1492">
        <f>(DC166-DD166)/DD166</f>
        <v/>
      </c>
      <c r="DI166" s="2761" t="n"/>
      <c r="DJ166" s="2605" t="n"/>
      <c r="DL166" s="2605" t="n"/>
      <c r="DM166" s="2847">
        <f>(CS166-CZ166)*10^6</f>
        <v/>
      </c>
      <c r="DN166" s="2847">
        <f>(CT166-DC166)*10^6</f>
        <v/>
      </c>
      <c r="DO166" s="2847">
        <f>(CW166-DD166)*10^6</f>
        <v/>
      </c>
    </row>
    <row customFormat="1" customHeight="1" hidden="1" ht="15" outlineLevel="1" r="167" s="1438">
      <c r="A167" s="2071" t="n"/>
      <c r="B167" s="1905" t="inlineStr">
        <is>
          <t>Consumer Postpaid</t>
        </is>
      </c>
      <c r="C167" s="425" t="inlineStr">
        <is>
          <t>CA160</t>
        </is>
      </c>
      <c r="D167" s="2868" t="n">
        <v>0.034495</v>
      </c>
      <c r="E167" s="2868" t="n">
        <v>0.0632722583432604</v>
      </c>
      <c r="F167" s="2868" t="n">
        <v>-0.02877725834326041</v>
      </c>
      <c r="G167" s="2868" t="n">
        <v>0.02238</v>
      </c>
      <c r="H167" s="2079" t="n">
        <v>0.5413315460232349</v>
      </c>
      <c r="I167" s="1496" t="n"/>
      <c r="J167" s="2868" t="n">
        <v>0.020537</v>
      </c>
      <c r="K167" s="2868" t="n">
        <v>0.06354159650286392</v>
      </c>
      <c r="L167" s="2868" t="n">
        <v>-0.04300459650286392</v>
      </c>
      <c r="M167" s="2868" t="n">
        <v>0.048615</v>
      </c>
      <c r="N167" s="2079" t="n">
        <v>-0.5775583667592307</v>
      </c>
      <c r="O167" s="2862" t="n"/>
      <c r="P167" s="2868" t="n">
        <v>0.027073</v>
      </c>
      <c r="Q167" s="2868" t="n">
        <v>0.06386458067706646</v>
      </c>
      <c r="R167" s="2868" t="n">
        <v>-0.03679158067706646</v>
      </c>
      <c r="S167" s="2868" t="n">
        <v>0.035055</v>
      </c>
      <c r="T167" s="2079" t="n">
        <v>-0.2276993296248753</v>
      </c>
      <c r="U167" s="1496" t="n"/>
      <c r="V167" s="3119" t="n">
        <v>0.045636</v>
      </c>
      <c r="W167" s="3120" t="n">
        <v>0.06419535088713239</v>
      </c>
      <c r="X167" s="3120" t="n">
        <v>0</v>
      </c>
      <c r="Y167" s="3120" t="n">
        <v>-0.01855935088713239</v>
      </c>
      <c r="Z167" s="3120" t="n">
        <v>0.045636</v>
      </c>
      <c r="AA167" s="3120" t="n">
        <v>0.021703</v>
      </c>
      <c r="AB167" s="2079" t="n">
        <v>1.102750771782703</v>
      </c>
      <c r="AC167" s="1496" t="n"/>
      <c r="AD167" s="2868" t="n"/>
      <c r="AE167" s="2868" t="n"/>
      <c r="AF167" s="2868" t="n"/>
      <c r="AG167" s="2868" t="n"/>
      <c r="AH167" s="2867" t="n"/>
      <c r="AI167" s="2868" t="n"/>
      <c r="AJ167" s="1492" t="n"/>
      <c r="AK167" s="1496" t="n"/>
      <c r="AL167" s="2868" t="n"/>
      <c r="AM167" s="2868" t="n"/>
      <c r="AN167" s="2868" t="n"/>
      <c r="AO167" s="2868" t="n"/>
      <c r="AP167" s="2868" t="n"/>
      <c r="AQ167" s="2867" t="n"/>
      <c r="AR167" s="2868" t="n"/>
      <c r="AS167" s="1492" t="n"/>
      <c r="AT167" s="2862" t="n"/>
      <c r="AU167" s="2867" t="n"/>
      <c r="AV167" s="2868" t="n"/>
      <c r="AW167" s="2868" t="n"/>
      <c r="AX167" s="2868" t="n"/>
      <c r="AY167" s="2868" t="n"/>
      <c r="AZ167" s="2868" t="n"/>
      <c r="BA167" s="1492" t="n"/>
      <c r="BB167" s="1496" t="n"/>
      <c r="BC167" s="2867" t="n"/>
      <c r="BD167" s="2868" t="n"/>
      <c r="BE167" s="2868" t="n"/>
      <c r="BF167" s="2868" t="n"/>
      <c r="BG167" s="2868" t="n"/>
      <c r="BH167" s="2868" t="n"/>
      <c r="BI167" s="1492" t="n"/>
      <c r="BJ167" s="2862" t="n"/>
      <c r="BK167" s="2867" t="n"/>
      <c r="BL167" s="2868" t="n"/>
      <c r="BM167" s="2868" t="n"/>
      <c r="BN167" s="2868" t="n"/>
      <c r="BO167" s="2868" t="n"/>
      <c r="BP167" s="2868" t="n"/>
      <c r="BQ167" s="2868" t="n"/>
      <c r="BR167" s="1492" t="n"/>
      <c r="BS167" s="1496" t="n"/>
      <c r="BT167" s="2867" t="n"/>
      <c r="BU167" s="2868" t="n"/>
      <c r="BV167" s="2868" t="n"/>
      <c r="BW167" s="2868" t="n"/>
      <c r="BX167" s="2868" t="n"/>
      <c r="BY167" s="2868" t="n"/>
      <c r="BZ167" s="1492" t="n"/>
      <c r="CA167" s="482" t="n"/>
      <c r="CB167" s="2867" t="n"/>
      <c r="CC167" s="2868" t="n"/>
      <c r="CD167" s="2868" t="n"/>
      <c r="CE167" s="2868" t="n"/>
      <c r="CF167" s="2868" t="n"/>
      <c r="CG167" s="2868" t="n"/>
      <c r="CH167" s="1492" t="n"/>
      <c r="CI167" s="482" t="n"/>
      <c r="CJ167" s="2867" t="n"/>
      <c r="CK167" s="2868" t="n"/>
      <c r="CL167" s="2868" t="n"/>
      <c r="CM167" s="2868" t="n"/>
      <c r="CN167" s="2868" t="n"/>
      <c r="CO167" s="2868" t="n"/>
      <c r="CP167" s="1492" t="n"/>
      <c r="CQ167" s="1496" t="n"/>
      <c r="CR167" s="2868" t="n">
        <v>0.127741</v>
      </c>
      <c r="CS167" s="2868" t="n">
        <v>0.2548737864103232</v>
      </c>
      <c r="CT167" s="2868" t="n">
        <v>0.082105</v>
      </c>
      <c r="CU167" s="2868" t="n">
        <v>-0.1271327864103232</v>
      </c>
      <c r="CV167" s="2868" t="n">
        <v>0.045636</v>
      </c>
      <c r="CW167" s="2868" t="n">
        <v>0.127753</v>
      </c>
      <c r="CX167" s="2054">
        <f>+CR167/CW167-1</f>
        <v/>
      </c>
      <c r="CY167" s="39" t="n"/>
      <c r="CZ167" s="3121" t="n">
        <v>0.7802996768952321</v>
      </c>
      <c r="DA167" s="2868" t="n">
        <v>0.739593500633716</v>
      </c>
      <c r="DB167" s="2868" t="n"/>
      <c r="DC167" s="2868" t="n"/>
      <c r="DD167" s="2868" t="n">
        <v>0.413664</v>
      </c>
      <c r="DE167" s="1492">
        <f>(CZ167-DD167)/DD167</f>
        <v/>
      </c>
      <c r="DF167" s="1492">
        <f>(DA167-DD167)/DD167</f>
        <v/>
      </c>
      <c r="DG167" s="1492">
        <f>(DB167-DD167)/DD167</f>
        <v/>
      </c>
      <c r="DH167" s="1492">
        <f>(DC167-DD167)/DD167</f>
        <v/>
      </c>
      <c r="DI167" s="2761" t="n"/>
      <c r="DJ167" s="2605" t="n"/>
      <c r="DL167" s="2605" t="n"/>
      <c r="DM167" s="2847">
        <f>(CS167-CZ167)*10^6</f>
        <v/>
      </c>
      <c r="DN167" s="2847">
        <f>(CT167-DC167)*10^6</f>
        <v/>
      </c>
      <c r="DO167" s="2847">
        <f>(CW167-DD167)*10^6</f>
        <v/>
      </c>
    </row>
    <row customFormat="1" customHeight="1" hidden="1" ht="15" outlineLevel="1" r="168" s="1438">
      <c r="A168" s="2071" t="n"/>
      <c r="B168" s="1905" t="inlineStr">
        <is>
          <t>Business Postpaid</t>
        </is>
      </c>
      <c r="C168" s="425" t="inlineStr">
        <is>
          <t>CA161</t>
        </is>
      </c>
      <c r="D168" s="2868" t="n">
        <v>0.408645</v>
      </c>
      <c r="E168" s="2868" t="n">
        <v>0.3751111052299929</v>
      </c>
      <c r="F168" s="2868" t="n">
        <v>0.03353389477000712</v>
      </c>
      <c r="G168" s="2868" t="n">
        <v>0.48262</v>
      </c>
      <c r="H168" s="2079" t="n">
        <v>-0.1532779412374125</v>
      </c>
      <c r="I168" s="1496" t="n"/>
      <c r="J168" s="2868" t="n">
        <v>0.437001</v>
      </c>
      <c r="K168" s="2868" t="n">
        <v>0.3767078829865474</v>
      </c>
      <c r="L168" s="2868" t="n">
        <v>0.06029311701345258</v>
      </c>
      <c r="M168" s="2868" t="n">
        <v>0.411519</v>
      </c>
      <c r="N168" s="2079" t="n">
        <v>0.06192180676955372</v>
      </c>
      <c r="O168" s="2862" t="n"/>
      <c r="P168" s="2868" t="n">
        <v>0.702922</v>
      </c>
      <c r="Q168" s="2868" t="n">
        <v>0.3786227024307915</v>
      </c>
      <c r="R168" s="2868" t="n">
        <v>0.3242992975692086</v>
      </c>
      <c r="S168" s="2868" t="n">
        <v>0.45172</v>
      </c>
      <c r="T168" s="2079" t="n">
        <v>0.5561011245904544</v>
      </c>
      <c r="U168" s="1496" t="n"/>
      <c r="V168" s="3119" t="n">
        <v>0.44293</v>
      </c>
      <c r="W168" s="3120" t="n">
        <v>0.380583681575899</v>
      </c>
      <c r="X168" s="3120" t="n">
        <v>0</v>
      </c>
      <c r="Y168" s="3120" t="n">
        <v>0.06234631842410099</v>
      </c>
      <c r="Z168" s="3120" t="n">
        <v>0.44293</v>
      </c>
      <c r="AA168" s="3120" t="n">
        <v>0.463183</v>
      </c>
      <c r="AB168" s="2079" t="n">
        <v>-0.04372569805023074</v>
      </c>
      <c r="AC168" s="1496" t="n"/>
      <c r="AD168" s="2868" t="n"/>
      <c r="AE168" s="2868" t="n"/>
      <c r="AF168" s="2868" t="n"/>
      <c r="AG168" s="2868" t="n"/>
      <c r="AH168" s="2867" t="n"/>
      <c r="AI168" s="2868" t="n"/>
      <c r="AJ168" s="1492" t="n"/>
      <c r="AK168" s="1496" t="n"/>
      <c r="AL168" s="2868" t="n"/>
      <c r="AM168" s="2868" t="n"/>
      <c r="AN168" s="2868" t="n"/>
      <c r="AO168" s="2868" t="n"/>
      <c r="AP168" s="2868" t="n"/>
      <c r="AQ168" s="2867" t="n"/>
      <c r="AR168" s="2868" t="n"/>
      <c r="AS168" s="1492" t="n"/>
      <c r="AT168" s="2862" t="n"/>
      <c r="AU168" s="2867" t="n"/>
      <c r="AV168" s="2868" t="n"/>
      <c r="AW168" s="2868" t="n"/>
      <c r="AX168" s="2868" t="n"/>
      <c r="AY168" s="2868" t="n"/>
      <c r="AZ168" s="2868" t="n"/>
      <c r="BA168" s="1492" t="n"/>
      <c r="BB168" s="1496" t="n"/>
      <c r="BC168" s="2867" t="n"/>
      <c r="BD168" s="2868" t="n"/>
      <c r="BE168" s="2868" t="n"/>
      <c r="BF168" s="2868" t="n"/>
      <c r="BG168" s="2868" t="n"/>
      <c r="BH168" s="2868" t="n"/>
      <c r="BI168" s="1492" t="n"/>
      <c r="BJ168" s="2862" t="n"/>
      <c r="BK168" s="2867" t="n"/>
      <c r="BL168" s="2868" t="n"/>
      <c r="BM168" s="2868" t="n"/>
      <c r="BN168" s="2868" t="n"/>
      <c r="BO168" s="2868" t="n"/>
      <c r="BP168" s="2868" t="n"/>
      <c r="BQ168" s="2868" t="n"/>
      <c r="BR168" s="1492" t="n"/>
      <c r="BS168" s="1496" t="n"/>
      <c r="BT168" s="2867" t="n"/>
      <c r="BU168" s="2868" t="n"/>
      <c r="BV168" s="2868" t="n"/>
      <c r="BW168" s="2868" t="n"/>
      <c r="BX168" s="2868" t="n"/>
      <c r="BY168" s="2868" t="n"/>
      <c r="BZ168" s="1492" t="n"/>
      <c r="CA168" s="482" t="n"/>
      <c r="CB168" s="2867" t="n"/>
      <c r="CC168" s="2868" t="n"/>
      <c r="CD168" s="2868" t="n"/>
      <c r="CE168" s="2868" t="n"/>
      <c r="CF168" s="2868" t="n"/>
      <c r="CG168" s="2868" t="n"/>
      <c r="CH168" s="1492" t="n"/>
      <c r="CI168" s="482" t="n"/>
      <c r="CJ168" s="2867" t="n"/>
      <c r="CK168" s="2868" t="n"/>
      <c r="CL168" s="2868" t="n"/>
      <c r="CM168" s="2868" t="n"/>
      <c r="CN168" s="2868" t="n"/>
      <c r="CO168" s="2868" t="n"/>
      <c r="CP168" s="1492" t="n"/>
      <c r="CQ168" s="1496" t="n"/>
      <c r="CR168" s="2868" t="n">
        <v>1.991498</v>
      </c>
      <c r="CS168" s="2868" t="n">
        <v>1.511025372223231</v>
      </c>
      <c r="CT168" s="2868" t="n">
        <v>1.548568</v>
      </c>
      <c r="CU168" s="2868" t="n">
        <v>0.4804726277767692</v>
      </c>
      <c r="CV168" s="2868" t="n">
        <v>0.44293</v>
      </c>
      <c r="CW168" s="2868" t="n">
        <v>1.809042</v>
      </c>
      <c r="CX168" s="2054">
        <f>+CR168/CW168-1</f>
        <v/>
      </c>
      <c r="CY168" s="39" t="n"/>
      <c r="CZ168" s="3121" t="n">
        <v>4.62602539999198</v>
      </c>
      <c r="DA168" s="2868" t="n">
        <v>5.446504388025172</v>
      </c>
      <c r="DB168" s="2868" t="n"/>
      <c r="DC168" s="2868" t="n"/>
      <c r="DD168" s="2868" t="n">
        <v>5.048578000000001</v>
      </c>
      <c r="DE168" s="1492">
        <f>(CZ168-DD168)/DD168</f>
        <v/>
      </c>
      <c r="DF168" s="1492">
        <f>(DA168-DD168)/DD168</f>
        <v/>
      </c>
      <c r="DG168" s="1492">
        <f>(DB168-DD168)/DD168</f>
        <v/>
      </c>
      <c r="DH168" s="1492">
        <f>(DC168-DD168)/DD168</f>
        <v/>
      </c>
      <c r="DI168" s="2761" t="n"/>
      <c r="DJ168" s="2605" t="n"/>
      <c r="DL168" s="2605" t="n"/>
      <c r="DM168" s="2847">
        <f>(CS168-CZ168)*10^6</f>
        <v/>
      </c>
      <c r="DN168" s="2847">
        <f>(CT168-DC168)*10^6</f>
        <v/>
      </c>
      <c r="DO168" s="2847">
        <f>(CW168-DD168)*10^6</f>
        <v/>
      </c>
    </row>
    <row customFormat="1" customHeight="1" hidden="1" ht="15" outlineLevel="1" r="169" s="1438">
      <c r="A169" s="2071" t="n"/>
      <c r="B169" s="1905" t="inlineStr">
        <is>
          <t>Business Prepaid</t>
        </is>
      </c>
      <c r="C169" s="425" t="inlineStr">
        <is>
          <t>CA162</t>
        </is>
      </c>
      <c r="D169" s="2868" t="n">
        <v>2.922658</v>
      </c>
      <c r="E169" s="2868" t="n">
        <v>3.430291805121251</v>
      </c>
      <c r="F169" s="2868" t="n">
        <v>-0.5076338051212508</v>
      </c>
      <c r="G169" s="2868" t="n">
        <v>2.922189</v>
      </c>
      <c r="H169" s="2079" t="n">
        <v>0.0001604961212298139</v>
      </c>
      <c r="I169" s="1496" t="n"/>
      <c r="J169" s="2868" t="n">
        <v>2.583686</v>
      </c>
      <c r="K169" s="2868" t="n">
        <v>3.444893915206876</v>
      </c>
      <c r="L169" s="2868" t="n">
        <v>-0.8612079152068763</v>
      </c>
      <c r="M169" s="2868" t="n">
        <v>2.903253</v>
      </c>
      <c r="N169" s="2079" t="n">
        <v>-0.1100720467696062</v>
      </c>
      <c r="O169" s="2862" t="n"/>
      <c r="P169" s="2868" t="n">
        <v>5.522829</v>
      </c>
      <c r="Q169" s="2868" t="n">
        <v>3.46240443237445</v>
      </c>
      <c r="R169" s="2868" t="n">
        <v>2.06042456762555</v>
      </c>
      <c r="S169" s="2868" t="n">
        <v>2.917513</v>
      </c>
      <c r="T169" s="2079" t="n">
        <v>0.8929920792126718</v>
      </c>
      <c r="U169" s="1496" t="n"/>
      <c r="V169" s="3119" t="n">
        <v>3.690142</v>
      </c>
      <c r="W169" s="3120" t="n">
        <v>3.48033706779283</v>
      </c>
      <c r="X169" s="3120" t="n">
        <v>0</v>
      </c>
      <c r="Y169" s="3120" t="n">
        <v>0.2098049322071698</v>
      </c>
      <c r="Z169" s="3120" t="n">
        <v>3.690142</v>
      </c>
      <c r="AA169" s="3120" t="n">
        <v>2.753705</v>
      </c>
      <c r="AB169" s="2079" t="n">
        <v>0.3400643859817953</v>
      </c>
      <c r="AC169" s="1496" t="n"/>
      <c r="AD169" s="2868" t="n"/>
      <c r="AE169" s="2868" t="n"/>
      <c r="AF169" s="2868" t="n"/>
      <c r="AG169" s="2868" t="n"/>
      <c r="AH169" s="2867" t="n"/>
      <c r="AI169" s="2868" t="n"/>
      <c r="AJ169" s="1492" t="n"/>
      <c r="AK169" s="1496" t="n"/>
      <c r="AL169" s="2868" t="n"/>
      <c r="AM169" s="2868" t="n"/>
      <c r="AN169" s="2868" t="n"/>
      <c r="AO169" s="2868" t="n"/>
      <c r="AP169" s="2868" t="n"/>
      <c r="AQ169" s="2867" t="n"/>
      <c r="AR169" s="2868" t="n"/>
      <c r="AS169" s="1492" t="n"/>
      <c r="AT169" s="2862" t="n"/>
      <c r="AU169" s="2867" t="n"/>
      <c r="AV169" s="2868" t="n"/>
      <c r="AW169" s="2868" t="n"/>
      <c r="AX169" s="2868" t="n"/>
      <c r="AY169" s="2868" t="n"/>
      <c r="AZ169" s="2868" t="n"/>
      <c r="BA169" s="1492" t="n"/>
      <c r="BB169" s="1496" t="n"/>
      <c r="BC169" s="2867" t="n"/>
      <c r="BD169" s="2868" t="n"/>
      <c r="BE169" s="2868" t="n"/>
      <c r="BF169" s="2868" t="n"/>
      <c r="BG169" s="2868" t="n"/>
      <c r="BH169" s="2868" t="n"/>
      <c r="BI169" s="1492" t="n"/>
      <c r="BJ169" s="2862" t="n"/>
      <c r="BK169" s="2867" t="n"/>
      <c r="BL169" s="2868" t="n"/>
      <c r="BM169" s="2868" t="n"/>
      <c r="BN169" s="2868" t="n"/>
      <c r="BO169" s="2868" t="n"/>
      <c r="BP169" s="2868" t="n"/>
      <c r="BQ169" s="2868" t="n"/>
      <c r="BR169" s="1492" t="n"/>
      <c r="BS169" s="1496" t="n"/>
      <c r="BT169" s="2867" t="n"/>
      <c r="BU169" s="2868" t="n"/>
      <c r="BV169" s="2868" t="n"/>
      <c r="BW169" s="2868" t="n"/>
      <c r="BX169" s="2868" t="n"/>
      <c r="BY169" s="2868" t="n"/>
      <c r="BZ169" s="1492" t="n"/>
      <c r="CA169" s="482" t="n"/>
      <c r="CB169" s="2867" t="n"/>
      <c r="CC169" s="2868" t="n"/>
      <c r="CD169" s="2868" t="n"/>
      <c r="CE169" s="2868" t="n"/>
      <c r="CF169" s="2868" t="n"/>
      <c r="CG169" s="2868" t="n"/>
      <c r="CH169" s="1492" t="n"/>
      <c r="CI169" s="482" t="n"/>
      <c r="CJ169" s="2867" t="n"/>
      <c r="CK169" s="2868" t="n"/>
      <c r="CL169" s="2868" t="n"/>
      <c r="CM169" s="2868" t="n"/>
      <c r="CN169" s="2868" t="n"/>
      <c r="CO169" s="2868" t="n"/>
      <c r="CP169" s="1492" t="n"/>
      <c r="CQ169" s="1496" t="n"/>
      <c r="CR169" s="2868" t="n">
        <v>14.719315</v>
      </c>
      <c r="CS169" s="2868" t="n">
        <v>13.81792722049541</v>
      </c>
      <c r="CT169" s="2868" t="n">
        <v>11.029173</v>
      </c>
      <c r="CU169" s="2868" t="n">
        <v>0.9013877795045921</v>
      </c>
      <c r="CV169" s="2868" t="n">
        <v>3.690142</v>
      </c>
      <c r="CW169" s="2868" t="n">
        <v>11.49666</v>
      </c>
      <c r="CX169" s="2054">
        <f>+CR169/CW169-1</f>
        <v/>
      </c>
      <c r="CY169" s="39" t="n"/>
      <c r="CZ169" s="3121" t="n">
        <v>42.3037782636312</v>
      </c>
      <c r="DA169" s="2868" t="n">
        <v>46.67476989729379</v>
      </c>
      <c r="DB169" s="2868" t="n"/>
      <c r="DC169" s="2868" t="n"/>
      <c r="DD169" s="2868" t="n">
        <v>36.844295</v>
      </c>
      <c r="DE169" s="1492">
        <f>(CZ169-DD169)/DD169</f>
        <v/>
      </c>
      <c r="DF169" s="1492">
        <f>(DA169-DD169)/DD169</f>
        <v/>
      </c>
      <c r="DG169" s="1492">
        <f>(DB169-DD169)/DD169</f>
        <v/>
      </c>
      <c r="DH169" s="1492">
        <f>(DC169-DD169)/DD169</f>
        <v/>
      </c>
      <c r="DI169" s="2761" t="n"/>
      <c r="DJ169" s="2605" t="n"/>
      <c r="DL169" s="2605" t="n"/>
      <c r="DM169" s="2847">
        <f>(CS169-CZ169)*10^6</f>
        <v/>
      </c>
      <c r="DN169" s="2847">
        <f>(CT169-DC169)*10^6</f>
        <v/>
      </c>
      <c r="DO169" s="2847">
        <f>(CW169-DD169)*10^6</f>
        <v/>
      </c>
    </row>
    <row collapsed="1" customHeight="1" ht="4.5" r="170">
      <c r="A170" s="443" t="n"/>
      <c r="B170" s="440" t="n"/>
      <c r="C170" s="425" t="inlineStr">
        <is>
          <t>CA163</t>
        </is>
      </c>
      <c r="D170" s="2671" t="n"/>
      <c r="E170" s="2671" t="n"/>
      <c r="F170" s="2671" t="n"/>
      <c r="G170" s="2671" t="n"/>
      <c r="H170" s="353" t="n"/>
      <c r="I170" s="482" t="n"/>
      <c r="J170" s="2671" t="n"/>
      <c r="K170" s="2671" t="n"/>
      <c r="L170" s="2671" t="n"/>
      <c r="M170" s="2671" t="n"/>
      <c r="N170" s="353" t="n"/>
      <c r="O170" s="2862" t="n"/>
      <c r="P170" s="2671" t="n"/>
      <c r="Q170" s="2671" t="n"/>
      <c r="R170" s="2671" t="n"/>
      <c r="S170" s="2671" t="n"/>
      <c r="T170" s="353" t="n"/>
      <c r="U170" s="482" t="n"/>
      <c r="V170" s="3044" t="n"/>
      <c r="W170" s="2674" t="n"/>
      <c r="X170" s="2674" t="n"/>
      <c r="Y170" s="2674" t="n"/>
      <c r="Z170" s="2674" t="n"/>
      <c r="AA170" s="2674" t="n"/>
      <c r="AB170" s="353" t="n"/>
      <c r="AC170" s="482" t="n"/>
      <c r="AD170" s="2671" t="n"/>
      <c r="AE170" s="2671" t="n"/>
      <c r="AF170" s="2671" t="n"/>
      <c r="AG170" s="2671" t="n"/>
      <c r="AH170" s="2779" t="n"/>
      <c r="AI170" s="2671" t="n"/>
      <c r="AJ170" s="353" t="n"/>
      <c r="AK170" s="482" t="n"/>
      <c r="AL170" s="2671" t="n"/>
      <c r="AM170" s="2671" t="n"/>
      <c r="AN170" s="2671" t="n"/>
      <c r="AO170" s="2671" t="n"/>
      <c r="AP170" s="2671" t="n"/>
      <c r="AQ170" s="2779" t="n"/>
      <c r="AR170" s="2671" t="n"/>
      <c r="AS170" s="353" t="n"/>
      <c r="AT170" s="2862" t="n"/>
      <c r="AU170" s="2779" t="n"/>
      <c r="AV170" s="2671" t="n"/>
      <c r="AW170" s="2671" t="n"/>
      <c r="AX170" s="2671" t="n"/>
      <c r="AY170" s="2671" t="n"/>
      <c r="AZ170" s="2671" t="n"/>
      <c r="BA170" s="353" t="n"/>
      <c r="BB170" s="482" t="n"/>
      <c r="BC170" s="2779" t="n"/>
      <c r="BD170" s="2671" t="n"/>
      <c r="BE170" s="2671" t="n"/>
      <c r="BF170" s="2671" t="n"/>
      <c r="BG170" s="2671" t="n"/>
      <c r="BH170" s="2671" t="n"/>
      <c r="BI170" s="353" t="n"/>
      <c r="BJ170" s="2862" t="n"/>
      <c r="BK170" s="2779" t="n"/>
      <c r="BL170" s="2671" t="n"/>
      <c r="BM170" s="2671" t="n"/>
      <c r="BN170" s="2671" t="n"/>
      <c r="BO170" s="2671" t="n"/>
      <c r="BP170" s="2671" t="n"/>
      <c r="BQ170" s="2671" t="n"/>
      <c r="BR170" s="353" t="n"/>
      <c r="BS170" s="482" t="n"/>
      <c r="BT170" s="2779" t="n"/>
      <c r="BU170" s="2671" t="n"/>
      <c r="BV170" s="2671" t="n"/>
      <c r="BW170" s="2671" t="n"/>
      <c r="BX170" s="2671" t="n"/>
      <c r="BY170" s="2671" t="n"/>
      <c r="BZ170" s="353" t="n"/>
      <c r="CA170" s="482" t="n"/>
      <c r="CB170" s="2779" t="n"/>
      <c r="CC170" s="2671" t="n"/>
      <c r="CD170" s="2671" t="n"/>
      <c r="CE170" s="2671" t="n"/>
      <c r="CF170" s="2671" t="n"/>
      <c r="CG170" s="2671" t="n"/>
      <c r="CH170" s="353" t="n"/>
      <c r="CI170" s="482" t="n"/>
      <c r="CJ170" s="2779" t="n"/>
      <c r="CK170" s="2671" t="n"/>
      <c r="CL170" s="2671" t="n"/>
      <c r="CM170" s="2671" t="n"/>
      <c r="CN170" s="2671" t="n"/>
      <c r="CO170" s="2671" t="n"/>
      <c r="CP170" s="353" t="n"/>
      <c r="CQ170" s="482" t="n"/>
      <c r="CR170" s="2671" t="n"/>
      <c r="CS170" s="2671" t="n"/>
      <c r="CT170" s="2671" t="n"/>
      <c r="CU170" s="2671" t="n"/>
      <c r="CV170" s="2671">
        <f>+CR170-CT170</f>
        <v/>
      </c>
      <c r="CW170" s="2671" t="n"/>
      <c r="CX170" s="667">
        <f>IFERROR(CR170/CW170-1,"-")</f>
        <v/>
      </c>
      <c r="CY170" s="39" t="n"/>
      <c r="CZ170" s="3047" t="n"/>
      <c r="DA170" s="2671" t="n"/>
      <c r="DB170" s="2671" t="n"/>
      <c r="DC170" s="2671" t="n"/>
      <c r="DD170" s="2671" t="n"/>
      <c r="DE170" s="353" t="n"/>
      <c r="DF170" s="353" t="n"/>
      <c r="DG170" s="353" t="n"/>
      <c r="DH170" s="353" t="n"/>
      <c r="DI170" s="2761" t="n"/>
      <c r="DL170" s="2605" t="n"/>
      <c r="DM170" s="2847">
        <f>(CS170-CZ170)*10^6</f>
        <v/>
      </c>
      <c r="DN170" s="2847">
        <f>(CT170-DC170)*10^6</f>
        <v/>
      </c>
      <c r="DO170" s="2847">
        <f>(CW170-DD170)*10^6</f>
        <v/>
      </c>
    </row>
    <row customFormat="1" customHeight="1" ht="14.25" r="171" s="1437">
      <c r="A171" s="1895" t="inlineStr">
        <is>
          <t>Colocalisation</t>
        </is>
      </c>
      <c r="B171" s="1896" t="n"/>
      <c r="C171" s="425" t="inlineStr">
        <is>
          <t>CA164</t>
        </is>
      </c>
      <c r="D171" s="3060" t="n">
        <v>120.6315567796607</v>
      </c>
      <c r="E171" s="3060" t="n">
        <v>135.5650754252322</v>
      </c>
      <c r="F171" s="3060" t="n">
        <v>-14.93351864557147</v>
      </c>
      <c r="G171" s="3060" t="n">
        <v>60.8631220338983</v>
      </c>
      <c r="H171" s="1922" t="n">
        <v>0.9820139478299155</v>
      </c>
      <c r="I171" s="1933" t="n"/>
      <c r="J171" s="3060" t="n">
        <v>120.6315567274576</v>
      </c>
      <c r="K171" s="3060" t="n">
        <v>135.5650754252322</v>
      </c>
      <c r="L171" s="3060" t="n">
        <v>-14.93351869777453</v>
      </c>
      <c r="M171" s="3060" t="n">
        <v>60.8631220338983</v>
      </c>
      <c r="N171" s="1922" t="n">
        <v>0.9820139469722029</v>
      </c>
      <c r="O171" s="3061" t="n"/>
      <c r="P171" s="3060" t="n">
        <v>120.5298618644068</v>
      </c>
      <c r="Q171" s="3060" t="n">
        <v>135.5650754252322</v>
      </c>
      <c r="R171" s="3060" t="n">
        <v>-15.03521356082535</v>
      </c>
      <c r="S171" s="3060" t="n">
        <v>60.8631220338983</v>
      </c>
      <c r="T171" s="1922" t="n">
        <v>0.9803430687843542</v>
      </c>
      <c r="U171" s="1933" t="n"/>
      <c r="V171" s="3062" t="n">
        <v>119.3473253715254</v>
      </c>
      <c r="W171" s="3063" t="n">
        <v>135.565075425232</v>
      </c>
      <c r="X171" s="3063" t="n">
        <v>135.5650754252322</v>
      </c>
      <c r="Y171" s="3063" t="n">
        <v>-16.21775005370657</v>
      </c>
      <c r="Z171" s="3063" t="n">
        <v>-16.21775005370671</v>
      </c>
      <c r="AA171" s="3063" t="n">
        <v>60.74472372881357</v>
      </c>
      <c r="AB171" s="1922" t="n">
        <v>0.964735668308166</v>
      </c>
      <c r="AC171" s="1933" t="n"/>
      <c r="AD171" s="3060" t="n"/>
      <c r="AE171" s="3060" t="n"/>
      <c r="AF171" s="3060" t="n"/>
      <c r="AG171" s="3060" t="n"/>
      <c r="AH171" s="3064" t="n"/>
      <c r="AI171" s="3060" t="n"/>
      <c r="AJ171" s="1989" t="n"/>
      <c r="AK171" s="1933" t="n"/>
      <c r="AL171" s="3060" t="n"/>
      <c r="AM171" s="3060" t="n"/>
      <c r="AN171" s="3060" t="n"/>
      <c r="AO171" s="3060" t="n"/>
      <c r="AP171" s="3060" t="n"/>
      <c r="AQ171" s="3064" t="n"/>
      <c r="AR171" s="3060" t="n"/>
      <c r="AS171" s="1989" t="n"/>
      <c r="AT171" s="3061" t="n"/>
      <c r="AU171" s="3064" t="n"/>
      <c r="AV171" s="3060" t="n"/>
      <c r="AW171" s="3060" t="n"/>
      <c r="AX171" s="3060" t="n"/>
      <c r="AY171" s="3060" t="n"/>
      <c r="AZ171" s="3060" t="n"/>
      <c r="BA171" s="1989" t="n"/>
      <c r="BB171" s="1933" t="n"/>
      <c r="BC171" s="3064" t="n"/>
      <c r="BD171" s="3060" t="n"/>
      <c r="BE171" s="3060" t="n"/>
      <c r="BF171" s="3060" t="n"/>
      <c r="BG171" s="3060" t="n"/>
      <c r="BH171" s="3060" t="n"/>
      <c r="BI171" s="1989" t="n"/>
      <c r="BJ171" s="3061" t="n"/>
      <c r="BK171" s="3064" t="n"/>
      <c r="BL171" s="3060" t="n"/>
      <c r="BM171" s="3060" t="n"/>
      <c r="BN171" s="3060" t="n"/>
      <c r="BO171" s="3060" t="n"/>
      <c r="BP171" s="3060" t="n"/>
      <c r="BQ171" s="3060" t="n"/>
      <c r="BR171" s="1989" t="n"/>
      <c r="BS171" s="1933" t="n"/>
      <c r="BT171" s="3064" t="n"/>
      <c r="BU171" s="3060" t="n"/>
      <c r="BV171" s="3060" t="n"/>
      <c r="BW171" s="3060" t="n"/>
      <c r="BX171" s="3060" t="n"/>
      <c r="BY171" s="3060" t="n"/>
      <c r="BZ171" s="1989" t="n"/>
      <c r="CA171" s="2015" t="n"/>
      <c r="CB171" s="3064" t="n"/>
      <c r="CC171" s="3060" t="n"/>
      <c r="CD171" s="3060" t="n"/>
      <c r="CE171" s="3060" t="n"/>
      <c r="CF171" s="3060" t="n"/>
      <c r="CG171" s="3060" t="n"/>
      <c r="CH171" s="1989" t="n"/>
      <c r="CI171" s="2015" t="n"/>
      <c r="CJ171" s="3064" t="n"/>
      <c r="CK171" s="3060" t="n"/>
      <c r="CL171" s="3060" t="n"/>
      <c r="CM171" s="3060" t="n"/>
      <c r="CN171" s="3060" t="n"/>
      <c r="CO171" s="3060" t="n"/>
      <c r="CP171" s="1989" t="n"/>
      <c r="CQ171" s="1933" t="n"/>
      <c r="CR171" s="3060" t="n">
        <v>481.1403007430506</v>
      </c>
      <c r="CS171" s="3060" t="n">
        <v>542.2603017009285</v>
      </c>
      <c r="CT171" s="3060" t="n">
        <v>497.3580507967573</v>
      </c>
      <c r="CU171" s="3060" t="n">
        <v>-61.12000095787789</v>
      </c>
      <c r="CV171" s="3060" t="n">
        <v>-16.21775005370671</v>
      </c>
      <c r="CW171" s="3060" t="n">
        <v>243.3340898305085</v>
      </c>
      <c r="CX171" s="2040">
        <f>IFERROR(CR171/CW171-1,"-")</f>
        <v/>
      </c>
      <c r="CY171" s="2041" t="n"/>
      <c r="CZ171" s="3066" t="n">
        <v>1689.78090510279</v>
      </c>
      <c r="DA171" s="3060" t="n">
        <v>1644.878654198615</v>
      </c>
      <c r="DB171" s="3060" t="n"/>
      <c r="DC171" s="3060" t="n"/>
      <c r="DD171" s="3060" t="n">
        <v>1976.838111809492</v>
      </c>
      <c r="DE171" s="3060" t="n"/>
      <c r="DF171" s="3060" t="n"/>
      <c r="DG171" s="3060" t="n"/>
      <c r="DH171" s="3060" t="n"/>
      <c r="DI171" s="2761" t="n"/>
      <c r="DJ171" s="2605" t="n"/>
      <c r="DL171" s="2605" t="n"/>
      <c r="DM171" s="2847">
        <f>(CS171-CZ171)*10^6</f>
        <v/>
      </c>
      <c r="DN171" s="2847">
        <f>(CT171-DC171)*10^6</f>
        <v/>
      </c>
      <c r="DO171" s="2847">
        <f>(CW171-DD171)*10^6</f>
        <v/>
      </c>
    </row>
    <row customHeight="1" hidden="1" ht="31.5" r="172">
      <c r="A172" s="443" t="n"/>
      <c r="B172" s="440" t="inlineStr">
        <is>
          <t>IHS</t>
        </is>
      </c>
      <c r="C172" s="425" t="inlineStr">
        <is>
          <t>CA165</t>
        </is>
      </c>
      <c r="D172" s="3147" t="n"/>
      <c r="E172" s="3147" t="n"/>
      <c r="F172" s="3147" t="n"/>
      <c r="G172" s="3147" t="n"/>
      <c r="H172" s="353" t="n"/>
      <c r="I172" s="482" t="n"/>
      <c r="J172" s="3147" t="n"/>
      <c r="K172" s="3147" t="n"/>
      <c r="L172" s="3147" t="n"/>
      <c r="M172" s="3147" t="n"/>
      <c r="N172" s="353" t="n"/>
      <c r="O172" s="2862" t="n"/>
      <c r="P172" s="3147" t="n"/>
      <c r="Q172" s="3147" t="n"/>
      <c r="R172" s="3147" t="n"/>
      <c r="S172" s="3147" t="n"/>
      <c r="T172" s="353" t="n"/>
      <c r="U172" s="482" t="n"/>
      <c r="V172" s="3044" t="n"/>
      <c r="W172" s="3147" t="n"/>
      <c r="X172" s="3147" t="n"/>
      <c r="Y172" s="3147" t="n"/>
      <c r="Z172" s="3147" t="n"/>
      <c r="AA172" s="3147" t="n"/>
      <c r="AB172" s="353" t="n"/>
      <c r="AC172" s="482" t="n"/>
      <c r="AD172" s="3147" t="n"/>
      <c r="AE172" s="3147" t="n"/>
      <c r="AF172" s="3147" t="n"/>
      <c r="AG172" s="3147" t="n"/>
      <c r="AH172" s="2779" t="n"/>
      <c r="AI172" s="3147" t="n"/>
      <c r="AJ172" s="353" t="n"/>
      <c r="AK172" s="482" t="n"/>
      <c r="AL172" s="3147" t="n"/>
      <c r="AM172" s="3147" t="n"/>
      <c r="AN172" s="3147" t="n"/>
      <c r="AO172" s="3147" t="n"/>
      <c r="AP172" s="3147" t="n"/>
      <c r="AQ172" s="2779" t="n"/>
      <c r="AR172" s="3147" t="n"/>
      <c r="AS172" s="353" t="n"/>
      <c r="AT172" s="2862" t="n"/>
      <c r="AU172" s="2779" t="n"/>
      <c r="AV172" s="3147" t="n"/>
      <c r="AW172" s="3147" t="n"/>
      <c r="AX172" s="3147" t="n"/>
      <c r="AY172" s="3147" t="n"/>
      <c r="AZ172" s="3147" t="n"/>
      <c r="BA172" s="353" t="n"/>
      <c r="BB172" s="482" t="n"/>
      <c r="BC172" s="2779" t="n"/>
      <c r="BD172" s="3147" t="n"/>
      <c r="BE172" s="3147" t="n"/>
      <c r="BF172" s="3147" t="n"/>
      <c r="BG172" s="3147" t="n"/>
      <c r="BH172" s="3147" t="n"/>
      <c r="BI172" s="353" t="n"/>
      <c r="BJ172" s="2862" t="n"/>
      <c r="BK172" s="2779" t="n"/>
      <c r="BL172" s="3147" t="n"/>
      <c r="BM172" s="3147" t="n"/>
      <c r="BN172" s="3147" t="n"/>
      <c r="BO172" s="3147" t="n"/>
      <c r="BP172" s="3147" t="n"/>
      <c r="BQ172" s="3147" t="n"/>
      <c r="BR172" s="353" t="n"/>
      <c r="BS172" s="482" t="n"/>
      <c r="BT172" s="2779" t="n"/>
      <c r="BU172" s="3147" t="n"/>
      <c r="BV172" s="3147" t="n"/>
      <c r="BW172" s="3147" t="n"/>
      <c r="BX172" s="3147" t="n"/>
      <c r="BY172" s="3147" t="n"/>
      <c r="BZ172" s="353" t="n"/>
      <c r="CA172" s="482" t="n"/>
      <c r="CB172" s="2779" t="n"/>
      <c r="CC172" s="3147" t="n"/>
      <c r="CD172" s="3147" t="n"/>
      <c r="CE172" s="3147" t="n"/>
      <c r="CF172" s="3147" t="n"/>
      <c r="CG172" s="3147" t="n"/>
      <c r="CH172" s="353" t="n"/>
      <c r="CI172" s="482" t="n"/>
      <c r="CJ172" s="2779" t="n"/>
      <c r="CK172" s="3147" t="n"/>
      <c r="CL172" s="3147" t="n"/>
      <c r="CM172" s="3147" t="n"/>
      <c r="CN172" s="3147" t="n"/>
      <c r="CO172" s="3147" t="n"/>
      <c r="CP172" s="353" t="n"/>
      <c r="CQ172" s="482" t="n"/>
      <c r="CR172" s="3147" t="n"/>
      <c r="CS172" s="3147" t="n"/>
      <c r="CT172" s="3147" t="n"/>
      <c r="CU172" s="3147" t="n"/>
      <c r="CV172" s="3147" t="n"/>
      <c r="CW172" s="3147" t="n"/>
      <c r="CX172" s="667">
        <f>IFERROR(CR172/CW172-1,"-")</f>
        <v/>
      </c>
      <c r="CY172" s="3147" t="n"/>
      <c r="CZ172" s="3148" t="n"/>
      <c r="DA172" s="3147" t="n"/>
      <c r="DB172" s="3147" t="n"/>
      <c r="DC172" s="3147" t="n"/>
      <c r="DD172" s="3147" t="n"/>
      <c r="DE172" s="3147" t="n"/>
      <c r="DF172" s="3147" t="n"/>
      <c r="DG172" s="3147" t="n"/>
      <c r="DH172" s="3147" t="n"/>
      <c r="DI172" s="2761" t="n"/>
      <c r="DL172" s="2605" t="n"/>
      <c r="DM172" s="2847">
        <f>(CS172-CZ172)*10^6</f>
        <v/>
      </c>
      <c r="DN172" s="2847">
        <f>(CT172-DC172)*10^6</f>
        <v/>
      </c>
      <c r="DO172" s="2847">
        <f>(CW172-DD172)*10^6</f>
        <v/>
      </c>
    </row>
    <row customHeight="1" hidden="1" ht="31.5" r="173">
      <c r="A173" s="2071" t="n"/>
      <c r="B173" s="1905" t="inlineStr">
        <is>
          <t>Autres</t>
        </is>
      </c>
      <c r="C173" s="425" t="inlineStr">
        <is>
          <t>CA166</t>
        </is>
      </c>
      <c r="D173" s="2868" t="n"/>
      <c r="E173" s="2868" t="n"/>
      <c r="F173" s="2868" t="n"/>
      <c r="G173" s="2868" t="n"/>
      <c r="H173" s="2079" t="n"/>
      <c r="I173" s="1496" t="n"/>
      <c r="J173" s="2868" t="n"/>
      <c r="K173" s="2868" t="n"/>
      <c r="L173" s="2868" t="n"/>
      <c r="M173" s="2868" t="n"/>
      <c r="N173" s="2079" t="n"/>
      <c r="O173" s="2862" t="n"/>
      <c r="P173" s="2868" t="n"/>
      <c r="Q173" s="2868" t="n"/>
      <c r="R173" s="2868" t="n"/>
      <c r="S173" s="2868" t="n"/>
      <c r="T173" s="2079" t="n"/>
      <c r="U173" s="1496" t="n"/>
      <c r="V173" s="3119" t="n"/>
      <c r="W173" s="3120" t="n"/>
      <c r="X173" s="3120" t="n"/>
      <c r="Y173" s="3120" t="n"/>
      <c r="Z173" s="3120" t="n"/>
      <c r="AA173" s="3120" t="n"/>
      <c r="AB173" s="2079" t="n"/>
      <c r="AC173" s="1496" t="n"/>
      <c r="AD173" s="2868" t="n"/>
      <c r="AE173" s="2868" t="n"/>
      <c r="AF173" s="2868" t="n"/>
      <c r="AG173" s="2868" t="n"/>
      <c r="AH173" s="2867" t="n"/>
      <c r="AI173" s="2868" t="n"/>
      <c r="AJ173" s="1492" t="n"/>
      <c r="AK173" s="1496" t="n"/>
      <c r="AL173" s="2868" t="n"/>
      <c r="AM173" s="2868" t="n"/>
      <c r="AN173" s="2868" t="n"/>
      <c r="AO173" s="2868" t="n"/>
      <c r="AP173" s="2868" t="n"/>
      <c r="AQ173" s="2867" t="n"/>
      <c r="AR173" s="2868" t="n"/>
      <c r="AS173" s="1492" t="n"/>
      <c r="AT173" s="2862" t="n"/>
      <c r="AU173" s="2867" t="n"/>
      <c r="AV173" s="2868" t="n"/>
      <c r="AW173" s="2868" t="n"/>
      <c r="AX173" s="2868" t="n"/>
      <c r="AY173" s="2868" t="n"/>
      <c r="AZ173" s="2868" t="n"/>
      <c r="BA173" s="1492" t="n"/>
      <c r="BB173" s="1496" t="n"/>
      <c r="BC173" s="2867" t="n"/>
      <c r="BD173" s="2868" t="n"/>
      <c r="BE173" s="2868" t="n"/>
      <c r="BF173" s="2868" t="n"/>
      <c r="BG173" s="2868" t="n"/>
      <c r="BH173" s="2868" t="n"/>
      <c r="BI173" s="1492" t="n"/>
      <c r="BJ173" s="2862" t="n"/>
      <c r="BK173" s="2867" t="n"/>
      <c r="BL173" s="2868" t="n"/>
      <c r="BM173" s="2868" t="n"/>
      <c r="BN173" s="2868" t="n"/>
      <c r="BO173" s="2868" t="n"/>
      <c r="BP173" s="2868" t="n"/>
      <c r="BQ173" s="2868" t="n"/>
      <c r="BR173" s="1492" t="n"/>
      <c r="BS173" s="1496" t="n"/>
      <c r="BT173" s="2867" t="n"/>
      <c r="BU173" s="2868" t="n"/>
      <c r="BV173" s="2868" t="n"/>
      <c r="BW173" s="2868" t="n"/>
      <c r="BX173" s="2868" t="n"/>
      <c r="BY173" s="2868" t="n"/>
      <c r="BZ173" s="1492" t="n"/>
      <c r="CA173" s="482" t="n"/>
      <c r="CB173" s="2867" t="n"/>
      <c r="CC173" s="2868" t="n"/>
      <c r="CD173" s="2868" t="n"/>
      <c r="CE173" s="2868" t="n"/>
      <c r="CF173" s="2868" t="n"/>
      <c r="CG173" s="2868" t="n"/>
      <c r="CH173" s="1492" t="n"/>
      <c r="CI173" s="482" t="n"/>
      <c r="CJ173" s="2867" t="n"/>
      <c r="CK173" s="2868" t="n"/>
      <c r="CL173" s="2868" t="n"/>
      <c r="CM173" s="2868" t="n"/>
      <c r="CN173" s="2868" t="n"/>
      <c r="CO173" s="2868" t="n"/>
      <c r="CP173" s="1492" t="n"/>
      <c r="CQ173" s="1496" t="n"/>
      <c r="CR173" s="2868" t="n"/>
      <c r="CS173" s="2868" t="n"/>
      <c r="CT173" s="3147" t="n"/>
      <c r="CU173" s="2868" t="n"/>
      <c r="CV173" s="2868" t="n"/>
      <c r="CW173" s="2868" t="n"/>
      <c r="CX173" s="2054">
        <f>IFERROR(CR173/CW173-1,"-")</f>
        <v/>
      </c>
      <c r="CY173" s="39" t="n"/>
      <c r="CZ173" s="3121" t="n"/>
      <c r="DA173" s="2868" t="n"/>
      <c r="DB173" s="2868" t="n"/>
      <c r="DC173" s="2868" t="n"/>
      <c r="DD173" s="2868" t="n"/>
      <c r="DE173" s="1492" t="n"/>
      <c r="DF173" s="1492" t="n"/>
      <c r="DG173" s="3147" t="n"/>
      <c r="DH173" s="3147" t="n"/>
      <c r="DI173" s="2761" t="n"/>
      <c r="DL173" s="2605" t="n"/>
      <c r="DM173" s="2847">
        <f>(CS173-CZ173)*10^6</f>
        <v/>
      </c>
      <c r="DN173" s="2847">
        <f>(CT173-DC173)*10^6</f>
        <v/>
      </c>
      <c r="DO173" s="2847">
        <f>(CW173-DD173)*10^6</f>
        <v/>
      </c>
    </row>
    <row customHeight="1" hidden="1" ht="31.5" r="174">
      <c r="A174" s="2071" t="n"/>
      <c r="B174" s="1905" t="inlineStr">
        <is>
          <t>Opérateur national 3</t>
        </is>
      </c>
      <c r="C174" s="425" t="inlineStr">
        <is>
          <t>CA167</t>
        </is>
      </c>
      <c r="D174" s="2868" t="n"/>
      <c r="E174" s="2868" t="n"/>
      <c r="F174" s="2868" t="n"/>
      <c r="G174" s="2868" t="n"/>
      <c r="H174" s="2079" t="n"/>
      <c r="I174" s="1496" t="n"/>
      <c r="J174" s="2868" t="n"/>
      <c r="K174" s="2868" t="n"/>
      <c r="L174" s="2868" t="n"/>
      <c r="M174" s="2868" t="n"/>
      <c r="N174" s="2079" t="n"/>
      <c r="O174" s="2862" t="n"/>
      <c r="P174" s="2868" t="n"/>
      <c r="Q174" s="2868" t="n"/>
      <c r="R174" s="2868" t="n"/>
      <c r="S174" s="2868" t="n"/>
      <c r="T174" s="2079" t="n"/>
      <c r="U174" s="1496" t="n"/>
      <c r="V174" s="3119" t="n"/>
      <c r="W174" s="3120" t="n"/>
      <c r="X174" s="3120" t="n"/>
      <c r="Y174" s="3120" t="n"/>
      <c r="Z174" s="3120" t="n"/>
      <c r="AA174" s="3120" t="n"/>
      <c r="AB174" s="2079" t="n"/>
      <c r="AC174" s="1496" t="n"/>
      <c r="AD174" s="2868" t="n"/>
      <c r="AE174" s="2868" t="n"/>
      <c r="AF174" s="2868" t="n"/>
      <c r="AG174" s="2868" t="n"/>
      <c r="AH174" s="2867" t="n"/>
      <c r="AI174" s="2868" t="n"/>
      <c r="AJ174" s="1492" t="n"/>
      <c r="AK174" s="1496" t="n"/>
      <c r="AL174" s="2868" t="n"/>
      <c r="AM174" s="2868" t="n"/>
      <c r="AN174" s="2868" t="n"/>
      <c r="AO174" s="2868" t="n"/>
      <c r="AP174" s="2868" t="n"/>
      <c r="AQ174" s="2867" t="n"/>
      <c r="AR174" s="2868" t="n"/>
      <c r="AS174" s="1492" t="n"/>
      <c r="AT174" s="2862" t="n"/>
      <c r="AU174" s="2867" t="n"/>
      <c r="AV174" s="2868" t="n"/>
      <c r="AW174" s="2868" t="n"/>
      <c r="AX174" s="2868" t="n"/>
      <c r="AY174" s="2868" t="n"/>
      <c r="AZ174" s="2868" t="n"/>
      <c r="BA174" s="1492" t="n"/>
      <c r="BB174" s="1496" t="n"/>
      <c r="BC174" s="2867" t="n"/>
      <c r="BD174" s="2868" t="n"/>
      <c r="BE174" s="2868" t="n"/>
      <c r="BF174" s="2868" t="n"/>
      <c r="BG174" s="2868" t="n"/>
      <c r="BH174" s="2868" t="n"/>
      <c r="BI174" s="1492" t="n"/>
      <c r="BJ174" s="2862" t="n"/>
      <c r="BK174" s="2867" t="n"/>
      <c r="BL174" s="2868" t="n"/>
      <c r="BM174" s="2868" t="n"/>
      <c r="BN174" s="2868" t="n"/>
      <c r="BO174" s="2868" t="n"/>
      <c r="BP174" s="2868" t="n"/>
      <c r="BQ174" s="2868" t="n"/>
      <c r="BR174" s="1492" t="n"/>
      <c r="BS174" s="1496" t="n"/>
      <c r="BT174" s="2867" t="n"/>
      <c r="BU174" s="2868" t="n"/>
      <c r="BV174" s="2868" t="n"/>
      <c r="BW174" s="2868" t="n"/>
      <c r="BX174" s="2868" t="n"/>
      <c r="BY174" s="2868" t="n"/>
      <c r="BZ174" s="1492" t="n"/>
      <c r="CA174" s="482" t="n"/>
      <c r="CB174" s="2867" t="n"/>
      <c r="CC174" s="2868" t="n"/>
      <c r="CD174" s="2868" t="n"/>
      <c r="CE174" s="2868" t="n"/>
      <c r="CF174" s="2868" t="n"/>
      <c r="CG174" s="2868" t="n"/>
      <c r="CH174" s="1492" t="n"/>
      <c r="CI174" s="482" t="n"/>
      <c r="CJ174" s="2867" t="n"/>
      <c r="CK174" s="2868" t="n"/>
      <c r="CL174" s="2868" t="n"/>
      <c r="CM174" s="2868" t="n"/>
      <c r="CN174" s="2868" t="n"/>
      <c r="CO174" s="2868" t="n"/>
      <c r="CP174" s="1492" t="n"/>
      <c r="CQ174" s="1496" t="n"/>
      <c r="CR174" s="2868" t="n"/>
      <c r="CS174" s="2868" t="n"/>
      <c r="CT174" s="3147" t="n"/>
      <c r="CU174" s="2868" t="n"/>
      <c r="CV174" s="2868" t="n"/>
      <c r="CW174" s="2868" t="n"/>
      <c r="CX174" s="2054">
        <f>IFERROR(CR174/CW174-1,"-")</f>
        <v/>
      </c>
      <c r="CY174" s="39" t="n"/>
      <c r="CZ174" s="3121" t="n"/>
      <c r="DA174" s="2868" t="n"/>
      <c r="DB174" s="2868" t="n"/>
      <c r="DC174" s="2868" t="n"/>
      <c r="DD174" s="2868" t="n"/>
      <c r="DE174" s="1492" t="n"/>
      <c r="DF174" s="1492" t="n"/>
      <c r="DG174" s="3149" t="n"/>
      <c r="DH174" s="3149" t="n"/>
      <c r="DI174" s="2761" t="n"/>
      <c r="DL174" s="2605" t="n"/>
      <c r="DM174" s="2847">
        <f>(CS174-CZ174)*10^6</f>
        <v/>
      </c>
      <c r="DN174" s="2847">
        <f>(CT174-DC174)*10^6</f>
        <v/>
      </c>
      <c r="DO174" s="2847">
        <f>(CW174-DD174)*10^6</f>
        <v/>
      </c>
    </row>
    <row customHeight="1" hidden="1" ht="31.5" r="175">
      <c r="A175" s="2071" t="n"/>
      <c r="B175" s="2071" t="n"/>
      <c r="C175" s="425" t="inlineStr">
        <is>
          <t>CA168</t>
        </is>
      </c>
      <c r="D175" s="2868" t="n"/>
      <c r="E175" s="2868" t="n"/>
      <c r="F175" s="2868" t="n"/>
      <c r="G175" s="2868" t="n"/>
      <c r="H175" s="2079" t="n"/>
      <c r="I175" s="1496" t="n"/>
      <c r="J175" s="2868" t="n"/>
      <c r="K175" s="2868" t="n"/>
      <c r="L175" s="2868" t="n"/>
      <c r="M175" s="2868" t="n"/>
      <c r="N175" s="2079" t="n"/>
      <c r="O175" s="2862" t="n"/>
      <c r="P175" s="2868" t="n"/>
      <c r="Q175" s="2868" t="n"/>
      <c r="R175" s="2868" t="n"/>
      <c r="S175" s="2868" t="n"/>
      <c r="T175" s="2079" t="n"/>
      <c r="U175" s="1496" t="n"/>
      <c r="V175" s="3119" t="n"/>
      <c r="W175" s="3120" t="n"/>
      <c r="X175" s="3120" t="n"/>
      <c r="Y175" s="3120" t="n"/>
      <c r="Z175" s="3120" t="n"/>
      <c r="AA175" s="3120" t="n"/>
      <c r="AB175" s="2079" t="n"/>
      <c r="AC175" s="1496" t="n"/>
      <c r="AD175" s="2868" t="n"/>
      <c r="AE175" s="2868" t="n"/>
      <c r="AF175" s="2868" t="n"/>
      <c r="AG175" s="2868" t="n"/>
      <c r="AH175" s="2867" t="n"/>
      <c r="AI175" s="2868" t="n"/>
      <c r="AJ175" s="1492" t="n"/>
      <c r="AK175" s="1496" t="n"/>
      <c r="AL175" s="2868" t="n"/>
      <c r="AM175" s="2868" t="n"/>
      <c r="AN175" s="2868" t="n"/>
      <c r="AO175" s="2868" t="n"/>
      <c r="AP175" s="2868" t="n"/>
      <c r="AQ175" s="2867" t="n"/>
      <c r="AR175" s="2868" t="n"/>
      <c r="AS175" s="1492" t="n"/>
      <c r="AT175" s="2862" t="n"/>
      <c r="AU175" s="2867" t="n"/>
      <c r="AV175" s="2868" t="n"/>
      <c r="AW175" s="2868" t="n"/>
      <c r="AX175" s="2868" t="n"/>
      <c r="AY175" s="2868" t="n"/>
      <c r="AZ175" s="2868" t="n"/>
      <c r="BA175" s="1492" t="n"/>
      <c r="BB175" s="1496" t="n"/>
      <c r="BC175" s="2867" t="n"/>
      <c r="BD175" s="2868" t="n"/>
      <c r="BE175" s="2868" t="n"/>
      <c r="BF175" s="2868" t="n"/>
      <c r="BG175" s="2868" t="n"/>
      <c r="BH175" s="2868" t="n"/>
      <c r="BI175" s="1492" t="n"/>
      <c r="BJ175" s="2862" t="n"/>
      <c r="BK175" s="2867" t="n"/>
      <c r="BL175" s="2868" t="n"/>
      <c r="BM175" s="2868" t="n"/>
      <c r="BN175" s="2868" t="n"/>
      <c r="BO175" s="2868" t="n"/>
      <c r="BP175" s="2868" t="n"/>
      <c r="BQ175" s="2868" t="n"/>
      <c r="BR175" s="1492" t="n"/>
      <c r="BS175" s="1496" t="n"/>
      <c r="BT175" s="2867" t="n"/>
      <c r="BU175" s="2868" t="n"/>
      <c r="BV175" s="2868" t="n"/>
      <c r="BW175" s="2868" t="n"/>
      <c r="BX175" s="2868" t="n"/>
      <c r="BY175" s="2868" t="n"/>
      <c r="BZ175" s="1492" t="n"/>
      <c r="CA175" s="482" t="n"/>
      <c r="CB175" s="2867" t="n"/>
      <c r="CC175" s="2868" t="n"/>
      <c r="CD175" s="2868" t="n"/>
      <c r="CE175" s="2868" t="n"/>
      <c r="CF175" s="2868" t="n"/>
      <c r="CG175" s="2868" t="n"/>
      <c r="CH175" s="1492" t="n"/>
      <c r="CI175" s="482" t="n"/>
      <c r="CJ175" s="2867" t="n"/>
      <c r="CK175" s="2868" t="n"/>
      <c r="CL175" s="2868" t="n"/>
      <c r="CM175" s="2868" t="n"/>
      <c r="CN175" s="2868" t="n"/>
      <c r="CO175" s="2868" t="n"/>
      <c r="CP175" s="1492" t="n"/>
      <c r="CQ175" s="1496" t="n"/>
      <c r="CR175" s="2868" t="n"/>
      <c r="CS175" s="2868" t="n"/>
      <c r="CT175" s="3150" t="n"/>
      <c r="CU175" s="2868" t="n"/>
      <c r="CV175" s="2868" t="n"/>
      <c r="CW175" s="2868" t="n"/>
      <c r="CX175" s="2054">
        <f>IFERROR(CR175/CW175-1,"-")</f>
        <v/>
      </c>
      <c r="CY175" s="39" t="n"/>
      <c r="CZ175" s="3121" t="n"/>
      <c r="DA175" s="2868" t="n"/>
      <c r="DB175" s="2868" t="n"/>
      <c r="DC175" s="2868" t="n"/>
      <c r="DD175" s="2868" t="n"/>
      <c r="DE175" s="1492" t="n"/>
      <c r="DF175" s="1492" t="n"/>
      <c r="DG175" s="451" t="n"/>
      <c r="DH175" s="451" t="n"/>
      <c r="DI175" s="2761" t="n"/>
      <c r="DL175" s="2605" t="n"/>
      <c r="DM175" s="2847">
        <f>(CS175-CZ175)*10^6</f>
        <v/>
      </c>
      <c r="DN175" s="2847">
        <f>(CT175-DC175)*10^6</f>
        <v/>
      </c>
      <c r="DO175" s="2847">
        <f>(CW175-DD175)*10^6</f>
        <v/>
      </c>
    </row>
    <row r="176">
      <c r="C176" s="425" t="inlineStr">
        <is>
          <t>CA169</t>
        </is>
      </c>
      <c r="D176" s="2671" t="n"/>
      <c r="E176" s="2671" t="n"/>
      <c r="F176" s="2671" t="n"/>
      <c r="G176" s="2671" t="n"/>
      <c r="H176" s="353" t="n"/>
      <c r="I176" s="482" t="n"/>
      <c r="J176" s="2671" t="n"/>
      <c r="K176" s="2671" t="n"/>
      <c r="L176" s="2671" t="n"/>
      <c r="M176" s="2671" t="n"/>
      <c r="N176" s="353" t="n"/>
      <c r="O176" s="2862" t="n"/>
      <c r="P176" s="2671" t="n"/>
      <c r="Q176" s="2671" t="n"/>
      <c r="R176" s="2671" t="n"/>
      <c r="S176" s="2671" t="n"/>
      <c r="T176" s="353" t="n"/>
      <c r="U176" s="482" t="n"/>
      <c r="V176" s="3044" t="n"/>
      <c r="W176" s="2674" t="n"/>
      <c r="X176" s="2674" t="n"/>
      <c r="Y176" s="2674" t="n"/>
      <c r="Z176" s="2674" t="n"/>
      <c r="AA176" s="2674" t="n"/>
      <c r="AB176" s="353" t="n"/>
      <c r="AC176" s="482" t="n"/>
      <c r="AD176" s="2671" t="n"/>
      <c r="AE176" s="2671" t="n"/>
      <c r="AF176" s="2671" t="n"/>
      <c r="AG176" s="2671" t="n"/>
      <c r="AH176" s="2779" t="n"/>
      <c r="AI176" s="2671" t="n"/>
      <c r="AJ176" s="353" t="n"/>
      <c r="AK176" s="482" t="n"/>
      <c r="AL176" s="2671" t="n"/>
      <c r="AM176" s="2671" t="n"/>
      <c r="AN176" s="2671" t="n"/>
      <c r="AO176" s="2671" t="n"/>
      <c r="AP176" s="2671" t="n"/>
      <c r="AQ176" s="2779" t="n"/>
      <c r="AR176" s="2671" t="n"/>
      <c r="AS176" s="353" t="n"/>
      <c r="AT176" s="2862" t="n"/>
      <c r="AU176" s="2779" t="n"/>
      <c r="AV176" s="2671" t="n"/>
      <c r="AW176" s="2671" t="n"/>
      <c r="AX176" s="2671" t="n"/>
      <c r="AY176" s="2671" t="n"/>
      <c r="AZ176" s="2671" t="n"/>
      <c r="BA176" s="353" t="n"/>
      <c r="BB176" s="482" t="n"/>
      <c r="BC176" s="2779" t="n"/>
      <c r="BD176" s="2671" t="n"/>
      <c r="BE176" s="2671" t="n"/>
      <c r="BF176" s="2671" t="n"/>
      <c r="BG176" s="2671" t="n"/>
      <c r="BH176" s="2671" t="n"/>
      <c r="BI176" s="353" t="n"/>
      <c r="BJ176" s="2862" t="n"/>
      <c r="BK176" s="2779" t="n"/>
      <c r="BL176" s="2671" t="n"/>
      <c r="BM176" s="2671" t="n"/>
      <c r="BN176" s="2671" t="n"/>
      <c r="BO176" s="2671" t="n"/>
      <c r="BP176" s="2671" t="n"/>
      <c r="BQ176" s="2671" t="n"/>
      <c r="BR176" s="353" t="n"/>
      <c r="BS176" s="482" t="n"/>
      <c r="BT176" s="2779" t="n"/>
      <c r="BU176" s="2671" t="n"/>
      <c r="BV176" s="2671" t="n"/>
      <c r="BW176" s="2671" t="n"/>
      <c r="BX176" s="2671" t="n"/>
      <c r="BY176" s="2671" t="n"/>
      <c r="BZ176" s="353" t="n"/>
      <c r="CA176" s="482" t="n"/>
      <c r="CB176" s="2779" t="n"/>
      <c r="CC176" s="2671" t="n"/>
      <c r="CD176" s="2671" t="n"/>
      <c r="CE176" s="2671" t="n"/>
      <c r="CF176" s="2671" t="n"/>
      <c r="CG176" s="2671" t="n"/>
      <c r="CH176" s="353" t="n"/>
      <c r="CI176" s="482" t="n"/>
      <c r="CJ176" s="2779" t="n"/>
      <c r="CK176" s="2671" t="n"/>
      <c r="CL176" s="2671" t="n"/>
      <c r="CM176" s="2671" t="n"/>
      <c r="CN176" s="2671" t="n"/>
      <c r="CO176" s="2671" t="n"/>
      <c r="CP176" s="353" t="n"/>
      <c r="CQ176" s="482" t="n"/>
      <c r="CR176" s="2671" t="n"/>
      <c r="CS176" s="2671" t="n"/>
      <c r="CT176" s="2671" t="n"/>
      <c r="CU176" s="2671" t="n"/>
      <c r="CV176" s="2671">
        <f>+CR176-CT176</f>
        <v/>
      </c>
      <c r="CW176" s="2671" t="n"/>
      <c r="CX176" s="667">
        <f>IFERROR(CR176/CW176-1,"-")</f>
        <v/>
      </c>
      <c r="CY176" s="39" t="n"/>
      <c r="CZ176" s="3047" t="n"/>
      <c r="DA176" s="2671" t="n"/>
      <c r="DB176" s="2671" t="n"/>
      <c r="DC176" s="2671" t="n"/>
      <c r="DD176" s="2671" t="n"/>
      <c r="DE176" s="353" t="n"/>
      <c r="DF176" s="353" t="n"/>
      <c r="DG176" s="353" t="n"/>
      <c r="DH176" s="353" t="n"/>
      <c r="DI176" s="2761" t="n"/>
      <c r="DL176" s="2605" t="n"/>
      <c r="DM176" s="2847">
        <f>(CS176-CZ176)*10^6</f>
        <v/>
      </c>
      <c r="DN176" s="2847">
        <f>(CT176-DC176)*10^6</f>
        <v/>
      </c>
      <c r="DO176" s="2847">
        <f>(CW176-DD176)*10^6</f>
        <v/>
      </c>
    </row>
    <row customFormat="1" customHeight="1" ht="14.25" r="177" s="1886">
      <c r="A177" s="2114" t="inlineStr">
        <is>
          <t>Roaming in</t>
        </is>
      </c>
      <c r="B177" s="2115" t="n"/>
      <c r="C177" s="425" t="inlineStr">
        <is>
          <t>CA170</t>
        </is>
      </c>
      <c r="D177" s="3151" t="n">
        <v>471.869921</v>
      </c>
      <c r="E177" s="3152" t="n">
        <v>424.3562416666667</v>
      </c>
      <c r="F177" s="3152" t="n">
        <v>47.5136793333333</v>
      </c>
      <c r="G177" s="3152" t="n">
        <v>135.203306</v>
      </c>
      <c r="H177" s="2122" t="n">
        <v>2.490076795903201</v>
      </c>
      <c r="I177" s="2127" t="n"/>
      <c r="J177" s="3151" t="n">
        <v>373.848031</v>
      </c>
      <c r="K177" s="3152" t="n">
        <v>424.3562416666667</v>
      </c>
      <c r="L177" s="3152" t="n">
        <v>-50.50821066666668</v>
      </c>
      <c r="M177" s="3152" t="n">
        <v>237.821928</v>
      </c>
      <c r="N177" s="2122" t="n">
        <v>0.5719661939667733</v>
      </c>
      <c r="O177" s="3153" t="n"/>
      <c r="P177" s="3151" t="n">
        <v>410.081971</v>
      </c>
      <c r="Q177" s="3152" t="n">
        <v>424.728022875</v>
      </c>
      <c r="R177" s="3152" t="n">
        <v>-14.64605187499996</v>
      </c>
      <c r="S177" s="3152" t="n">
        <v>176.91322</v>
      </c>
      <c r="T177" s="2122" t="n">
        <v>1.31798376062569</v>
      </c>
      <c r="U177" s="2127" t="n"/>
      <c r="V177" s="3154" t="n">
        <v>279.877054</v>
      </c>
      <c r="W177" s="3155" t="n">
        <v>425.101662989375</v>
      </c>
      <c r="X177" s="3155" t="n">
        <v>381.72566098</v>
      </c>
      <c r="Y177" s="3155" t="n">
        <v>-145.224608989375</v>
      </c>
      <c r="Z177" s="3155" t="n">
        <v>-101.84860698</v>
      </c>
      <c r="AA177" s="3155" t="n">
        <v>359.675202</v>
      </c>
      <c r="AB177" s="2122" t="n">
        <v>-0.2218616895362167</v>
      </c>
      <c r="AC177" s="2127" t="n"/>
      <c r="AD177" s="3151" t="n"/>
      <c r="AE177" s="3152" t="n"/>
      <c r="AF177" s="3152" t="n"/>
      <c r="AG177" s="3152" t="n"/>
      <c r="AH177" s="3156" t="n"/>
      <c r="AI177" s="3152" t="n"/>
      <c r="AJ177" s="2147" t="n"/>
      <c r="AK177" s="481" t="n"/>
      <c r="AL177" s="3151" t="n"/>
      <c r="AM177" s="3152" t="n"/>
      <c r="AN177" s="3152" t="n"/>
      <c r="AO177" s="3152" t="n"/>
      <c r="AP177" s="3152" t="n"/>
      <c r="AQ177" s="2846" t="n"/>
      <c r="AR177" s="3152" t="n"/>
      <c r="AS177" s="2147" t="n"/>
      <c r="AT177" s="2848" t="n"/>
      <c r="AU177" s="3157" t="n"/>
      <c r="AV177" s="3152" t="n"/>
      <c r="AW177" s="3152" t="n"/>
      <c r="AX177" s="3152" t="n"/>
      <c r="AY177" s="3158" t="n"/>
      <c r="AZ177" s="3152" t="n"/>
      <c r="BA177" s="2147" t="n"/>
      <c r="BB177" s="481" t="n"/>
      <c r="BC177" s="3157" t="n"/>
      <c r="BD177" s="3152" t="n"/>
      <c r="BE177" s="3152" t="n"/>
      <c r="BF177" s="3152" t="n"/>
      <c r="BG177" s="3158" t="n"/>
      <c r="BH177" s="3152" t="n"/>
      <c r="BI177" s="2147" t="n"/>
      <c r="BJ177" s="2848" t="n"/>
      <c r="BK177" s="3157" t="n"/>
      <c r="BL177" s="3152" t="n"/>
      <c r="BM177" s="3152" t="n"/>
      <c r="BN177" s="3152" t="n"/>
      <c r="BO177" s="3152" t="n"/>
      <c r="BP177" s="3158" t="n"/>
      <c r="BQ177" s="3152" t="n"/>
      <c r="BR177" s="2147" t="n"/>
      <c r="BS177" s="481" t="n"/>
      <c r="BT177" s="3157" t="n"/>
      <c r="BU177" s="3152" t="n"/>
      <c r="BV177" s="3152" t="n"/>
      <c r="BW177" s="3152" t="n"/>
      <c r="BX177" s="3158" t="n"/>
      <c r="BY177" s="3152" t="n"/>
      <c r="BZ177" s="2147" t="n"/>
      <c r="CA177" s="1495" t="n"/>
      <c r="CB177" s="3157" t="n"/>
      <c r="CC177" s="3152" t="n"/>
      <c r="CD177" s="3152" t="n"/>
      <c r="CE177" s="3152" t="n"/>
      <c r="CF177" s="3158" t="n"/>
      <c r="CG177" s="3152" t="n"/>
      <c r="CH177" s="2147" t="n"/>
      <c r="CI177" s="2155" t="n"/>
      <c r="CJ177" s="3157" t="n"/>
      <c r="CK177" s="3152" t="n"/>
      <c r="CL177" s="3152" t="n"/>
      <c r="CM177" s="3152" t="n"/>
      <c r="CN177" s="3158" t="n"/>
      <c r="CO177" s="3152" t="n"/>
      <c r="CP177" s="2147" t="n"/>
      <c r="CQ177" s="2156" t="n"/>
      <c r="CR177" s="3158" t="n">
        <v>1535.676977</v>
      </c>
      <c r="CS177" s="3158" t="n">
        <v>1698.542169197708</v>
      </c>
      <c r="CT177" s="2847" t="n">
        <v>1637.52558398</v>
      </c>
      <c r="CU177" s="3158" t="n">
        <v>-162.8651921977082</v>
      </c>
      <c r="CV177" s="3158" t="n">
        <v>-101.8486069799999</v>
      </c>
      <c r="CW177" s="3158" t="n">
        <v>909.613656</v>
      </c>
      <c r="CX177" s="2165">
        <f>IFERROR(CR177/CW177-1,"-")</f>
        <v/>
      </c>
      <c r="CY177" s="2166" t="n"/>
      <c r="CZ177" s="3159" t="n">
        <v>5113.03267472828</v>
      </c>
      <c r="DA177" s="3152" t="n">
        <v>4462.52558398</v>
      </c>
      <c r="DB177" s="3152" t="n"/>
      <c r="DC177" s="3152" t="n"/>
      <c r="DD177" s="3152" t="n">
        <v>5134.560847000001</v>
      </c>
      <c r="DE177" s="2173">
        <f>(CZ177-DD177)/DD177</f>
        <v/>
      </c>
      <c r="DF177" s="2174">
        <f>(DA177-DD177)/DD177</f>
        <v/>
      </c>
      <c r="DG177" s="2174">
        <f>(DB177-DD177)/DD177</f>
        <v/>
      </c>
      <c r="DH177" s="2174">
        <f>(DC177-DD177)/DD177</f>
        <v/>
      </c>
      <c r="DI177" s="2761" t="n"/>
      <c r="DJ177" s="3160" t="n"/>
      <c r="DL177" s="3160" t="n"/>
      <c r="DM177" s="2847">
        <f>(CS177-CZ177)*10^6</f>
        <v/>
      </c>
      <c r="DN177" s="2847">
        <f>(CT177-DC177)*10^6</f>
        <v/>
      </c>
      <c r="DO177" s="2847">
        <f>(CW177-DD177)*10^6</f>
        <v/>
      </c>
    </row>
    <row customHeight="1" ht="19.5" r="178">
      <c r="B178" t="inlineStr">
        <is>
          <t>Dont Roaming National</t>
        </is>
      </c>
      <c r="C178" s="425" t="inlineStr">
        <is>
          <t>CA171</t>
        </is>
      </c>
      <c r="D178" s="2671" t="n">
        <v>388.153537</v>
      </c>
      <c r="E178" s="2671" t="n">
        <v>350</v>
      </c>
      <c r="F178" s="2671" t="n">
        <v>38.15353700000003</v>
      </c>
      <c r="G178" s="2671" t="n">
        <v>100.933248</v>
      </c>
      <c r="H178" s="353" t="n">
        <v>2.845645956028285</v>
      </c>
      <c r="I178" s="482" t="n"/>
      <c r="J178" s="2671" t="n">
        <v>321.714016</v>
      </c>
      <c r="K178" s="2671" t="n">
        <v>350</v>
      </c>
      <c r="L178" s="2671" t="n">
        <v>-28.28598399999998</v>
      </c>
      <c r="M178" s="2671" t="n">
        <v>201.27745</v>
      </c>
      <c r="N178" s="353" t="n">
        <v>0.598360949028319</v>
      </c>
      <c r="O178" s="2862" t="n"/>
      <c r="P178" s="2671" t="n">
        <v>353.045748</v>
      </c>
      <c r="Q178" s="2671" t="n">
        <v>350</v>
      </c>
      <c r="R178" s="2671" t="n">
        <v>3.045748000000003</v>
      </c>
      <c r="S178" s="2671" t="n">
        <v>131.255869</v>
      </c>
      <c r="T178" s="353" t="n">
        <v>1.689752090247485</v>
      </c>
      <c r="U178" s="482" t="n"/>
      <c r="V178" s="3044" t="n">
        <v>226.159485</v>
      </c>
      <c r="W178" s="2674" t="n">
        <v>350</v>
      </c>
      <c r="X178" s="2674" t="n">
        <v>331</v>
      </c>
      <c r="Y178" s="2674" t="n">
        <v>-123.840515</v>
      </c>
      <c r="Z178" s="2674" t="n">
        <v>-104.840515</v>
      </c>
      <c r="AA178" s="2674" t="n">
        <v>297.178308</v>
      </c>
      <c r="AB178" s="353" t="n">
        <v>-0.2389771429750518</v>
      </c>
      <c r="AC178" s="482" t="n"/>
      <c r="AD178" s="2671" t="n"/>
      <c r="AE178" s="2671" t="n"/>
      <c r="AF178" s="2671" t="n"/>
      <c r="AG178" s="2671" t="n"/>
      <c r="AH178" s="2779" t="n"/>
      <c r="AI178" s="2671" t="n"/>
      <c r="AJ178" s="353" t="n"/>
      <c r="AK178" s="482" t="n"/>
      <c r="AL178" s="2671" t="n"/>
      <c r="AM178" s="2671" t="n"/>
      <c r="AN178" s="2671" t="n"/>
      <c r="AO178" s="2671" t="n"/>
      <c r="AP178" s="2671" t="n"/>
      <c r="AQ178" s="2779" t="n"/>
      <c r="AR178" s="2671" t="n"/>
      <c r="AS178" s="353" t="n"/>
      <c r="AT178" s="2862" t="n"/>
      <c r="AU178" s="2779" t="n"/>
      <c r="AV178" s="2671" t="n"/>
      <c r="AW178" s="2671" t="n"/>
      <c r="AX178" s="2671" t="n"/>
      <c r="AY178" s="2671" t="n"/>
      <c r="AZ178" s="2671" t="n"/>
      <c r="BA178" s="353" t="n"/>
      <c r="BB178" s="482" t="n"/>
      <c r="BC178" s="2779" t="n"/>
      <c r="BD178" s="2671" t="n"/>
      <c r="BE178" s="2671" t="n"/>
      <c r="BF178" s="2671" t="n"/>
      <c r="BG178" s="2671" t="n"/>
      <c r="BH178" s="2671" t="n"/>
      <c r="BI178" s="353" t="n"/>
      <c r="BJ178" s="2862" t="n"/>
      <c r="BK178" s="2779" t="n"/>
      <c r="BL178" s="2671" t="n"/>
      <c r="BM178" s="2671" t="n"/>
      <c r="BN178" s="2671" t="n"/>
      <c r="BO178" s="2671" t="n"/>
      <c r="BP178" s="2671" t="n"/>
      <c r="BQ178" s="2671" t="n"/>
      <c r="BR178" s="353" t="n"/>
      <c r="BS178" s="482" t="n"/>
      <c r="BT178" s="2779" t="n"/>
      <c r="BU178" s="2671" t="n"/>
      <c r="BV178" s="2671" t="n"/>
      <c r="BW178" s="2671" t="n"/>
      <c r="BX178" s="2671" t="n"/>
      <c r="BY178" s="2671" t="n"/>
      <c r="BZ178" s="353" t="n"/>
      <c r="CA178" s="482" t="n"/>
      <c r="CB178" s="2779" t="n"/>
      <c r="CC178" s="2671" t="n"/>
      <c r="CD178" s="2671" t="n"/>
      <c r="CE178" s="2671" t="n"/>
      <c r="CF178" s="2671" t="n"/>
      <c r="CG178" s="2671" t="n"/>
      <c r="CH178" s="353" t="n"/>
      <c r="CI178" s="482" t="n"/>
      <c r="CJ178" s="2779" t="n"/>
      <c r="CK178" s="2671" t="n"/>
      <c r="CL178" s="2671" t="n"/>
      <c r="CM178" s="2671" t="n"/>
      <c r="CN178" s="2671" t="n"/>
      <c r="CO178" s="2671" t="n"/>
      <c r="CP178" s="353" t="n"/>
      <c r="CQ178" s="482" t="n"/>
      <c r="CR178" s="2671" t="n">
        <v>1289.072786</v>
      </c>
      <c r="CS178" s="2671" t="n">
        <v>1400</v>
      </c>
      <c r="CT178" s="2671" t="n">
        <v>1393.913301</v>
      </c>
      <c r="CU178" s="2671" t="n">
        <v>-110.9272139999998</v>
      </c>
      <c r="CV178" s="2671" t="n">
        <v>-104.8405149999999</v>
      </c>
      <c r="CW178" s="2671" t="n">
        <v>730.644875</v>
      </c>
      <c r="CX178" s="353">
        <f>IFERROR(CR178/CW178-1,"-")</f>
        <v/>
      </c>
      <c r="CY178" s="39" t="n"/>
      <c r="CZ178" s="3047" t="n">
        <v>4200</v>
      </c>
      <c r="DA178" s="2671" t="n">
        <v>3638.913301</v>
      </c>
      <c r="DB178" s="2671" t="n"/>
      <c r="DC178" s="2671" t="n"/>
      <c r="DD178" s="2671" t="n">
        <v>4310.927134</v>
      </c>
      <c r="DE178" s="353" t="n"/>
      <c r="DF178" s="353" t="n"/>
      <c r="DG178" s="353" t="n"/>
      <c r="DH178" s="353" t="n"/>
      <c r="DI178" s="2761" t="n"/>
      <c r="DL178" s="2605" t="n"/>
      <c r="DM178" s="2847">
        <f>(CS178-CZ178)*10^6</f>
        <v/>
      </c>
      <c r="DN178" s="2847">
        <f>(CT178-DC178)*10^6</f>
        <v/>
      </c>
      <c r="DO178" s="2847">
        <f>(CW178-DD178)*10^6</f>
        <v/>
      </c>
    </row>
    <row customHeight="1" ht="15" r="179">
      <c r="A179" s="556" t="inlineStr">
        <is>
          <t>CA Non récurrent</t>
        </is>
      </c>
      <c r="B179" s="557" t="n"/>
      <c r="C179" s="425" t="inlineStr">
        <is>
          <t>CA172</t>
        </is>
      </c>
      <c r="D179" s="2846" t="n">
        <v>128.737229</v>
      </c>
      <c r="E179" s="2847" t="n">
        <v>219.5</v>
      </c>
      <c r="F179" s="2847" t="n">
        <v>-90.76277100000001</v>
      </c>
      <c r="G179" s="2847" t="n">
        <v>206.554336</v>
      </c>
      <c r="H179" s="2123" t="n">
        <v>-0.3767391598111987</v>
      </c>
      <c r="I179" s="2128" t="n"/>
      <c r="J179" s="2846" t="n">
        <v>104.309292</v>
      </c>
      <c r="K179" s="2847" t="n">
        <v>219.5</v>
      </c>
      <c r="L179" s="2847" t="n">
        <v>-115.190708</v>
      </c>
      <c r="M179" s="2847" t="n">
        <v>161.247403</v>
      </c>
      <c r="N179" s="2123" t="n">
        <v>-0.3531102513322338</v>
      </c>
      <c r="O179" s="3161" t="n"/>
      <c r="P179" s="2846" t="n">
        <v>80.668558</v>
      </c>
      <c r="Q179" s="2847" t="n">
        <v>219.5</v>
      </c>
      <c r="R179" s="2847" t="n">
        <v>-138.831442</v>
      </c>
      <c r="S179" s="2847" t="n">
        <v>118.090603</v>
      </c>
      <c r="T179" s="2123" t="n">
        <v>-0.3168926574115299</v>
      </c>
      <c r="U179" s="2128" t="n"/>
      <c r="V179" s="3154" t="n">
        <v>159.165758</v>
      </c>
      <c r="W179" s="2646" t="n">
        <v>219.5</v>
      </c>
      <c r="X179" s="2646" t="n">
        <v>124.5382698305085</v>
      </c>
      <c r="Y179" s="2646" t="n">
        <v>-60.33424200000002</v>
      </c>
      <c r="Z179" s="2646" t="n">
        <v>34.62748816949151</v>
      </c>
      <c r="AA179" s="2646" t="n">
        <v>183.384121</v>
      </c>
      <c r="AB179" s="2123" t="n">
        <v>-0.1320635770858264</v>
      </c>
      <c r="AC179" s="2128" t="n"/>
      <c r="AD179" s="2846" t="n"/>
      <c r="AE179" s="2847" t="n"/>
      <c r="AF179" s="2847" t="n"/>
      <c r="AG179" s="2847" t="n"/>
      <c r="AH179" s="3039" t="n"/>
      <c r="AI179" s="2847" t="n"/>
      <c r="AJ179" s="2068" t="n"/>
      <c r="AK179" s="2128" t="n"/>
      <c r="AL179" s="3151" t="n"/>
      <c r="AM179" s="2847" t="n"/>
      <c r="AN179" s="2847" t="n"/>
      <c r="AO179" s="2847" t="n"/>
      <c r="AP179" s="3152" t="n"/>
      <c r="AQ179" s="3039" t="n"/>
      <c r="AR179" s="2847" t="n"/>
      <c r="AS179" s="2068" t="n"/>
      <c r="AT179" s="3161" t="n"/>
      <c r="AU179" s="3157" t="n"/>
      <c r="AV179" s="2847" t="n"/>
      <c r="AW179" s="2847" t="n"/>
      <c r="AX179" s="2847" t="n"/>
      <c r="AY179" s="2847" t="n"/>
      <c r="AZ179" s="2847" t="n"/>
      <c r="BA179" s="2068" t="n"/>
      <c r="BB179" s="2128" t="n"/>
      <c r="BC179" s="3157" t="n"/>
      <c r="BD179" s="2847" t="n"/>
      <c r="BE179" s="2847" t="n"/>
      <c r="BF179" s="2847" t="n"/>
      <c r="BG179" s="2847" t="n"/>
      <c r="BH179" s="2847" t="n"/>
      <c r="BI179" s="2068" t="n"/>
      <c r="BJ179" s="3161" t="n"/>
      <c r="BK179" s="3157" t="n"/>
      <c r="BL179" s="2847" t="n"/>
      <c r="BM179" s="2847" t="n"/>
      <c r="BN179" s="2847" t="n"/>
      <c r="BO179" s="2847" t="n"/>
      <c r="BP179" s="2847" t="n"/>
      <c r="BQ179" s="2847" t="n"/>
      <c r="BR179" s="2068" t="n"/>
      <c r="BS179" s="2128" t="n"/>
      <c r="BT179" s="3157" t="n"/>
      <c r="BU179" s="2847" t="n"/>
      <c r="BV179" s="2847" t="n"/>
      <c r="BW179" s="2847" t="n"/>
      <c r="BX179" s="2847" t="n"/>
      <c r="BY179" s="2847" t="n"/>
      <c r="BZ179" s="2068" t="n"/>
      <c r="CA179" s="619" t="n"/>
      <c r="CB179" s="3157" t="n"/>
      <c r="CC179" s="2847" t="n"/>
      <c r="CD179" s="2847" t="n"/>
      <c r="CE179" s="2847" t="n"/>
      <c r="CF179" s="2847" t="n"/>
      <c r="CG179" s="2847" t="n"/>
      <c r="CH179" s="2068" t="n"/>
      <c r="CI179" s="619" t="n"/>
      <c r="CJ179" s="3157" t="n"/>
      <c r="CK179" s="2847" t="n"/>
      <c r="CL179" s="2847" t="n"/>
      <c r="CM179" s="2847" t="n"/>
      <c r="CN179" s="2847" t="n"/>
      <c r="CO179" s="2847" t="n"/>
      <c r="CP179" s="2068" t="n"/>
      <c r="CQ179" s="499" t="n"/>
      <c r="CR179" s="2847" t="n">
        <v>472.880837</v>
      </c>
      <c r="CS179" s="2847" t="n">
        <v>878</v>
      </c>
      <c r="CT179" s="2847" t="n">
        <v>438.2533488305085</v>
      </c>
      <c r="CU179" s="2847" t="n">
        <v>-405.119163</v>
      </c>
      <c r="CV179" s="2847" t="n">
        <v>34.62748816949153</v>
      </c>
      <c r="CW179" s="2847" t="n">
        <v>669.2764629999999</v>
      </c>
      <c r="CX179" s="1987">
        <f>IFERROR(CR179/CW179-1,"-")</f>
        <v/>
      </c>
      <c r="CY179" s="666" t="n"/>
      <c r="CZ179" s="3053" t="n">
        <v>2634</v>
      </c>
      <c r="DA179" s="2847" t="n">
        <v>1603.935829474574</v>
      </c>
      <c r="DB179" s="2847" t="n"/>
      <c r="DC179" s="2847" t="n"/>
      <c r="DD179" s="2847" t="n">
        <v>1681.356059</v>
      </c>
      <c r="DE179" s="938">
        <f>(CZ179-DD179)/DD179</f>
        <v/>
      </c>
      <c r="DF179" s="475">
        <f>(DA179-DD179)/DD179</f>
        <v/>
      </c>
      <c r="DG179" s="475">
        <f>(DB179-DD179)/DD179</f>
        <v/>
      </c>
      <c r="DH179" s="475">
        <f>(DC179-DD179)/DD179</f>
        <v/>
      </c>
      <c r="DI179" s="2761" t="n"/>
      <c r="DL179" s="2605" t="n"/>
      <c r="DM179" s="2847">
        <f>(CS179-CZ179)*10^6</f>
        <v/>
      </c>
      <c r="DN179" s="2847">
        <f>(CT179-DC179)*10^6</f>
        <v/>
      </c>
      <c r="DO179" s="2847">
        <f>(CW179-DD179)*10^6</f>
        <v/>
      </c>
    </row>
    <row customHeight="1" ht="15" r="180">
      <c r="A180" s="443" t="n"/>
      <c r="B180" s="440" t="inlineStr">
        <is>
          <t>Terminaux</t>
        </is>
      </c>
      <c r="C180" s="425" t="inlineStr">
        <is>
          <t>CA173</t>
        </is>
      </c>
      <c r="D180" s="2671" t="n">
        <v>128.386382</v>
      </c>
      <c r="E180" s="2671" t="n">
        <v>205.3480618208384</v>
      </c>
      <c r="F180" s="2671" t="n">
        <v>-76.96167982083836</v>
      </c>
      <c r="G180" s="2671" t="n">
        <v>198.264067</v>
      </c>
      <c r="H180" s="353" t="n">
        <v>-0.3524475516786408</v>
      </c>
      <c r="I180" s="482" t="n"/>
      <c r="J180" s="2671" t="n">
        <v>93.45479899999999</v>
      </c>
      <c r="K180" s="2671" t="n">
        <v>205.3480618208384</v>
      </c>
      <c r="L180" s="2671" t="n">
        <v>-111.8932628208384</v>
      </c>
      <c r="M180" s="2671" t="n">
        <v>153.736875</v>
      </c>
      <c r="N180" s="353" t="n">
        <v>-0.3921120160664122</v>
      </c>
      <c r="O180" s="2862" t="n"/>
      <c r="P180" s="2671" t="n">
        <v>66.36896400000001</v>
      </c>
      <c r="Q180" s="2671" t="n">
        <v>205.3480618208384</v>
      </c>
      <c r="R180" s="2671" t="n">
        <v>-138.9790978208383</v>
      </c>
      <c r="S180" s="2671" t="n">
        <v>112.982209</v>
      </c>
      <c r="T180" s="353" t="n">
        <v>-0.4125715492073623</v>
      </c>
      <c r="U180" s="482" t="n"/>
      <c r="V180" s="3044" t="n">
        <v>147.091377</v>
      </c>
      <c r="W180" s="2674" t="n">
        <v>205.348061820838</v>
      </c>
      <c r="X180" s="2674" t="n">
        <v>110.2259477115225</v>
      </c>
      <c r="Y180" s="2674" t="n">
        <v>-58.25668482083802</v>
      </c>
      <c r="Z180" s="2674" t="n">
        <v>36.86542928847749</v>
      </c>
      <c r="AA180" s="2674" t="n">
        <v>172.246646</v>
      </c>
      <c r="AB180" s="353" t="n">
        <v>-0.1460421412211417</v>
      </c>
      <c r="AC180" s="482" t="n"/>
      <c r="AD180" s="2671" t="n"/>
      <c r="AE180" s="2671" t="n"/>
      <c r="AF180" s="2671" t="n"/>
      <c r="AG180" s="2671" t="n"/>
      <c r="AH180" s="2779" t="n"/>
      <c r="AI180" s="2671" t="n"/>
      <c r="AJ180" s="353" t="n"/>
      <c r="AK180" s="482" t="n"/>
      <c r="AL180" s="2671" t="n"/>
      <c r="AM180" s="2671" t="n"/>
      <c r="AN180" s="2671" t="n"/>
      <c r="AO180" s="2671" t="n"/>
      <c r="AP180" s="2671" t="n"/>
      <c r="AQ180" s="2779" t="n"/>
      <c r="AR180" s="2671" t="n"/>
      <c r="AS180" s="353" t="n"/>
      <c r="AT180" s="2862" t="n"/>
      <c r="AU180" s="2779" t="n"/>
      <c r="AV180" s="2671" t="n"/>
      <c r="AW180" s="2671" t="n"/>
      <c r="AX180" s="2671" t="n"/>
      <c r="AY180" s="2671" t="n"/>
      <c r="AZ180" s="2671" t="n"/>
      <c r="BA180" s="353" t="n"/>
      <c r="BB180" s="482" t="n"/>
      <c r="BC180" s="2779" t="n"/>
      <c r="BD180" s="2671" t="n"/>
      <c r="BE180" s="2671" t="n"/>
      <c r="BF180" s="2671" t="n"/>
      <c r="BG180" s="2671" t="n"/>
      <c r="BH180" s="2671" t="n"/>
      <c r="BI180" s="353" t="n"/>
      <c r="BJ180" s="2862" t="n"/>
      <c r="BK180" s="2779" t="n"/>
      <c r="BL180" s="2671" t="n"/>
      <c r="BM180" s="2671" t="n"/>
      <c r="BN180" s="2671" t="n"/>
      <c r="BO180" s="2671" t="n"/>
      <c r="BP180" s="2671" t="n"/>
      <c r="BQ180" s="2671" t="n"/>
      <c r="BR180" s="353" t="n"/>
      <c r="BS180" s="482" t="n"/>
      <c r="BT180" s="2779" t="n"/>
      <c r="BU180" s="2671" t="n"/>
      <c r="BV180" s="2671" t="n"/>
      <c r="BW180" s="2671" t="n"/>
      <c r="BX180" s="2671" t="n"/>
      <c r="BY180" s="2671" t="n"/>
      <c r="BZ180" s="353" t="n"/>
      <c r="CA180" s="482" t="n"/>
      <c r="CB180" s="2779" t="n"/>
      <c r="CC180" s="2671" t="n"/>
      <c r="CD180" s="2671" t="n"/>
      <c r="CE180" s="2671" t="n"/>
      <c r="CF180" s="2671" t="n"/>
      <c r="CG180" s="2671" t="n"/>
      <c r="CH180" s="353" t="n"/>
      <c r="CI180" s="482" t="n"/>
      <c r="CJ180" s="2779" t="n"/>
      <c r="CK180" s="2671" t="n"/>
      <c r="CL180" s="2671" t="n"/>
      <c r="CM180" s="2671" t="n"/>
      <c r="CN180" s="2671" t="n"/>
      <c r="CO180" s="2671" t="n"/>
      <c r="CP180" s="353" t="n"/>
      <c r="CQ180" s="482" t="n"/>
      <c r="CR180" s="2671" t="n">
        <v>435.301522</v>
      </c>
      <c r="CS180" s="2671" t="n">
        <v>821.3922472833531</v>
      </c>
      <c r="CT180" s="2671" t="n">
        <v>398.4360927115225</v>
      </c>
      <c r="CU180" s="2671" t="n">
        <v>-386.0907252833531</v>
      </c>
      <c r="CV180" s="2671" t="n">
        <v>36.86542928847746</v>
      </c>
      <c r="CW180" s="2671" t="n">
        <v>637.229797</v>
      </c>
      <c r="CX180" s="582">
        <f>IFERROR(CR180/CW180-1,"-")</f>
        <v/>
      </c>
      <c r="CY180" s="39" t="n"/>
      <c r="CZ180" s="3047" t="n">
        <v>2464.17674185006</v>
      </c>
      <c r="DA180" s="2671" t="n">
        <v>1418.243674403703</v>
      </c>
      <c r="DB180" s="2671" t="n"/>
      <c r="DC180" s="2671" t="n"/>
      <c r="DD180" s="2671" t="n">
        <v>1588.511325</v>
      </c>
      <c r="DE180" s="353">
        <f>(CZ180-DD180)/DD180</f>
        <v/>
      </c>
      <c r="DF180" s="353">
        <f>(DA180-DD180)/DD180</f>
        <v/>
      </c>
      <c r="DG180" s="353">
        <f>(DB180-DD180)/DD180</f>
        <v/>
      </c>
      <c r="DH180" s="353">
        <f>(DC180-DD180)/DD180</f>
        <v/>
      </c>
      <c r="DI180" s="2761" t="n"/>
      <c r="DL180" s="2605" t="n"/>
      <c r="DM180" s="2847">
        <f>(CS180-CZ180)*10^6</f>
        <v/>
      </c>
      <c r="DN180" s="2847">
        <f>(CT180-DC180)*10^6</f>
        <v/>
      </c>
      <c r="DO180" s="2847">
        <f>(CW180-DD180)*10^6</f>
        <v/>
      </c>
    </row>
    <row customHeight="1" ht="15" r="181">
      <c r="A181" s="443" t="n"/>
      <c r="B181" s="440" t="inlineStr">
        <is>
          <t>Clé Internet Mobile</t>
        </is>
      </c>
      <c r="C181" s="425" t="inlineStr">
        <is>
          <t>CA174</t>
        </is>
      </c>
      <c r="D181" s="2671" t="n">
        <v>0.350847</v>
      </c>
      <c r="E181" s="2671" t="n">
        <v>14.15193817916163</v>
      </c>
      <c r="F181" s="2671" t="n">
        <v>-13.80109117916163</v>
      </c>
      <c r="G181" s="2671" t="n">
        <v>8.290269</v>
      </c>
      <c r="H181" s="353" t="n">
        <v>-0.9576796603343027</v>
      </c>
      <c r="I181" s="482" t="n"/>
      <c r="J181" s="2671" t="n">
        <v>10.854493</v>
      </c>
      <c r="K181" s="2671" t="n">
        <v>14.15193817916163</v>
      </c>
      <c r="L181" s="2671" t="n">
        <v>-3.297445179161633</v>
      </c>
      <c r="M181" s="2671" t="n">
        <v>7.510528</v>
      </c>
      <c r="N181" s="353" t="n">
        <v>0.4452370059734814</v>
      </c>
      <c r="O181" s="2862" t="n"/>
      <c r="P181" s="2671" t="n">
        <v>11.675916</v>
      </c>
      <c r="Q181" s="2671" t="n">
        <v>14.15193817916163</v>
      </c>
      <c r="R181" s="2671" t="n">
        <v>-2.476022179161632</v>
      </c>
      <c r="S181" s="2671" t="n">
        <v>5.108394</v>
      </c>
      <c r="T181" s="353" t="n">
        <v>1.285633410422141</v>
      </c>
      <c r="U181" s="482" t="n"/>
      <c r="V181" s="3044" t="n">
        <v>12.074381</v>
      </c>
      <c r="W181" s="2674" t="n">
        <v>14.1519381791616</v>
      </c>
      <c r="X181" s="2674" t="n">
        <v>14.31232211898596</v>
      </c>
      <c r="Y181" s="2674" t="n">
        <v>-2.0775571791616</v>
      </c>
      <c r="Z181" s="2674" t="n">
        <v>-2.237941118985962</v>
      </c>
      <c r="AA181" s="2674" t="n">
        <v>11.137475</v>
      </c>
      <c r="AB181" s="353" t="n">
        <v>0.08412193966765358</v>
      </c>
      <c r="AC181" s="482" t="n"/>
      <c r="AD181" s="2671" t="n"/>
      <c r="AE181" s="2671" t="n"/>
      <c r="AF181" s="2671" t="n"/>
      <c r="AG181" s="2671" t="n"/>
      <c r="AH181" s="2779" t="n"/>
      <c r="AI181" s="2671" t="n"/>
      <c r="AJ181" s="353" t="n"/>
      <c r="AK181" s="482" t="n"/>
      <c r="AL181" s="2671" t="n"/>
      <c r="AM181" s="2671" t="n"/>
      <c r="AN181" s="2671" t="n"/>
      <c r="AO181" s="2671" t="n"/>
      <c r="AP181" s="2671" t="n"/>
      <c r="AQ181" s="2779" t="n"/>
      <c r="AR181" s="2671" t="n"/>
      <c r="AS181" s="353" t="n"/>
      <c r="AT181" s="2862" t="n"/>
      <c r="AU181" s="2779" t="n"/>
      <c r="AV181" s="2671" t="n"/>
      <c r="AW181" s="2671" t="n"/>
      <c r="AX181" s="2671" t="n"/>
      <c r="AY181" s="2671" t="n"/>
      <c r="AZ181" s="2671" t="n"/>
      <c r="BA181" s="353" t="n"/>
      <c r="BB181" s="482" t="n"/>
      <c r="BC181" s="2779" t="n"/>
      <c r="BD181" s="2671" t="n"/>
      <c r="BE181" s="2671" t="n"/>
      <c r="BF181" s="2671" t="n"/>
      <c r="BG181" s="2671" t="n"/>
      <c r="BH181" s="2671" t="n"/>
      <c r="BI181" s="353" t="n"/>
      <c r="BJ181" s="2862" t="n"/>
      <c r="BK181" s="2779" t="n"/>
      <c r="BL181" s="2671" t="n"/>
      <c r="BM181" s="2671" t="n"/>
      <c r="BN181" s="2671" t="n"/>
      <c r="BO181" s="2671" t="n"/>
      <c r="BP181" s="2671" t="n"/>
      <c r="BQ181" s="2671" t="n"/>
      <c r="BR181" s="353" t="n"/>
      <c r="BS181" s="482" t="n"/>
      <c r="BT181" s="2779" t="n"/>
      <c r="BU181" s="2671" t="n"/>
      <c r="BV181" s="2671" t="n"/>
      <c r="BW181" s="2671" t="n"/>
      <c r="BX181" s="2671" t="n"/>
      <c r="BY181" s="2671" t="n"/>
      <c r="BZ181" s="353" t="n"/>
      <c r="CA181" s="482" t="n"/>
      <c r="CB181" s="2779" t="n"/>
      <c r="CC181" s="2671" t="n"/>
      <c r="CD181" s="2671" t="n"/>
      <c r="CE181" s="2671" t="n"/>
      <c r="CF181" s="2671" t="n"/>
      <c r="CG181" s="2671" t="n"/>
      <c r="CH181" s="353" t="n"/>
      <c r="CI181" s="482" t="n"/>
      <c r="CJ181" s="2779" t="n"/>
      <c r="CK181" s="2671" t="n"/>
      <c r="CL181" s="2671" t="n"/>
      <c r="CM181" s="2671" t="n"/>
      <c r="CN181" s="2671" t="n"/>
      <c r="CO181" s="2671" t="n"/>
      <c r="CP181" s="353" t="n"/>
      <c r="CQ181" s="482" t="n"/>
      <c r="CR181" s="2671" t="n">
        <v>34.955637</v>
      </c>
      <c r="CS181" s="2671" t="n">
        <v>56.6077527166465</v>
      </c>
      <c r="CT181" s="2671" t="n">
        <v>37.19357811898596</v>
      </c>
      <c r="CU181" s="2671" t="n">
        <v>-21.6521157166465</v>
      </c>
      <c r="CV181" s="2671" t="n">
        <v>-2.237941118985958</v>
      </c>
      <c r="CW181" s="2671" t="n">
        <v>32.046666</v>
      </c>
      <c r="CX181" s="582">
        <f>IFERROR(CR181/CW181-1,"-")</f>
        <v/>
      </c>
      <c r="CY181" s="39" t="n"/>
      <c r="CZ181" s="3047" t="n">
        <v>169.82325814994</v>
      </c>
      <c r="DA181" s="2671" t="n">
        <v>185.692155070874</v>
      </c>
      <c r="DB181" s="2671" t="n"/>
      <c r="DC181" s="2671" t="n"/>
      <c r="DD181" s="2671" t="n">
        <v>90.78610500000002</v>
      </c>
      <c r="DE181" s="353">
        <f>(CZ181-DD181)/DD181</f>
        <v/>
      </c>
      <c r="DF181" s="353">
        <f>(DA181-DD181)/DD181</f>
        <v/>
      </c>
      <c r="DG181" s="353">
        <f>(DB181-DD181)/DD181</f>
        <v/>
      </c>
      <c r="DH181" s="353">
        <f>(DC181-DD181)/DD181</f>
        <v/>
      </c>
      <c r="DI181" s="2761" t="n"/>
      <c r="DL181" s="2605" t="n"/>
      <c r="DM181" s="2847">
        <f>(CS181-CZ181)*10^6</f>
        <v/>
      </c>
      <c r="DN181" s="2847">
        <f>(CT181-DC181)*10^6</f>
        <v/>
      </c>
      <c r="DO181" s="2847">
        <f>(CW181-DD181)*10^6</f>
        <v/>
      </c>
    </row>
    <row customHeight="1" ht="15" r="182">
      <c r="A182" s="443" t="n"/>
      <c r="B182" s="440" t="inlineStr">
        <is>
          <t>Autres</t>
        </is>
      </c>
      <c r="C182" s="425" t="inlineStr">
        <is>
          <t>CA175</t>
        </is>
      </c>
      <c r="D182" s="2671" t="n">
        <v>0</v>
      </c>
      <c r="E182" s="2671" t="n">
        <v>0</v>
      </c>
      <c r="F182" s="2671" t="n">
        <v>0</v>
      </c>
      <c r="G182" s="2671" t="n">
        <v>0</v>
      </c>
      <c r="H182" s="353" t="n"/>
      <c r="I182" s="482" t="n"/>
      <c r="J182" s="2671" t="n">
        <v>0</v>
      </c>
      <c r="K182" s="2671" t="n">
        <v>0</v>
      </c>
      <c r="L182" s="2671" t="n">
        <v>0</v>
      </c>
      <c r="M182" s="2671" t="n">
        <v>0</v>
      </c>
      <c r="N182" s="353" t="n"/>
      <c r="O182" s="2862" t="n"/>
      <c r="P182" s="2671" t="n">
        <v>2.623678</v>
      </c>
      <c r="Q182" s="2671" t="n">
        <v>0</v>
      </c>
      <c r="R182" s="2671" t="n">
        <v>2.623678</v>
      </c>
      <c r="S182" s="2671" t="n">
        <v>0</v>
      </c>
      <c r="T182" s="353" t="n"/>
      <c r="U182" s="482" t="n"/>
      <c r="V182" t="n">
        <v>0</v>
      </c>
      <c r="W182" s="2674" t="n">
        <v>0</v>
      </c>
      <c r="X182" s="2674" t="n">
        <v>0</v>
      </c>
      <c r="Y182" s="2674" t="n">
        <v>0</v>
      </c>
      <c r="Z182" s="2674" t="n">
        <v>0</v>
      </c>
      <c r="AA182" s="2674" t="n">
        <v>0</v>
      </c>
      <c r="AB182" s="353" t="n"/>
      <c r="AC182" s="667" t="n"/>
      <c r="AD182" s="2671" t="n"/>
      <c r="AE182" s="2671" t="n"/>
      <c r="AF182" s="2671" t="n"/>
      <c r="AG182" s="2671" t="n"/>
      <c r="AH182" s="2779" t="n"/>
      <c r="AI182" s="2671" t="n"/>
      <c r="AJ182" s="667" t="n"/>
      <c r="AK182" s="482" t="n"/>
      <c r="AL182" s="2671" t="n"/>
      <c r="AM182" s="2671" t="n"/>
      <c r="AN182" s="2671" t="n"/>
      <c r="AO182" s="2671" t="n"/>
      <c r="AP182" s="2671" t="n"/>
      <c r="AQ182" s="2779" t="n"/>
      <c r="AR182" s="2671" t="n"/>
      <c r="AS182" s="667" t="n"/>
      <c r="AT182" s="2862" t="n"/>
      <c r="AU182" s="2779" t="n"/>
      <c r="AV182" s="2671" t="n"/>
      <c r="AW182" s="2671" t="n"/>
      <c r="AX182" s="2671" t="n"/>
      <c r="AY182" s="2671" t="n"/>
      <c r="AZ182" s="2671" t="n"/>
      <c r="BA182" s="353" t="n"/>
      <c r="BB182" s="482" t="n"/>
      <c r="BC182" s="2779" t="n"/>
      <c r="BD182" s="2671" t="n"/>
      <c r="BE182" s="2671" t="n"/>
      <c r="BF182" s="2671" t="n"/>
      <c r="BG182" s="2671" t="n"/>
      <c r="BH182" s="2671" t="n"/>
      <c r="BI182" s="2671" t="n"/>
      <c r="BJ182" s="2862" t="n"/>
      <c r="BK182" s="2779" t="n"/>
      <c r="BL182" s="2671" t="n"/>
      <c r="BM182" s="2671" t="n"/>
      <c r="BN182" s="2671" t="n"/>
      <c r="BO182" s="2671" t="n"/>
      <c r="BP182" s="2671" t="n"/>
      <c r="BQ182" s="2671" t="n"/>
      <c r="BR182" s="2671" t="n"/>
      <c r="BS182" s="482" t="n"/>
      <c r="BT182" s="2779" t="n"/>
      <c r="BU182" s="2671" t="n"/>
      <c r="BV182" s="2671" t="n"/>
      <c r="BW182" s="2671" t="n"/>
      <c r="BX182" s="2671" t="n"/>
      <c r="BY182" s="2671" t="n"/>
      <c r="BZ182" s="2671" t="n"/>
      <c r="CA182" s="482" t="n"/>
      <c r="CB182" s="2779" t="n"/>
      <c r="CC182" s="2671" t="n"/>
      <c r="CD182" s="2671" t="n"/>
      <c r="CE182" s="2671" t="n"/>
      <c r="CF182" s="2671" t="n"/>
      <c r="CG182" s="2671" t="n"/>
      <c r="CH182" s="2671" t="n"/>
      <c r="CI182" s="482" t="n"/>
      <c r="CJ182" s="2779" t="n"/>
      <c r="CK182" s="2671" t="n"/>
      <c r="CL182" s="2671" t="n"/>
      <c r="CM182" s="2671" t="n"/>
      <c r="CN182" s="2671" t="n"/>
      <c r="CO182" s="2671" t="n"/>
      <c r="CP182" s="2671" t="n"/>
      <c r="CQ182" s="482" t="n"/>
      <c r="CR182" s="2671" t="n">
        <v>2.623678</v>
      </c>
      <c r="CS182" s="2671" t="n">
        <v>0</v>
      </c>
      <c r="CT182" s="2671" t="n">
        <v>2.623678</v>
      </c>
      <c r="CU182" s="2671" t="n">
        <v>2.623678</v>
      </c>
      <c r="CV182" s="2671" t="n">
        <v>0</v>
      </c>
      <c r="CW182" s="2671" t="n">
        <v>0</v>
      </c>
      <c r="CX182" s="582">
        <f>IFERROR(CR182/CW182-1,"-")</f>
        <v/>
      </c>
      <c r="CY182" s="39" t="n"/>
      <c r="CZ182" s="3047" t="n"/>
      <c r="DA182" s="2671" t="n"/>
      <c r="DB182" s="2671" t="n"/>
      <c r="DC182" s="2671" t="n"/>
      <c r="DD182" s="2671" t="n"/>
      <c r="DE182" s="353" t="n"/>
      <c r="DF182" s="353" t="n"/>
      <c r="DG182" s="353" t="n"/>
      <c r="DH182" s="353" t="n"/>
      <c r="DI182" s="2761" t="n"/>
      <c r="DL182" s="2605" t="n"/>
      <c r="DM182" s="2847">
        <f>(CS182-CZ182)*10^6</f>
        <v/>
      </c>
      <c r="DN182" s="2847">
        <f>(CT182-DC182)*10^6</f>
        <v/>
      </c>
      <c r="DO182" s="2847">
        <f>(CW182-DD182)*10^6</f>
        <v/>
      </c>
    </row>
    <row customFormat="1" customHeight="1" ht="5.25" r="183" s="1887">
      <c r="A183" s="2117" t="n"/>
      <c r="B183" s="441" t="n"/>
      <c r="C183" s="425" t="inlineStr">
        <is>
          <t>CA176</t>
        </is>
      </c>
      <c r="D183" s="3162" t="n"/>
      <c r="E183" s="3163" t="n"/>
      <c r="F183" s="3163" t="n"/>
      <c r="G183" s="3164" t="n"/>
      <c r="H183" s="2126" t="n"/>
      <c r="I183" s="2129" t="n"/>
      <c r="J183" s="3162" t="n"/>
      <c r="K183" s="3163" t="n"/>
      <c r="L183" s="3165" t="n"/>
      <c r="M183" s="3165" t="n"/>
      <c r="N183" s="2126" t="n"/>
      <c r="O183" s="3166" t="n"/>
      <c r="P183" s="3162" t="n"/>
      <c r="Q183" s="3163" t="n"/>
      <c r="R183" s="3167" t="n"/>
      <c r="S183" s="3167" t="n"/>
      <c r="T183" s="3168" t="n"/>
      <c r="U183" s="3169" t="n"/>
      <c r="V183" s="3162" t="n"/>
      <c r="W183" s="3163" t="n"/>
      <c r="X183" s="3170" t="n"/>
      <c r="Y183" s="3170" t="n"/>
      <c r="Z183" s="3170" t="n"/>
      <c r="AA183" s="3170" t="n"/>
      <c r="AB183" s="2144" t="n"/>
      <c r="AC183" s="2129" t="n"/>
      <c r="AD183" s="3162" t="n"/>
      <c r="AE183" s="3163" t="n"/>
      <c r="AF183" s="3163" t="n"/>
      <c r="AG183" s="3163" t="n"/>
      <c r="AH183" s="3163" t="n"/>
      <c r="AI183" s="3164" t="n"/>
      <c r="AJ183" s="2126" t="n"/>
      <c r="AK183" s="2129" t="n"/>
      <c r="AL183" s="3162" t="n"/>
      <c r="AM183" s="3163" t="n"/>
      <c r="AN183" s="3163" t="n"/>
      <c r="AO183" s="3163" t="n"/>
      <c r="AP183" s="2148" t="n"/>
      <c r="AQ183" s="2148" t="n"/>
      <c r="AR183" s="2148" t="n"/>
      <c r="AS183" s="2150" t="n"/>
      <c r="AT183" s="2129" t="n"/>
      <c r="AU183" s="3171" t="n"/>
      <c r="AV183" s="3163" t="n"/>
      <c r="AW183" s="3163" t="n"/>
      <c r="AX183" s="2148" t="n"/>
      <c r="AY183" s="2148" t="n"/>
      <c r="AZ183" s="2148" t="n"/>
      <c r="BA183" s="2150" t="n"/>
      <c r="BB183" s="2129" t="n"/>
      <c r="BC183" s="3162" t="n"/>
      <c r="BD183" s="3163" t="n"/>
      <c r="BE183" s="3163" t="n"/>
      <c r="BF183" s="3163" t="n"/>
      <c r="BG183" s="3163" t="n"/>
      <c r="BH183" s="3163" t="n"/>
      <c r="BI183" s="3163" t="n"/>
      <c r="BJ183" s="2129" t="n"/>
      <c r="BK183" s="3171" t="n"/>
      <c r="BL183" s="3163" t="n"/>
      <c r="BM183" s="3163" t="n"/>
      <c r="BN183" s="3163" t="n"/>
      <c r="BO183" s="3163" t="n"/>
      <c r="BP183" s="3163" t="n"/>
      <c r="BQ183" s="3163" t="n"/>
      <c r="BR183" s="3163" t="n"/>
      <c r="BS183" s="2153" t="n"/>
      <c r="BT183" s="3162" t="n"/>
      <c r="BU183" s="3163" t="n"/>
      <c r="BV183" s="3163" t="n"/>
      <c r="BW183" s="3163" t="n"/>
      <c r="BX183" s="3163" t="n"/>
      <c r="BY183" s="3164" t="n"/>
      <c r="BZ183" s="2126" t="n"/>
      <c r="CA183" s="2129" t="n"/>
      <c r="CB183" s="3162" t="n"/>
      <c r="CC183" s="3163" t="n"/>
      <c r="CD183" s="3163" t="n"/>
      <c r="CE183" s="3163" t="n"/>
      <c r="CF183" s="3163" t="n"/>
      <c r="CG183" s="3164" t="n"/>
      <c r="CH183" s="2126" t="n"/>
      <c r="CI183" s="2129" t="n"/>
      <c r="CJ183" s="3162" t="n"/>
      <c r="CK183" s="3163" t="n"/>
      <c r="CL183" s="3163" t="n"/>
      <c r="CM183" s="3163" t="n"/>
      <c r="CN183" s="3163" t="n"/>
      <c r="CO183" s="3164" t="n"/>
      <c r="CP183" s="2126" t="n"/>
      <c r="CQ183" s="2129" t="n"/>
      <c r="CR183" s="3172" t="n"/>
      <c r="CS183" s="3163" t="n"/>
      <c r="CT183" s="3163" t="n"/>
      <c r="CU183" s="3163" t="n"/>
      <c r="CV183" s="3163" t="n"/>
      <c r="CW183" s="3164" t="n"/>
      <c r="CX183" s="2168">
        <f>IFERROR(CR183/CW183-1,"-")</f>
        <v/>
      </c>
      <c r="CY183" s="2169" t="n"/>
      <c r="CZ183" s="3173" t="n"/>
      <c r="DA183" s="3174" t="n"/>
      <c r="DB183" s="3174" t="n"/>
      <c r="DC183" s="3174" t="n"/>
      <c r="DD183" s="3164" t="n"/>
      <c r="DE183" s="3164" t="n"/>
      <c r="DF183" s="2148" t="n"/>
      <c r="DG183" s="2148" t="n"/>
      <c r="DH183" s="2148" t="n"/>
      <c r="DI183" s="2761" t="n"/>
      <c r="DJ183" s="2605" t="n"/>
      <c r="DL183" s="2605" t="n"/>
      <c r="DM183" s="2847">
        <f>(CS183-CZ183)*10^6</f>
        <v/>
      </c>
      <c r="DN183" s="2847">
        <f>(CT183-DC183)*10^6</f>
        <v/>
      </c>
      <c r="DO183" s="2847">
        <f>(CW183-DD183)*10^6</f>
        <v/>
      </c>
    </row>
    <row customFormat="1" customHeight="1" ht="5.25" r="184" s="2753">
      <c r="N184" s="353" t="n"/>
      <c r="AB184" s="353" t="n"/>
      <c r="AC184" s="353" t="n"/>
      <c r="AD184" s="353" t="n"/>
      <c r="AE184" s="353" t="n"/>
      <c r="AF184" s="353" t="n"/>
      <c r="AG184" s="353" t="n"/>
      <c r="AH184" s="353" t="n"/>
      <c r="AI184" s="353" t="n"/>
      <c r="AJ184" s="353" t="n"/>
      <c r="AK184" s="353" t="n"/>
      <c r="AL184" s="353" t="n"/>
      <c r="AM184" s="353" t="n"/>
      <c r="AN184" s="353" t="n"/>
      <c r="AO184" s="353" t="n"/>
      <c r="AP184" s="353" t="n"/>
      <c r="AQ184" s="353" t="n"/>
      <c r="AR184" s="353" t="n"/>
      <c r="AS184" s="353" t="n"/>
      <c r="AT184" s="353" t="n"/>
      <c r="AU184" s="2779" t="n"/>
      <c r="AV184" s="353" t="n"/>
      <c r="AW184" s="353" t="n"/>
      <c r="AX184" s="353" t="n"/>
      <c r="AY184" s="353" t="n"/>
      <c r="AZ184" s="353" t="n"/>
      <c r="BA184" s="353" t="n"/>
      <c r="BB184" s="353" t="n"/>
      <c r="BC184" s="353" t="n"/>
      <c r="BD184" s="353" t="n"/>
      <c r="BE184" s="353" t="n"/>
      <c r="BF184" s="353" t="n"/>
      <c r="BG184" s="353" t="n"/>
      <c r="BH184" s="353" t="n"/>
      <c r="BI184" s="353" t="n"/>
      <c r="BJ184" s="353" t="n"/>
      <c r="BK184" s="2779" t="n"/>
      <c r="BL184" s="353" t="n"/>
      <c r="BM184" s="353" t="n"/>
      <c r="BN184" s="353" t="n"/>
      <c r="BO184" s="353" t="n"/>
      <c r="BP184" s="353" t="n"/>
      <c r="BQ184" s="353" t="n"/>
      <c r="BR184" s="353" t="n"/>
      <c r="BS184" s="353" t="n"/>
      <c r="BT184" s="353" t="n"/>
      <c r="BU184" s="353" t="n"/>
      <c r="BV184" s="353" t="n"/>
      <c r="BW184" s="353" t="n"/>
      <c r="BX184" s="353" t="n"/>
      <c r="BY184" s="353" t="n"/>
      <c r="BZ184" s="353" t="n"/>
      <c r="CA184" s="353" t="n"/>
      <c r="CB184" s="353" t="n"/>
      <c r="CC184" s="353" t="n"/>
      <c r="CD184" s="353" t="n"/>
      <c r="CE184" s="353" t="n"/>
      <c r="CF184" s="353" t="n"/>
      <c r="CG184" s="353" t="n"/>
      <c r="CH184" s="353" t="n"/>
      <c r="CI184" s="353" t="n"/>
      <c r="CJ184" s="2779" t="n"/>
      <c r="CP184" s="353" t="n"/>
      <c r="CQ184" s="353" t="n"/>
      <c r="DH184" s="353" t="n"/>
      <c r="DI184" s="2761" t="n"/>
      <c r="DJ184" s="2605" t="n"/>
      <c r="DM184" s="2847">
        <f>(CS184-CZ184)*10^6</f>
        <v/>
      </c>
      <c r="DN184" s="2847">
        <f>(CT184-DC184)*10^6</f>
        <v/>
      </c>
      <c r="DO184" s="2847">
        <f>(CW184-DD184)*10^6</f>
        <v/>
      </c>
    </row>
    <row customHeight="1" ht="15" r="185">
      <c r="CP185" s="189" t="n"/>
      <c r="CR185" s="3175" t="n"/>
      <c r="CS185" s="3175" t="n"/>
      <c r="DI185" s="2761" t="n"/>
      <c r="DM185" s="2847">
        <f>(CS185-CZ185)*10^6</f>
        <v/>
      </c>
      <c r="DN185" s="2847">
        <f>(CT185-DC185)*10^6</f>
        <v/>
      </c>
      <c r="DO185" s="2847">
        <f>(CW185-DD185)*10^6</f>
        <v/>
      </c>
    </row>
    <row customHeight="1" hidden="1" ht="12" outlineLevel="1" r="186">
      <c r="D186" s="2782" t="n"/>
      <c r="CE186" s="496" t="n"/>
      <c r="CF186" s="496" t="n"/>
      <c r="CG186" s="496" t="n"/>
      <c r="CH186" s="496" t="n"/>
      <c r="CI186" s="496" t="n"/>
      <c r="CJ186" s="2763" t="n"/>
      <c r="CK186" s="418" t="n"/>
      <c r="CL186" s="418" t="n"/>
      <c r="CM186" s="418" t="n"/>
      <c r="CN186" s="418" t="n"/>
      <c r="CO186" s="418" t="n"/>
      <c r="CP186" s="2159" t="n"/>
      <c r="CQ186" s="418" t="n"/>
      <c r="CR186" s="3175" t="n"/>
      <c r="CS186" s="3175" t="n"/>
      <c r="CT186" s="418" t="n"/>
      <c r="CU186" s="418" t="n"/>
      <c r="DE186" s="3164" t="n"/>
      <c r="DI186" s="2761" t="n"/>
      <c r="DM186" s="2847">
        <f>(CS186-CZ186)*10^6</f>
        <v/>
      </c>
      <c r="DN186" s="2847">
        <f>(CT186-DC186)*10^6</f>
        <v/>
      </c>
      <c r="DO186" s="2847">
        <f>(CW186-DD186)*10^6</f>
        <v/>
      </c>
    </row>
    <row hidden="1" outlineLevel="1" r="187">
      <c r="P187" s="2783" t="n"/>
      <c r="V187" s="2783" t="n"/>
      <c r="AD187" s="2783" t="n"/>
      <c r="AL187" s="2783" t="n"/>
      <c r="AU187" s="2783" t="n"/>
      <c r="CE187" s="496" t="n"/>
      <c r="CF187" s="496" t="n"/>
      <c r="CG187" s="496" t="n"/>
      <c r="CH187" s="496" t="n"/>
      <c r="CI187" s="496" t="n"/>
      <c r="CJ187" s="2763" t="n"/>
      <c r="CK187" s="418" t="n"/>
      <c r="CL187" s="418" t="n"/>
      <c r="CM187" s="418" t="n"/>
      <c r="CN187" s="418" t="n"/>
      <c r="CO187" s="418" t="n"/>
      <c r="CP187" s="2159" t="n"/>
      <c r="CQ187" s="418" t="n"/>
      <c r="CR187" s="2761" t="n"/>
      <c r="CS187" s="2653" t="n"/>
      <c r="CT187" s="418" t="n"/>
      <c r="CU187" s="418" t="n"/>
      <c r="DE187" s="2753" t="n"/>
      <c r="DM187" s="2847">
        <f>(CS187-CZ187)*10^6</f>
        <v/>
      </c>
      <c r="DN187" s="2847">
        <f>(CT187-DC187)*10^6</f>
        <v/>
      </c>
      <c r="DO187" s="2847">
        <f>(CW187-DD187)*10^6</f>
        <v/>
      </c>
    </row>
    <row hidden="1" outlineLevel="1" r="188">
      <c r="B188" s="2119" t="n"/>
      <c r="D188" s="2605" t="n"/>
      <c r="E188" s="2605" t="n"/>
      <c r="F188" s="2605" t="n"/>
      <c r="G188" s="2605" t="n"/>
      <c r="H188" s="2605" t="n"/>
      <c r="I188" s="2605" t="n"/>
      <c r="J188" s="2605" t="n"/>
      <c r="K188" s="2605" t="n"/>
      <c r="L188" s="2605" t="n"/>
      <c r="M188" s="2605" t="n"/>
      <c r="N188" s="2605" t="n"/>
      <c r="O188" s="2605" t="n"/>
      <c r="P188" s="2605" t="n"/>
      <c r="Q188" s="2605" t="n"/>
      <c r="R188" s="2605" t="n"/>
      <c r="S188" s="2605" t="n"/>
      <c r="T188" s="2605" t="n"/>
      <c r="U188" s="2605" t="n"/>
      <c r="V188" s="2605" t="n"/>
      <c r="W188" s="2605" t="n"/>
      <c r="X188" s="2605" t="n"/>
      <c r="Y188" s="2605" t="n"/>
      <c r="Z188" s="2605" t="n"/>
      <c r="AA188" s="2605" t="n"/>
      <c r="AC188" s="2605" t="n"/>
      <c r="AD188" s="2605" t="n"/>
      <c r="AE188" s="2605" t="n"/>
      <c r="AF188" s="2605" t="n"/>
      <c r="AG188" s="2605" t="n"/>
      <c r="AH188" s="2605" t="n"/>
      <c r="AI188" s="2605" t="n"/>
      <c r="AJ188" s="2605" t="n"/>
      <c r="AK188" s="2605" t="n"/>
      <c r="AL188" s="2605" t="n"/>
      <c r="AM188" s="2605" t="n"/>
      <c r="AN188" s="2605" t="n"/>
      <c r="AO188" s="2605" t="n"/>
      <c r="AP188" s="2605" t="n"/>
      <c r="AQ188" s="2605" t="n"/>
      <c r="AR188" s="2605" t="n"/>
      <c r="AS188" s="2605" t="n"/>
      <c r="AT188" s="2605" t="n"/>
      <c r="AV188" s="2605" t="n"/>
      <c r="AW188" s="2605" t="n"/>
      <c r="AX188" s="2605" t="n"/>
      <c r="AY188" s="2605" t="n"/>
      <c r="AZ188" s="2605" t="n"/>
      <c r="BA188" s="2605" t="n"/>
      <c r="BB188" s="2605" t="n"/>
      <c r="BC188" s="2605" t="n"/>
      <c r="BD188" s="2605" t="n"/>
      <c r="BE188" s="2605" t="n"/>
      <c r="BF188" s="2605" t="n"/>
      <c r="BG188" s="2605" t="n"/>
      <c r="BH188" s="2605" t="n"/>
      <c r="BI188" s="2605" t="n"/>
      <c r="BJ188" s="2605" t="n"/>
      <c r="BL188" s="2605" t="n"/>
      <c r="BM188" s="2605" t="n"/>
      <c r="BN188" s="2605" t="n"/>
      <c r="BO188" s="2605" t="n"/>
      <c r="BP188" s="2605" t="n"/>
      <c r="BQ188" s="2605" t="n"/>
      <c r="BR188" s="2605" t="n"/>
      <c r="BS188" s="2605" t="n"/>
      <c r="BT188" s="2605" t="n"/>
      <c r="BU188" s="2605" t="n"/>
      <c r="BV188" s="2605" t="n"/>
      <c r="BW188" s="2605" t="n"/>
      <c r="BX188" s="2605" t="n"/>
      <c r="BY188" s="2605" t="n"/>
      <c r="BZ188" s="2605" t="n"/>
      <c r="CA188" s="2605" t="n"/>
      <c r="CB188" s="2605" t="n"/>
      <c r="CC188" s="2605" t="n"/>
      <c r="CD188" s="2605" t="n"/>
      <c r="CE188" s="2761" t="n"/>
      <c r="CF188" s="2761" t="n"/>
      <c r="CG188" s="2761" t="n"/>
      <c r="CH188" s="2761" t="n"/>
      <c r="CI188" s="2761" t="n"/>
      <c r="CJ188" s="2761" t="n"/>
      <c r="CK188" s="2761" t="n"/>
      <c r="CL188" s="2761" t="n"/>
      <c r="CM188" s="2761" t="n"/>
      <c r="CN188" s="2761" t="n"/>
      <c r="CO188" s="2761" t="n"/>
      <c r="CP188" s="2761" t="n"/>
      <c r="CQ188" s="2653" t="n"/>
      <c r="CR188" s="2761" t="n"/>
      <c r="CS188" s="2653" t="n"/>
      <c r="CT188" s="418" t="n"/>
      <c r="CU188" s="418" t="n"/>
      <c r="DM188" s="2847">
        <f>(CS188-CZ188)*10^6</f>
        <v/>
      </c>
      <c r="DN188" s="2847">
        <f>(CT188-DC188)*10^6</f>
        <v/>
      </c>
      <c r="DO188" s="2847">
        <f>(CW188-DD188)*10^6</f>
        <v/>
      </c>
    </row>
    <row hidden="1" outlineLevel="1" r="189">
      <c r="V189" s="2605" t="n"/>
      <c r="CE189" s="496" t="n"/>
      <c r="CF189" s="496" t="n"/>
      <c r="CG189" s="496" t="n"/>
      <c r="CH189" s="496" t="n"/>
      <c r="CI189" s="496" t="n"/>
      <c r="CJ189" s="2763" t="n"/>
      <c r="CK189" s="418" t="n"/>
      <c r="CL189" s="418" t="n"/>
      <c r="CM189" s="418" t="n"/>
      <c r="CN189" s="418" t="n"/>
      <c r="CO189" s="418" t="n"/>
      <c r="CP189" s="2159" t="n"/>
      <c r="CQ189" s="418" t="n"/>
      <c r="CR189" s="2653" t="n"/>
      <c r="CS189" s="418" t="n"/>
      <c r="CT189" s="418" t="n"/>
      <c r="CU189" s="418" t="n"/>
      <c r="DE189" s="3164" t="n"/>
      <c r="DM189" s="2847">
        <f>(CS189-CZ189)*10^6</f>
        <v/>
      </c>
      <c r="DN189" s="2847">
        <f>(CT189-DC189)*10^6</f>
        <v/>
      </c>
      <c r="DO189" s="2847">
        <f>(CW189-DD189)*10^6</f>
        <v/>
      </c>
    </row>
    <row hidden="1" outlineLevel="1" r="190">
      <c r="B190" s="2119" t="n"/>
      <c r="D190" s="2605" t="n"/>
      <c r="E190" s="2605" t="n"/>
      <c r="F190" s="2605" t="n"/>
      <c r="G190" s="2605" t="n"/>
      <c r="H190" s="2605" t="n"/>
      <c r="I190" s="2605" t="n"/>
      <c r="J190" s="2605" t="n"/>
      <c r="K190" s="2605" t="n"/>
      <c r="L190" s="2605" t="n"/>
      <c r="M190" s="2605" t="n"/>
      <c r="N190" s="2605" t="n"/>
      <c r="O190" s="2605" t="n"/>
      <c r="P190" s="2605" t="n"/>
      <c r="Q190" s="2605" t="n"/>
      <c r="R190" s="2605" t="n"/>
      <c r="S190" s="2605" t="n"/>
      <c r="T190" s="2605" t="n"/>
      <c r="U190" s="2605" t="n"/>
      <c r="V190" s="2605" t="n"/>
      <c r="W190" s="2605" t="n"/>
      <c r="X190" s="2605" t="n"/>
      <c r="Y190" s="2605" t="n"/>
      <c r="Z190" s="2605" t="n"/>
      <c r="AA190" s="2605" t="n"/>
      <c r="AC190" s="2605" t="n"/>
      <c r="AD190" s="2605" t="n"/>
      <c r="AE190" s="2605" t="n"/>
      <c r="AF190" s="2605" t="n"/>
      <c r="AG190" s="2605" t="n"/>
      <c r="AH190" s="2605" t="n"/>
      <c r="AI190" s="2605" t="n"/>
      <c r="AJ190" s="2605" t="n"/>
      <c r="AK190" s="2605" t="n"/>
      <c r="AL190" s="2605" t="n"/>
      <c r="AM190" s="2605" t="n"/>
      <c r="AN190" s="2605" t="n"/>
      <c r="AO190" s="2605" t="n"/>
      <c r="AP190" s="2605" t="n"/>
      <c r="AQ190" s="2605" t="n"/>
      <c r="AR190" s="2605" t="n"/>
      <c r="AS190" s="2605" t="n"/>
      <c r="AT190" s="2605" t="n"/>
      <c r="AV190" s="2605" t="n"/>
      <c r="AW190" s="2605" t="n"/>
      <c r="AX190" s="2605" t="n"/>
      <c r="AY190" s="2605" t="n"/>
      <c r="AZ190" s="2605" t="n"/>
      <c r="BA190" s="2605" t="n"/>
      <c r="BB190" s="2605" t="n"/>
      <c r="BC190" s="2605" t="n"/>
      <c r="BD190" s="2605" t="n"/>
      <c r="BE190" s="2605" t="n"/>
      <c r="BF190" s="2605" t="n"/>
      <c r="BG190" s="2605" t="n"/>
      <c r="BH190" s="2605" t="n"/>
      <c r="BI190" s="2605" t="n"/>
      <c r="BJ190" s="2605" t="n"/>
      <c r="BL190" s="2605" t="n"/>
      <c r="BM190" s="2605" t="n"/>
      <c r="BN190" s="2605" t="n"/>
      <c r="BO190" s="2605" t="n"/>
      <c r="BP190" s="2605" t="n"/>
      <c r="BQ190" s="2605" t="n"/>
      <c r="BR190" s="2605" t="n"/>
      <c r="BS190" s="2605" t="n"/>
      <c r="BT190" s="2605" t="n"/>
      <c r="BU190" s="2605" t="n"/>
      <c r="BV190" s="2605" t="n"/>
      <c r="BW190" s="2605" t="n"/>
      <c r="BX190" s="2605" t="n"/>
      <c r="BY190" s="2605" t="n"/>
      <c r="BZ190" s="2605" t="n"/>
      <c r="CA190" s="2605" t="n"/>
      <c r="CB190" s="2605" t="n"/>
      <c r="CC190" s="2605" t="n"/>
      <c r="CD190" s="2605" t="n"/>
      <c r="CE190" s="2761" t="n"/>
      <c r="CF190" s="2761" t="n"/>
      <c r="CG190" s="2761" t="n"/>
      <c r="CH190" s="2761" t="n"/>
      <c r="CI190" s="2761" t="n"/>
      <c r="CJ190" s="2761" t="n"/>
      <c r="CK190" s="2761" t="n"/>
      <c r="CL190" s="2761" t="n"/>
      <c r="CM190" s="2761" t="n"/>
      <c r="CN190" s="2761" t="n"/>
      <c r="CO190" s="2761" t="n"/>
      <c r="CP190" s="2761" t="n"/>
      <c r="CQ190" s="418" t="n"/>
      <c r="CR190" s="2761" t="n"/>
      <c r="CS190" s="2653" t="n"/>
      <c r="CT190" s="2761" t="n"/>
      <c r="CU190" s="418" t="n"/>
      <c r="DE190" s="2753" t="n"/>
    </row>
    <row hidden="1" outlineLevel="1" r="191">
      <c r="CE191" s="496" t="n"/>
      <c r="CF191" s="496" t="n"/>
      <c r="CG191" s="496" t="n"/>
      <c r="CH191" s="496" t="n"/>
      <c r="CI191" s="496" t="n"/>
      <c r="CJ191" s="2763" t="n"/>
      <c r="CK191" s="418" t="n"/>
      <c r="CL191" s="418" t="n"/>
      <c r="CM191" s="418" t="n"/>
      <c r="CN191" s="418" t="n"/>
      <c r="CO191" s="418" t="n"/>
      <c r="CP191" s="2159" t="n"/>
      <c r="CQ191" s="418" t="n"/>
      <c r="CR191" s="2653" t="n"/>
      <c r="CS191" s="418" t="n"/>
      <c r="CT191" s="418" t="n"/>
      <c r="CU191" s="418" t="n"/>
    </row>
    <row hidden="1" outlineLevel="1" r="192">
      <c r="CE192" s="496" t="n"/>
      <c r="CF192" s="496" t="n"/>
      <c r="CG192" s="496" t="n"/>
      <c r="CH192" s="496" t="n"/>
      <c r="CI192" s="496" t="n"/>
      <c r="CJ192" s="2763" t="n"/>
      <c r="CK192" s="418" t="n"/>
      <c r="CL192" s="418" t="n"/>
      <c r="CM192" s="418" t="n"/>
      <c r="CN192" s="418" t="n"/>
      <c r="CO192" s="418" t="n"/>
      <c r="CP192" s="2159" t="n"/>
      <c r="CQ192" s="418" t="n"/>
      <c r="CR192" s="418" t="n"/>
      <c r="CS192" s="418" t="n"/>
      <c r="CT192" s="418" t="n"/>
      <c r="CU192" s="418" t="n"/>
      <c r="DE192" s="3164" t="n"/>
    </row>
    <row collapsed="1" r="193">
      <c r="D193" s="3176" t="n"/>
      <c r="E193" s="3176" t="n"/>
      <c r="F193" s="3176" t="n"/>
      <c r="G193" s="3176" t="n"/>
      <c r="H193" s="3176" t="n"/>
      <c r="I193" s="3176" t="n"/>
      <c r="J193" s="3176" t="n"/>
      <c r="K193" s="3176" t="n"/>
      <c r="L193" s="3176" t="n"/>
      <c r="M193" s="3176" t="n"/>
      <c r="N193" s="3176" t="n"/>
      <c r="O193" s="3176" t="n"/>
      <c r="P193" s="3176" t="n"/>
      <c r="Q193" s="3176" t="n"/>
      <c r="R193" s="3176" t="n"/>
      <c r="S193" s="3176" t="n"/>
      <c r="T193" s="3176" t="n"/>
      <c r="U193" s="3176" t="n"/>
      <c r="V193" s="3176" t="n"/>
      <c r="W193" s="3176" t="n"/>
      <c r="X193" s="3176" t="n"/>
      <c r="Y193" s="3176" t="n"/>
      <c r="Z193" s="3176" t="n"/>
      <c r="AA193" s="3176" t="n"/>
      <c r="AC193" s="3176" t="n"/>
      <c r="AD193" s="3176" t="n"/>
      <c r="AE193" s="3176" t="n"/>
      <c r="AF193" s="3176" t="n"/>
      <c r="AG193" s="3176" t="n"/>
      <c r="AH193" s="3176" t="n"/>
      <c r="AI193" s="3176" t="n"/>
      <c r="AJ193" s="3176" t="n"/>
      <c r="AK193" s="3176" t="n"/>
      <c r="AL193" s="3176" t="n"/>
      <c r="AM193" s="3176" t="n"/>
      <c r="AN193" s="3176" t="n"/>
      <c r="AO193" s="3176" t="n"/>
      <c r="AP193" s="3176" t="n"/>
      <c r="AQ193" s="3176" t="n"/>
      <c r="AR193" s="3176" t="n"/>
      <c r="AS193" s="3176" t="n"/>
      <c r="AT193" s="3176" t="n"/>
      <c r="AV193" s="3176" t="n"/>
      <c r="AW193" s="3176" t="n"/>
      <c r="AX193" s="3176" t="n"/>
      <c r="AY193" s="3176" t="n"/>
      <c r="AZ193" s="3176" t="n"/>
      <c r="BA193" s="3176" t="n"/>
      <c r="BB193" s="3176" t="n"/>
      <c r="BC193" s="3176" t="n"/>
      <c r="BD193" s="3176" t="n"/>
      <c r="BE193" s="3176" t="n"/>
      <c r="BF193" s="3176" t="n"/>
      <c r="BG193" s="3176" t="n"/>
      <c r="BH193" s="3176" t="n"/>
      <c r="BI193" s="3176" t="n"/>
      <c r="BJ193" s="3176" t="n"/>
      <c r="BL193" s="3176" t="n"/>
      <c r="BM193" s="3176" t="n"/>
      <c r="BN193" s="3176" t="n"/>
      <c r="BO193" s="3176" t="n"/>
      <c r="BP193" s="3176" t="n"/>
      <c r="BQ193" s="3176" t="n"/>
      <c r="BR193" s="3176" t="n"/>
      <c r="BS193" s="3176" t="n"/>
      <c r="BT193" s="3176" t="n"/>
      <c r="BU193" s="3176" t="n"/>
      <c r="BV193" s="3176" t="n"/>
      <c r="BW193" s="3176" t="n"/>
      <c r="BX193" s="3176" t="n"/>
      <c r="BY193" s="3176" t="n"/>
      <c r="BZ193" s="3176" t="n"/>
      <c r="CA193" s="3176" t="n"/>
      <c r="CB193" s="3176" t="n"/>
      <c r="CC193" s="3176" t="n"/>
      <c r="CD193" s="3176" t="n"/>
      <c r="CE193" s="3177" t="n"/>
      <c r="CF193" s="3177" t="n"/>
      <c r="CG193" s="3177" t="n"/>
      <c r="CH193" s="3177" t="n"/>
      <c r="CI193" s="3177" t="n"/>
      <c r="CJ193" s="3177" t="n"/>
      <c r="CK193" s="3177" t="n"/>
      <c r="CL193" s="3177" t="n"/>
      <c r="CM193" s="3177" t="n"/>
      <c r="CN193" s="3177" t="n"/>
      <c r="CO193" s="3177" t="n"/>
      <c r="CP193" s="3177" t="n"/>
      <c r="CQ193" s="418" t="n"/>
      <c r="CR193" s="3178" t="n"/>
      <c r="CS193" s="418" t="n"/>
      <c r="CT193" s="418" t="n"/>
      <c r="CU193" s="418" t="n"/>
      <c r="DE193" s="2753" t="n"/>
    </row>
    <row r="194">
      <c r="BC194" s="2605" t="n"/>
      <c r="CE194" s="496" t="n"/>
      <c r="CF194" s="496" t="n"/>
      <c r="CG194" s="496" t="n"/>
      <c r="CH194" s="496" t="n"/>
      <c r="CI194" s="496" t="n"/>
      <c r="CJ194" s="2763" t="n"/>
      <c r="CK194" s="418" t="n"/>
      <c r="CL194" s="418" t="n"/>
      <c r="CM194" s="418" t="n"/>
      <c r="CN194" s="418" t="n"/>
      <c r="CO194" s="418" t="n"/>
      <c r="CP194" s="2159" t="n"/>
      <c r="CQ194" s="418" t="n"/>
      <c r="CR194" s="2761" t="n"/>
      <c r="CS194" s="2653" t="n"/>
      <c r="CT194" s="418" t="n"/>
      <c r="CU194" s="418" t="n"/>
    </row>
    <row r="195">
      <c r="CE195" s="496" t="n"/>
      <c r="CF195" s="496" t="n"/>
      <c r="CG195" s="496" t="n"/>
      <c r="CH195" s="496" t="n"/>
      <c r="CI195" s="496" t="n"/>
      <c r="CJ195" s="2763" t="n"/>
      <c r="CK195" s="418" t="n"/>
      <c r="CL195" s="418" t="n"/>
      <c r="CM195" s="418" t="n"/>
      <c r="CN195" s="418" t="n"/>
      <c r="CO195" s="418" t="n"/>
      <c r="CP195" s="2159" t="n"/>
      <c r="CQ195" s="418" t="n"/>
      <c r="CR195" s="1583" t="n"/>
      <c r="CS195" s="418" t="n"/>
      <c r="CT195" s="418" t="n"/>
      <c r="CU195" s="418" t="n"/>
    </row>
    <row customHeight="1" ht="15" r="196">
      <c r="D196" s="2605" t="n"/>
      <c r="E196" s="2605" t="n"/>
      <c r="F196" s="2605" t="n"/>
      <c r="G196" s="2605" t="n"/>
      <c r="H196" s="2605" t="n"/>
      <c r="I196" s="2605" t="n"/>
      <c r="J196" s="2605" t="n"/>
      <c r="K196" s="2605" t="n"/>
      <c r="L196" s="2605" t="n"/>
      <c r="M196" s="2605" t="n"/>
      <c r="N196" s="2605" t="n"/>
      <c r="O196" s="2605" t="n"/>
      <c r="P196" s="2605" t="n"/>
      <c r="Q196" s="2605" t="n"/>
      <c r="R196" s="2605" t="n"/>
      <c r="S196" s="2605" t="n"/>
      <c r="T196" s="2605" t="n"/>
      <c r="U196" s="2605" t="n"/>
      <c r="V196" s="2605" t="n"/>
      <c r="W196" s="2605" t="n"/>
      <c r="X196" s="2605" t="n"/>
      <c r="Y196" s="2605" t="n"/>
      <c r="Z196" s="2605" t="n"/>
      <c r="AA196" s="2605" t="n"/>
      <c r="AC196" s="2605" t="n"/>
      <c r="AD196" s="2605" t="n"/>
      <c r="AE196" s="2605" t="n"/>
      <c r="AF196" s="2605" t="n"/>
      <c r="AG196" s="2605" t="n"/>
      <c r="AH196" s="2605" t="n"/>
      <c r="AI196" s="3179" t="n"/>
      <c r="AJ196" s="2605" t="n"/>
      <c r="AK196" s="2605" t="n"/>
      <c r="AL196" s="2605" t="n"/>
      <c r="AM196" s="2605" t="n"/>
      <c r="AN196" s="2605" t="n"/>
      <c r="AO196" s="2605" t="n"/>
      <c r="AP196" s="2605" t="n"/>
      <c r="AQ196" s="2605" t="n"/>
      <c r="AR196" s="2605" t="n"/>
      <c r="AS196" s="2605" t="n"/>
      <c r="AT196" s="2605" t="n"/>
      <c r="AV196" s="2605" t="n"/>
      <c r="AW196" s="2605" t="n"/>
      <c r="AX196" s="2605" t="n"/>
      <c r="AY196" s="2605" t="n"/>
      <c r="AZ196" s="2605" t="n"/>
      <c r="BA196" s="2605" t="n"/>
      <c r="BB196" s="2605" t="n"/>
      <c r="BC196" s="2605" t="n"/>
      <c r="BD196" s="2605" t="n"/>
      <c r="BE196" s="2605" t="n"/>
      <c r="BF196" s="2605" t="n"/>
      <c r="BG196" s="2605" t="n"/>
      <c r="BH196" s="2605" t="n"/>
      <c r="BI196" s="2605" t="n"/>
      <c r="BJ196" s="2605" t="n"/>
      <c r="BL196" s="2605" t="n"/>
      <c r="BM196" s="2605" t="n"/>
      <c r="BN196" s="2605" t="n"/>
      <c r="BO196" s="2605" t="n"/>
      <c r="BP196" s="2605" t="n"/>
      <c r="BQ196" s="2605" t="n"/>
      <c r="BR196" s="2605" t="n"/>
      <c r="BS196" s="2605" t="n"/>
      <c r="BT196" s="2605" t="n"/>
      <c r="BU196" s="2605" t="n"/>
      <c r="BV196" s="2605" t="n"/>
      <c r="BW196" s="2605" t="n"/>
      <c r="BX196" s="2605" t="n"/>
      <c r="BY196" s="2605" t="n"/>
      <c r="BZ196" s="2605" t="n"/>
      <c r="CA196" s="2605" t="n"/>
      <c r="CB196" s="2605" t="n"/>
      <c r="CC196" s="2605" t="n"/>
      <c r="CD196" s="2605" t="n"/>
      <c r="CE196" s="2761" t="n"/>
      <c r="CF196" s="2761" t="n"/>
      <c r="CG196" s="2761" t="n"/>
      <c r="CH196" s="2761" t="n"/>
      <c r="CI196" s="2761" t="n"/>
      <c r="CJ196" s="2761" t="n"/>
      <c r="CK196" s="2761" t="n"/>
      <c r="CL196" s="2761" t="n"/>
      <c r="CM196" s="2761" t="n"/>
      <c r="CN196" s="2761" t="n"/>
      <c r="CO196" s="2761" t="n"/>
      <c r="CP196" s="2761" t="n"/>
      <c r="CQ196" s="2761" t="n"/>
      <c r="CR196" s="3180" t="n"/>
      <c r="CS196" s="418" t="n"/>
      <c r="CT196" s="2761" t="n"/>
      <c r="CU196" s="2653" t="n"/>
    </row>
    <row r="197">
      <c r="AI197" s="2605" t="n"/>
      <c r="CE197" s="496" t="n"/>
      <c r="CF197" s="496" t="n"/>
      <c r="CG197" s="496" t="n"/>
      <c r="CH197" s="496" t="n"/>
      <c r="CI197" s="496" t="n"/>
      <c r="CJ197" s="2763" t="n"/>
      <c r="CK197" s="418" t="n"/>
      <c r="CL197" s="418" t="n"/>
      <c r="CM197" s="418" t="n"/>
      <c r="CN197" s="418" t="n"/>
      <c r="CO197" s="418" t="n"/>
      <c r="CP197" s="2159" t="n"/>
      <c r="CQ197" s="418" t="n"/>
      <c r="CR197" s="3180" t="n"/>
      <c r="CS197" s="418" t="n"/>
      <c r="CT197" s="418" t="n"/>
      <c r="CU197" s="418" t="n"/>
    </row>
    <row r="198">
      <c r="CE198" s="496" t="n"/>
      <c r="CF198" s="496" t="n"/>
      <c r="CG198" s="496" t="n"/>
      <c r="CH198" s="496" t="n"/>
      <c r="CI198" s="496" t="n"/>
      <c r="CJ198" s="2763" t="n"/>
      <c r="CK198" s="418" t="n"/>
      <c r="CL198" s="418" t="n"/>
      <c r="CM198" s="418" t="n"/>
      <c r="CN198" s="2761" t="n"/>
      <c r="CO198" s="418" t="n"/>
      <c r="CP198" s="2159" t="n"/>
      <c r="CQ198" s="418" t="n"/>
      <c r="CR198" s="3181" t="n"/>
      <c r="CS198" s="418" t="n"/>
      <c r="CT198" s="418" t="n"/>
      <c r="CU198" s="418" t="n"/>
    </row>
    <row r="199">
      <c r="CE199" s="496" t="n"/>
      <c r="CF199" s="496" t="n"/>
      <c r="CG199" s="496" t="n"/>
      <c r="CH199" s="496" t="n"/>
      <c r="CI199" s="496" t="n"/>
      <c r="CJ199" s="2763" t="n"/>
      <c r="CK199" s="418" t="n"/>
      <c r="CL199" s="418" t="n"/>
      <c r="CM199" s="418" t="n"/>
      <c r="CN199" s="418" t="n"/>
      <c r="CO199" s="418" t="n"/>
      <c r="CP199" s="2159" t="n"/>
      <c r="CQ199" s="418" t="n"/>
      <c r="CR199" s="418" t="n"/>
      <c r="CS199" s="418" t="n"/>
      <c r="CT199" s="418" t="n"/>
      <c r="CU199" s="418" t="n"/>
    </row>
    <row r="200">
      <c r="CE200" s="496" t="n"/>
      <c r="CF200" s="496" t="n"/>
      <c r="CG200" s="496" t="n"/>
      <c r="CH200" s="496" t="n"/>
      <c r="CI200" s="496" t="n"/>
      <c r="CJ200" s="2763" t="n"/>
      <c r="CK200" s="418" t="n"/>
      <c r="CL200" s="418" t="n"/>
      <c r="CM200" s="418" t="n"/>
      <c r="CN200" s="418" t="n"/>
      <c r="CO200" s="418" t="n"/>
      <c r="CP200" s="2159" t="n"/>
      <c r="CQ200" s="418" t="n"/>
      <c r="CR200" s="418" t="n"/>
      <c r="CS200" s="418" t="n"/>
      <c r="CT200" s="418" t="n"/>
      <c r="CU200" s="418" t="n"/>
    </row>
    <row r="201">
      <c r="CE201" s="496" t="n"/>
      <c r="CF201" s="496" t="n"/>
      <c r="CG201" s="496" t="n"/>
      <c r="CH201" s="496" t="n"/>
      <c r="CI201" s="496" t="n"/>
      <c r="CJ201" s="2763" t="n"/>
      <c r="CK201" s="418" t="n"/>
      <c r="CL201" s="418" t="n"/>
      <c r="CM201" s="418" t="n"/>
      <c r="CN201" s="418" t="n"/>
      <c r="CO201" s="418" t="n"/>
      <c r="CP201" s="2159" t="n"/>
      <c r="CQ201" s="418" t="n"/>
      <c r="CR201" s="418" t="n"/>
      <c r="CS201" s="418" t="n"/>
      <c r="CT201" s="418" t="n"/>
      <c r="CU201" s="418" t="n"/>
    </row>
    <row r="202">
      <c r="CE202" s="496" t="n"/>
      <c r="CF202" s="496" t="n"/>
      <c r="CG202" s="496" t="n"/>
      <c r="CH202" s="496" t="n"/>
      <c r="CI202" s="496" t="n"/>
      <c r="CJ202" s="2763" t="n"/>
      <c r="CK202" s="418" t="n"/>
      <c r="CL202" s="418" t="n"/>
      <c r="CM202" s="418" t="n"/>
      <c r="CN202" s="418" t="n"/>
      <c r="CO202" s="418" t="n"/>
      <c r="CP202" s="2159" t="n"/>
      <c r="CQ202" s="418" t="n"/>
      <c r="CR202" s="418" t="n"/>
      <c r="CS202" s="418" t="n"/>
      <c r="CT202" s="418" t="n"/>
      <c r="CU202" s="418" t="n"/>
    </row>
    <row r="203">
      <c r="CE203" s="496" t="n"/>
      <c r="CF203" s="496" t="n"/>
      <c r="CG203" s="496" t="n"/>
      <c r="CH203" s="496" t="n"/>
      <c r="CI203" s="496" t="n"/>
      <c r="CJ203" s="2763" t="n"/>
      <c r="CK203" s="418" t="n"/>
      <c r="CL203" s="418" t="n"/>
      <c r="CM203" s="418" t="n"/>
      <c r="CN203" s="418" t="n"/>
      <c r="CO203" s="418" t="n"/>
      <c r="CP203" s="2159" t="n"/>
      <c r="CQ203" s="418" t="n"/>
      <c r="CR203" s="418" t="n"/>
      <c r="CS203" s="418" t="n"/>
      <c r="CT203" s="418" t="n"/>
      <c r="CU203" s="418" t="n"/>
    </row>
    <row r="204">
      <c r="CP204" s="189" t="n"/>
    </row>
    <row customFormat="1" r="205" s="2730">
      <c r="H205" s="2728" t="n"/>
      <c r="J205" s="2728" t="n"/>
      <c r="N205" s="190" t="n"/>
      <c r="T205" s="2728" t="n"/>
      <c r="AB205" s="191" t="n"/>
      <c r="AC205" s="191" t="n"/>
      <c r="AD205" s="191" t="n"/>
      <c r="AE205" s="191" t="n"/>
      <c r="AF205" s="191" t="n"/>
      <c r="AG205" s="191" t="n"/>
      <c r="AH205" s="191" t="n"/>
      <c r="AI205" s="191" t="n"/>
      <c r="AJ205" s="191" t="n"/>
      <c r="AK205" s="191" t="n"/>
      <c r="AL205" s="191" t="n"/>
      <c r="AM205" s="191" t="n"/>
      <c r="AN205" s="191" t="n"/>
      <c r="AO205" s="191" t="n"/>
      <c r="AP205" s="191" t="n"/>
      <c r="AQ205" s="191" t="n"/>
      <c r="AR205" s="191" t="n"/>
      <c r="AS205" s="191" t="n"/>
      <c r="AT205" s="191" t="n"/>
      <c r="AU205" s="2605" t="n"/>
      <c r="AV205" s="191" t="n"/>
      <c r="AW205" s="191" t="n"/>
      <c r="AX205" s="191" t="n"/>
      <c r="AY205" s="191" t="n"/>
      <c r="AZ205" s="191" t="n"/>
      <c r="BA205" s="191" t="n"/>
      <c r="BB205" s="191" t="n"/>
      <c r="BC205" s="191" t="n"/>
      <c r="BD205" s="191" t="n"/>
      <c r="BE205" s="191" t="n"/>
      <c r="BF205" s="191" t="n"/>
      <c r="BG205" s="191" t="n"/>
      <c r="BH205" s="191" t="n"/>
      <c r="BI205" s="191" t="n"/>
      <c r="BJ205" s="191" t="n"/>
      <c r="BK205" s="2605" t="n"/>
      <c r="BL205" s="191" t="n"/>
      <c r="BM205" s="191" t="n"/>
      <c r="BN205" s="191" t="n"/>
      <c r="BO205" s="191" t="n"/>
      <c r="BP205" s="191" t="n"/>
      <c r="BQ205" s="191" t="n"/>
      <c r="BR205" s="191" t="n"/>
      <c r="BS205" s="191" t="n"/>
      <c r="BT205" s="191" t="n"/>
      <c r="BU205" s="191" t="n"/>
      <c r="BV205" s="191" t="n"/>
      <c r="BW205" s="191" t="n"/>
      <c r="BX205" s="191" t="n"/>
      <c r="BY205" s="191" t="n"/>
      <c r="BZ205" s="191" t="n"/>
      <c r="CA205" s="191" t="n"/>
      <c r="CB205" s="191" t="n"/>
      <c r="CC205" s="191" t="n"/>
      <c r="CD205" s="191" t="n"/>
      <c r="CE205" s="191" t="n"/>
      <c r="CF205" s="191" t="n"/>
      <c r="CG205" s="191" t="n"/>
      <c r="CH205" s="191" t="n"/>
      <c r="CI205" s="191" t="n"/>
      <c r="CJ205" s="2783" t="n"/>
      <c r="CO205" s="191" t="n"/>
      <c r="CP205" s="190" t="n"/>
      <c r="CQ205" s="191" t="n"/>
      <c r="CR205" s="2606" t="n"/>
      <c r="CS205" s="2606" t="n"/>
      <c r="CT205" s="2606" t="n"/>
      <c r="CU205" s="2606" t="n"/>
      <c r="CV205" s="2606" t="n"/>
      <c r="CW205" s="2606" t="n"/>
      <c r="CZ205" s="2606" t="n"/>
      <c r="DA205" s="2606" t="n"/>
      <c r="DB205" s="2606" t="n"/>
      <c r="DC205" s="2606" t="n"/>
      <c r="DD205" s="2606" t="n"/>
      <c r="DE205" s="191" t="n"/>
      <c r="DF205" s="191" t="n"/>
      <c r="DG205" s="191" t="n"/>
      <c r="DH205" s="191" t="n"/>
      <c r="DI205" s="418" t="n"/>
      <c r="DJ205" s="2605" t="n"/>
    </row>
    <row customFormat="1" r="206" s="2730">
      <c r="H206" s="2728" t="n"/>
      <c r="J206" s="2728" t="n"/>
      <c r="N206" s="190" t="n"/>
      <c r="T206" s="2728" t="n"/>
      <c r="AB206" s="191" t="n"/>
      <c r="AC206" s="191" t="n"/>
      <c r="AD206" s="191" t="n"/>
      <c r="AE206" s="191" t="n"/>
      <c r="AF206" s="191" t="n"/>
      <c r="AG206" s="191" t="n"/>
      <c r="AH206" s="191" t="n"/>
      <c r="AI206" s="191" t="n"/>
      <c r="AJ206" s="191" t="n"/>
      <c r="AK206" s="191" t="n"/>
      <c r="AL206" s="191" t="n"/>
      <c r="AM206" s="191" t="n"/>
      <c r="AN206" s="191" t="n"/>
      <c r="AO206" s="191" t="n"/>
      <c r="AP206" s="191" t="n"/>
      <c r="AQ206" s="191" t="n"/>
      <c r="AR206" s="191" t="n"/>
      <c r="AS206" s="191" t="n"/>
      <c r="AT206" s="191" t="n"/>
      <c r="AU206" s="2605" t="n"/>
      <c r="AV206" s="191" t="n"/>
      <c r="AW206" s="191" t="n"/>
      <c r="AX206" s="191" t="n"/>
      <c r="AY206" s="191" t="n"/>
      <c r="AZ206" s="191" t="n"/>
      <c r="BA206" s="191" t="n"/>
      <c r="BB206" s="191" t="n"/>
      <c r="BC206" s="191" t="n"/>
      <c r="BD206" s="191" t="n"/>
      <c r="BE206" s="191" t="n"/>
      <c r="BF206" s="191" t="n"/>
      <c r="BG206" s="191" t="n"/>
      <c r="BH206" s="191" t="n"/>
      <c r="BI206" s="191" t="n"/>
      <c r="BJ206" s="191" t="n"/>
      <c r="BK206" s="2605" t="n"/>
      <c r="BL206" s="191" t="n"/>
      <c r="BM206" s="191" t="n"/>
      <c r="BN206" s="191" t="n"/>
      <c r="BO206" s="191" t="n"/>
      <c r="BP206" s="191" t="n"/>
      <c r="BQ206" s="191" t="n"/>
      <c r="BR206" s="191" t="n"/>
      <c r="BS206" s="191" t="n"/>
      <c r="BT206" s="191" t="n"/>
      <c r="BU206" s="191" t="n"/>
      <c r="BV206" s="191" t="n"/>
      <c r="BW206" s="191" t="n"/>
      <c r="BX206" s="191" t="n"/>
      <c r="BY206" s="191" t="n"/>
      <c r="BZ206" s="191" t="n"/>
      <c r="CA206" s="191" t="n"/>
      <c r="CB206" s="191" t="n"/>
      <c r="CC206" s="191" t="n"/>
      <c r="CD206" s="191" t="n"/>
      <c r="CE206" s="191" t="n"/>
      <c r="CF206" s="191" t="n"/>
      <c r="CG206" s="191" t="n"/>
      <c r="CH206" s="191" t="n"/>
      <c r="CI206" s="191" t="n"/>
      <c r="CJ206" s="2783" t="n"/>
      <c r="CO206" s="191" t="n"/>
      <c r="CP206" s="190" t="n"/>
      <c r="CQ206" s="191" t="n"/>
      <c r="CR206" s="2606" t="n"/>
      <c r="CS206" s="2606" t="n"/>
      <c r="CT206" s="2606" t="n"/>
      <c r="CU206" s="2606" t="n"/>
      <c r="CV206" s="2606" t="n"/>
      <c r="CW206" s="2606" t="n"/>
      <c r="CZ206" s="2606" t="n"/>
      <c r="DA206" s="2606" t="n"/>
      <c r="DB206" s="2606" t="n"/>
      <c r="DC206" s="2606" t="n"/>
      <c r="DD206" s="2606" t="n"/>
      <c r="DE206" s="191" t="n"/>
      <c r="DF206" s="191" t="n"/>
      <c r="DG206" s="191" t="n"/>
      <c r="DH206" s="191" t="n"/>
      <c r="DI206" s="418" t="n"/>
      <c r="DJ206" s="2605" t="n"/>
    </row>
    <row customFormat="1" r="207" s="2730">
      <c r="H207" s="2728" t="n"/>
      <c r="J207" s="2728" t="n"/>
      <c r="N207" s="190" t="n"/>
      <c r="T207" s="2728" t="n"/>
      <c r="AB207" s="191" t="n"/>
      <c r="AC207" s="191" t="n"/>
      <c r="AD207" s="191" t="n"/>
      <c r="AE207" s="191" t="n"/>
      <c r="AF207" s="191" t="n"/>
      <c r="AG207" s="191" t="n"/>
      <c r="AH207" s="191" t="n"/>
      <c r="AI207" s="191" t="n"/>
      <c r="AJ207" s="191" t="n"/>
      <c r="AK207" s="191" t="n"/>
      <c r="AL207" s="191" t="n"/>
      <c r="AM207" s="191" t="n"/>
      <c r="AN207" s="191" t="n"/>
      <c r="AO207" s="191" t="n"/>
      <c r="AP207" s="191" t="n"/>
      <c r="AQ207" s="191" t="n"/>
      <c r="AR207" s="191" t="n"/>
      <c r="AS207" s="191" t="n"/>
      <c r="AT207" s="191" t="n"/>
      <c r="AU207" s="2605" t="n"/>
      <c r="AV207" s="191" t="n"/>
      <c r="AW207" s="191" t="n"/>
      <c r="AX207" s="191" t="n"/>
      <c r="AY207" s="191" t="n"/>
      <c r="AZ207" s="191" t="n"/>
      <c r="BA207" s="191" t="n"/>
      <c r="BB207" s="191" t="n"/>
      <c r="BC207" s="191" t="n"/>
      <c r="BD207" s="191" t="n"/>
      <c r="BE207" s="191" t="n"/>
      <c r="BF207" s="191" t="n"/>
      <c r="BG207" s="191" t="n"/>
      <c r="BH207" s="191" t="n"/>
      <c r="BI207" s="191" t="n"/>
      <c r="BJ207" s="191" t="n"/>
      <c r="BK207" s="2605" t="n"/>
      <c r="BL207" s="191" t="n"/>
      <c r="BM207" s="191" t="n"/>
      <c r="BN207" s="191" t="n"/>
      <c r="BO207" s="191" t="n"/>
      <c r="BP207" s="191" t="n"/>
      <c r="BQ207" s="191" t="n"/>
      <c r="BR207" s="191" t="n"/>
      <c r="BS207" s="191" t="n"/>
      <c r="BT207" s="191" t="n"/>
      <c r="BU207" s="191" t="n"/>
      <c r="BV207" s="191" t="n"/>
      <c r="BW207" s="191" t="n"/>
      <c r="BX207" s="191" t="n"/>
      <c r="BY207" s="191" t="n"/>
      <c r="BZ207" s="191" t="n"/>
      <c r="CA207" s="191" t="n"/>
      <c r="CB207" s="191" t="n"/>
      <c r="CC207" s="191" t="n"/>
      <c r="CD207" s="191" t="n"/>
      <c r="CE207" s="191" t="n"/>
      <c r="CF207" s="191" t="n"/>
      <c r="CG207" s="191" t="n"/>
      <c r="CH207" s="191" t="n"/>
      <c r="CI207" s="191" t="n"/>
      <c r="CJ207" s="2783" t="n"/>
      <c r="CO207" s="191" t="n"/>
      <c r="CP207" s="190" t="n"/>
      <c r="CQ207" s="191" t="n"/>
      <c r="CR207" s="2606" t="n"/>
      <c r="CS207" s="2606" t="n"/>
      <c r="CT207" s="2606" t="n"/>
      <c r="CU207" s="2606" t="n"/>
      <c r="CV207" s="2606" t="n"/>
      <c r="CW207" s="2606" t="n"/>
      <c r="CZ207" s="2606" t="n"/>
      <c r="DA207" s="2606" t="n"/>
      <c r="DB207" s="2606" t="n"/>
      <c r="DC207" s="2606" t="n"/>
      <c r="DD207" s="2606" t="n"/>
      <c r="DE207" s="191" t="n"/>
      <c r="DF207" s="191" t="n"/>
      <c r="DG207" s="191" t="n"/>
      <c r="DH207" s="191" t="n"/>
      <c r="DI207" s="418" t="n"/>
      <c r="DJ207" s="2605" t="n"/>
    </row>
    <row customFormat="1" r="208" s="2730">
      <c r="H208" s="2728" t="n"/>
      <c r="J208" s="2728" t="n"/>
      <c r="N208" s="190" t="n"/>
      <c r="T208" s="2728" t="n"/>
      <c r="AB208" s="191" t="n"/>
      <c r="AC208" s="191" t="n"/>
      <c r="AD208" s="191" t="n"/>
      <c r="AE208" s="191" t="n"/>
      <c r="AF208" s="191" t="n"/>
      <c r="AG208" s="191" t="n"/>
      <c r="AH208" s="191" t="n"/>
      <c r="AI208" s="191" t="n"/>
      <c r="AJ208" s="191" t="n"/>
      <c r="AK208" s="191" t="n"/>
      <c r="AL208" s="191" t="n"/>
      <c r="AM208" s="191" t="n"/>
      <c r="AN208" s="191" t="n"/>
      <c r="AO208" s="191" t="n"/>
      <c r="AP208" s="191" t="n"/>
      <c r="AQ208" s="191" t="n"/>
      <c r="AR208" s="191" t="n"/>
      <c r="AS208" s="191" t="n"/>
      <c r="AT208" s="191" t="n"/>
      <c r="AU208" s="2605" t="n"/>
      <c r="AV208" s="191" t="n"/>
      <c r="AW208" s="191" t="n"/>
      <c r="AX208" s="191" t="n"/>
      <c r="AY208" s="191" t="n"/>
      <c r="AZ208" s="191" t="n"/>
      <c r="BA208" s="191" t="n"/>
      <c r="BB208" s="191" t="n"/>
      <c r="BC208" s="191" t="n"/>
      <c r="BD208" s="191" t="n"/>
      <c r="BE208" s="191" t="n"/>
      <c r="BF208" s="191" t="n"/>
      <c r="BG208" s="191" t="n"/>
      <c r="BH208" s="191" t="n"/>
      <c r="BI208" s="191" t="n"/>
      <c r="BJ208" s="191" t="n"/>
      <c r="BK208" s="2605" t="n"/>
      <c r="BL208" s="191" t="n"/>
      <c r="BM208" s="191" t="n"/>
      <c r="BN208" s="191" t="n"/>
      <c r="BO208" s="191" t="n"/>
      <c r="BP208" s="191" t="n"/>
      <c r="BQ208" s="191" t="n"/>
      <c r="BR208" s="191" t="n"/>
      <c r="BS208" s="191" t="n"/>
      <c r="BT208" s="191" t="n"/>
      <c r="BU208" s="191" t="n"/>
      <c r="BV208" s="191" t="n"/>
      <c r="BW208" s="191" t="n"/>
      <c r="BX208" s="191" t="n"/>
      <c r="BY208" s="191" t="n"/>
      <c r="BZ208" s="191" t="n"/>
      <c r="CA208" s="191" t="n"/>
      <c r="CB208" s="191" t="n"/>
      <c r="CC208" s="191" t="n"/>
      <c r="CD208" s="191" t="n"/>
      <c r="CE208" s="191" t="n"/>
      <c r="CF208" s="191" t="n"/>
      <c r="CG208" s="191" t="n"/>
      <c r="CH208" s="191" t="n"/>
      <c r="CI208" s="191" t="n"/>
      <c r="CJ208" s="2783" t="n"/>
      <c r="CO208" s="191" t="n"/>
      <c r="CP208" s="190" t="n"/>
      <c r="CQ208" s="191" t="n"/>
      <c r="CR208" s="2606" t="n"/>
      <c r="CS208" s="2606" t="n"/>
      <c r="CT208" s="2606" t="n"/>
      <c r="CU208" s="2606" t="n"/>
      <c r="CV208" s="2606" t="n"/>
      <c r="CW208" s="2606" t="n"/>
      <c r="CZ208" s="2606" t="n"/>
      <c r="DA208" s="2606" t="n"/>
      <c r="DB208" s="2606" t="n"/>
      <c r="DC208" s="2606" t="n"/>
      <c r="DD208" s="2606" t="n"/>
      <c r="DE208" s="191" t="n"/>
      <c r="DF208" s="191" t="n"/>
      <c r="DG208" s="191" t="n"/>
      <c r="DH208" s="191" t="n"/>
      <c r="DI208" s="418" t="n"/>
      <c r="DJ208" s="2605" t="n"/>
    </row>
    <row customFormat="1" r="209" s="2730">
      <c r="H209" s="2728" t="n"/>
      <c r="J209" s="2728" t="n"/>
      <c r="N209" s="190" t="n"/>
      <c r="T209" s="2728" t="n"/>
      <c r="AB209" s="191" t="n"/>
      <c r="AC209" s="191" t="n"/>
      <c r="AD209" s="191" t="n"/>
      <c r="AE209" s="191" t="n"/>
      <c r="AF209" s="191" t="n"/>
      <c r="AG209" s="191" t="n"/>
      <c r="AH209" s="191" t="n"/>
      <c r="AI209" s="191" t="n"/>
      <c r="AJ209" s="191" t="n"/>
      <c r="AK209" s="191" t="n"/>
      <c r="AL209" s="191" t="n"/>
      <c r="AM209" s="191" t="n"/>
      <c r="AN209" s="191" t="n"/>
      <c r="AO209" s="191" t="n"/>
      <c r="AP209" s="191" t="n"/>
      <c r="AQ209" s="191" t="n"/>
      <c r="AR209" s="191" t="n"/>
      <c r="AS209" s="191" t="n"/>
      <c r="AT209" s="191" t="n"/>
      <c r="AU209" s="2605" t="n"/>
      <c r="AV209" s="191" t="n"/>
      <c r="AW209" s="191" t="n"/>
      <c r="AX209" s="191" t="n"/>
      <c r="AY209" s="191" t="n"/>
      <c r="AZ209" s="191" t="n"/>
      <c r="BA209" s="191" t="n"/>
      <c r="BB209" s="191" t="n"/>
      <c r="BC209" s="191" t="n"/>
      <c r="BD209" s="191" t="n"/>
      <c r="BE209" s="191" t="n"/>
      <c r="BF209" s="191" t="n"/>
      <c r="BG209" s="191" t="n"/>
      <c r="BH209" s="191" t="n"/>
      <c r="BI209" s="191" t="n"/>
      <c r="BJ209" s="191" t="n"/>
      <c r="BK209" s="2605" t="n"/>
      <c r="BL209" s="191" t="n"/>
      <c r="BM209" s="191" t="n"/>
      <c r="BN209" s="191" t="n"/>
      <c r="BO209" s="191" t="n"/>
      <c r="BP209" s="191" t="n"/>
      <c r="BQ209" s="191" t="n"/>
      <c r="BR209" s="191" t="n"/>
      <c r="BS209" s="191" t="n"/>
      <c r="BT209" s="191" t="n"/>
      <c r="BU209" s="191" t="n"/>
      <c r="BV209" s="191" t="n"/>
      <c r="BW209" s="191" t="n"/>
      <c r="BX209" s="191" t="n"/>
      <c r="BY209" s="191" t="n"/>
      <c r="BZ209" s="191" t="n"/>
      <c r="CA209" s="191" t="n"/>
      <c r="CB209" s="191" t="n"/>
      <c r="CC209" s="191" t="n"/>
      <c r="CD209" s="191" t="n"/>
      <c r="CE209" s="191" t="n"/>
      <c r="CF209" s="191" t="n"/>
      <c r="CG209" s="191" t="n"/>
      <c r="CH209" s="191" t="n"/>
      <c r="CI209" s="191" t="n"/>
      <c r="CJ209" s="2783" t="n"/>
      <c r="CO209" s="191" t="n"/>
      <c r="CP209" s="190" t="n"/>
      <c r="CQ209" s="191" t="n"/>
      <c r="CR209" s="2606" t="n"/>
      <c r="CS209" s="2606" t="n"/>
      <c r="CT209" s="2606" t="n"/>
      <c r="CU209" s="2606" t="n"/>
      <c r="CV209" s="2606" t="n"/>
      <c r="CW209" s="2606" t="n"/>
      <c r="CZ209" s="2606" t="n"/>
      <c r="DA209" s="2606" t="n"/>
      <c r="DB209" s="2606" t="n"/>
      <c r="DC209" s="2606" t="n"/>
      <c r="DD209" s="2606" t="n"/>
      <c r="DE209" s="191" t="n"/>
      <c r="DF209" s="191" t="n"/>
      <c r="DG209" s="191" t="n"/>
      <c r="DH209" s="191" t="n"/>
      <c r="DI209" s="418" t="n"/>
      <c r="DJ209" s="2605" t="n"/>
    </row>
    <row customFormat="1" r="210" s="2730">
      <c r="H210" s="2728" t="n"/>
      <c r="J210" s="2728" t="n"/>
      <c r="N210" s="190" t="n"/>
      <c r="T210" s="2728" t="n"/>
      <c r="AB210" s="191" t="n"/>
      <c r="AC210" s="191" t="n"/>
      <c r="AD210" s="191" t="n"/>
      <c r="AE210" s="191" t="n"/>
      <c r="AF210" s="191" t="n"/>
      <c r="AG210" s="191" t="n"/>
      <c r="AH210" s="191" t="n"/>
      <c r="AI210" s="191" t="n"/>
      <c r="AJ210" s="191" t="n"/>
      <c r="AK210" s="191" t="n"/>
      <c r="AL210" s="191" t="n"/>
      <c r="AM210" s="191" t="n"/>
      <c r="AN210" s="191" t="n"/>
      <c r="AO210" s="191" t="n"/>
      <c r="AP210" s="191" t="n"/>
      <c r="AQ210" s="191" t="n"/>
      <c r="AR210" s="191" t="n"/>
      <c r="AS210" s="191" t="n"/>
      <c r="AT210" s="191" t="n"/>
      <c r="AU210" s="2605" t="n"/>
      <c r="AV210" s="191" t="n"/>
      <c r="AW210" s="191" t="n"/>
      <c r="AX210" s="191" t="n"/>
      <c r="AY210" s="191" t="n"/>
      <c r="AZ210" s="191" t="n"/>
      <c r="BA210" s="191" t="n"/>
      <c r="BB210" s="191" t="n"/>
      <c r="BC210" s="191" t="n"/>
      <c r="BD210" s="191" t="n"/>
      <c r="BE210" s="191" t="n"/>
      <c r="BF210" s="191" t="n"/>
      <c r="BG210" s="191" t="n"/>
      <c r="BH210" s="191" t="n"/>
      <c r="BI210" s="191" t="n"/>
      <c r="BJ210" s="191" t="n"/>
      <c r="BK210" s="2605" t="n"/>
      <c r="BL210" s="191" t="n"/>
      <c r="BM210" s="191" t="n"/>
      <c r="BN210" s="191" t="n"/>
      <c r="BO210" s="191" t="n"/>
      <c r="BP210" s="191" t="n"/>
      <c r="BQ210" s="191" t="n"/>
      <c r="BR210" s="191" t="n"/>
      <c r="BS210" s="191" t="n"/>
      <c r="BT210" s="191" t="n"/>
      <c r="BU210" s="191" t="n"/>
      <c r="BV210" s="191" t="n"/>
      <c r="BW210" s="191" t="n"/>
      <c r="BX210" s="191" t="n"/>
      <c r="BY210" s="191" t="n"/>
      <c r="BZ210" s="191" t="n"/>
      <c r="CA210" s="191" t="n"/>
      <c r="CB210" s="191" t="n"/>
      <c r="CC210" s="191" t="n"/>
      <c r="CD210" s="191" t="n"/>
      <c r="CE210" s="191" t="n"/>
      <c r="CF210" s="191" t="n"/>
      <c r="CG210" s="191" t="n"/>
      <c r="CH210" s="191" t="n"/>
      <c r="CI210" s="191" t="n"/>
      <c r="CJ210" s="2783" t="n"/>
      <c r="CO210" s="191" t="n"/>
      <c r="CP210" s="190" t="n"/>
      <c r="CQ210" s="191" t="n"/>
      <c r="CR210" s="2606" t="n"/>
      <c r="CS210" s="2606" t="n"/>
      <c r="CT210" s="2606" t="n"/>
      <c r="CU210" s="2606" t="n"/>
      <c r="CV210" s="2606" t="n"/>
      <c r="CW210" s="2606" t="n"/>
      <c r="CZ210" s="2606" t="n"/>
      <c r="DA210" s="2606" t="n"/>
      <c r="DB210" s="2606" t="n"/>
      <c r="DC210" s="2606" t="n"/>
      <c r="DD210" s="2606" t="n"/>
      <c r="DE210" s="191" t="n"/>
      <c r="DF210" s="191" t="n"/>
      <c r="DG210" s="191" t="n"/>
      <c r="DH210" s="191" t="n"/>
      <c r="DI210" s="418" t="n"/>
      <c r="DJ210" s="2605" t="n"/>
    </row>
    <row customFormat="1" r="211" s="2730">
      <c r="H211" s="2728" t="n"/>
      <c r="J211" s="2728" t="n"/>
      <c r="N211" s="190" t="n"/>
      <c r="T211" s="2728" t="n"/>
      <c r="AB211" s="191" t="n"/>
      <c r="AC211" s="191" t="n"/>
      <c r="AD211" s="191" t="n"/>
      <c r="AE211" s="191" t="n"/>
      <c r="AF211" s="191" t="n"/>
      <c r="AG211" s="191" t="n"/>
      <c r="AH211" s="191" t="n"/>
      <c r="AI211" s="191" t="n"/>
      <c r="AJ211" s="191" t="n"/>
      <c r="AK211" s="191" t="n"/>
      <c r="AL211" s="191" t="n"/>
      <c r="AM211" s="191" t="n"/>
      <c r="AN211" s="191" t="n"/>
      <c r="AO211" s="191" t="n"/>
      <c r="AP211" s="191" t="n"/>
      <c r="AQ211" s="191" t="n"/>
      <c r="AR211" s="191" t="n"/>
      <c r="AS211" s="191" t="n"/>
      <c r="AT211" s="191" t="n"/>
      <c r="AU211" s="2605" t="n"/>
      <c r="AV211" s="191" t="n"/>
      <c r="AW211" s="191" t="n"/>
      <c r="AX211" s="191" t="n"/>
      <c r="AY211" s="191" t="n"/>
      <c r="AZ211" s="191" t="n"/>
      <c r="BA211" s="191" t="n"/>
      <c r="BB211" s="191" t="n"/>
      <c r="BC211" s="191" t="n"/>
      <c r="BD211" s="191" t="n"/>
      <c r="BE211" s="191" t="n"/>
      <c r="BF211" s="191" t="n"/>
      <c r="BG211" s="191" t="n"/>
      <c r="BH211" s="191" t="n"/>
      <c r="BI211" s="191" t="n"/>
      <c r="BJ211" s="191" t="n"/>
      <c r="BK211" s="2605" t="n"/>
      <c r="BL211" s="191" t="n"/>
      <c r="BM211" s="191" t="n"/>
      <c r="BN211" s="191" t="n"/>
      <c r="BO211" s="191" t="n"/>
      <c r="BP211" s="191" t="n"/>
      <c r="BQ211" s="191" t="n"/>
      <c r="BR211" s="191" t="n"/>
      <c r="BS211" s="191" t="n"/>
      <c r="BT211" s="191" t="n"/>
      <c r="BU211" s="191" t="n"/>
      <c r="BV211" s="191" t="n"/>
      <c r="BW211" s="191" t="n"/>
      <c r="BX211" s="191" t="n"/>
      <c r="BY211" s="191" t="n"/>
      <c r="BZ211" s="191" t="n"/>
      <c r="CA211" s="191" t="n"/>
      <c r="CB211" s="191" t="n"/>
      <c r="CC211" s="191" t="n"/>
      <c r="CD211" s="191" t="n"/>
      <c r="CE211" s="191" t="n"/>
      <c r="CF211" s="191" t="n"/>
      <c r="CG211" s="191" t="n"/>
      <c r="CH211" s="191" t="n"/>
      <c r="CI211" s="191" t="n"/>
      <c r="CJ211" s="2783" t="n"/>
      <c r="CO211" s="191" t="n"/>
      <c r="CP211" s="190" t="n"/>
      <c r="CQ211" s="191" t="n"/>
      <c r="CR211" s="2606" t="n"/>
      <c r="CS211" s="2606" t="n"/>
      <c r="CT211" s="2606" t="n"/>
      <c r="CU211" s="2606" t="n"/>
      <c r="CV211" s="2606" t="n"/>
      <c r="CW211" s="2606" t="n"/>
      <c r="CZ211" s="2606" t="n"/>
      <c r="DA211" s="2606" t="n"/>
      <c r="DB211" s="2606" t="n"/>
      <c r="DC211" s="2606" t="n"/>
      <c r="DD211" s="2606" t="n"/>
      <c r="DE211" s="191" t="n"/>
      <c r="DF211" s="191" t="n"/>
      <c r="DG211" s="191" t="n"/>
      <c r="DH211" s="191" t="n"/>
      <c r="DI211" s="418" t="n"/>
      <c r="DJ211" s="2605" t="n"/>
    </row>
    <row customFormat="1" r="212" s="2730">
      <c r="H212" s="2728" t="n"/>
      <c r="J212" s="2728" t="n"/>
      <c r="N212" s="190" t="n"/>
      <c r="T212" s="2728" t="n"/>
      <c r="AB212" s="191" t="n"/>
      <c r="AC212" s="191" t="n"/>
      <c r="AD212" s="191" t="n"/>
      <c r="AE212" s="191" t="n"/>
      <c r="AF212" s="191" t="n"/>
      <c r="AG212" s="191" t="n"/>
      <c r="AH212" s="191" t="n"/>
      <c r="AI212" s="191" t="n"/>
      <c r="AJ212" s="191" t="n"/>
      <c r="AK212" s="191" t="n"/>
      <c r="AL212" s="191" t="n"/>
      <c r="AM212" s="191" t="n"/>
      <c r="AN212" s="191" t="n"/>
      <c r="AO212" s="191" t="n"/>
      <c r="AP212" s="191" t="n"/>
      <c r="AQ212" s="191" t="n"/>
      <c r="AR212" s="191" t="n"/>
      <c r="AS212" s="191" t="n"/>
      <c r="AT212" s="191" t="n"/>
      <c r="AU212" s="2605" t="n"/>
      <c r="AV212" s="191" t="n"/>
      <c r="AW212" s="191" t="n"/>
      <c r="AX212" s="191" t="n"/>
      <c r="AY212" s="191" t="n"/>
      <c r="AZ212" s="191" t="n"/>
      <c r="BA212" s="191" t="n"/>
      <c r="BB212" s="191" t="n"/>
      <c r="BC212" s="191" t="n"/>
      <c r="BD212" s="191" t="n"/>
      <c r="BE212" s="191" t="n"/>
      <c r="BF212" s="191" t="n"/>
      <c r="BG212" s="191" t="n"/>
      <c r="BH212" s="191" t="n"/>
      <c r="BI212" s="191" t="n"/>
      <c r="BJ212" s="191" t="n"/>
      <c r="BK212" s="2605" t="n"/>
      <c r="BL212" s="191" t="n"/>
      <c r="BM212" s="191" t="n"/>
      <c r="BN212" s="191" t="n"/>
      <c r="BO212" s="191" t="n"/>
      <c r="BP212" s="191" t="n"/>
      <c r="BQ212" s="191" t="n"/>
      <c r="BR212" s="191" t="n"/>
      <c r="BS212" s="191" t="n"/>
      <c r="BT212" s="191" t="n"/>
      <c r="BU212" s="191" t="n"/>
      <c r="BV212" s="191" t="n"/>
      <c r="BW212" s="191" t="n"/>
      <c r="BX212" s="191" t="n"/>
      <c r="BY212" s="191" t="n"/>
      <c r="BZ212" s="191" t="n"/>
      <c r="CA212" s="191" t="n"/>
      <c r="CB212" s="191" t="n"/>
      <c r="CC212" s="191" t="n"/>
      <c r="CD212" s="191" t="n"/>
      <c r="CE212" s="191" t="n"/>
      <c r="CF212" s="191" t="n"/>
      <c r="CG212" s="191" t="n"/>
      <c r="CH212" s="191" t="n"/>
      <c r="CI212" s="191" t="n"/>
      <c r="CJ212" s="2783" t="n"/>
      <c r="CO212" s="191" t="n"/>
      <c r="CP212" s="190" t="n"/>
      <c r="CQ212" s="191" t="n"/>
      <c r="CR212" s="2606" t="n"/>
      <c r="CS212" s="2606" t="n"/>
      <c r="CT212" s="2606" t="n"/>
      <c r="CU212" s="2606" t="n"/>
      <c r="CV212" s="2606" t="n"/>
      <c r="CW212" s="2606" t="n"/>
      <c r="CZ212" s="2606" t="n"/>
      <c r="DA212" s="2606" t="n"/>
      <c r="DB212" s="2606" t="n"/>
      <c r="DC212" s="2606" t="n"/>
      <c r="DD212" s="2606" t="n"/>
      <c r="DE212" s="191" t="n"/>
      <c r="DF212" s="191" t="n"/>
      <c r="DG212" s="191" t="n"/>
      <c r="DH212" s="191" t="n"/>
      <c r="DI212" s="418" t="n"/>
      <c r="DJ212" s="2605" t="n"/>
    </row>
    <row customFormat="1" r="213" s="2730">
      <c r="H213" s="2728" t="n"/>
      <c r="J213" s="2728" t="n"/>
      <c r="N213" s="190" t="n"/>
      <c r="T213" s="2728" t="n"/>
      <c r="AB213" s="191" t="n"/>
      <c r="AC213" s="191" t="n"/>
      <c r="AD213" s="191" t="n"/>
      <c r="AE213" s="191" t="n"/>
      <c r="AF213" s="191" t="n"/>
      <c r="AG213" s="191" t="n"/>
      <c r="AH213" s="191" t="n"/>
      <c r="AI213" s="191" t="n"/>
      <c r="AJ213" s="191" t="n"/>
      <c r="AK213" s="191" t="n"/>
      <c r="AL213" s="191" t="n"/>
      <c r="AM213" s="191" t="n"/>
      <c r="AN213" s="191" t="n"/>
      <c r="AO213" s="191" t="n"/>
      <c r="AP213" s="191" t="n"/>
      <c r="AQ213" s="191" t="n"/>
      <c r="AR213" s="191" t="n"/>
      <c r="AS213" s="191" t="n"/>
      <c r="AT213" s="191" t="n"/>
      <c r="AU213" s="2605" t="n"/>
      <c r="AV213" s="191" t="n"/>
      <c r="AW213" s="191" t="n"/>
      <c r="AX213" s="191" t="n"/>
      <c r="AY213" s="191" t="n"/>
      <c r="AZ213" s="191" t="n"/>
      <c r="BA213" s="191" t="n"/>
      <c r="BB213" s="191" t="n"/>
      <c r="BC213" s="191" t="n"/>
      <c r="BD213" s="191" t="n"/>
      <c r="BE213" s="191" t="n"/>
      <c r="BF213" s="191" t="n"/>
      <c r="BG213" s="191" t="n"/>
      <c r="BH213" s="191" t="n"/>
      <c r="BI213" s="191" t="n"/>
      <c r="BJ213" s="191" t="n"/>
      <c r="BK213" s="2605" t="n"/>
      <c r="BL213" s="191" t="n"/>
      <c r="BM213" s="191" t="n"/>
      <c r="BN213" s="191" t="n"/>
      <c r="BO213" s="191" t="n"/>
      <c r="BP213" s="191" t="n"/>
      <c r="BQ213" s="191" t="n"/>
      <c r="BR213" s="191" t="n"/>
      <c r="BS213" s="191" t="n"/>
      <c r="BT213" s="191" t="n"/>
      <c r="BU213" s="191" t="n"/>
      <c r="BV213" s="191" t="n"/>
      <c r="BW213" s="191" t="n"/>
      <c r="BX213" s="191" t="n"/>
      <c r="BY213" s="191" t="n"/>
      <c r="BZ213" s="191" t="n"/>
      <c r="CA213" s="191" t="n"/>
      <c r="CB213" s="191" t="n"/>
      <c r="CC213" s="191" t="n"/>
      <c r="CD213" s="191" t="n"/>
      <c r="CE213" s="191" t="n"/>
      <c r="CF213" s="191" t="n"/>
      <c r="CG213" s="191" t="n"/>
      <c r="CH213" s="191" t="n"/>
      <c r="CI213" s="191" t="n"/>
      <c r="CJ213" s="2783" t="n"/>
      <c r="CO213" s="191" t="n"/>
      <c r="CP213" s="190" t="n"/>
      <c r="CQ213" s="191" t="n"/>
      <c r="CR213" s="2606" t="n"/>
      <c r="CS213" s="2606" t="n"/>
      <c r="CT213" s="2606" t="n"/>
      <c r="CU213" s="2606" t="n"/>
      <c r="CV213" s="2606" t="n"/>
      <c r="CW213" s="2606" t="n"/>
      <c r="CZ213" s="2606" t="n"/>
      <c r="DA213" s="2606" t="n"/>
      <c r="DB213" s="2606" t="n"/>
      <c r="DC213" s="2606" t="n"/>
      <c r="DD213" s="2606" t="n"/>
      <c r="DE213" s="191" t="n"/>
      <c r="DF213" s="191" t="n"/>
      <c r="DG213" s="191" t="n"/>
      <c r="DH213" s="191" t="n"/>
      <c r="DI213" s="418" t="n"/>
      <c r="DJ213" s="2605" t="n"/>
    </row>
    <row customFormat="1" r="214" s="2730">
      <c r="H214" s="2728" t="n"/>
      <c r="J214" s="2728" t="n"/>
      <c r="N214" s="190" t="n"/>
      <c r="T214" s="2728" t="n"/>
      <c r="AB214" s="191" t="n"/>
      <c r="AC214" s="191" t="n"/>
      <c r="AD214" s="191" t="n"/>
      <c r="AE214" s="191" t="n"/>
      <c r="AF214" s="191" t="n"/>
      <c r="AG214" s="191" t="n"/>
      <c r="AH214" s="191" t="n"/>
      <c r="AI214" s="191" t="n"/>
      <c r="AJ214" s="191" t="n"/>
      <c r="AK214" s="191" t="n"/>
      <c r="AL214" s="191" t="n"/>
      <c r="AM214" s="191" t="n"/>
      <c r="AN214" s="191" t="n"/>
      <c r="AO214" s="191" t="n"/>
      <c r="AP214" s="191" t="n"/>
      <c r="AQ214" s="191" t="n"/>
      <c r="AR214" s="191" t="n"/>
      <c r="AS214" s="191" t="n"/>
      <c r="AT214" s="191" t="n"/>
      <c r="AU214" s="2605" t="n"/>
      <c r="AV214" s="191" t="n"/>
      <c r="AW214" s="191" t="n"/>
      <c r="AX214" s="191" t="n"/>
      <c r="AY214" s="191" t="n"/>
      <c r="AZ214" s="191" t="n"/>
      <c r="BA214" s="191" t="n"/>
      <c r="BB214" s="191" t="n"/>
      <c r="BC214" s="191" t="n"/>
      <c r="BD214" s="191" t="n"/>
      <c r="BE214" s="191" t="n"/>
      <c r="BF214" s="191" t="n"/>
      <c r="BG214" s="191" t="n"/>
      <c r="BH214" s="191" t="n"/>
      <c r="BI214" s="191" t="n"/>
      <c r="BJ214" s="191" t="n"/>
      <c r="BK214" s="2605" t="n"/>
      <c r="BL214" s="191" t="n"/>
      <c r="BM214" s="191" t="n"/>
      <c r="BN214" s="191" t="n"/>
      <c r="BO214" s="191" t="n"/>
      <c r="BP214" s="191" t="n"/>
      <c r="BQ214" s="191" t="n"/>
      <c r="BR214" s="191" t="n"/>
      <c r="BS214" s="191" t="n"/>
      <c r="BT214" s="191" t="n"/>
      <c r="BU214" s="191" t="n"/>
      <c r="BV214" s="191" t="n"/>
      <c r="BW214" s="191" t="n"/>
      <c r="BX214" s="191" t="n"/>
      <c r="BY214" s="191" t="n"/>
      <c r="BZ214" s="191" t="n"/>
      <c r="CA214" s="191" t="n"/>
      <c r="CB214" s="191" t="n"/>
      <c r="CC214" s="191" t="n"/>
      <c r="CD214" s="191" t="n"/>
      <c r="CE214" s="191" t="n"/>
      <c r="CF214" s="191" t="n"/>
      <c r="CG214" s="191" t="n"/>
      <c r="CH214" s="191" t="n"/>
      <c r="CI214" s="191" t="n"/>
      <c r="CJ214" s="2783" t="n"/>
      <c r="CO214" s="191" t="n"/>
      <c r="CP214" s="190" t="n"/>
      <c r="CQ214" s="191" t="n"/>
      <c r="CR214" s="2606" t="n"/>
      <c r="CS214" s="2606" t="n"/>
      <c r="CT214" s="2606" t="n"/>
      <c r="CU214" s="2606" t="n"/>
      <c r="CV214" s="2606" t="n"/>
      <c r="CW214" s="2606" t="n"/>
      <c r="CZ214" s="2606" t="n"/>
      <c r="DA214" s="2606" t="n"/>
      <c r="DB214" s="2606" t="n"/>
      <c r="DC214" s="2606" t="n"/>
      <c r="DD214" s="2606" t="n"/>
      <c r="DE214" s="191" t="n"/>
      <c r="DF214" s="191" t="n"/>
      <c r="DG214" s="191" t="n"/>
      <c r="DH214" s="191" t="n"/>
      <c r="DI214" s="418" t="n"/>
      <c r="DJ214" s="2605" t="n"/>
    </row>
    <row customFormat="1" r="215" s="2730">
      <c r="H215" s="2728" t="n"/>
      <c r="J215" s="2728" t="n"/>
      <c r="N215" s="190" t="n"/>
      <c r="T215" s="2728" t="n"/>
      <c r="AB215" s="191" t="n"/>
      <c r="AC215" s="191" t="n"/>
      <c r="AD215" s="191" t="n"/>
      <c r="AE215" s="191" t="n"/>
      <c r="AF215" s="191" t="n"/>
      <c r="AG215" s="191" t="n"/>
      <c r="AH215" s="191" t="n"/>
      <c r="AI215" s="191" t="n"/>
      <c r="AJ215" s="191" t="n"/>
      <c r="AK215" s="191" t="n"/>
      <c r="AL215" s="191" t="n"/>
      <c r="AM215" s="191" t="n"/>
      <c r="AN215" s="191" t="n"/>
      <c r="AO215" s="191" t="n"/>
      <c r="AP215" s="191" t="n"/>
      <c r="AQ215" s="191" t="n"/>
      <c r="AR215" s="191" t="n"/>
      <c r="AS215" s="191" t="n"/>
      <c r="AT215" s="191" t="n"/>
      <c r="AU215" s="2605" t="n"/>
      <c r="AV215" s="191" t="n"/>
      <c r="AW215" s="191" t="n"/>
      <c r="AX215" s="191" t="n"/>
      <c r="AY215" s="191" t="n"/>
      <c r="AZ215" s="191" t="n"/>
      <c r="BA215" s="191" t="n"/>
      <c r="BB215" s="191" t="n"/>
      <c r="BC215" s="191" t="n"/>
      <c r="BD215" s="191" t="n"/>
      <c r="BE215" s="191" t="n"/>
      <c r="BF215" s="191" t="n"/>
      <c r="BG215" s="191" t="n"/>
      <c r="BH215" s="191" t="n"/>
      <c r="BI215" s="191" t="n"/>
      <c r="BJ215" s="191" t="n"/>
      <c r="BK215" s="2605" t="n"/>
      <c r="BL215" s="191" t="n"/>
      <c r="BM215" s="191" t="n"/>
      <c r="BN215" s="191" t="n"/>
      <c r="BO215" s="191" t="n"/>
      <c r="BP215" s="191" t="n"/>
      <c r="BQ215" s="191" t="n"/>
      <c r="BR215" s="191" t="n"/>
      <c r="BS215" s="191" t="n"/>
      <c r="BT215" s="191" t="n"/>
      <c r="BU215" s="191" t="n"/>
      <c r="BV215" s="191" t="n"/>
      <c r="BW215" s="191" t="n"/>
      <c r="BX215" s="191" t="n"/>
      <c r="BY215" s="191" t="n"/>
      <c r="BZ215" s="191" t="n"/>
      <c r="CA215" s="191" t="n"/>
      <c r="CB215" s="191" t="n"/>
      <c r="CC215" s="191" t="n"/>
      <c r="CD215" s="191" t="n"/>
      <c r="CE215" s="191" t="n"/>
      <c r="CF215" s="191" t="n"/>
      <c r="CG215" s="191" t="n"/>
      <c r="CH215" s="191" t="n"/>
      <c r="CI215" s="191" t="n"/>
      <c r="CJ215" s="2783" t="n"/>
      <c r="CO215" s="191" t="n"/>
      <c r="CP215" s="190" t="n"/>
      <c r="CQ215" s="191" t="n"/>
      <c r="CR215" s="2606" t="n"/>
      <c r="CS215" s="2606" t="n"/>
      <c r="CT215" s="2606" t="n"/>
      <c r="CU215" s="2606" t="n"/>
      <c r="CV215" s="2606" t="n"/>
      <c r="CW215" s="2606" t="n"/>
      <c r="CZ215" s="2606" t="n"/>
      <c r="DA215" s="2606" t="n"/>
      <c r="DB215" s="2606" t="n"/>
      <c r="DC215" s="2606" t="n"/>
      <c r="DD215" s="2606" t="n"/>
      <c r="DE215" s="191" t="n"/>
      <c r="DF215" s="191" t="n"/>
      <c r="DG215" s="191" t="n"/>
      <c r="DH215" s="191" t="n"/>
      <c r="DI215" s="418" t="n"/>
      <c r="DJ215" s="2605" t="n"/>
    </row>
    <row customFormat="1" r="216" s="2730">
      <c r="H216" s="2728" t="n"/>
      <c r="J216" s="2728" t="n"/>
      <c r="N216" s="190" t="n"/>
      <c r="T216" s="2728" t="n"/>
      <c r="AB216" s="191" t="n"/>
      <c r="AC216" s="191" t="n"/>
      <c r="AD216" s="191" t="n"/>
      <c r="AE216" s="191" t="n"/>
      <c r="AF216" s="191" t="n"/>
      <c r="AG216" s="191" t="n"/>
      <c r="AH216" s="191" t="n"/>
      <c r="AI216" s="191" t="n"/>
      <c r="AJ216" s="191" t="n"/>
      <c r="AK216" s="191" t="n"/>
      <c r="AL216" s="191" t="n"/>
      <c r="AM216" s="191" t="n"/>
      <c r="AN216" s="191" t="n"/>
      <c r="AO216" s="191" t="n"/>
      <c r="AP216" s="191" t="n"/>
      <c r="AQ216" s="191" t="n"/>
      <c r="AR216" s="191" t="n"/>
      <c r="AS216" s="191" t="n"/>
      <c r="AT216" s="191" t="n"/>
      <c r="AU216" s="2605" t="n"/>
      <c r="AV216" s="191" t="n"/>
      <c r="AW216" s="191" t="n"/>
      <c r="AX216" s="191" t="n"/>
      <c r="AY216" s="191" t="n"/>
      <c r="AZ216" s="191" t="n"/>
      <c r="BA216" s="191" t="n"/>
      <c r="BB216" s="191" t="n"/>
      <c r="BC216" s="191" t="n"/>
      <c r="BD216" s="191" t="n"/>
      <c r="BE216" s="191" t="n"/>
      <c r="BF216" s="191" t="n"/>
      <c r="BG216" s="191" t="n"/>
      <c r="BH216" s="191" t="n"/>
      <c r="BI216" s="191" t="n"/>
      <c r="BJ216" s="191" t="n"/>
      <c r="BK216" s="2605" t="n"/>
      <c r="BL216" s="191" t="n"/>
      <c r="BM216" s="191" t="n"/>
      <c r="BN216" s="191" t="n"/>
      <c r="BO216" s="191" t="n"/>
      <c r="BP216" s="191" t="n"/>
      <c r="BQ216" s="191" t="n"/>
      <c r="BR216" s="191" t="n"/>
      <c r="BS216" s="191" t="n"/>
      <c r="BT216" s="191" t="n"/>
      <c r="BU216" s="191" t="n"/>
      <c r="BV216" s="191" t="n"/>
      <c r="BW216" s="191" t="n"/>
      <c r="BX216" s="191" t="n"/>
      <c r="BY216" s="191" t="n"/>
      <c r="BZ216" s="191" t="n"/>
      <c r="CA216" s="191" t="n"/>
      <c r="CB216" s="191" t="n"/>
      <c r="CC216" s="191" t="n"/>
      <c r="CD216" s="191" t="n"/>
      <c r="CE216" s="191" t="n"/>
      <c r="CF216" s="191" t="n"/>
      <c r="CG216" s="191" t="n"/>
      <c r="CH216" s="191" t="n"/>
      <c r="CI216" s="191" t="n"/>
      <c r="CJ216" s="2783" t="n"/>
      <c r="CO216" s="191" t="n"/>
      <c r="CP216" s="190" t="n"/>
      <c r="CQ216" s="191" t="n"/>
      <c r="CR216" s="2606" t="n"/>
      <c r="CS216" s="2606" t="n"/>
      <c r="CT216" s="2606" t="n"/>
      <c r="CU216" s="2606" t="n"/>
      <c r="CV216" s="2606" t="n"/>
      <c r="CW216" s="2606" t="n"/>
      <c r="CZ216" s="2606" t="n"/>
      <c r="DA216" s="2606" t="n"/>
      <c r="DB216" s="2606" t="n"/>
      <c r="DC216" s="2606" t="n"/>
      <c r="DD216" s="2606" t="n"/>
      <c r="DE216" s="191" t="n"/>
      <c r="DF216" s="191" t="n"/>
      <c r="DG216" s="191" t="n"/>
      <c r="DH216" s="191" t="n"/>
      <c r="DI216" s="418" t="n"/>
      <c r="DJ216" s="2605" t="n"/>
    </row>
    <row customFormat="1" r="217" s="2730">
      <c r="H217" s="2728" t="n"/>
      <c r="J217" s="2728" t="n"/>
      <c r="N217" s="190" t="n"/>
      <c r="T217" s="2728" t="n"/>
      <c r="AB217" s="191" t="n"/>
      <c r="AC217" s="191" t="n"/>
      <c r="AD217" s="191" t="n"/>
      <c r="AE217" s="191" t="n"/>
      <c r="AF217" s="191" t="n"/>
      <c r="AG217" s="191" t="n"/>
      <c r="AH217" s="191" t="n"/>
      <c r="AI217" s="191" t="n"/>
      <c r="AJ217" s="191" t="n"/>
      <c r="AK217" s="191" t="n"/>
      <c r="AL217" s="191" t="n"/>
      <c r="AM217" s="191" t="n"/>
      <c r="AN217" s="191" t="n"/>
      <c r="AO217" s="191" t="n"/>
      <c r="AP217" s="191" t="n"/>
      <c r="AQ217" s="191" t="n"/>
      <c r="AR217" s="191" t="n"/>
      <c r="AS217" s="191" t="n"/>
      <c r="AT217" s="191" t="n"/>
      <c r="AU217" s="2605" t="n"/>
      <c r="AV217" s="191" t="n"/>
      <c r="AW217" s="191" t="n"/>
      <c r="AX217" s="191" t="n"/>
      <c r="AY217" s="191" t="n"/>
      <c r="AZ217" s="191" t="n"/>
      <c r="BA217" s="191" t="n"/>
      <c r="BB217" s="191" t="n"/>
      <c r="BC217" s="191" t="n"/>
      <c r="BD217" s="191" t="n"/>
      <c r="BE217" s="191" t="n"/>
      <c r="BF217" s="191" t="n"/>
      <c r="BG217" s="191" t="n"/>
      <c r="BH217" s="191" t="n"/>
      <c r="BI217" s="191" t="n"/>
      <c r="BJ217" s="191" t="n"/>
      <c r="BK217" s="2605" t="n"/>
      <c r="BL217" s="191" t="n"/>
      <c r="BM217" s="191" t="n"/>
      <c r="BN217" s="191" t="n"/>
      <c r="BO217" s="191" t="n"/>
      <c r="BP217" s="191" t="n"/>
      <c r="BQ217" s="191" t="n"/>
      <c r="BR217" s="191" t="n"/>
      <c r="BS217" s="191" t="n"/>
      <c r="BT217" s="191" t="n"/>
      <c r="BU217" s="191" t="n"/>
      <c r="BV217" s="191" t="n"/>
      <c r="BW217" s="191" t="n"/>
      <c r="BX217" s="191" t="n"/>
      <c r="BY217" s="191" t="n"/>
      <c r="BZ217" s="191" t="n"/>
      <c r="CA217" s="191" t="n"/>
      <c r="CB217" s="191" t="n"/>
      <c r="CC217" s="191" t="n"/>
      <c r="CD217" s="191" t="n"/>
      <c r="CE217" s="191" t="n"/>
      <c r="CF217" s="191" t="n"/>
      <c r="CG217" s="191" t="n"/>
      <c r="CH217" s="191" t="n"/>
      <c r="CI217" s="191" t="n"/>
      <c r="CJ217" s="2783" t="n"/>
      <c r="CO217" s="191" t="n"/>
      <c r="CP217" s="190" t="n"/>
      <c r="CQ217" s="191" t="n"/>
      <c r="CR217" s="2606" t="n"/>
      <c r="CS217" s="2606" t="n"/>
      <c r="CT217" s="2606" t="n"/>
      <c r="CU217" s="2606" t="n"/>
      <c r="CV217" s="2606" t="n"/>
      <c r="CW217" s="2606" t="n"/>
      <c r="CZ217" s="2606" t="n"/>
      <c r="DA217" s="2606" t="n"/>
      <c r="DB217" s="2606" t="n"/>
      <c r="DC217" s="2606" t="n"/>
      <c r="DD217" s="2606" t="n"/>
      <c r="DE217" s="191" t="n"/>
      <c r="DF217" s="191" t="n"/>
      <c r="DG217" s="191" t="n"/>
      <c r="DH217" s="191" t="n"/>
      <c r="DI217" s="418" t="n"/>
      <c r="DJ217" s="2605" t="n"/>
    </row>
    <row customFormat="1" r="218" s="2730">
      <c r="H218" s="2728" t="n"/>
      <c r="J218" s="2728" t="n"/>
      <c r="N218" s="190" t="n"/>
      <c r="T218" s="2728" t="n"/>
      <c r="AB218" s="191" t="n"/>
      <c r="AC218" s="191" t="n"/>
      <c r="AD218" s="191" t="n"/>
      <c r="AE218" s="191" t="n"/>
      <c r="AF218" s="191" t="n"/>
      <c r="AG218" s="191" t="n"/>
      <c r="AH218" s="191" t="n"/>
      <c r="AI218" s="191" t="n"/>
      <c r="AJ218" s="191" t="n"/>
      <c r="AK218" s="191" t="n"/>
      <c r="AL218" s="191" t="n"/>
      <c r="AM218" s="191" t="n"/>
      <c r="AN218" s="191" t="n"/>
      <c r="AO218" s="191" t="n"/>
      <c r="AP218" s="191" t="n"/>
      <c r="AQ218" s="191" t="n"/>
      <c r="AR218" s="191" t="n"/>
      <c r="AS218" s="191" t="n"/>
      <c r="AT218" s="191" t="n"/>
      <c r="AU218" s="2605" t="n"/>
      <c r="AV218" s="191" t="n"/>
      <c r="AW218" s="191" t="n"/>
      <c r="AX218" s="191" t="n"/>
      <c r="AY218" s="191" t="n"/>
      <c r="AZ218" s="191" t="n"/>
      <c r="BA218" s="191" t="n"/>
      <c r="BB218" s="191" t="n"/>
      <c r="BC218" s="191" t="n"/>
      <c r="BD218" s="191" t="n"/>
      <c r="BE218" s="191" t="n"/>
      <c r="BF218" s="191" t="n"/>
      <c r="BG218" s="191" t="n"/>
      <c r="BH218" s="191" t="n"/>
      <c r="BI218" s="191" t="n"/>
      <c r="BJ218" s="191" t="n"/>
      <c r="BK218" s="2605" t="n"/>
      <c r="BL218" s="191" t="n"/>
      <c r="BM218" s="191" t="n"/>
      <c r="BN218" s="191" t="n"/>
      <c r="BO218" s="191" t="n"/>
      <c r="BP218" s="191" t="n"/>
      <c r="BQ218" s="191" t="n"/>
      <c r="BR218" s="191" t="n"/>
      <c r="BS218" s="191" t="n"/>
      <c r="BT218" s="191" t="n"/>
      <c r="BU218" s="191" t="n"/>
      <c r="BV218" s="191" t="n"/>
      <c r="BW218" s="191" t="n"/>
      <c r="BX218" s="191" t="n"/>
      <c r="BY218" s="191" t="n"/>
      <c r="BZ218" s="191" t="n"/>
      <c r="CA218" s="191" t="n"/>
      <c r="CB218" s="191" t="n"/>
      <c r="CC218" s="191" t="n"/>
      <c r="CD218" s="191" t="n"/>
      <c r="CE218" s="191" t="n"/>
      <c r="CF218" s="191" t="n"/>
      <c r="CG218" s="191" t="n"/>
      <c r="CH218" s="191" t="n"/>
      <c r="CI218" s="191" t="n"/>
      <c r="CJ218" s="2783" t="n"/>
      <c r="CO218" s="191" t="n"/>
      <c r="CP218" s="190" t="n"/>
      <c r="CQ218" s="191" t="n"/>
      <c r="CR218" s="2606" t="n"/>
      <c r="CS218" s="2606" t="n"/>
      <c r="CT218" s="2606" t="n"/>
      <c r="CU218" s="2606" t="n"/>
      <c r="CV218" s="2606" t="n"/>
      <c r="CW218" s="2606" t="n"/>
      <c r="CZ218" s="2606" t="n"/>
      <c r="DA218" s="2606" t="n"/>
      <c r="DB218" s="2606" t="n"/>
      <c r="DC218" s="2606" t="n"/>
      <c r="DD218" s="2606" t="n"/>
      <c r="DE218" s="191" t="n"/>
      <c r="DF218" s="191" t="n"/>
      <c r="DG218" s="191" t="n"/>
      <c r="DH218" s="191" t="n"/>
      <c r="DI218" s="418" t="n"/>
      <c r="DJ218" s="2605" t="n"/>
    </row>
    <row customFormat="1" r="219" s="2730">
      <c r="H219" s="2728" t="n"/>
      <c r="J219" s="2728" t="n"/>
      <c r="N219" s="190" t="n"/>
      <c r="T219" s="2728" t="n"/>
      <c r="AB219" s="191" t="n"/>
      <c r="AC219" s="191" t="n"/>
      <c r="AD219" s="191" t="n"/>
      <c r="AE219" s="191" t="n"/>
      <c r="AF219" s="191" t="n"/>
      <c r="AG219" s="191" t="n"/>
      <c r="AH219" s="191" t="n"/>
      <c r="AI219" s="191" t="n"/>
      <c r="AJ219" s="191" t="n"/>
      <c r="AK219" s="191" t="n"/>
      <c r="AL219" s="191" t="n"/>
      <c r="AM219" s="191" t="n"/>
      <c r="AN219" s="191" t="n"/>
      <c r="AO219" s="191" t="n"/>
      <c r="AP219" s="191" t="n"/>
      <c r="AQ219" s="191" t="n"/>
      <c r="AR219" s="191" t="n"/>
      <c r="AS219" s="191" t="n"/>
      <c r="AT219" s="191" t="n"/>
      <c r="AU219" s="2605" t="n"/>
      <c r="AV219" s="191" t="n"/>
      <c r="AW219" s="191" t="n"/>
      <c r="AX219" s="191" t="n"/>
      <c r="AY219" s="191" t="n"/>
      <c r="AZ219" s="191" t="n"/>
      <c r="BA219" s="191" t="n"/>
      <c r="BB219" s="191" t="n"/>
      <c r="BC219" s="191" t="n"/>
      <c r="BD219" s="191" t="n"/>
      <c r="BE219" s="191" t="n"/>
      <c r="BF219" s="191" t="n"/>
      <c r="BG219" s="191" t="n"/>
      <c r="BH219" s="191" t="n"/>
      <c r="BI219" s="191" t="n"/>
      <c r="BJ219" s="191" t="n"/>
      <c r="BK219" s="2605" t="n"/>
      <c r="BL219" s="191" t="n"/>
      <c r="BM219" s="191" t="n"/>
      <c r="BN219" s="191" t="n"/>
      <c r="BO219" s="191" t="n"/>
      <c r="BP219" s="191" t="n"/>
      <c r="BQ219" s="191" t="n"/>
      <c r="BR219" s="191" t="n"/>
      <c r="BS219" s="191" t="n"/>
      <c r="BT219" s="191" t="n"/>
      <c r="BU219" s="191" t="n"/>
      <c r="BV219" s="191" t="n"/>
      <c r="BW219" s="191" t="n"/>
      <c r="BX219" s="191" t="n"/>
      <c r="BY219" s="191" t="n"/>
      <c r="BZ219" s="191" t="n"/>
      <c r="CA219" s="191" t="n"/>
      <c r="CB219" s="191" t="n"/>
      <c r="CC219" s="191" t="n"/>
      <c r="CD219" s="191" t="n"/>
      <c r="CE219" s="191" t="n"/>
      <c r="CF219" s="191" t="n"/>
      <c r="CG219" s="191" t="n"/>
      <c r="CH219" s="191" t="n"/>
      <c r="CI219" s="191" t="n"/>
      <c r="CJ219" s="2783" t="n"/>
      <c r="CO219" s="191" t="n"/>
      <c r="CP219" s="190" t="n"/>
      <c r="CQ219" s="191" t="n"/>
      <c r="CR219" s="2606" t="n"/>
      <c r="CS219" s="2606" t="n"/>
      <c r="CT219" s="2606" t="n"/>
      <c r="CU219" s="2606" t="n"/>
      <c r="CV219" s="2606" t="n"/>
      <c r="CW219" s="2606" t="n"/>
      <c r="CZ219" s="2606" t="n"/>
      <c r="DA219" s="2606" t="n"/>
      <c r="DB219" s="2606" t="n"/>
      <c r="DC219" s="2606" t="n"/>
      <c r="DD219" s="2606" t="n"/>
      <c r="DE219" s="191" t="n"/>
      <c r="DF219" s="191" t="n"/>
      <c r="DG219" s="191" t="n"/>
      <c r="DH219" s="191" t="n"/>
      <c r="DI219" s="418" t="n"/>
      <c r="DJ219" s="2605" t="n"/>
    </row>
    <row customFormat="1" r="220" s="2730">
      <c r="H220" s="2728" t="n"/>
      <c r="J220" s="2728" t="n"/>
      <c r="N220" s="190" t="n"/>
      <c r="T220" s="2728" t="n"/>
      <c r="AB220" s="191" t="n"/>
      <c r="AC220" s="191" t="n"/>
      <c r="AD220" s="191" t="n"/>
      <c r="AE220" s="191" t="n"/>
      <c r="AF220" s="191" t="n"/>
      <c r="AG220" s="191" t="n"/>
      <c r="AH220" s="191" t="n"/>
      <c r="AI220" s="191" t="n"/>
      <c r="AJ220" s="191" t="n"/>
      <c r="AK220" s="191" t="n"/>
      <c r="AL220" s="191" t="n"/>
      <c r="AM220" s="191" t="n"/>
      <c r="AN220" s="191" t="n"/>
      <c r="AO220" s="191" t="n"/>
      <c r="AP220" s="191" t="n"/>
      <c r="AQ220" s="191" t="n"/>
      <c r="AR220" s="191" t="n"/>
      <c r="AS220" s="191" t="n"/>
      <c r="AT220" s="191" t="n"/>
      <c r="AU220" s="2605" t="n"/>
      <c r="AV220" s="191" t="n"/>
      <c r="AW220" s="191" t="n"/>
      <c r="AX220" s="191" t="n"/>
      <c r="AY220" s="191" t="n"/>
      <c r="AZ220" s="191" t="n"/>
      <c r="BA220" s="191" t="n"/>
      <c r="BB220" s="191" t="n"/>
      <c r="BC220" s="191" t="n"/>
      <c r="BD220" s="191" t="n"/>
      <c r="BE220" s="191" t="n"/>
      <c r="BF220" s="191" t="n"/>
      <c r="BG220" s="191" t="n"/>
      <c r="BH220" s="191" t="n"/>
      <c r="BI220" s="191" t="n"/>
      <c r="BJ220" s="191" t="n"/>
      <c r="BK220" s="2605" t="n"/>
      <c r="BL220" s="191" t="n"/>
      <c r="BM220" s="191" t="n"/>
      <c r="BN220" s="191" t="n"/>
      <c r="BO220" s="191" t="n"/>
      <c r="BP220" s="191" t="n"/>
      <c r="BQ220" s="191" t="n"/>
      <c r="BR220" s="191" t="n"/>
      <c r="BS220" s="191" t="n"/>
      <c r="BT220" s="191" t="n"/>
      <c r="BU220" s="191" t="n"/>
      <c r="BV220" s="191" t="n"/>
      <c r="BW220" s="191" t="n"/>
      <c r="BX220" s="191" t="n"/>
      <c r="BY220" s="191" t="n"/>
      <c r="BZ220" s="191" t="n"/>
      <c r="CA220" s="191" t="n"/>
      <c r="CB220" s="191" t="n"/>
      <c r="CC220" s="191" t="n"/>
      <c r="CD220" s="191" t="n"/>
      <c r="CE220" s="191" t="n"/>
      <c r="CF220" s="191" t="n"/>
      <c r="CG220" s="191" t="n"/>
      <c r="CH220" s="191" t="n"/>
      <c r="CI220" s="191" t="n"/>
      <c r="CJ220" s="2783" t="n"/>
      <c r="CO220" s="191" t="n"/>
      <c r="CP220" s="190" t="n"/>
      <c r="CQ220" s="191" t="n"/>
      <c r="CR220" s="2606" t="n"/>
      <c r="CS220" s="2606" t="n"/>
      <c r="CT220" s="2606" t="n"/>
      <c r="CU220" s="2606" t="n"/>
      <c r="CV220" s="2606" t="n"/>
      <c r="CW220" s="2606" t="n"/>
      <c r="CZ220" s="2606" t="n"/>
      <c r="DA220" s="2606" t="n"/>
      <c r="DB220" s="2606" t="n"/>
      <c r="DC220" s="2606" t="n"/>
      <c r="DD220" s="2606" t="n"/>
      <c r="DE220" s="191" t="n"/>
      <c r="DF220" s="191" t="n"/>
      <c r="DG220" s="191" t="n"/>
      <c r="DH220" s="191" t="n"/>
      <c r="DI220" s="418" t="n"/>
      <c r="DJ220" s="2605" t="n"/>
    </row>
    <row customFormat="1" r="221" s="2730">
      <c r="H221" s="2728" t="n"/>
      <c r="J221" s="2728" t="n"/>
      <c r="N221" s="190" t="n"/>
      <c r="T221" s="2728" t="n"/>
      <c r="AB221" s="191" t="n"/>
      <c r="AC221" s="191" t="n"/>
      <c r="AD221" s="191" t="n"/>
      <c r="AE221" s="191" t="n"/>
      <c r="AF221" s="191" t="n"/>
      <c r="AG221" s="191" t="n"/>
      <c r="AH221" s="191" t="n"/>
      <c r="AI221" s="191" t="n"/>
      <c r="AJ221" s="191" t="n"/>
      <c r="AK221" s="191" t="n"/>
      <c r="AL221" s="191" t="n"/>
      <c r="AM221" s="191" t="n"/>
      <c r="AN221" s="191" t="n"/>
      <c r="AO221" s="191" t="n"/>
      <c r="AP221" s="191" t="n"/>
      <c r="AQ221" s="191" t="n"/>
      <c r="AR221" s="191" t="n"/>
      <c r="AS221" s="191" t="n"/>
      <c r="AT221" s="191" t="n"/>
      <c r="AU221" s="2605" t="n"/>
      <c r="AV221" s="191" t="n"/>
      <c r="AW221" s="191" t="n"/>
      <c r="AX221" s="191" t="n"/>
      <c r="AY221" s="191" t="n"/>
      <c r="AZ221" s="191" t="n"/>
      <c r="BA221" s="191" t="n"/>
      <c r="BB221" s="191" t="n"/>
      <c r="BC221" s="191" t="n"/>
      <c r="BD221" s="191" t="n"/>
      <c r="BE221" s="191" t="n"/>
      <c r="BF221" s="191" t="n"/>
      <c r="BG221" s="191" t="n"/>
      <c r="BH221" s="191" t="n"/>
      <c r="BI221" s="191" t="n"/>
      <c r="BJ221" s="191" t="n"/>
      <c r="BK221" s="2605" t="n"/>
      <c r="BL221" s="191" t="n"/>
      <c r="BM221" s="191" t="n"/>
      <c r="BN221" s="191" t="n"/>
      <c r="BO221" s="191" t="n"/>
      <c r="BP221" s="191" t="n"/>
      <c r="BQ221" s="191" t="n"/>
      <c r="BR221" s="191" t="n"/>
      <c r="BS221" s="191" t="n"/>
      <c r="BT221" s="191" t="n"/>
      <c r="BU221" s="191" t="n"/>
      <c r="BV221" s="191" t="n"/>
      <c r="BW221" s="191" t="n"/>
      <c r="BX221" s="191" t="n"/>
      <c r="BY221" s="191" t="n"/>
      <c r="BZ221" s="191" t="n"/>
      <c r="CA221" s="191" t="n"/>
      <c r="CB221" s="191" t="n"/>
      <c r="CC221" s="191" t="n"/>
      <c r="CD221" s="191" t="n"/>
      <c r="CE221" s="191" t="n"/>
      <c r="CF221" s="191" t="n"/>
      <c r="CG221" s="191" t="n"/>
      <c r="CH221" s="191" t="n"/>
      <c r="CI221" s="191" t="n"/>
      <c r="CJ221" s="2783" t="n"/>
      <c r="CO221" s="191" t="n"/>
      <c r="CP221" s="190" t="n"/>
      <c r="CQ221" s="191" t="n"/>
      <c r="CR221" s="2606" t="n"/>
      <c r="CS221" s="2606" t="n"/>
      <c r="CT221" s="2606" t="n"/>
      <c r="CU221" s="2606" t="n"/>
      <c r="CV221" s="2606" t="n"/>
      <c r="CW221" s="2606" t="n"/>
      <c r="CZ221" s="2606" t="n"/>
      <c r="DA221" s="2606" t="n"/>
      <c r="DB221" s="2606" t="n"/>
      <c r="DC221" s="2606" t="n"/>
      <c r="DD221" s="2606" t="n"/>
      <c r="DE221" s="191" t="n"/>
      <c r="DF221" s="191" t="n"/>
      <c r="DG221" s="191" t="n"/>
      <c r="DH221" s="191" t="n"/>
      <c r="DI221" s="418" t="n"/>
      <c r="DJ221" s="2605" t="n"/>
    </row>
    <row customFormat="1" r="222" s="2730">
      <c r="H222" s="2728" t="n"/>
      <c r="J222" s="2728" t="n"/>
      <c r="N222" s="190" t="n"/>
      <c r="T222" s="2728" t="n"/>
      <c r="AB222" s="191" t="n"/>
      <c r="AC222" s="191" t="n"/>
      <c r="AD222" s="191" t="n"/>
      <c r="AE222" s="191" t="n"/>
      <c r="AF222" s="191" t="n"/>
      <c r="AG222" s="191" t="n"/>
      <c r="AH222" s="191" t="n"/>
      <c r="AI222" s="191" t="n"/>
      <c r="AJ222" s="191" t="n"/>
      <c r="AK222" s="191" t="n"/>
      <c r="AL222" s="191" t="n"/>
      <c r="AM222" s="191" t="n"/>
      <c r="AN222" s="191" t="n"/>
      <c r="AO222" s="191" t="n"/>
      <c r="AP222" s="191" t="n"/>
      <c r="AQ222" s="191" t="n"/>
      <c r="AR222" s="191" t="n"/>
      <c r="AS222" s="191" t="n"/>
      <c r="AT222" s="191" t="n"/>
      <c r="AU222" s="2605" t="n"/>
      <c r="AV222" s="191" t="n"/>
      <c r="AW222" s="191" t="n"/>
      <c r="AX222" s="191" t="n"/>
      <c r="AY222" s="191" t="n"/>
      <c r="AZ222" s="191" t="n"/>
      <c r="BA222" s="191" t="n"/>
      <c r="BB222" s="191" t="n"/>
      <c r="BC222" s="191" t="n"/>
      <c r="BD222" s="191" t="n"/>
      <c r="BE222" s="191" t="n"/>
      <c r="BF222" s="191" t="n"/>
      <c r="BG222" s="191" t="n"/>
      <c r="BH222" s="191" t="n"/>
      <c r="BI222" s="191" t="n"/>
      <c r="BJ222" s="191" t="n"/>
      <c r="BK222" s="2605" t="n"/>
      <c r="BL222" s="191" t="n"/>
      <c r="BM222" s="191" t="n"/>
      <c r="BN222" s="191" t="n"/>
      <c r="BO222" s="191" t="n"/>
      <c r="BP222" s="191" t="n"/>
      <c r="BQ222" s="191" t="n"/>
      <c r="BR222" s="191" t="n"/>
      <c r="BS222" s="191" t="n"/>
      <c r="BT222" s="191" t="n"/>
      <c r="BU222" s="191" t="n"/>
      <c r="BV222" s="191" t="n"/>
      <c r="BW222" s="191" t="n"/>
      <c r="BX222" s="191" t="n"/>
      <c r="BY222" s="191" t="n"/>
      <c r="BZ222" s="191" t="n"/>
      <c r="CA222" s="191" t="n"/>
      <c r="CB222" s="191" t="n"/>
      <c r="CC222" s="191" t="n"/>
      <c r="CD222" s="191" t="n"/>
      <c r="CE222" s="191" t="n"/>
      <c r="CF222" s="191" t="n"/>
      <c r="CG222" s="191" t="n"/>
      <c r="CH222" s="191" t="n"/>
      <c r="CI222" s="191" t="n"/>
      <c r="CJ222" s="2783" t="n"/>
      <c r="CO222" s="191" t="n"/>
      <c r="CP222" s="190" t="n"/>
      <c r="CQ222" s="191" t="n"/>
      <c r="CR222" s="2606" t="n"/>
      <c r="CS222" s="2606" t="n"/>
      <c r="CT222" s="2606" t="n"/>
      <c r="CU222" s="2606" t="n"/>
      <c r="CV222" s="2606" t="n"/>
      <c r="CW222" s="2606" t="n"/>
      <c r="CZ222" s="2606" t="n"/>
      <c r="DA222" s="2606" t="n"/>
      <c r="DB222" s="2606" t="n"/>
      <c r="DC222" s="2606" t="n"/>
      <c r="DD222" s="2606" t="n"/>
      <c r="DE222" s="191" t="n"/>
      <c r="DF222" s="191" t="n"/>
      <c r="DG222" s="191" t="n"/>
      <c r="DH222" s="191" t="n"/>
      <c r="DI222" s="418" t="n"/>
      <c r="DJ222" s="2605" t="n"/>
    </row>
    <row customFormat="1" r="223" s="2730">
      <c r="H223" s="2728" t="n"/>
      <c r="J223" s="2728" t="n"/>
      <c r="N223" s="190" t="n"/>
      <c r="T223" s="2728" t="n"/>
      <c r="AB223" s="191" t="n"/>
      <c r="AC223" s="191" t="n"/>
      <c r="AD223" s="191" t="n"/>
      <c r="AE223" s="191" t="n"/>
      <c r="AF223" s="191" t="n"/>
      <c r="AG223" s="191" t="n"/>
      <c r="AH223" s="191" t="n"/>
      <c r="AI223" s="191" t="n"/>
      <c r="AJ223" s="191" t="n"/>
      <c r="AK223" s="191" t="n"/>
      <c r="AL223" s="191" t="n"/>
      <c r="AM223" s="191" t="n"/>
      <c r="AN223" s="191" t="n"/>
      <c r="AO223" s="191" t="n"/>
      <c r="AP223" s="191" t="n"/>
      <c r="AQ223" s="191" t="n"/>
      <c r="AR223" s="191" t="n"/>
      <c r="AS223" s="191" t="n"/>
      <c r="AT223" s="191" t="n"/>
      <c r="AU223" s="2605" t="n"/>
      <c r="AV223" s="191" t="n"/>
      <c r="AW223" s="191" t="n"/>
      <c r="AX223" s="191" t="n"/>
      <c r="AY223" s="191" t="n"/>
      <c r="AZ223" s="191" t="n"/>
      <c r="BA223" s="191" t="n"/>
      <c r="BB223" s="191" t="n"/>
      <c r="BC223" s="191" t="n"/>
      <c r="BD223" s="191" t="n"/>
      <c r="BE223" s="191" t="n"/>
      <c r="BF223" s="191" t="n"/>
      <c r="BG223" s="191" t="n"/>
      <c r="BH223" s="191" t="n"/>
      <c r="BI223" s="191" t="n"/>
      <c r="BJ223" s="191" t="n"/>
      <c r="BK223" s="2605" t="n"/>
      <c r="BL223" s="191" t="n"/>
      <c r="BM223" s="191" t="n"/>
      <c r="BN223" s="191" t="n"/>
      <c r="BO223" s="191" t="n"/>
      <c r="BP223" s="191" t="n"/>
      <c r="BQ223" s="191" t="n"/>
      <c r="BR223" s="191" t="n"/>
      <c r="BS223" s="191" t="n"/>
      <c r="BT223" s="191" t="n"/>
      <c r="BU223" s="191" t="n"/>
      <c r="BV223" s="191" t="n"/>
      <c r="BW223" s="191" t="n"/>
      <c r="BX223" s="191" t="n"/>
      <c r="BY223" s="191" t="n"/>
      <c r="BZ223" s="191" t="n"/>
      <c r="CA223" s="191" t="n"/>
      <c r="CB223" s="191" t="n"/>
      <c r="CC223" s="191" t="n"/>
      <c r="CD223" s="191" t="n"/>
      <c r="CE223" s="191" t="n"/>
      <c r="CF223" s="191" t="n"/>
      <c r="CG223" s="191" t="n"/>
      <c r="CH223" s="191" t="n"/>
      <c r="CI223" s="191" t="n"/>
      <c r="CJ223" s="2783" t="n"/>
      <c r="CO223" s="191" t="n"/>
      <c r="CP223" s="190" t="n"/>
      <c r="CQ223" s="191" t="n"/>
      <c r="CR223" s="2606" t="n"/>
      <c r="CS223" s="2606" t="n"/>
      <c r="CT223" s="2606" t="n"/>
      <c r="CU223" s="2606" t="n"/>
      <c r="CV223" s="2606" t="n"/>
      <c r="CW223" s="2606" t="n"/>
      <c r="CZ223" s="2606" t="n"/>
      <c r="DA223" s="2606" t="n"/>
      <c r="DB223" s="2606" t="n"/>
      <c r="DC223" s="2606" t="n"/>
      <c r="DD223" s="2606" t="n"/>
      <c r="DE223" s="191" t="n"/>
      <c r="DF223" s="191" t="n"/>
      <c r="DG223" s="191" t="n"/>
      <c r="DH223" s="191" t="n"/>
      <c r="DI223" s="418" t="n"/>
      <c r="DJ223" s="2605" t="n"/>
    </row>
    <row customFormat="1" r="224" s="2730">
      <c r="H224" s="2728" t="n"/>
      <c r="J224" s="2728" t="n"/>
      <c r="N224" s="190" t="n"/>
      <c r="T224" s="2728" t="n"/>
      <c r="AB224" s="191" t="n"/>
      <c r="AC224" s="191" t="n"/>
      <c r="AD224" s="191" t="n"/>
      <c r="AE224" s="191" t="n"/>
      <c r="AF224" s="191" t="n"/>
      <c r="AG224" s="191" t="n"/>
      <c r="AH224" s="191" t="n"/>
      <c r="AI224" s="191" t="n"/>
      <c r="AJ224" s="191" t="n"/>
      <c r="AK224" s="191" t="n"/>
      <c r="AL224" s="191" t="n"/>
      <c r="AM224" s="191" t="n"/>
      <c r="AN224" s="191" t="n"/>
      <c r="AO224" s="191" t="n"/>
      <c r="AP224" s="191" t="n"/>
      <c r="AQ224" s="191" t="n"/>
      <c r="AR224" s="191" t="n"/>
      <c r="AS224" s="191" t="n"/>
      <c r="AT224" s="191" t="n"/>
      <c r="AU224" s="2605" t="n"/>
      <c r="AV224" s="191" t="n"/>
      <c r="AW224" s="191" t="n"/>
      <c r="AX224" s="191" t="n"/>
      <c r="AY224" s="191" t="n"/>
      <c r="AZ224" s="191" t="n"/>
      <c r="BA224" s="191" t="n"/>
      <c r="BB224" s="191" t="n"/>
      <c r="BC224" s="191" t="n"/>
      <c r="BD224" s="191" t="n"/>
      <c r="BE224" s="191" t="n"/>
      <c r="BF224" s="191" t="n"/>
      <c r="BG224" s="191" t="n"/>
      <c r="BH224" s="191" t="n"/>
      <c r="BI224" s="191" t="n"/>
      <c r="BJ224" s="191" t="n"/>
      <c r="BK224" s="2605" t="n"/>
      <c r="BL224" s="191" t="n"/>
      <c r="BM224" s="191" t="n"/>
      <c r="BN224" s="191" t="n"/>
      <c r="BO224" s="191" t="n"/>
      <c r="BP224" s="191" t="n"/>
      <c r="BQ224" s="191" t="n"/>
      <c r="BR224" s="191" t="n"/>
      <c r="BS224" s="191" t="n"/>
      <c r="BT224" s="191" t="n"/>
      <c r="BU224" s="191" t="n"/>
      <c r="BV224" s="191" t="n"/>
      <c r="BW224" s="191" t="n"/>
      <c r="BX224" s="191" t="n"/>
      <c r="BY224" s="191" t="n"/>
      <c r="BZ224" s="191" t="n"/>
      <c r="CA224" s="191" t="n"/>
      <c r="CB224" s="191" t="n"/>
      <c r="CC224" s="191" t="n"/>
      <c r="CD224" s="191" t="n"/>
      <c r="CE224" s="191" t="n"/>
      <c r="CF224" s="191" t="n"/>
      <c r="CG224" s="191" t="n"/>
      <c r="CH224" s="191" t="n"/>
      <c r="CI224" s="191" t="n"/>
      <c r="CJ224" s="2783" t="n"/>
      <c r="CO224" s="191" t="n"/>
      <c r="CP224" s="190" t="n"/>
      <c r="CQ224" s="191" t="n"/>
      <c r="CR224" s="2606" t="n"/>
      <c r="CS224" s="2606" t="n"/>
      <c r="CT224" s="2606" t="n"/>
      <c r="CU224" s="2606" t="n"/>
      <c r="CV224" s="2606" t="n"/>
      <c r="CW224" s="2606" t="n"/>
      <c r="CZ224" s="2606" t="n"/>
      <c r="DA224" s="2606" t="n"/>
      <c r="DB224" s="2606" t="n"/>
      <c r="DC224" s="2606" t="n"/>
      <c r="DD224" s="2606" t="n"/>
      <c r="DE224" s="191" t="n"/>
      <c r="DF224" s="191" t="n"/>
      <c r="DG224" s="191" t="n"/>
      <c r="DH224" s="191" t="n"/>
      <c r="DI224" s="418" t="n"/>
      <c r="DJ224" s="2605" t="n"/>
    </row>
    <row customFormat="1" r="225" s="2730">
      <c r="H225" s="2728" t="n"/>
      <c r="J225" s="2728" t="n"/>
      <c r="N225" s="190" t="n"/>
      <c r="T225" s="2728" t="n"/>
      <c r="AB225" s="191" t="n"/>
      <c r="AC225" s="191" t="n"/>
      <c r="AD225" s="191" t="n"/>
      <c r="AE225" s="191" t="n"/>
      <c r="AF225" s="191" t="n"/>
      <c r="AG225" s="191" t="n"/>
      <c r="AH225" s="191" t="n"/>
      <c r="AI225" s="191" t="n"/>
      <c r="AJ225" s="191" t="n"/>
      <c r="AK225" s="191" t="n"/>
      <c r="AL225" s="191" t="n"/>
      <c r="AM225" s="191" t="n"/>
      <c r="AN225" s="191" t="n"/>
      <c r="AO225" s="191" t="n"/>
      <c r="AP225" s="191" t="n"/>
      <c r="AQ225" s="191" t="n"/>
      <c r="AR225" s="191" t="n"/>
      <c r="AS225" s="191" t="n"/>
      <c r="AT225" s="191" t="n"/>
      <c r="AU225" s="2605" t="n"/>
      <c r="AV225" s="191" t="n"/>
      <c r="AW225" s="191" t="n"/>
      <c r="AX225" s="191" t="n"/>
      <c r="AY225" s="191" t="n"/>
      <c r="AZ225" s="191" t="n"/>
      <c r="BA225" s="191" t="n"/>
      <c r="BB225" s="191" t="n"/>
      <c r="BC225" s="191" t="n"/>
      <c r="BD225" s="191" t="n"/>
      <c r="BE225" s="191" t="n"/>
      <c r="BF225" s="191" t="n"/>
      <c r="BG225" s="191" t="n"/>
      <c r="BH225" s="191" t="n"/>
      <c r="BI225" s="191" t="n"/>
      <c r="BJ225" s="191" t="n"/>
      <c r="BK225" s="2605" t="n"/>
      <c r="BL225" s="191" t="n"/>
      <c r="BM225" s="191" t="n"/>
      <c r="BN225" s="191" t="n"/>
      <c r="BO225" s="191" t="n"/>
      <c r="BP225" s="191" t="n"/>
      <c r="BQ225" s="191" t="n"/>
      <c r="BR225" s="191" t="n"/>
      <c r="BS225" s="191" t="n"/>
      <c r="BT225" s="191" t="n"/>
      <c r="BU225" s="191" t="n"/>
      <c r="BV225" s="191" t="n"/>
      <c r="BW225" s="191" t="n"/>
      <c r="BX225" s="191" t="n"/>
      <c r="BY225" s="191" t="n"/>
      <c r="BZ225" s="191" t="n"/>
      <c r="CA225" s="191" t="n"/>
      <c r="CB225" s="191" t="n"/>
      <c r="CC225" s="191" t="n"/>
      <c r="CD225" s="191" t="n"/>
      <c r="CE225" s="191" t="n"/>
      <c r="CF225" s="191" t="n"/>
      <c r="CG225" s="191" t="n"/>
      <c r="CH225" s="191" t="n"/>
      <c r="CI225" s="191" t="n"/>
      <c r="CJ225" s="2783" t="n"/>
      <c r="CO225" s="191" t="n"/>
      <c r="CP225" s="190" t="n"/>
      <c r="CQ225" s="191" t="n"/>
      <c r="CR225" s="2606" t="n"/>
      <c r="CS225" s="2606" t="n"/>
      <c r="CT225" s="2606" t="n"/>
      <c r="CU225" s="2606" t="n"/>
      <c r="CV225" s="2606" t="n"/>
      <c r="CW225" s="2606" t="n"/>
      <c r="CZ225" s="2606" t="n"/>
      <c r="DA225" s="2606" t="n"/>
      <c r="DB225" s="2606" t="n"/>
      <c r="DC225" s="2606" t="n"/>
      <c r="DD225" s="2606" t="n"/>
      <c r="DE225" s="191" t="n"/>
      <c r="DF225" s="191" t="n"/>
      <c r="DG225" s="191" t="n"/>
      <c r="DH225" s="191" t="n"/>
      <c r="DI225" s="418" t="n"/>
      <c r="DJ225" s="2605" t="n"/>
    </row>
    <row customFormat="1" r="226" s="2730">
      <c r="H226" s="2728" t="n"/>
      <c r="J226" s="2728" t="n"/>
      <c r="N226" s="190" t="n"/>
      <c r="T226" s="2728" t="n"/>
      <c r="AB226" s="191" t="n"/>
      <c r="AC226" s="191" t="n"/>
      <c r="AD226" s="191" t="n"/>
      <c r="AE226" s="191" t="n"/>
      <c r="AF226" s="191" t="n"/>
      <c r="AG226" s="191" t="n"/>
      <c r="AH226" s="191" t="n"/>
      <c r="AI226" s="191" t="n"/>
      <c r="AJ226" s="191" t="n"/>
      <c r="AK226" s="191" t="n"/>
      <c r="AL226" s="191" t="n"/>
      <c r="AM226" s="191" t="n"/>
      <c r="AN226" s="191" t="n"/>
      <c r="AO226" s="191" t="n"/>
      <c r="AP226" s="191" t="n"/>
      <c r="AQ226" s="191" t="n"/>
      <c r="AR226" s="191" t="n"/>
      <c r="AS226" s="191" t="n"/>
      <c r="AT226" s="191" t="n"/>
      <c r="AU226" s="2605" t="n"/>
      <c r="AV226" s="191" t="n"/>
      <c r="AW226" s="191" t="n"/>
      <c r="AX226" s="191" t="n"/>
      <c r="AY226" s="191" t="n"/>
      <c r="AZ226" s="191" t="n"/>
      <c r="BA226" s="191" t="n"/>
      <c r="BB226" s="191" t="n"/>
      <c r="BC226" s="191" t="n"/>
      <c r="BD226" s="191" t="n"/>
      <c r="BE226" s="191" t="n"/>
      <c r="BF226" s="191" t="n"/>
      <c r="BG226" s="191" t="n"/>
      <c r="BH226" s="191" t="n"/>
      <c r="BI226" s="191" t="n"/>
      <c r="BJ226" s="191" t="n"/>
      <c r="BK226" s="2605" t="n"/>
      <c r="BL226" s="191" t="n"/>
      <c r="BM226" s="191" t="n"/>
      <c r="BN226" s="191" t="n"/>
      <c r="BO226" s="191" t="n"/>
      <c r="BP226" s="191" t="n"/>
      <c r="BQ226" s="191" t="n"/>
      <c r="BR226" s="191" t="n"/>
      <c r="BS226" s="191" t="n"/>
      <c r="BT226" s="191" t="n"/>
      <c r="BU226" s="191" t="n"/>
      <c r="BV226" s="191" t="n"/>
      <c r="BW226" s="191" t="n"/>
      <c r="BX226" s="191" t="n"/>
      <c r="BY226" s="191" t="n"/>
      <c r="BZ226" s="191" t="n"/>
      <c r="CA226" s="191" t="n"/>
      <c r="CB226" s="191" t="n"/>
      <c r="CC226" s="191" t="n"/>
      <c r="CD226" s="191" t="n"/>
      <c r="CE226" s="191" t="n"/>
      <c r="CF226" s="191" t="n"/>
      <c r="CG226" s="191" t="n"/>
      <c r="CH226" s="191" t="n"/>
      <c r="CI226" s="191" t="n"/>
      <c r="CJ226" s="2783" t="n"/>
      <c r="CO226" s="191" t="n"/>
      <c r="CP226" s="190" t="n"/>
      <c r="CQ226" s="191" t="n"/>
      <c r="CR226" s="2606" t="n"/>
      <c r="CS226" s="2606" t="n"/>
      <c r="CT226" s="2606" t="n"/>
      <c r="CU226" s="2606" t="n"/>
      <c r="CV226" s="2606" t="n"/>
      <c r="CW226" s="2606" t="n"/>
      <c r="CZ226" s="2606" t="n"/>
      <c r="DA226" s="2606" t="n"/>
      <c r="DB226" s="2606" t="n"/>
      <c r="DC226" s="2606" t="n"/>
      <c r="DD226" s="2606" t="n"/>
      <c r="DE226" s="191" t="n"/>
      <c r="DF226" s="191" t="n"/>
      <c r="DG226" s="191" t="n"/>
      <c r="DH226" s="191" t="n"/>
      <c r="DI226" s="418" t="n"/>
      <c r="DJ226" s="2605" t="n"/>
    </row>
    <row customFormat="1" r="227" s="2730">
      <c r="H227" s="2728" t="n"/>
      <c r="J227" s="2728" t="n"/>
      <c r="N227" s="190" t="n"/>
      <c r="T227" s="2728" t="n"/>
      <c r="AB227" s="191" t="n"/>
      <c r="AC227" s="191" t="n"/>
      <c r="AD227" s="191" t="n"/>
      <c r="AE227" s="191" t="n"/>
      <c r="AF227" s="191" t="n"/>
      <c r="AG227" s="191" t="n"/>
      <c r="AH227" s="191" t="n"/>
      <c r="AI227" s="191" t="n"/>
      <c r="AJ227" s="191" t="n"/>
      <c r="AK227" s="191" t="n"/>
      <c r="AL227" s="191" t="n"/>
      <c r="AM227" s="191" t="n"/>
      <c r="AN227" s="191" t="n"/>
      <c r="AO227" s="191" t="n"/>
      <c r="AP227" s="191" t="n"/>
      <c r="AQ227" s="191" t="n"/>
      <c r="AR227" s="191" t="n"/>
      <c r="AS227" s="191" t="n"/>
      <c r="AT227" s="191" t="n"/>
      <c r="AU227" s="2605" t="n"/>
      <c r="AV227" s="191" t="n"/>
      <c r="AW227" s="191" t="n"/>
      <c r="AX227" s="191" t="n"/>
      <c r="AY227" s="191" t="n"/>
      <c r="AZ227" s="191" t="n"/>
      <c r="BA227" s="191" t="n"/>
      <c r="BB227" s="191" t="n"/>
      <c r="BC227" s="191" t="n"/>
      <c r="BD227" s="191" t="n"/>
      <c r="BE227" s="191" t="n"/>
      <c r="BF227" s="191" t="n"/>
      <c r="BG227" s="191" t="n"/>
      <c r="BH227" s="191" t="n"/>
      <c r="BI227" s="191" t="n"/>
      <c r="BJ227" s="191" t="n"/>
      <c r="BK227" s="2605" t="n"/>
      <c r="BL227" s="191" t="n"/>
      <c r="BM227" s="191" t="n"/>
      <c r="BN227" s="191" t="n"/>
      <c r="BO227" s="191" t="n"/>
      <c r="BP227" s="191" t="n"/>
      <c r="BQ227" s="191" t="n"/>
      <c r="BR227" s="191" t="n"/>
      <c r="BS227" s="191" t="n"/>
      <c r="BT227" s="191" t="n"/>
      <c r="BU227" s="191" t="n"/>
      <c r="BV227" s="191" t="n"/>
      <c r="BW227" s="191" t="n"/>
      <c r="BX227" s="191" t="n"/>
      <c r="BY227" s="191" t="n"/>
      <c r="BZ227" s="191" t="n"/>
      <c r="CA227" s="191" t="n"/>
      <c r="CB227" s="191" t="n"/>
      <c r="CC227" s="191" t="n"/>
      <c r="CD227" s="191" t="n"/>
      <c r="CE227" s="191" t="n"/>
      <c r="CF227" s="191" t="n"/>
      <c r="CG227" s="191" t="n"/>
      <c r="CH227" s="191" t="n"/>
      <c r="CI227" s="191" t="n"/>
      <c r="CJ227" s="2783" t="n"/>
      <c r="CO227" s="191" t="n"/>
      <c r="CP227" s="190" t="n"/>
      <c r="CQ227" s="191" t="n"/>
      <c r="CR227" s="2606" t="n"/>
      <c r="CS227" s="2606" t="n"/>
      <c r="CT227" s="2606" t="n"/>
      <c r="CU227" s="2606" t="n"/>
      <c r="CV227" s="2606" t="n"/>
      <c r="CW227" s="2606" t="n"/>
      <c r="CZ227" s="2606" t="n"/>
      <c r="DA227" s="2606" t="n"/>
      <c r="DB227" s="2606" t="n"/>
      <c r="DC227" s="2606" t="n"/>
      <c r="DD227" s="2606" t="n"/>
      <c r="DE227" s="191" t="n"/>
      <c r="DF227" s="191" t="n"/>
      <c r="DG227" s="191" t="n"/>
      <c r="DH227" s="191" t="n"/>
      <c r="DI227" s="418" t="n"/>
      <c r="DJ227" s="2605" t="n"/>
    </row>
    <row customFormat="1" r="228" s="2730">
      <c r="H228" s="2728" t="n"/>
      <c r="J228" s="2728" t="n"/>
      <c r="N228" s="190" t="n"/>
      <c r="T228" s="2728" t="n"/>
      <c r="AB228" s="191" t="n"/>
      <c r="AC228" s="191" t="n"/>
      <c r="AD228" s="191" t="n"/>
      <c r="AE228" s="191" t="n"/>
      <c r="AF228" s="191" t="n"/>
      <c r="AG228" s="191" t="n"/>
      <c r="AH228" s="191" t="n"/>
      <c r="AI228" s="191" t="n"/>
      <c r="AJ228" s="191" t="n"/>
      <c r="AK228" s="191" t="n"/>
      <c r="AL228" s="191" t="n"/>
      <c r="AM228" s="191" t="n"/>
      <c r="AN228" s="191" t="n"/>
      <c r="AO228" s="191" t="n"/>
      <c r="AP228" s="191" t="n"/>
      <c r="AQ228" s="191" t="n"/>
      <c r="AR228" s="191" t="n"/>
      <c r="AS228" s="191" t="n"/>
      <c r="AT228" s="191" t="n"/>
      <c r="AU228" s="2605" t="n"/>
      <c r="AV228" s="191" t="n"/>
      <c r="AW228" s="191" t="n"/>
      <c r="AX228" s="191" t="n"/>
      <c r="AY228" s="191" t="n"/>
      <c r="AZ228" s="191" t="n"/>
      <c r="BA228" s="191" t="n"/>
      <c r="BB228" s="191" t="n"/>
      <c r="BC228" s="191" t="n"/>
      <c r="BD228" s="191" t="n"/>
      <c r="BE228" s="191" t="n"/>
      <c r="BF228" s="191" t="n"/>
      <c r="BG228" s="191" t="n"/>
      <c r="BH228" s="191" t="n"/>
      <c r="BI228" s="191" t="n"/>
      <c r="BJ228" s="191" t="n"/>
      <c r="BK228" s="2605" t="n"/>
      <c r="BL228" s="191" t="n"/>
      <c r="BM228" s="191" t="n"/>
      <c r="BN228" s="191" t="n"/>
      <c r="BO228" s="191" t="n"/>
      <c r="BP228" s="191" t="n"/>
      <c r="BQ228" s="191" t="n"/>
      <c r="BR228" s="191" t="n"/>
      <c r="BS228" s="191" t="n"/>
      <c r="BT228" s="191" t="n"/>
      <c r="BU228" s="191" t="n"/>
      <c r="BV228" s="191" t="n"/>
      <c r="BW228" s="191" t="n"/>
      <c r="BX228" s="191" t="n"/>
      <c r="BY228" s="191" t="n"/>
      <c r="BZ228" s="191" t="n"/>
      <c r="CA228" s="191" t="n"/>
      <c r="CB228" s="191" t="n"/>
      <c r="CC228" s="191" t="n"/>
      <c r="CD228" s="191" t="n"/>
      <c r="CE228" s="191" t="n"/>
      <c r="CF228" s="191" t="n"/>
      <c r="CG228" s="191" t="n"/>
      <c r="CH228" s="191" t="n"/>
      <c r="CI228" s="191" t="n"/>
      <c r="CJ228" s="2783" t="n"/>
      <c r="CO228" s="191" t="n"/>
      <c r="CP228" s="190" t="n"/>
      <c r="CQ228" s="191" t="n"/>
      <c r="CR228" s="2606" t="n"/>
      <c r="CS228" s="2606" t="n"/>
      <c r="CT228" s="2606" t="n"/>
      <c r="CU228" s="2606" t="n"/>
      <c r="CV228" s="2606" t="n"/>
      <c r="CW228" s="2606" t="n"/>
      <c r="CZ228" s="2606" t="n"/>
      <c r="DA228" s="2606" t="n"/>
      <c r="DB228" s="2606" t="n"/>
      <c r="DC228" s="2606" t="n"/>
      <c r="DD228" s="2606" t="n"/>
      <c r="DE228" s="191" t="n"/>
      <c r="DF228" s="191" t="n"/>
      <c r="DG228" s="191" t="n"/>
      <c r="DH228" s="191" t="n"/>
      <c r="DI228" s="418" t="n"/>
      <c r="DJ228" s="2605" t="n"/>
    </row>
    <row customFormat="1" r="229" s="2730">
      <c r="H229" s="2728" t="n"/>
      <c r="J229" s="2728" t="n"/>
      <c r="N229" s="190" t="n"/>
      <c r="T229" s="2728" t="n"/>
      <c r="AB229" s="191" t="n"/>
      <c r="AC229" s="191" t="n"/>
      <c r="AD229" s="191" t="n"/>
      <c r="AE229" s="191" t="n"/>
      <c r="AF229" s="191" t="n"/>
      <c r="AG229" s="191" t="n"/>
      <c r="AH229" s="191" t="n"/>
      <c r="AI229" s="191" t="n"/>
      <c r="AJ229" s="191" t="n"/>
      <c r="AK229" s="191" t="n"/>
      <c r="AL229" s="191" t="n"/>
      <c r="AM229" s="191" t="n"/>
      <c r="AN229" s="191" t="n"/>
      <c r="AO229" s="191" t="n"/>
      <c r="AP229" s="191" t="n"/>
      <c r="AQ229" s="191" t="n"/>
      <c r="AR229" s="191" t="n"/>
      <c r="AS229" s="191" t="n"/>
      <c r="AT229" s="191" t="n"/>
      <c r="AU229" s="2605" t="n"/>
      <c r="AV229" s="191" t="n"/>
      <c r="AW229" s="191" t="n"/>
      <c r="AX229" s="191" t="n"/>
      <c r="AY229" s="191" t="n"/>
      <c r="AZ229" s="191" t="n"/>
      <c r="BA229" s="191" t="n"/>
      <c r="BB229" s="191" t="n"/>
      <c r="BC229" s="191" t="n"/>
      <c r="BD229" s="191" t="n"/>
      <c r="BE229" s="191" t="n"/>
      <c r="BF229" s="191" t="n"/>
      <c r="BG229" s="191" t="n"/>
      <c r="BH229" s="191" t="n"/>
      <c r="BI229" s="191" t="n"/>
      <c r="BJ229" s="191" t="n"/>
      <c r="BK229" s="2605" t="n"/>
      <c r="BL229" s="191" t="n"/>
      <c r="BM229" s="191" t="n"/>
      <c r="BN229" s="191" t="n"/>
      <c r="BO229" s="191" t="n"/>
      <c r="BP229" s="191" t="n"/>
      <c r="BQ229" s="191" t="n"/>
      <c r="BR229" s="191" t="n"/>
      <c r="BS229" s="191" t="n"/>
      <c r="BT229" s="191" t="n"/>
      <c r="BU229" s="191" t="n"/>
      <c r="BV229" s="191" t="n"/>
      <c r="BW229" s="191" t="n"/>
      <c r="BX229" s="191" t="n"/>
      <c r="BY229" s="191" t="n"/>
      <c r="BZ229" s="191" t="n"/>
      <c r="CA229" s="191" t="n"/>
      <c r="CB229" s="191" t="n"/>
      <c r="CC229" s="191" t="n"/>
      <c r="CD229" s="191" t="n"/>
      <c r="CE229" s="191" t="n"/>
      <c r="CF229" s="191" t="n"/>
      <c r="CG229" s="191" t="n"/>
      <c r="CH229" s="191" t="n"/>
      <c r="CI229" s="191" t="n"/>
      <c r="CJ229" s="2783" t="n"/>
      <c r="CO229" s="191" t="n"/>
      <c r="CP229" s="190" t="n"/>
      <c r="CQ229" s="191" t="n"/>
      <c r="CR229" s="2606" t="n"/>
      <c r="CS229" s="2606" t="n"/>
      <c r="CT229" s="2606" t="n"/>
      <c r="CU229" s="2606" t="n"/>
      <c r="CV229" s="2606" t="n"/>
      <c r="CW229" s="2606" t="n"/>
      <c r="CZ229" s="2606" t="n"/>
      <c r="DA229" s="2606" t="n"/>
      <c r="DB229" s="2606" t="n"/>
      <c r="DC229" s="2606" t="n"/>
      <c r="DD229" s="2606" t="n"/>
      <c r="DE229" s="191" t="n"/>
      <c r="DF229" s="191" t="n"/>
      <c r="DG229" s="191" t="n"/>
      <c r="DH229" s="191" t="n"/>
      <c r="DI229" s="418" t="n"/>
      <c r="DJ229" s="2605" t="n"/>
    </row>
    <row customFormat="1" r="230" s="2730">
      <c r="H230" s="2728" t="n"/>
      <c r="J230" s="2728" t="n"/>
      <c r="N230" s="190" t="n"/>
      <c r="T230" s="2728" t="n"/>
      <c r="AB230" s="191" t="n"/>
      <c r="AC230" s="191" t="n"/>
      <c r="AD230" s="191" t="n"/>
      <c r="AE230" s="191" t="n"/>
      <c r="AF230" s="191" t="n"/>
      <c r="AG230" s="191" t="n"/>
      <c r="AH230" s="191" t="n"/>
      <c r="AI230" s="191" t="n"/>
      <c r="AJ230" s="191" t="n"/>
      <c r="AK230" s="191" t="n"/>
      <c r="AL230" s="191" t="n"/>
      <c r="AM230" s="191" t="n"/>
      <c r="AN230" s="191" t="n"/>
      <c r="AO230" s="191" t="n"/>
      <c r="AP230" s="191" t="n"/>
      <c r="AQ230" s="191" t="n"/>
      <c r="AR230" s="191" t="n"/>
      <c r="AS230" s="191" t="n"/>
      <c r="AT230" s="191" t="n"/>
      <c r="AU230" s="2605" t="n"/>
      <c r="AV230" s="191" t="n"/>
      <c r="AW230" s="191" t="n"/>
      <c r="AX230" s="191" t="n"/>
      <c r="AY230" s="191" t="n"/>
      <c r="AZ230" s="191" t="n"/>
      <c r="BA230" s="191" t="n"/>
      <c r="BB230" s="191" t="n"/>
      <c r="BC230" s="191" t="n"/>
      <c r="BD230" s="191" t="n"/>
      <c r="BE230" s="191" t="n"/>
      <c r="BF230" s="191" t="n"/>
      <c r="BG230" s="191" t="n"/>
      <c r="BH230" s="191" t="n"/>
      <c r="BI230" s="191" t="n"/>
      <c r="BJ230" s="191" t="n"/>
      <c r="BK230" s="2605" t="n"/>
      <c r="BL230" s="191" t="n"/>
      <c r="BM230" s="191" t="n"/>
      <c r="BN230" s="191" t="n"/>
      <c r="BO230" s="191" t="n"/>
      <c r="BP230" s="191" t="n"/>
      <c r="BQ230" s="191" t="n"/>
      <c r="BR230" s="191" t="n"/>
      <c r="BS230" s="191" t="n"/>
      <c r="BT230" s="191" t="n"/>
      <c r="BU230" s="191" t="n"/>
      <c r="BV230" s="191" t="n"/>
      <c r="BW230" s="191" t="n"/>
      <c r="BX230" s="191" t="n"/>
      <c r="BY230" s="191" t="n"/>
      <c r="BZ230" s="191" t="n"/>
      <c r="CA230" s="191" t="n"/>
      <c r="CB230" s="191" t="n"/>
      <c r="CC230" s="191" t="n"/>
      <c r="CD230" s="191" t="n"/>
      <c r="CE230" s="191" t="n"/>
      <c r="CF230" s="191" t="n"/>
      <c r="CG230" s="191" t="n"/>
      <c r="CH230" s="191" t="n"/>
      <c r="CI230" s="191" t="n"/>
      <c r="CJ230" s="2783" t="n"/>
      <c r="CO230" s="191" t="n"/>
      <c r="CP230" s="190" t="n"/>
      <c r="CQ230" s="191" t="n"/>
      <c r="CR230" s="2606" t="n"/>
      <c r="CS230" s="2606" t="n"/>
      <c r="CT230" s="2606" t="n"/>
      <c r="CU230" s="2606" t="n"/>
      <c r="CV230" s="2606" t="n"/>
      <c r="CW230" s="2606" t="n"/>
      <c r="CZ230" s="2606" t="n"/>
      <c r="DA230" s="2606" t="n"/>
      <c r="DB230" s="2606" t="n"/>
      <c r="DC230" s="2606" t="n"/>
      <c r="DD230" s="2606" t="n"/>
      <c r="DE230" s="191" t="n"/>
      <c r="DF230" s="191" t="n"/>
      <c r="DG230" s="191" t="n"/>
      <c r="DH230" s="191" t="n"/>
      <c r="DI230" s="418" t="n"/>
      <c r="DJ230" s="2605" t="n"/>
    </row>
    <row customFormat="1" r="231" s="2730">
      <c r="H231" s="2728" t="n"/>
      <c r="J231" s="2728" t="n"/>
      <c r="N231" s="190" t="n"/>
      <c r="T231" s="2728" t="n"/>
      <c r="AB231" s="191" t="n"/>
      <c r="AC231" s="191" t="n"/>
      <c r="AD231" s="191" t="n"/>
      <c r="AE231" s="191" t="n"/>
      <c r="AF231" s="191" t="n"/>
      <c r="AG231" s="191" t="n"/>
      <c r="AH231" s="191" t="n"/>
      <c r="AI231" s="191" t="n"/>
      <c r="AJ231" s="191" t="n"/>
      <c r="AK231" s="191" t="n"/>
      <c r="AL231" s="191" t="n"/>
      <c r="AM231" s="191" t="n"/>
      <c r="AN231" s="191" t="n"/>
      <c r="AO231" s="191" t="n"/>
      <c r="AP231" s="191" t="n"/>
      <c r="AQ231" s="191" t="n"/>
      <c r="AR231" s="191" t="n"/>
      <c r="AS231" s="191" t="n"/>
      <c r="AT231" s="191" t="n"/>
      <c r="AU231" s="2605" t="n"/>
      <c r="AV231" s="191" t="n"/>
      <c r="AW231" s="191" t="n"/>
      <c r="AX231" s="191" t="n"/>
      <c r="AY231" s="191" t="n"/>
      <c r="AZ231" s="191" t="n"/>
      <c r="BA231" s="191" t="n"/>
      <c r="BB231" s="191" t="n"/>
      <c r="BC231" s="191" t="n"/>
      <c r="BD231" s="191" t="n"/>
      <c r="BE231" s="191" t="n"/>
      <c r="BF231" s="191" t="n"/>
      <c r="BG231" s="191" t="n"/>
      <c r="BH231" s="191" t="n"/>
      <c r="BI231" s="191" t="n"/>
      <c r="BJ231" s="191" t="n"/>
      <c r="BK231" s="2605" t="n"/>
      <c r="BL231" s="191" t="n"/>
      <c r="BM231" s="191" t="n"/>
      <c r="BN231" s="191" t="n"/>
      <c r="BO231" s="191" t="n"/>
      <c r="BP231" s="191" t="n"/>
      <c r="BQ231" s="191" t="n"/>
      <c r="BR231" s="191" t="n"/>
      <c r="BS231" s="191" t="n"/>
      <c r="BT231" s="191" t="n"/>
      <c r="BU231" s="191" t="n"/>
      <c r="BV231" s="191" t="n"/>
      <c r="BW231" s="191" t="n"/>
      <c r="BX231" s="191" t="n"/>
      <c r="BY231" s="191" t="n"/>
      <c r="BZ231" s="191" t="n"/>
      <c r="CA231" s="191" t="n"/>
      <c r="CB231" s="191" t="n"/>
      <c r="CC231" s="191" t="n"/>
      <c r="CD231" s="191" t="n"/>
      <c r="CE231" s="191" t="n"/>
      <c r="CF231" s="191" t="n"/>
      <c r="CG231" s="191" t="n"/>
      <c r="CH231" s="191" t="n"/>
      <c r="CI231" s="191" t="n"/>
      <c r="CJ231" s="2783" t="n"/>
      <c r="CO231" s="191" t="n"/>
      <c r="CP231" s="190" t="n"/>
      <c r="CQ231" s="191" t="n"/>
      <c r="CR231" s="2606" t="n"/>
      <c r="CS231" s="2606" t="n"/>
      <c r="CT231" s="2606" t="n"/>
      <c r="CU231" s="2606" t="n"/>
      <c r="CV231" s="2606" t="n"/>
      <c r="CW231" s="2606" t="n"/>
      <c r="CZ231" s="2606" t="n"/>
      <c r="DA231" s="2606" t="n"/>
      <c r="DB231" s="2606" t="n"/>
      <c r="DC231" s="2606" t="n"/>
      <c r="DD231" s="2606" t="n"/>
      <c r="DE231" s="191" t="n"/>
      <c r="DF231" s="191" t="n"/>
      <c r="DG231" s="191" t="n"/>
      <c r="DH231" s="191" t="n"/>
      <c r="DI231" s="418" t="n"/>
      <c r="DJ231" s="2605" t="n"/>
    </row>
    <row customFormat="1" r="232" s="2730">
      <c r="H232" s="2728" t="n"/>
      <c r="J232" s="2728" t="n"/>
      <c r="N232" s="190" t="n"/>
      <c r="T232" s="2728" t="n"/>
      <c r="AB232" s="191" t="n"/>
      <c r="AC232" s="191" t="n"/>
      <c r="AD232" s="191" t="n"/>
      <c r="AE232" s="191" t="n"/>
      <c r="AF232" s="191" t="n"/>
      <c r="AG232" s="191" t="n"/>
      <c r="AH232" s="191" t="n"/>
      <c r="AI232" s="191" t="n"/>
      <c r="AJ232" s="191" t="n"/>
      <c r="AK232" s="191" t="n"/>
      <c r="AL232" s="191" t="n"/>
      <c r="AM232" s="191" t="n"/>
      <c r="AN232" s="191" t="n"/>
      <c r="AO232" s="191" t="n"/>
      <c r="AP232" s="191" t="n"/>
      <c r="AQ232" s="191" t="n"/>
      <c r="AR232" s="191" t="n"/>
      <c r="AS232" s="191" t="n"/>
      <c r="AT232" s="191" t="n"/>
      <c r="AU232" s="2605" t="n"/>
      <c r="AV232" s="191" t="n"/>
      <c r="AW232" s="191" t="n"/>
      <c r="AX232" s="191" t="n"/>
      <c r="AY232" s="191" t="n"/>
      <c r="AZ232" s="191" t="n"/>
      <c r="BA232" s="191" t="n"/>
      <c r="BB232" s="191" t="n"/>
      <c r="BC232" s="191" t="n"/>
      <c r="BD232" s="191" t="n"/>
      <c r="BE232" s="191" t="n"/>
      <c r="BF232" s="191" t="n"/>
      <c r="BG232" s="191" t="n"/>
      <c r="BH232" s="191" t="n"/>
      <c r="BI232" s="191" t="n"/>
      <c r="BJ232" s="191" t="n"/>
      <c r="BK232" s="2605" t="n"/>
      <c r="BL232" s="191" t="n"/>
      <c r="BM232" s="191" t="n"/>
      <c r="BN232" s="191" t="n"/>
      <c r="BO232" s="191" t="n"/>
      <c r="BP232" s="191" t="n"/>
      <c r="BQ232" s="191" t="n"/>
      <c r="BR232" s="191" t="n"/>
      <c r="BS232" s="191" t="n"/>
      <c r="BT232" s="191" t="n"/>
      <c r="BU232" s="191" t="n"/>
      <c r="BV232" s="191" t="n"/>
      <c r="BW232" s="191" t="n"/>
      <c r="BX232" s="191" t="n"/>
      <c r="BY232" s="191" t="n"/>
      <c r="BZ232" s="191" t="n"/>
      <c r="CA232" s="191" t="n"/>
      <c r="CB232" s="191" t="n"/>
      <c r="CC232" s="191" t="n"/>
      <c r="CD232" s="191" t="n"/>
      <c r="CE232" s="191" t="n"/>
      <c r="CF232" s="191" t="n"/>
      <c r="CG232" s="191" t="n"/>
      <c r="CH232" s="191" t="n"/>
      <c r="CI232" s="191" t="n"/>
      <c r="CJ232" s="2783" t="n"/>
      <c r="CO232" s="191" t="n"/>
      <c r="CP232" s="190" t="n"/>
      <c r="CQ232" s="191" t="n"/>
      <c r="CR232" s="2606" t="n"/>
      <c r="CS232" s="2606" t="n"/>
      <c r="CT232" s="2606" t="n"/>
      <c r="CU232" s="2606" t="n"/>
      <c r="CV232" s="2606" t="n"/>
      <c r="CW232" s="2606" t="n"/>
      <c r="CZ232" s="2606" t="n"/>
      <c r="DA232" s="2606" t="n"/>
      <c r="DB232" s="2606" t="n"/>
      <c r="DC232" s="2606" t="n"/>
      <c r="DD232" s="2606" t="n"/>
      <c r="DE232" s="191" t="n"/>
      <c r="DF232" s="191" t="n"/>
      <c r="DG232" s="191" t="n"/>
      <c r="DH232" s="191" t="n"/>
      <c r="DI232" s="418" t="n"/>
      <c r="DJ232" s="2605" t="n"/>
    </row>
    <row customFormat="1" r="233" s="2730">
      <c r="H233" s="2728" t="n"/>
      <c r="J233" s="2728" t="n"/>
      <c r="N233" s="190" t="n"/>
      <c r="T233" s="2728" t="n"/>
      <c r="AB233" s="191" t="n"/>
      <c r="AC233" s="191" t="n"/>
      <c r="AD233" s="191" t="n"/>
      <c r="AE233" s="191" t="n"/>
      <c r="AF233" s="191" t="n"/>
      <c r="AG233" s="191" t="n"/>
      <c r="AH233" s="191" t="n"/>
      <c r="AI233" s="191" t="n"/>
      <c r="AJ233" s="191" t="n"/>
      <c r="AK233" s="191" t="n"/>
      <c r="AL233" s="191" t="n"/>
      <c r="AM233" s="191" t="n"/>
      <c r="AN233" s="191" t="n"/>
      <c r="AO233" s="191" t="n"/>
      <c r="AP233" s="191" t="n"/>
      <c r="AQ233" s="191" t="n"/>
      <c r="AR233" s="191" t="n"/>
      <c r="AS233" s="191" t="n"/>
      <c r="AT233" s="191" t="n"/>
      <c r="AU233" s="2605" t="n"/>
      <c r="AV233" s="191" t="n"/>
      <c r="AW233" s="191" t="n"/>
      <c r="AX233" s="191" t="n"/>
      <c r="AY233" s="191" t="n"/>
      <c r="AZ233" s="191" t="n"/>
      <c r="BA233" s="191" t="n"/>
      <c r="BB233" s="191" t="n"/>
      <c r="BC233" s="191" t="n"/>
      <c r="BD233" s="191" t="n"/>
      <c r="BE233" s="191" t="n"/>
      <c r="BF233" s="191" t="n"/>
      <c r="BG233" s="191" t="n"/>
      <c r="BH233" s="191" t="n"/>
      <c r="BI233" s="191" t="n"/>
      <c r="BJ233" s="191" t="n"/>
      <c r="BK233" s="2605" t="n"/>
      <c r="BL233" s="191" t="n"/>
      <c r="BM233" s="191" t="n"/>
      <c r="BN233" s="191" t="n"/>
      <c r="BO233" s="191" t="n"/>
      <c r="BP233" s="191" t="n"/>
      <c r="BQ233" s="191" t="n"/>
      <c r="BR233" s="191" t="n"/>
      <c r="BS233" s="191" t="n"/>
      <c r="BT233" s="191" t="n"/>
      <c r="BU233" s="191" t="n"/>
      <c r="BV233" s="191" t="n"/>
      <c r="BW233" s="191" t="n"/>
      <c r="BX233" s="191" t="n"/>
      <c r="BY233" s="191" t="n"/>
      <c r="BZ233" s="191" t="n"/>
      <c r="CA233" s="191" t="n"/>
      <c r="CB233" s="191" t="n"/>
      <c r="CC233" s="191" t="n"/>
      <c r="CD233" s="191" t="n"/>
      <c r="CE233" s="191" t="n"/>
      <c r="CF233" s="191" t="n"/>
      <c r="CG233" s="191" t="n"/>
      <c r="CH233" s="191" t="n"/>
      <c r="CI233" s="191" t="n"/>
      <c r="CJ233" s="2783" t="n"/>
      <c r="CO233" s="191" t="n"/>
      <c r="CP233" s="190" t="n"/>
      <c r="CQ233" s="191" t="n"/>
      <c r="CR233" s="2606" t="n"/>
      <c r="CS233" s="2606" t="n"/>
      <c r="CT233" s="2606" t="n"/>
      <c r="CU233" s="2606" t="n"/>
      <c r="CV233" s="2606" t="n"/>
      <c r="CW233" s="2606" t="n"/>
      <c r="CZ233" s="2606" t="n"/>
      <c r="DA233" s="2606" t="n"/>
      <c r="DB233" s="2606" t="n"/>
      <c r="DC233" s="2606" t="n"/>
      <c r="DD233" s="2606" t="n"/>
      <c r="DE233" s="191" t="n"/>
      <c r="DF233" s="191" t="n"/>
      <c r="DG233" s="191" t="n"/>
      <c r="DH233" s="191" t="n"/>
      <c r="DI233" s="418" t="n"/>
      <c r="DJ233" s="2605" t="n"/>
    </row>
    <row customFormat="1" r="234" s="2730">
      <c r="H234" s="2728" t="n"/>
      <c r="J234" s="2728" t="n"/>
      <c r="N234" s="190" t="n"/>
      <c r="T234" s="2728" t="n"/>
      <c r="AB234" s="191" t="n"/>
      <c r="AC234" s="191" t="n"/>
      <c r="AD234" s="191" t="n"/>
      <c r="AE234" s="191" t="n"/>
      <c r="AF234" s="191" t="n"/>
      <c r="AG234" s="191" t="n"/>
      <c r="AH234" s="191" t="n"/>
      <c r="AI234" s="191" t="n"/>
      <c r="AJ234" s="191" t="n"/>
      <c r="AK234" s="191" t="n"/>
      <c r="AL234" s="191" t="n"/>
      <c r="AM234" s="191" t="n"/>
      <c r="AN234" s="191" t="n"/>
      <c r="AO234" s="191" t="n"/>
      <c r="AP234" s="191" t="n"/>
      <c r="AQ234" s="191" t="n"/>
      <c r="AR234" s="191" t="n"/>
      <c r="AS234" s="191" t="n"/>
      <c r="AT234" s="191" t="n"/>
      <c r="AU234" s="2605" t="n"/>
      <c r="AV234" s="191" t="n"/>
      <c r="AW234" s="191" t="n"/>
      <c r="AX234" s="191" t="n"/>
      <c r="AY234" s="191" t="n"/>
      <c r="AZ234" s="191" t="n"/>
      <c r="BA234" s="191" t="n"/>
      <c r="BB234" s="191" t="n"/>
      <c r="BC234" s="191" t="n"/>
      <c r="BD234" s="191" t="n"/>
      <c r="BE234" s="191" t="n"/>
      <c r="BF234" s="191" t="n"/>
      <c r="BG234" s="191" t="n"/>
      <c r="BH234" s="191" t="n"/>
      <c r="BI234" s="191" t="n"/>
      <c r="BJ234" s="191" t="n"/>
      <c r="BK234" s="2605" t="n"/>
      <c r="BL234" s="191" t="n"/>
      <c r="BM234" s="191" t="n"/>
      <c r="BN234" s="191" t="n"/>
      <c r="BO234" s="191" t="n"/>
      <c r="BP234" s="191" t="n"/>
      <c r="BQ234" s="191" t="n"/>
      <c r="BR234" s="191" t="n"/>
      <c r="BS234" s="191" t="n"/>
      <c r="BT234" s="191" t="n"/>
      <c r="BU234" s="191" t="n"/>
      <c r="BV234" s="191" t="n"/>
      <c r="BW234" s="191" t="n"/>
      <c r="BX234" s="191" t="n"/>
      <c r="BY234" s="191" t="n"/>
      <c r="BZ234" s="191" t="n"/>
      <c r="CA234" s="191" t="n"/>
      <c r="CB234" s="191" t="n"/>
      <c r="CC234" s="191" t="n"/>
      <c r="CD234" s="191" t="n"/>
      <c r="CE234" s="191" t="n"/>
      <c r="CF234" s="191" t="n"/>
      <c r="CG234" s="191" t="n"/>
      <c r="CH234" s="191" t="n"/>
      <c r="CI234" s="191" t="n"/>
      <c r="CJ234" s="2783" t="n"/>
      <c r="CO234" s="191" t="n"/>
      <c r="CP234" s="190" t="n"/>
      <c r="CQ234" s="191" t="n"/>
      <c r="CR234" s="2606" t="n"/>
      <c r="CS234" s="2606" t="n"/>
      <c r="CT234" s="2606" t="n"/>
      <c r="CU234" s="2606" t="n"/>
      <c r="CV234" s="2606" t="n"/>
      <c r="CW234" s="2606" t="n"/>
      <c r="CZ234" s="2606" t="n"/>
      <c r="DA234" s="2606" t="n"/>
      <c r="DB234" s="2606" t="n"/>
      <c r="DC234" s="2606" t="n"/>
      <c r="DD234" s="2606" t="n"/>
      <c r="DE234" s="191" t="n"/>
      <c r="DF234" s="191" t="n"/>
      <c r="DG234" s="191" t="n"/>
      <c r="DH234" s="191" t="n"/>
      <c r="DI234" s="418" t="n"/>
      <c r="DJ234" s="2605" t="n"/>
    </row>
    <row customFormat="1" r="235" s="2730">
      <c r="H235" s="2728" t="n"/>
      <c r="J235" s="2728" t="n"/>
      <c r="N235" s="190" t="n"/>
      <c r="T235" s="2728" t="n"/>
      <c r="AB235" s="191" t="n"/>
      <c r="AC235" s="191" t="n"/>
      <c r="AD235" s="191" t="n"/>
      <c r="AE235" s="191" t="n"/>
      <c r="AF235" s="191" t="n"/>
      <c r="AG235" s="191" t="n"/>
      <c r="AH235" s="191" t="n"/>
      <c r="AI235" s="191" t="n"/>
      <c r="AJ235" s="191" t="n"/>
      <c r="AK235" s="191" t="n"/>
      <c r="AL235" s="191" t="n"/>
      <c r="AM235" s="191" t="n"/>
      <c r="AN235" s="191" t="n"/>
      <c r="AO235" s="191" t="n"/>
      <c r="AP235" s="191" t="n"/>
      <c r="AQ235" s="191" t="n"/>
      <c r="AR235" s="191" t="n"/>
      <c r="AS235" s="191" t="n"/>
      <c r="AT235" s="191" t="n"/>
      <c r="AU235" s="2605" t="n"/>
      <c r="AV235" s="191" t="n"/>
      <c r="AW235" s="191" t="n"/>
      <c r="AX235" s="191" t="n"/>
      <c r="AY235" s="191" t="n"/>
      <c r="AZ235" s="191" t="n"/>
      <c r="BA235" s="191" t="n"/>
      <c r="BB235" s="191" t="n"/>
      <c r="BC235" s="191" t="n"/>
      <c r="BD235" s="191" t="n"/>
      <c r="BE235" s="191" t="n"/>
      <c r="BF235" s="191" t="n"/>
      <c r="BG235" s="191" t="n"/>
      <c r="BH235" s="191" t="n"/>
      <c r="BI235" s="191" t="n"/>
      <c r="BJ235" s="191" t="n"/>
      <c r="BK235" s="2605" t="n"/>
      <c r="BL235" s="191" t="n"/>
      <c r="BM235" s="191" t="n"/>
      <c r="BN235" s="191" t="n"/>
      <c r="BO235" s="191" t="n"/>
      <c r="BP235" s="191" t="n"/>
      <c r="BQ235" s="191" t="n"/>
      <c r="BR235" s="191" t="n"/>
      <c r="BS235" s="191" t="n"/>
      <c r="BT235" s="191" t="n"/>
      <c r="BU235" s="191" t="n"/>
      <c r="BV235" s="191" t="n"/>
      <c r="BW235" s="191" t="n"/>
      <c r="BX235" s="191" t="n"/>
      <c r="BY235" s="191" t="n"/>
      <c r="BZ235" s="191" t="n"/>
      <c r="CA235" s="191" t="n"/>
      <c r="CB235" s="191" t="n"/>
      <c r="CC235" s="191" t="n"/>
      <c r="CD235" s="191" t="n"/>
      <c r="CE235" s="191" t="n"/>
      <c r="CF235" s="191" t="n"/>
      <c r="CG235" s="191" t="n"/>
      <c r="CH235" s="191" t="n"/>
      <c r="CI235" s="191" t="n"/>
      <c r="CJ235" s="2783" t="n"/>
      <c r="CM235" s="191" t="n"/>
      <c r="CN235" s="191" t="n"/>
      <c r="CO235" s="191" t="n"/>
      <c r="CP235" s="190" t="n"/>
      <c r="CQ235" s="191" t="n"/>
      <c r="CR235" s="2606" t="n"/>
      <c r="CS235" s="2606" t="n"/>
      <c r="CT235" s="2606" t="n"/>
      <c r="CU235" s="2606" t="n"/>
      <c r="CV235" s="2606" t="n"/>
      <c r="CW235" s="2606" t="n"/>
      <c r="CZ235" s="2606" t="n"/>
      <c r="DA235" s="2606" t="n"/>
      <c r="DB235" s="2606" t="n"/>
      <c r="DC235" s="2606" t="n"/>
      <c r="DD235" s="2606" t="n"/>
      <c r="DE235" s="191" t="n"/>
      <c r="DF235" s="191" t="n"/>
      <c r="DG235" s="191" t="n"/>
      <c r="DH235" s="191" t="n"/>
      <c r="DI235" s="418" t="n"/>
      <c r="DJ235" s="2605" t="n"/>
    </row>
    <row customFormat="1" r="236" s="2730">
      <c r="H236" s="2728" t="n"/>
      <c r="J236" s="2728" t="n"/>
      <c r="N236" s="190" t="n"/>
      <c r="T236" s="2728" t="n"/>
      <c r="AB236" s="191" t="n"/>
      <c r="AC236" s="191" t="n"/>
      <c r="AD236" s="191" t="n"/>
      <c r="AE236" s="191" t="n"/>
      <c r="AF236" s="191" t="n"/>
      <c r="AG236" s="191" t="n"/>
      <c r="AH236" s="191" t="n"/>
      <c r="AI236" s="191" t="n"/>
      <c r="AJ236" s="191" t="n"/>
      <c r="AK236" s="191" t="n"/>
      <c r="AL236" s="191" t="n"/>
      <c r="AM236" s="191" t="n"/>
      <c r="AN236" s="191" t="n"/>
      <c r="AO236" s="191" t="n"/>
      <c r="AP236" s="191" t="n"/>
      <c r="AQ236" s="191" t="n"/>
      <c r="AR236" s="191" t="n"/>
      <c r="AS236" s="191" t="n"/>
      <c r="AT236" s="191" t="n"/>
      <c r="AU236" s="2605" t="n"/>
      <c r="AV236" s="191" t="n"/>
      <c r="AW236" s="191" t="n"/>
      <c r="AX236" s="191" t="n"/>
      <c r="AY236" s="191" t="n"/>
      <c r="AZ236" s="191" t="n"/>
      <c r="BA236" s="191" t="n"/>
      <c r="BB236" s="191" t="n"/>
      <c r="BC236" s="191" t="n"/>
      <c r="BD236" s="191" t="n"/>
      <c r="BE236" s="191" t="n"/>
      <c r="BF236" s="191" t="n"/>
      <c r="BG236" s="191" t="n"/>
      <c r="BH236" s="191" t="n"/>
      <c r="BI236" s="191" t="n"/>
      <c r="BJ236" s="191" t="n"/>
      <c r="BK236" s="2605" t="n"/>
      <c r="BL236" s="191" t="n"/>
      <c r="BM236" s="191" t="n"/>
      <c r="BN236" s="191" t="n"/>
      <c r="BO236" s="191" t="n"/>
      <c r="BP236" s="191" t="n"/>
      <c r="BQ236" s="191" t="n"/>
      <c r="BR236" s="191" t="n"/>
      <c r="BS236" s="191" t="n"/>
      <c r="BT236" s="191" t="n"/>
      <c r="BU236" s="191" t="n"/>
      <c r="BV236" s="191" t="n"/>
      <c r="BW236" s="191" t="n"/>
      <c r="BX236" s="191" t="n"/>
      <c r="BY236" s="191" t="n"/>
      <c r="BZ236" s="191" t="n"/>
      <c r="CA236" s="191" t="n"/>
      <c r="CB236" s="191" t="n"/>
      <c r="CC236" s="191" t="n"/>
      <c r="CD236" s="191" t="n"/>
      <c r="CE236" s="191" t="n"/>
      <c r="CF236" s="191" t="n"/>
      <c r="CG236" s="191" t="n"/>
      <c r="CH236" s="191" t="n"/>
      <c r="CI236" s="191" t="n"/>
      <c r="CJ236" s="2783" t="n"/>
      <c r="CM236" s="191" t="n"/>
      <c r="CN236" s="191" t="n"/>
      <c r="CO236" s="191" t="n"/>
      <c r="CP236" s="190" t="n"/>
      <c r="CQ236" s="191" t="n"/>
      <c r="CR236" s="2606" t="n"/>
      <c r="CS236" s="2606" t="n"/>
      <c r="CT236" s="2606" t="n"/>
      <c r="CU236" s="2606" t="n"/>
      <c r="CV236" s="2606" t="n"/>
      <c r="CW236" s="2606" t="n"/>
      <c r="CZ236" s="2606" t="n"/>
      <c r="DA236" s="2606" t="n"/>
      <c r="DB236" s="2606" t="n"/>
      <c r="DC236" s="2606" t="n"/>
      <c r="DD236" s="2606" t="n"/>
      <c r="DE236" s="191" t="n"/>
      <c r="DF236" s="191" t="n"/>
      <c r="DG236" s="191" t="n"/>
      <c r="DH236" s="191" t="n"/>
      <c r="DI236" s="418" t="n"/>
      <c r="DJ236" s="2605" t="n"/>
    </row>
    <row customFormat="1" r="237" s="2730">
      <c r="H237" s="2728" t="n"/>
      <c r="J237" s="2728" t="n"/>
      <c r="N237" s="190" t="n"/>
      <c r="T237" s="2728" t="n"/>
      <c r="AB237" s="191" t="n"/>
      <c r="AC237" s="191" t="n"/>
      <c r="AD237" s="191" t="n"/>
      <c r="AE237" s="191" t="n"/>
      <c r="AF237" s="191" t="n"/>
      <c r="AG237" s="191" t="n"/>
      <c r="AH237" s="191" t="n"/>
      <c r="AI237" s="191" t="n"/>
      <c r="AJ237" s="191" t="n"/>
      <c r="AK237" s="191" t="n"/>
      <c r="AL237" s="191" t="n"/>
      <c r="AM237" s="191" t="n"/>
      <c r="AN237" s="191" t="n"/>
      <c r="AO237" s="191" t="n"/>
      <c r="AP237" s="191" t="n"/>
      <c r="AQ237" s="191" t="n"/>
      <c r="AR237" s="191" t="n"/>
      <c r="AS237" s="191" t="n"/>
      <c r="AT237" s="191" t="n"/>
      <c r="AU237" s="2605" t="n"/>
      <c r="AV237" s="191" t="n"/>
      <c r="AW237" s="191" t="n"/>
      <c r="AX237" s="191" t="n"/>
      <c r="AY237" s="191" t="n"/>
      <c r="AZ237" s="191" t="n"/>
      <c r="BA237" s="191" t="n"/>
      <c r="BB237" s="191" t="n"/>
      <c r="BC237" s="191" t="n"/>
      <c r="BD237" s="191" t="n"/>
      <c r="BE237" s="191" t="n"/>
      <c r="BF237" s="191" t="n"/>
      <c r="BG237" s="191" t="n"/>
      <c r="BH237" s="191" t="n"/>
      <c r="BI237" s="191" t="n"/>
      <c r="BJ237" s="191" t="n"/>
      <c r="BK237" s="2605" t="n"/>
      <c r="BL237" s="191" t="n"/>
      <c r="BM237" s="191" t="n"/>
      <c r="BN237" s="191" t="n"/>
      <c r="BO237" s="191" t="n"/>
      <c r="BP237" s="191" t="n"/>
      <c r="BQ237" s="191" t="n"/>
      <c r="BR237" s="191" t="n"/>
      <c r="BS237" s="191" t="n"/>
      <c r="BT237" s="191" t="n"/>
      <c r="BU237" s="191" t="n"/>
      <c r="BV237" s="191" t="n"/>
      <c r="BW237" s="191" t="n"/>
      <c r="BX237" s="191" t="n"/>
      <c r="BY237" s="191" t="n"/>
      <c r="BZ237" s="191" t="n"/>
      <c r="CA237" s="191" t="n"/>
      <c r="CB237" s="191" t="n"/>
      <c r="CC237" s="191" t="n"/>
      <c r="CD237" s="191" t="n"/>
      <c r="CE237" s="191" t="n"/>
      <c r="CF237" s="191" t="n"/>
      <c r="CG237" s="191" t="n"/>
      <c r="CH237" s="191" t="n"/>
      <c r="CI237" s="191" t="n"/>
      <c r="CJ237" s="2783" t="n"/>
      <c r="CM237" s="191" t="n"/>
      <c r="CN237" s="191" t="n"/>
      <c r="CO237" s="191" t="n"/>
      <c r="CP237" s="190" t="n"/>
      <c r="CQ237" s="191" t="n"/>
      <c r="CR237" s="2606" t="n"/>
      <c r="CS237" s="2606" t="n"/>
      <c r="CT237" s="2606" t="n"/>
      <c r="CU237" s="2606" t="n"/>
      <c r="CV237" s="2606" t="n"/>
      <c r="CW237" s="2606" t="n"/>
      <c r="CZ237" s="2606" t="n"/>
      <c r="DA237" s="2606" t="n"/>
      <c r="DB237" s="2606" t="n"/>
      <c r="DC237" s="2606" t="n"/>
      <c r="DD237" s="2606" t="n"/>
      <c r="DE237" s="191" t="n"/>
      <c r="DF237" s="191" t="n"/>
      <c r="DG237" s="191" t="n"/>
      <c r="DH237" s="191" t="n"/>
      <c r="DI237" s="418" t="n"/>
      <c r="DJ237" s="2605" t="n"/>
    </row>
    <row customFormat="1" r="238" s="2730">
      <c r="H238" s="2728" t="n"/>
      <c r="J238" s="2728" t="n"/>
      <c r="N238" s="190" t="n"/>
      <c r="T238" s="2728" t="n"/>
      <c r="AB238" s="191" t="n"/>
      <c r="AC238" s="191" t="n"/>
      <c r="AD238" s="191" t="n"/>
      <c r="AE238" s="191" t="n"/>
      <c r="AF238" s="191" t="n"/>
      <c r="AG238" s="191" t="n"/>
      <c r="AH238" s="191" t="n"/>
      <c r="AI238" s="191" t="n"/>
      <c r="AJ238" s="191" t="n"/>
      <c r="AK238" s="191" t="n"/>
      <c r="AL238" s="191" t="n"/>
      <c r="AM238" s="191" t="n"/>
      <c r="AN238" s="191" t="n"/>
      <c r="AO238" s="191" t="n"/>
      <c r="AP238" s="191" t="n"/>
      <c r="AQ238" s="191" t="n"/>
      <c r="AR238" s="191" t="n"/>
      <c r="AS238" s="191" t="n"/>
      <c r="AT238" s="191" t="n"/>
      <c r="AU238" s="2605" t="n"/>
      <c r="AV238" s="191" t="n"/>
      <c r="AW238" s="191" t="n"/>
      <c r="AX238" s="191" t="n"/>
      <c r="AY238" s="191" t="n"/>
      <c r="AZ238" s="191" t="n"/>
      <c r="BA238" s="191" t="n"/>
      <c r="BB238" s="191" t="n"/>
      <c r="BC238" s="191" t="n"/>
      <c r="BD238" s="191" t="n"/>
      <c r="BE238" s="191" t="n"/>
      <c r="BF238" s="191" t="n"/>
      <c r="BG238" s="191" t="n"/>
      <c r="BH238" s="191" t="n"/>
      <c r="BI238" s="191" t="n"/>
      <c r="BJ238" s="191" t="n"/>
      <c r="BK238" s="2605" t="n"/>
      <c r="BL238" s="191" t="n"/>
      <c r="BM238" s="191" t="n"/>
      <c r="BN238" s="191" t="n"/>
      <c r="BO238" s="191" t="n"/>
      <c r="BP238" s="191" t="n"/>
      <c r="BQ238" s="191" t="n"/>
      <c r="BR238" s="191" t="n"/>
      <c r="BS238" s="191" t="n"/>
      <c r="BT238" s="191" t="n"/>
      <c r="BU238" s="191" t="n"/>
      <c r="BV238" s="191" t="n"/>
      <c r="BW238" s="191" t="n"/>
      <c r="BX238" s="191" t="n"/>
      <c r="BY238" s="191" t="n"/>
      <c r="BZ238" s="191" t="n"/>
      <c r="CA238" s="191" t="n"/>
      <c r="CB238" s="191" t="n"/>
      <c r="CC238" s="191" t="n"/>
      <c r="CD238" s="191" t="n"/>
      <c r="CE238" s="191" t="n"/>
      <c r="CF238" s="191" t="n"/>
      <c r="CG238" s="191" t="n"/>
      <c r="CH238" s="191" t="n"/>
      <c r="CI238" s="191" t="n"/>
      <c r="CJ238" s="2783" t="n"/>
      <c r="CM238" s="191" t="n"/>
      <c r="CN238" s="191" t="n"/>
      <c r="CO238" s="191" t="n"/>
      <c r="CP238" s="190" t="n"/>
      <c r="CQ238" s="191" t="n"/>
      <c r="CR238" s="2606" t="n"/>
      <c r="CS238" s="2606" t="n"/>
      <c r="CT238" s="2606" t="n"/>
      <c r="CU238" s="2606" t="n"/>
      <c r="CV238" s="2606" t="n"/>
      <c r="CW238" s="2606" t="n"/>
      <c r="CZ238" s="2606" t="n"/>
      <c r="DA238" s="2606" t="n"/>
      <c r="DB238" s="2606" t="n"/>
      <c r="DC238" s="2606" t="n"/>
      <c r="DD238" s="2606" t="n"/>
      <c r="DE238" s="191" t="n"/>
      <c r="DF238" s="191" t="n"/>
      <c r="DG238" s="191" t="n"/>
      <c r="DH238" s="191" t="n"/>
      <c r="DI238" s="418" t="n"/>
      <c r="DJ238" s="2605" t="n"/>
    </row>
    <row customFormat="1" r="239" s="2730">
      <c r="H239" s="2728" t="n"/>
      <c r="J239" s="2728" t="n"/>
      <c r="N239" s="190" t="n"/>
      <c r="T239" s="2728" t="n"/>
      <c r="AB239" s="191" t="n"/>
      <c r="AC239" s="191" t="n"/>
      <c r="AD239" s="191" t="n"/>
      <c r="AE239" s="191" t="n"/>
      <c r="AF239" s="191" t="n"/>
      <c r="AG239" s="191" t="n"/>
      <c r="AH239" s="191" t="n"/>
      <c r="AI239" s="191" t="n"/>
      <c r="AJ239" s="191" t="n"/>
      <c r="AK239" s="191" t="n"/>
      <c r="AL239" s="191" t="n"/>
      <c r="AM239" s="191" t="n"/>
      <c r="AN239" s="191" t="n"/>
      <c r="AO239" s="191" t="n"/>
      <c r="AP239" s="191" t="n"/>
      <c r="AQ239" s="191" t="n"/>
      <c r="AR239" s="191" t="n"/>
      <c r="AS239" s="191" t="n"/>
      <c r="AT239" s="191" t="n"/>
      <c r="AU239" s="2605" t="n"/>
      <c r="AV239" s="191" t="n"/>
      <c r="AW239" s="191" t="n"/>
      <c r="AX239" s="191" t="n"/>
      <c r="AY239" s="191" t="n"/>
      <c r="AZ239" s="191" t="n"/>
      <c r="BA239" s="191" t="n"/>
      <c r="BB239" s="191" t="n"/>
      <c r="BC239" s="191" t="n"/>
      <c r="BD239" s="191" t="n"/>
      <c r="BE239" s="191" t="n"/>
      <c r="BF239" s="191" t="n"/>
      <c r="BG239" s="191" t="n"/>
      <c r="BH239" s="191" t="n"/>
      <c r="BI239" s="191" t="n"/>
      <c r="BJ239" s="191" t="n"/>
      <c r="BK239" s="2605" t="n"/>
      <c r="BL239" s="191" t="n"/>
      <c r="BM239" s="191" t="n"/>
      <c r="BN239" s="191" t="n"/>
      <c r="BO239" s="191" t="n"/>
      <c r="BP239" s="191" t="n"/>
      <c r="BQ239" s="191" t="n"/>
      <c r="BR239" s="191" t="n"/>
      <c r="BS239" s="191" t="n"/>
      <c r="BT239" s="191" t="n"/>
      <c r="BU239" s="191" t="n"/>
      <c r="BV239" s="191" t="n"/>
      <c r="BW239" s="191" t="n"/>
      <c r="BX239" s="191" t="n"/>
      <c r="BY239" s="191" t="n"/>
      <c r="BZ239" s="191" t="n"/>
      <c r="CA239" s="191" t="n"/>
      <c r="CB239" s="191" t="n"/>
      <c r="CC239" s="191" t="n"/>
      <c r="CD239" s="191" t="n"/>
      <c r="CE239" s="191" t="n"/>
      <c r="CF239" s="191" t="n"/>
      <c r="CG239" s="191" t="n"/>
      <c r="CH239" s="191" t="n"/>
      <c r="CI239" s="191" t="n"/>
      <c r="CJ239" s="2783" t="n"/>
      <c r="CM239" s="191" t="n"/>
      <c r="CN239" s="191" t="n"/>
      <c r="CO239" s="191" t="n"/>
      <c r="CP239" s="190" t="n"/>
      <c r="CQ239" s="191" t="n"/>
      <c r="CR239" s="2606" t="n"/>
      <c r="CS239" s="2606" t="n"/>
      <c r="CT239" s="2606" t="n"/>
      <c r="CU239" s="2606" t="n"/>
      <c r="CV239" s="2606" t="n"/>
      <c r="CW239" s="2606" t="n"/>
      <c r="CZ239" s="2606" t="n"/>
      <c r="DA239" s="2606" t="n"/>
      <c r="DB239" s="2606" t="n"/>
      <c r="DC239" s="2606" t="n"/>
      <c r="DD239" s="2606" t="n"/>
      <c r="DE239" s="191" t="n"/>
      <c r="DF239" s="191" t="n"/>
      <c r="DG239" s="191" t="n"/>
      <c r="DH239" s="191" t="n"/>
      <c r="DI239" s="418" t="n"/>
      <c r="DJ239" s="2605" t="n"/>
    </row>
    <row customFormat="1" r="240" s="2730">
      <c r="H240" s="2728" t="n"/>
      <c r="J240" s="2728" t="n"/>
      <c r="N240" s="190" t="n"/>
      <c r="T240" s="2728" t="n"/>
      <c r="AB240" s="191" t="n"/>
      <c r="AC240" s="191" t="n"/>
      <c r="AD240" s="191" t="n"/>
      <c r="AE240" s="191" t="n"/>
      <c r="AF240" s="191" t="n"/>
      <c r="AG240" s="191" t="n"/>
      <c r="AH240" s="191" t="n"/>
      <c r="AI240" s="191" t="n"/>
      <c r="AJ240" s="191" t="n"/>
      <c r="AK240" s="191" t="n"/>
      <c r="AL240" s="191" t="n"/>
      <c r="AM240" s="191" t="n"/>
      <c r="AN240" s="191" t="n"/>
      <c r="AO240" s="191" t="n"/>
      <c r="AP240" s="191" t="n"/>
      <c r="AQ240" s="191" t="n"/>
      <c r="AR240" s="191" t="n"/>
      <c r="AS240" s="191" t="n"/>
      <c r="AT240" s="191" t="n"/>
      <c r="AU240" s="2605" t="n"/>
      <c r="AV240" s="191" t="n"/>
      <c r="AW240" s="191" t="n"/>
      <c r="AX240" s="191" t="n"/>
      <c r="AY240" s="191" t="n"/>
      <c r="AZ240" s="191" t="n"/>
      <c r="BA240" s="191" t="n"/>
      <c r="BB240" s="191" t="n"/>
      <c r="BC240" s="191" t="n"/>
      <c r="BD240" s="191" t="n"/>
      <c r="BE240" s="191" t="n"/>
      <c r="BF240" s="191" t="n"/>
      <c r="BG240" s="191" t="n"/>
      <c r="BH240" s="191" t="n"/>
      <c r="BI240" s="191" t="n"/>
      <c r="BJ240" s="191" t="n"/>
      <c r="BK240" s="2605" t="n"/>
      <c r="BL240" s="191" t="n"/>
      <c r="BM240" s="191" t="n"/>
      <c r="BN240" s="191" t="n"/>
      <c r="BO240" s="191" t="n"/>
      <c r="BP240" s="191" t="n"/>
      <c r="BQ240" s="191" t="n"/>
      <c r="BR240" s="191" t="n"/>
      <c r="BS240" s="191" t="n"/>
      <c r="BT240" s="191" t="n"/>
      <c r="BU240" s="191" t="n"/>
      <c r="BV240" s="191" t="n"/>
      <c r="BW240" s="191" t="n"/>
      <c r="BX240" s="191" t="n"/>
      <c r="BY240" s="191" t="n"/>
      <c r="BZ240" s="191" t="n"/>
      <c r="CA240" s="191" t="n"/>
      <c r="CB240" s="191" t="n"/>
      <c r="CC240" s="191" t="n"/>
      <c r="CD240" s="191" t="n"/>
      <c r="CE240" s="191" t="n"/>
      <c r="CF240" s="191" t="n"/>
      <c r="CG240" s="191" t="n"/>
      <c r="CH240" s="191" t="n"/>
      <c r="CI240" s="191" t="n"/>
      <c r="CJ240" s="2783" t="n"/>
      <c r="CM240" s="191" t="n"/>
      <c r="CN240" s="191" t="n"/>
      <c r="CO240" s="191" t="n"/>
      <c r="CP240" s="190" t="n"/>
      <c r="CQ240" s="191" t="n"/>
      <c r="CR240" s="2606" t="n"/>
      <c r="CS240" s="2606" t="n"/>
      <c r="CT240" s="2606" t="n"/>
      <c r="CU240" s="2606" t="n"/>
      <c r="CV240" s="2606" t="n"/>
      <c r="CW240" s="2606" t="n"/>
      <c r="CZ240" s="2606" t="n"/>
      <c r="DA240" s="2606" t="n"/>
      <c r="DB240" s="2606" t="n"/>
      <c r="DC240" s="2606" t="n"/>
      <c r="DD240" s="2606" t="n"/>
      <c r="DE240" s="191" t="n"/>
      <c r="DF240" s="191" t="n"/>
      <c r="DG240" s="191" t="n"/>
      <c r="DH240" s="191" t="n"/>
      <c r="DI240" s="418" t="n"/>
      <c r="DJ240" s="2605" t="n"/>
    </row>
    <row customFormat="1" r="241" s="2730">
      <c r="H241" s="2728" t="n"/>
      <c r="J241" s="2728" t="n"/>
      <c r="N241" s="190" t="n"/>
      <c r="T241" s="2728" t="n"/>
      <c r="AB241" s="191" t="n"/>
      <c r="AC241" s="191" t="n"/>
      <c r="AD241" s="191" t="n"/>
      <c r="AE241" s="191" t="n"/>
      <c r="AF241" s="191" t="n"/>
      <c r="AG241" s="191" t="n"/>
      <c r="AH241" s="191" t="n"/>
      <c r="AI241" s="191" t="n"/>
      <c r="AJ241" s="191" t="n"/>
      <c r="AK241" s="191" t="n"/>
      <c r="AL241" s="191" t="n"/>
      <c r="AM241" s="191" t="n"/>
      <c r="AN241" s="191" t="n"/>
      <c r="AO241" s="191" t="n"/>
      <c r="AP241" s="191" t="n"/>
      <c r="AQ241" s="191" t="n"/>
      <c r="AR241" s="191" t="n"/>
      <c r="AS241" s="191" t="n"/>
      <c r="AT241" s="191" t="n"/>
      <c r="AU241" s="2605" t="n"/>
      <c r="AV241" s="191" t="n"/>
      <c r="AW241" s="191" t="n"/>
      <c r="AX241" s="191" t="n"/>
      <c r="AY241" s="191" t="n"/>
      <c r="AZ241" s="191" t="n"/>
      <c r="BA241" s="191" t="n"/>
      <c r="BB241" s="191" t="n"/>
      <c r="BC241" s="191" t="n"/>
      <c r="BD241" s="191" t="n"/>
      <c r="BE241" s="191" t="n"/>
      <c r="BF241" s="191" t="n"/>
      <c r="BG241" s="191" t="n"/>
      <c r="BH241" s="191" t="n"/>
      <c r="BI241" s="191" t="n"/>
      <c r="BJ241" s="191" t="n"/>
      <c r="BK241" s="2605" t="n"/>
      <c r="BL241" s="191" t="n"/>
      <c r="BM241" s="191" t="n"/>
      <c r="BN241" s="191" t="n"/>
      <c r="BO241" s="191" t="n"/>
      <c r="BP241" s="191" t="n"/>
      <c r="BQ241" s="191" t="n"/>
      <c r="BR241" s="191" t="n"/>
      <c r="BS241" s="191" t="n"/>
      <c r="BT241" s="191" t="n"/>
      <c r="BU241" s="191" t="n"/>
      <c r="BV241" s="191" t="n"/>
      <c r="BW241" s="191" t="n"/>
      <c r="BX241" s="191" t="n"/>
      <c r="BY241" s="191" t="n"/>
      <c r="BZ241" s="191" t="n"/>
      <c r="CA241" s="191" t="n"/>
      <c r="CB241" s="191" t="n"/>
      <c r="CC241" s="191" t="n"/>
      <c r="CD241" s="191" t="n"/>
      <c r="CE241" s="191" t="n"/>
      <c r="CF241" s="191" t="n"/>
      <c r="CG241" s="191" t="n"/>
      <c r="CH241" s="191" t="n"/>
      <c r="CI241" s="191" t="n"/>
      <c r="CJ241" s="2783" t="n"/>
      <c r="CM241" s="191" t="n"/>
      <c r="CN241" s="191" t="n"/>
      <c r="CO241" s="191" t="n"/>
      <c r="CP241" s="190" t="n"/>
      <c r="CQ241" s="191" t="n"/>
      <c r="CR241" s="2606" t="n"/>
      <c r="CS241" s="2606" t="n"/>
      <c r="CT241" s="2606" t="n"/>
      <c r="CU241" s="2606" t="n"/>
      <c r="CV241" s="2606" t="n"/>
      <c r="CW241" s="2606" t="n"/>
      <c r="CZ241" s="2606" t="n"/>
      <c r="DA241" s="2606" t="n"/>
      <c r="DB241" s="2606" t="n"/>
      <c r="DC241" s="2606" t="n"/>
      <c r="DD241" s="2606" t="n"/>
      <c r="DE241" s="191" t="n"/>
      <c r="DF241" s="191" t="n"/>
      <c r="DG241" s="191" t="n"/>
      <c r="DH241" s="191" t="n"/>
      <c r="DI241" s="418" t="n"/>
      <c r="DJ241" s="2605" t="n"/>
    </row>
    <row customFormat="1" r="242" s="2730">
      <c r="H242" s="2728" t="n"/>
      <c r="J242" s="2728" t="n"/>
      <c r="N242" s="190" t="n"/>
      <c r="T242" s="2728" t="n"/>
      <c r="AB242" s="191" t="n"/>
      <c r="AC242" s="191" t="n"/>
      <c r="AD242" s="191" t="n"/>
      <c r="AE242" s="191" t="n"/>
      <c r="AF242" s="191" t="n"/>
      <c r="AG242" s="191" t="n"/>
      <c r="AH242" s="191" t="n"/>
      <c r="AI242" s="191" t="n"/>
      <c r="AJ242" s="191" t="n"/>
      <c r="AK242" s="191" t="n"/>
      <c r="AL242" s="191" t="n"/>
      <c r="AM242" s="191" t="n"/>
      <c r="AN242" s="191" t="n"/>
      <c r="AO242" s="191" t="n"/>
      <c r="AP242" s="191" t="n"/>
      <c r="AQ242" s="191" t="n"/>
      <c r="AR242" s="191" t="n"/>
      <c r="AS242" s="191" t="n"/>
      <c r="AT242" s="191" t="n"/>
      <c r="AU242" s="2605" t="n"/>
      <c r="AV242" s="191" t="n"/>
      <c r="AW242" s="191" t="n"/>
      <c r="AX242" s="191" t="n"/>
      <c r="AY242" s="191" t="n"/>
      <c r="AZ242" s="191" t="n"/>
      <c r="BA242" s="191" t="n"/>
      <c r="BB242" s="191" t="n"/>
      <c r="BC242" s="191" t="n"/>
      <c r="BD242" s="191" t="n"/>
      <c r="BE242" s="191" t="n"/>
      <c r="BF242" s="191" t="n"/>
      <c r="BG242" s="191" t="n"/>
      <c r="BH242" s="191" t="n"/>
      <c r="BI242" s="191" t="n"/>
      <c r="BJ242" s="191" t="n"/>
      <c r="BK242" s="2605" t="n"/>
      <c r="BL242" s="191" t="n"/>
      <c r="BM242" s="191" t="n"/>
      <c r="BN242" s="191" t="n"/>
      <c r="BO242" s="191" t="n"/>
      <c r="BP242" s="191" t="n"/>
      <c r="BQ242" s="191" t="n"/>
      <c r="BR242" s="191" t="n"/>
      <c r="BS242" s="191" t="n"/>
      <c r="BT242" s="191" t="n"/>
      <c r="BU242" s="191" t="n"/>
      <c r="BV242" s="191" t="n"/>
      <c r="BW242" s="191" t="n"/>
      <c r="BX242" s="191" t="n"/>
      <c r="BY242" s="191" t="n"/>
      <c r="BZ242" s="191" t="n"/>
      <c r="CA242" s="191" t="n"/>
      <c r="CB242" s="191" t="n"/>
      <c r="CC242" s="191" t="n"/>
      <c r="CD242" s="191" t="n"/>
      <c r="CE242" s="191" t="n"/>
      <c r="CF242" s="191" t="n"/>
      <c r="CG242" s="191" t="n"/>
      <c r="CH242" s="191" t="n"/>
      <c r="CI242" s="191" t="n"/>
      <c r="CJ242" s="2783" t="n"/>
      <c r="CM242" s="191" t="n"/>
      <c r="CN242" s="191" t="n"/>
      <c r="CO242" s="191" t="n"/>
      <c r="CP242" s="190" t="n"/>
      <c r="CQ242" s="191" t="n"/>
      <c r="CR242" s="2606" t="n"/>
      <c r="CS242" s="2606" t="n"/>
      <c r="CT242" s="2606" t="n"/>
      <c r="CU242" s="2606" t="n"/>
      <c r="CV242" s="2606" t="n"/>
      <c r="CW242" s="2606" t="n"/>
      <c r="CZ242" s="2606" t="n"/>
      <c r="DA242" s="2606" t="n"/>
      <c r="DB242" s="2606" t="n"/>
      <c r="DC242" s="2606" t="n"/>
      <c r="DD242" s="2606" t="n"/>
      <c r="DE242" s="191" t="n"/>
      <c r="DF242" s="191" t="n"/>
      <c r="DG242" s="191" t="n"/>
      <c r="DH242" s="191" t="n"/>
      <c r="DI242" s="418" t="n"/>
      <c r="DJ242" s="2605" t="n"/>
    </row>
    <row customFormat="1" r="243" s="2730">
      <c r="H243" s="2728" t="n"/>
      <c r="J243" s="2728" t="n"/>
      <c r="N243" s="190" t="n"/>
      <c r="T243" s="2728" t="n"/>
      <c r="AB243" s="191" t="n"/>
      <c r="AC243" s="191" t="n"/>
      <c r="AD243" s="191" t="n"/>
      <c r="AE243" s="191" t="n"/>
      <c r="AF243" s="191" t="n"/>
      <c r="AG243" s="191" t="n"/>
      <c r="AH243" s="191" t="n"/>
      <c r="AI243" s="191" t="n"/>
      <c r="AJ243" s="191" t="n"/>
      <c r="AK243" s="191" t="n"/>
      <c r="AL243" s="191" t="n"/>
      <c r="AM243" s="191" t="n"/>
      <c r="AN243" s="191" t="n"/>
      <c r="AO243" s="191" t="n"/>
      <c r="AP243" s="191" t="n"/>
      <c r="AQ243" s="191" t="n"/>
      <c r="AR243" s="191" t="n"/>
      <c r="AS243" s="191" t="n"/>
      <c r="AT243" s="191" t="n"/>
      <c r="AU243" s="2605" t="n"/>
      <c r="AV243" s="191" t="n"/>
      <c r="AW243" s="191" t="n"/>
      <c r="AX243" s="191" t="n"/>
      <c r="AY243" s="191" t="n"/>
      <c r="AZ243" s="191" t="n"/>
      <c r="BA243" s="191" t="n"/>
      <c r="BB243" s="191" t="n"/>
      <c r="BC243" s="191" t="n"/>
      <c r="BD243" s="191" t="n"/>
      <c r="BE243" s="191" t="n"/>
      <c r="BF243" s="191" t="n"/>
      <c r="BG243" s="191" t="n"/>
      <c r="BH243" s="191" t="n"/>
      <c r="BI243" s="191" t="n"/>
      <c r="BJ243" s="191" t="n"/>
      <c r="BK243" s="2605" t="n"/>
      <c r="BL243" s="191" t="n"/>
      <c r="BM243" s="191" t="n"/>
      <c r="BN243" s="191" t="n"/>
      <c r="BO243" s="191" t="n"/>
      <c r="BP243" s="191" t="n"/>
      <c r="BQ243" s="191" t="n"/>
      <c r="BR243" s="191" t="n"/>
      <c r="BS243" s="191" t="n"/>
      <c r="BT243" s="191" t="n"/>
      <c r="BU243" s="191" t="n"/>
      <c r="BV243" s="191" t="n"/>
      <c r="BW243" s="191" t="n"/>
      <c r="BX243" s="191" t="n"/>
      <c r="BY243" s="191" t="n"/>
      <c r="BZ243" s="191" t="n"/>
      <c r="CA243" s="191" t="n"/>
      <c r="CB243" s="191" t="n"/>
      <c r="CC243" s="191" t="n"/>
      <c r="CD243" s="191" t="n"/>
      <c r="CE243" s="191" t="n"/>
      <c r="CF243" s="191" t="n"/>
      <c r="CG243" s="191" t="n"/>
      <c r="CH243" s="191" t="n"/>
      <c r="CI243" s="191" t="n"/>
      <c r="CJ243" s="2783" t="n"/>
      <c r="CM243" s="191" t="n"/>
      <c r="CN243" s="191" t="n"/>
      <c r="CO243" s="191" t="n"/>
      <c r="CP243" s="190" t="n"/>
      <c r="CQ243" s="191" t="n"/>
      <c r="CR243" s="2606" t="n"/>
      <c r="CS243" s="2606" t="n"/>
      <c r="CT243" s="2606" t="n"/>
      <c r="CU243" s="2606" t="n"/>
      <c r="CV243" s="2606" t="n"/>
      <c r="CW243" s="2606" t="n"/>
      <c r="CZ243" s="2606" t="n"/>
      <c r="DA243" s="2606" t="n"/>
      <c r="DB243" s="2606" t="n"/>
      <c r="DC243" s="2606" t="n"/>
      <c r="DD243" s="2606" t="n"/>
      <c r="DE243" s="191" t="n"/>
      <c r="DF243" s="191" t="n"/>
      <c r="DG243" s="191" t="n"/>
      <c r="DH243" s="191" t="n"/>
      <c r="DI243" s="418" t="n"/>
      <c r="DJ243" s="2605" t="n"/>
    </row>
    <row customFormat="1" r="244" s="2730">
      <c r="H244" s="2728" t="n"/>
      <c r="J244" s="2728" t="n"/>
      <c r="N244" s="190" t="n"/>
      <c r="T244" s="2728" t="n"/>
      <c r="AB244" s="191" t="n"/>
      <c r="AC244" s="191" t="n"/>
      <c r="AD244" s="191" t="n"/>
      <c r="AE244" s="191" t="n"/>
      <c r="AF244" s="191" t="n"/>
      <c r="AG244" s="191" t="n"/>
      <c r="AH244" s="191" t="n"/>
      <c r="AI244" s="191" t="n"/>
      <c r="AJ244" s="191" t="n"/>
      <c r="AK244" s="191" t="n"/>
      <c r="AL244" s="191" t="n"/>
      <c r="AM244" s="191" t="n"/>
      <c r="AN244" s="191" t="n"/>
      <c r="AO244" s="191" t="n"/>
      <c r="AP244" s="191" t="n"/>
      <c r="AQ244" s="191" t="n"/>
      <c r="AR244" s="191" t="n"/>
      <c r="AS244" s="191" t="n"/>
      <c r="AT244" s="191" t="n"/>
      <c r="AU244" s="2605" t="n"/>
      <c r="AV244" s="191" t="n"/>
      <c r="AW244" s="191" t="n"/>
      <c r="AX244" s="191" t="n"/>
      <c r="AY244" s="191" t="n"/>
      <c r="AZ244" s="191" t="n"/>
      <c r="BA244" s="191" t="n"/>
      <c r="BB244" s="191" t="n"/>
      <c r="BC244" s="191" t="n"/>
      <c r="BD244" s="191" t="n"/>
      <c r="BE244" s="191" t="n"/>
      <c r="BF244" s="191" t="n"/>
      <c r="BG244" s="191" t="n"/>
      <c r="BH244" s="191" t="n"/>
      <c r="BI244" s="191" t="n"/>
      <c r="BJ244" s="191" t="n"/>
      <c r="BK244" s="2605" t="n"/>
      <c r="BL244" s="191" t="n"/>
      <c r="BM244" s="191" t="n"/>
      <c r="BN244" s="191" t="n"/>
      <c r="BO244" s="191" t="n"/>
      <c r="BP244" s="191" t="n"/>
      <c r="BQ244" s="191" t="n"/>
      <c r="BR244" s="191" t="n"/>
      <c r="BS244" s="191" t="n"/>
      <c r="BT244" s="191" t="n"/>
      <c r="BU244" s="191" t="n"/>
      <c r="BV244" s="191" t="n"/>
      <c r="BW244" s="191" t="n"/>
      <c r="BX244" s="191" t="n"/>
      <c r="BY244" s="191" t="n"/>
      <c r="BZ244" s="191" t="n"/>
      <c r="CA244" s="191" t="n"/>
      <c r="CB244" s="191" t="n"/>
      <c r="CC244" s="191" t="n"/>
      <c r="CD244" s="191" t="n"/>
      <c r="CE244" s="191" t="n"/>
      <c r="CF244" s="191" t="n"/>
      <c r="CG244" s="191" t="n"/>
      <c r="CH244" s="191" t="n"/>
      <c r="CI244" s="191" t="n"/>
      <c r="CJ244" s="2783" t="n"/>
      <c r="CM244" s="191" t="n"/>
      <c r="CN244" s="191" t="n"/>
      <c r="CO244" s="191" t="n"/>
      <c r="CP244" s="190" t="n"/>
      <c r="CQ244" s="191" t="n"/>
      <c r="CR244" s="2606" t="n"/>
      <c r="CS244" s="2606" t="n"/>
      <c r="CT244" s="2606" t="n"/>
      <c r="CU244" s="2606" t="n"/>
      <c r="CV244" s="2606" t="n"/>
      <c r="CW244" s="2606" t="n"/>
      <c r="CZ244" s="2606" t="n"/>
      <c r="DA244" s="2606" t="n"/>
      <c r="DB244" s="2606" t="n"/>
      <c r="DC244" s="2606" t="n"/>
      <c r="DD244" s="2606" t="n"/>
      <c r="DE244" s="191" t="n"/>
      <c r="DF244" s="191" t="n"/>
      <c r="DG244" s="191" t="n"/>
      <c r="DH244" s="191" t="n"/>
      <c r="DI244" s="418" t="n"/>
      <c r="DJ244" s="2605" t="n"/>
    </row>
    <row customFormat="1" r="245" s="2730">
      <c r="H245" s="2728" t="n"/>
      <c r="J245" s="2728" t="n"/>
      <c r="N245" s="190" t="n"/>
      <c r="T245" s="2728" t="n"/>
      <c r="AB245" s="191" t="n"/>
      <c r="AC245" s="191" t="n"/>
      <c r="AD245" s="191" t="n"/>
      <c r="AE245" s="191" t="n"/>
      <c r="AF245" s="191" t="n"/>
      <c r="AG245" s="191" t="n"/>
      <c r="AH245" s="191" t="n"/>
      <c r="AI245" s="191" t="n"/>
      <c r="AJ245" s="191" t="n"/>
      <c r="AK245" s="191" t="n"/>
      <c r="AL245" s="191" t="n"/>
      <c r="AM245" s="191" t="n"/>
      <c r="AN245" s="191" t="n"/>
      <c r="AO245" s="191" t="n"/>
      <c r="AP245" s="191" t="n"/>
      <c r="AQ245" s="191" t="n"/>
      <c r="AR245" s="191" t="n"/>
      <c r="AS245" s="191" t="n"/>
      <c r="AT245" s="191" t="n"/>
      <c r="AU245" s="2605" t="n"/>
      <c r="AV245" s="191" t="n"/>
      <c r="AW245" s="191" t="n"/>
      <c r="AX245" s="191" t="n"/>
      <c r="AY245" s="191" t="n"/>
      <c r="AZ245" s="191" t="n"/>
      <c r="BA245" s="191" t="n"/>
      <c r="BB245" s="191" t="n"/>
      <c r="BC245" s="191" t="n"/>
      <c r="BD245" s="191" t="n"/>
      <c r="BE245" s="191" t="n"/>
      <c r="BF245" s="191" t="n"/>
      <c r="BG245" s="191" t="n"/>
      <c r="BH245" s="191" t="n"/>
      <c r="BI245" s="191" t="n"/>
      <c r="BJ245" s="191" t="n"/>
      <c r="BK245" s="2605" t="n"/>
      <c r="BL245" s="191" t="n"/>
      <c r="BM245" s="191" t="n"/>
      <c r="BN245" s="191" t="n"/>
      <c r="BO245" s="191" t="n"/>
      <c r="BP245" s="191" t="n"/>
      <c r="BQ245" s="191" t="n"/>
      <c r="BR245" s="191" t="n"/>
      <c r="BS245" s="191" t="n"/>
      <c r="BT245" s="191" t="n"/>
      <c r="BU245" s="191" t="n"/>
      <c r="BV245" s="191" t="n"/>
      <c r="BW245" s="191" t="n"/>
      <c r="BX245" s="191" t="n"/>
      <c r="BY245" s="191" t="n"/>
      <c r="BZ245" s="191" t="n"/>
      <c r="CA245" s="191" t="n"/>
      <c r="CB245" s="191" t="n"/>
      <c r="CC245" s="191" t="n"/>
      <c r="CD245" s="191" t="n"/>
      <c r="CE245" s="191" t="n"/>
      <c r="CF245" s="191" t="n"/>
      <c r="CG245" s="191" t="n"/>
      <c r="CH245" s="191" t="n"/>
      <c r="CI245" s="191" t="n"/>
      <c r="CJ245" s="2783" t="n"/>
      <c r="CM245" s="191" t="n"/>
      <c r="CN245" s="191" t="n"/>
      <c r="CO245" s="191" t="n"/>
      <c r="CP245" s="190" t="n"/>
      <c r="CQ245" s="191" t="n"/>
      <c r="CR245" s="2606" t="n"/>
      <c r="CS245" s="2606" t="n"/>
      <c r="CT245" s="2606" t="n"/>
      <c r="CU245" s="2606" t="n"/>
      <c r="CV245" s="2606" t="n"/>
      <c r="CW245" s="2606" t="n"/>
      <c r="CZ245" s="2606" t="n"/>
      <c r="DA245" s="2606" t="n"/>
      <c r="DB245" s="2606" t="n"/>
      <c r="DC245" s="2606" t="n"/>
      <c r="DD245" s="2606" t="n"/>
      <c r="DE245" s="191" t="n"/>
      <c r="DF245" s="191" t="n"/>
      <c r="DG245" s="191" t="n"/>
      <c r="DH245" s="191" t="n"/>
      <c r="DI245" s="418" t="n"/>
      <c r="DJ245" s="2605" t="n"/>
    </row>
    <row customFormat="1" r="246" s="2730">
      <c r="H246" s="2728" t="n"/>
      <c r="J246" s="2728" t="n"/>
      <c r="N246" s="190" t="n"/>
      <c r="T246" s="2728" t="n"/>
      <c r="AB246" s="191" t="n"/>
      <c r="AC246" s="191" t="n"/>
      <c r="AD246" s="191" t="n"/>
      <c r="AE246" s="191" t="n"/>
      <c r="AF246" s="191" t="n"/>
      <c r="AG246" s="191" t="n"/>
      <c r="AH246" s="191" t="n"/>
      <c r="AI246" s="191" t="n"/>
      <c r="AJ246" s="191" t="n"/>
      <c r="AK246" s="191" t="n"/>
      <c r="AL246" s="191" t="n"/>
      <c r="AM246" s="191" t="n"/>
      <c r="AN246" s="191" t="n"/>
      <c r="AO246" s="191" t="n"/>
      <c r="AP246" s="191" t="n"/>
      <c r="AQ246" s="191" t="n"/>
      <c r="AR246" s="191" t="n"/>
      <c r="AS246" s="191" t="n"/>
      <c r="AT246" s="191" t="n"/>
      <c r="AU246" s="2605" t="n"/>
      <c r="AV246" s="191" t="n"/>
      <c r="AW246" s="191" t="n"/>
      <c r="AX246" s="191" t="n"/>
      <c r="AY246" s="191" t="n"/>
      <c r="AZ246" s="191" t="n"/>
      <c r="BA246" s="191" t="n"/>
      <c r="BB246" s="191" t="n"/>
      <c r="BC246" s="191" t="n"/>
      <c r="BD246" s="191" t="n"/>
      <c r="BE246" s="191" t="n"/>
      <c r="BF246" s="191" t="n"/>
      <c r="BG246" s="191" t="n"/>
      <c r="BH246" s="191" t="n"/>
      <c r="BI246" s="191" t="n"/>
      <c r="BJ246" s="191" t="n"/>
      <c r="BK246" s="2605" t="n"/>
      <c r="BL246" s="191" t="n"/>
      <c r="BM246" s="191" t="n"/>
      <c r="BN246" s="191" t="n"/>
      <c r="BO246" s="191" t="n"/>
      <c r="BP246" s="191" t="n"/>
      <c r="BQ246" s="191" t="n"/>
      <c r="BR246" s="191" t="n"/>
      <c r="BS246" s="191" t="n"/>
      <c r="BT246" s="191" t="n"/>
      <c r="BU246" s="191" t="n"/>
      <c r="BV246" s="191" t="n"/>
      <c r="BW246" s="191" t="n"/>
      <c r="BX246" s="191" t="n"/>
      <c r="BY246" s="191" t="n"/>
      <c r="BZ246" s="191" t="n"/>
      <c r="CA246" s="191" t="n"/>
      <c r="CB246" s="191" t="n"/>
      <c r="CC246" s="191" t="n"/>
      <c r="CD246" s="191" t="n"/>
      <c r="CE246" s="191" t="n"/>
      <c r="CF246" s="191" t="n"/>
      <c r="CG246" s="191" t="n"/>
      <c r="CH246" s="191" t="n"/>
      <c r="CI246" s="191" t="n"/>
      <c r="CJ246" s="2783" t="n"/>
      <c r="CM246" s="191" t="n"/>
      <c r="CN246" s="191" t="n"/>
      <c r="CO246" s="191" t="n"/>
      <c r="CP246" s="190" t="n"/>
      <c r="CQ246" s="191" t="n"/>
      <c r="CR246" s="2606" t="n"/>
      <c r="CS246" s="2606" t="n"/>
      <c r="CT246" s="2606" t="n"/>
      <c r="CU246" s="2606" t="n"/>
      <c r="CV246" s="2606" t="n"/>
      <c r="CW246" s="2606" t="n"/>
      <c r="CZ246" s="2606" t="n"/>
      <c r="DA246" s="2606" t="n"/>
      <c r="DB246" s="2606" t="n"/>
      <c r="DC246" s="2606" t="n"/>
      <c r="DD246" s="2606" t="n"/>
      <c r="DE246" s="191" t="n"/>
      <c r="DF246" s="191" t="n"/>
      <c r="DG246" s="191" t="n"/>
      <c r="DH246" s="191" t="n"/>
      <c r="DI246" s="418" t="n"/>
      <c r="DJ246" s="2605" t="n"/>
    </row>
    <row customFormat="1" r="247" s="2730">
      <c r="H247" s="2728" t="n"/>
      <c r="J247" s="2728" t="n"/>
      <c r="N247" s="190" t="n"/>
      <c r="T247" s="2728" t="n"/>
      <c r="AB247" s="191" t="n"/>
      <c r="AC247" s="191" t="n"/>
      <c r="AD247" s="191" t="n"/>
      <c r="AE247" s="191" t="n"/>
      <c r="AF247" s="191" t="n"/>
      <c r="AG247" s="191" t="n"/>
      <c r="AH247" s="191" t="n"/>
      <c r="AI247" s="191" t="n"/>
      <c r="AJ247" s="191" t="n"/>
      <c r="AK247" s="191" t="n"/>
      <c r="AL247" s="191" t="n"/>
      <c r="AM247" s="191" t="n"/>
      <c r="AN247" s="191" t="n"/>
      <c r="AO247" s="191" t="n"/>
      <c r="AP247" s="191" t="n"/>
      <c r="AQ247" s="191" t="n"/>
      <c r="AR247" s="191" t="n"/>
      <c r="AS247" s="191" t="n"/>
      <c r="AT247" s="191" t="n"/>
      <c r="AU247" s="2605" t="n"/>
      <c r="AV247" s="191" t="n"/>
      <c r="AW247" s="191" t="n"/>
      <c r="AX247" s="191" t="n"/>
      <c r="AY247" s="191" t="n"/>
      <c r="AZ247" s="191" t="n"/>
      <c r="BA247" s="191" t="n"/>
      <c r="BB247" s="191" t="n"/>
      <c r="BC247" s="191" t="n"/>
      <c r="BD247" s="191" t="n"/>
      <c r="BE247" s="191" t="n"/>
      <c r="BF247" s="191" t="n"/>
      <c r="BG247" s="191" t="n"/>
      <c r="BH247" s="191" t="n"/>
      <c r="BI247" s="191" t="n"/>
      <c r="BJ247" s="191" t="n"/>
      <c r="BK247" s="2605" t="n"/>
      <c r="BL247" s="191" t="n"/>
      <c r="BM247" s="191" t="n"/>
      <c r="BN247" s="191" t="n"/>
      <c r="BO247" s="191" t="n"/>
      <c r="BP247" s="191" t="n"/>
      <c r="BQ247" s="191" t="n"/>
      <c r="BR247" s="191" t="n"/>
      <c r="BS247" s="191" t="n"/>
      <c r="BT247" s="191" t="n"/>
      <c r="BU247" s="191" t="n"/>
      <c r="BV247" s="191" t="n"/>
      <c r="BW247" s="191" t="n"/>
      <c r="BX247" s="191" t="n"/>
      <c r="BY247" s="191" t="n"/>
      <c r="BZ247" s="191" t="n"/>
      <c r="CA247" s="191" t="n"/>
      <c r="CB247" s="191" t="n"/>
      <c r="CC247" s="191" t="n"/>
      <c r="CD247" s="191" t="n"/>
      <c r="CE247" s="191" t="n"/>
      <c r="CF247" s="191" t="n"/>
      <c r="CG247" s="191" t="n"/>
      <c r="CH247" s="191" t="n"/>
      <c r="CI247" s="191" t="n"/>
      <c r="CJ247" s="2783" t="n"/>
      <c r="CM247" s="191" t="n"/>
      <c r="CN247" s="191" t="n"/>
      <c r="CO247" s="191" t="n"/>
      <c r="CP247" s="190" t="n"/>
      <c r="CQ247" s="191" t="n"/>
      <c r="CR247" s="2606" t="n"/>
      <c r="CS247" s="2606" t="n"/>
      <c r="CT247" s="2606" t="n"/>
      <c r="CU247" s="2606" t="n"/>
      <c r="CV247" s="2606" t="n"/>
      <c r="CW247" s="2606" t="n"/>
      <c r="CZ247" s="2606" t="n"/>
      <c r="DA247" s="2606" t="n"/>
      <c r="DB247" s="2606" t="n"/>
      <c r="DC247" s="2606" t="n"/>
      <c r="DD247" s="2606" t="n"/>
      <c r="DE247" s="191" t="n"/>
      <c r="DF247" s="191" t="n"/>
      <c r="DG247" s="191" t="n"/>
      <c r="DH247" s="191" t="n"/>
      <c r="DI247" s="418" t="n"/>
      <c r="DJ247" s="2605" t="n"/>
    </row>
    <row customFormat="1" r="248" s="2730">
      <c r="H248" s="2728" t="n"/>
      <c r="J248" s="2728" t="n"/>
      <c r="N248" s="190" t="n"/>
      <c r="T248" s="2728" t="n"/>
      <c r="AB248" s="191" t="n"/>
      <c r="AC248" s="191" t="n"/>
      <c r="AD248" s="191" t="n"/>
      <c r="AE248" s="191" t="n"/>
      <c r="AF248" s="191" t="n"/>
      <c r="AG248" s="191" t="n"/>
      <c r="AH248" s="191" t="n"/>
      <c r="AI248" s="191" t="n"/>
      <c r="AJ248" s="191" t="n"/>
      <c r="AK248" s="191" t="n"/>
      <c r="AL248" s="191" t="n"/>
      <c r="AM248" s="191" t="n"/>
      <c r="AN248" s="191" t="n"/>
      <c r="AO248" s="191" t="n"/>
      <c r="AP248" s="191" t="n"/>
      <c r="AQ248" s="191" t="n"/>
      <c r="AR248" s="191" t="n"/>
      <c r="AS248" s="191" t="n"/>
      <c r="AT248" s="191" t="n"/>
      <c r="AU248" s="2605" t="n"/>
      <c r="AV248" s="191" t="n"/>
      <c r="AW248" s="191" t="n"/>
      <c r="AX248" s="191" t="n"/>
      <c r="AY248" s="191" t="n"/>
      <c r="AZ248" s="191" t="n"/>
      <c r="BA248" s="191" t="n"/>
      <c r="BB248" s="191" t="n"/>
      <c r="BC248" s="191" t="n"/>
      <c r="BD248" s="191" t="n"/>
      <c r="BE248" s="191" t="n"/>
      <c r="BF248" s="191" t="n"/>
      <c r="BG248" s="191" t="n"/>
      <c r="BH248" s="191" t="n"/>
      <c r="BI248" s="191" t="n"/>
      <c r="BJ248" s="191" t="n"/>
      <c r="BK248" s="2605" t="n"/>
      <c r="BL248" s="191" t="n"/>
      <c r="BM248" s="191" t="n"/>
      <c r="BN248" s="191" t="n"/>
      <c r="BO248" s="191" t="n"/>
      <c r="BP248" s="191" t="n"/>
      <c r="BQ248" s="191" t="n"/>
      <c r="BR248" s="191" t="n"/>
      <c r="BS248" s="191" t="n"/>
      <c r="BT248" s="191" t="n"/>
      <c r="BU248" s="191" t="n"/>
      <c r="BV248" s="191" t="n"/>
      <c r="BW248" s="191" t="n"/>
      <c r="BX248" s="191" t="n"/>
      <c r="BY248" s="191" t="n"/>
      <c r="BZ248" s="191" t="n"/>
      <c r="CA248" s="191" t="n"/>
      <c r="CB248" s="191" t="n"/>
      <c r="CC248" s="191" t="n"/>
      <c r="CD248" s="191" t="n"/>
      <c r="CE248" s="191" t="n"/>
      <c r="CF248" s="191" t="n"/>
      <c r="CG248" s="191" t="n"/>
      <c r="CH248" s="191" t="n"/>
      <c r="CI248" s="191" t="n"/>
      <c r="CJ248" s="2783" t="n"/>
      <c r="CM248" s="191" t="n"/>
      <c r="CN248" s="191" t="n"/>
      <c r="CO248" s="191" t="n"/>
      <c r="CP248" s="190" t="n"/>
      <c r="CQ248" s="191" t="n"/>
      <c r="CR248" s="2606" t="n"/>
      <c r="CS248" s="2606" t="n"/>
      <c r="CT248" s="2606" t="n"/>
      <c r="CU248" s="2606" t="n"/>
      <c r="CV248" s="2606" t="n"/>
      <c r="CW248" s="2606" t="n"/>
      <c r="CZ248" s="2606" t="n"/>
      <c r="DA248" s="2606" t="n"/>
      <c r="DB248" s="2606" t="n"/>
      <c r="DC248" s="2606" t="n"/>
      <c r="DD248" s="2606" t="n"/>
      <c r="DE248" s="191" t="n"/>
      <c r="DF248" s="191" t="n"/>
      <c r="DG248" s="191" t="n"/>
      <c r="DH248" s="191" t="n"/>
      <c r="DI248" s="418" t="n"/>
      <c r="DJ248" s="2605" t="n"/>
    </row>
    <row customFormat="1" r="249" s="2730">
      <c r="H249" s="2728" t="n"/>
      <c r="J249" s="2728" t="n"/>
      <c r="N249" s="190" t="n"/>
      <c r="T249" s="2728" t="n"/>
      <c r="AB249" s="191" t="n"/>
      <c r="AC249" s="191" t="n"/>
      <c r="AD249" s="191" t="n"/>
      <c r="AE249" s="191" t="n"/>
      <c r="AF249" s="191" t="n"/>
      <c r="AG249" s="191" t="n"/>
      <c r="AH249" s="191" t="n"/>
      <c r="AI249" s="191" t="n"/>
      <c r="AJ249" s="191" t="n"/>
      <c r="AK249" s="191" t="n"/>
      <c r="AL249" s="191" t="n"/>
      <c r="AM249" s="191" t="n"/>
      <c r="AN249" s="191" t="n"/>
      <c r="AO249" s="191" t="n"/>
      <c r="AP249" s="191" t="n"/>
      <c r="AQ249" s="191" t="n"/>
      <c r="AR249" s="191" t="n"/>
      <c r="AS249" s="191" t="n"/>
      <c r="AT249" s="191" t="n"/>
      <c r="AU249" s="2605" t="n"/>
      <c r="AV249" s="191" t="n"/>
      <c r="AW249" s="191" t="n"/>
      <c r="AX249" s="191" t="n"/>
      <c r="AY249" s="191" t="n"/>
      <c r="AZ249" s="191" t="n"/>
      <c r="BA249" s="191" t="n"/>
      <c r="BB249" s="191" t="n"/>
      <c r="BC249" s="191" t="n"/>
      <c r="BD249" s="191" t="n"/>
      <c r="BE249" s="191" t="n"/>
      <c r="BF249" s="191" t="n"/>
      <c r="BG249" s="191" t="n"/>
      <c r="BH249" s="191" t="n"/>
      <c r="BI249" s="191" t="n"/>
      <c r="BJ249" s="191" t="n"/>
      <c r="BK249" s="2605" t="n"/>
      <c r="BL249" s="191" t="n"/>
      <c r="BM249" s="191" t="n"/>
      <c r="BN249" s="191" t="n"/>
      <c r="BO249" s="191" t="n"/>
      <c r="BP249" s="191" t="n"/>
      <c r="BQ249" s="191" t="n"/>
      <c r="BR249" s="191" t="n"/>
      <c r="BS249" s="191" t="n"/>
      <c r="BT249" s="191" t="n"/>
      <c r="BU249" s="191" t="n"/>
      <c r="BV249" s="191" t="n"/>
      <c r="BW249" s="191" t="n"/>
      <c r="BX249" s="191" t="n"/>
      <c r="BY249" s="191" t="n"/>
      <c r="BZ249" s="191" t="n"/>
      <c r="CA249" s="191" t="n"/>
      <c r="CB249" s="191" t="n"/>
      <c r="CC249" s="191" t="n"/>
      <c r="CD249" s="191" t="n"/>
      <c r="CE249" s="191" t="n"/>
      <c r="CF249" s="191" t="n"/>
      <c r="CG249" s="191" t="n"/>
      <c r="CH249" s="191" t="n"/>
      <c r="CI249" s="191" t="n"/>
      <c r="CJ249" s="2783" t="n"/>
      <c r="CM249" s="191" t="n"/>
      <c r="CN249" s="191" t="n"/>
      <c r="CO249" s="191" t="n"/>
      <c r="CP249" s="190" t="n"/>
      <c r="CQ249" s="191" t="n"/>
      <c r="CR249" s="2606" t="n"/>
      <c r="CS249" s="2606" t="n"/>
      <c r="CT249" s="2606" t="n"/>
      <c r="CU249" s="2606" t="n"/>
      <c r="CV249" s="2606" t="n"/>
      <c r="CW249" s="2606" t="n"/>
      <c r="CZ249" s="2606" t="n"/>
      <c r="DA249" s="2606" t="n"/>
      <c r="DB249" s="2606" t="n"/>
      <c r="DC249" s="2606" t="n"/>
      <c r="DD249" s="2606" t="n"/>
      <c r="DE249" s="191" t="n"/>
      <c r="DF249" s="191" t="n"/>
      <c r="DG249" s="191" t="n"/>
      <c r="DH249" s="191" t="n"/>
      <c r="DI249" s="418" t="n"/>
      <c r="DJ249" s="2605" t="n"/>
    </row>
    <row customFormat="1" r="250" s="2730">
      <c r="H250" s="2728" t="n"/>
      <c r="J250" s="2728" t="n"/>
      <c r="N250" s="190" t="n"/>
      <c r="T250" s="2728" t="n"/>
      <c r="AB250" s="191" t="n"/>
      <c r="AC250" s="191" t="n"/>
      <c r="AD250" s="191" t="n"/>
      <c r="AE250" s="191" t="n"/>
      <c r="AF250" s="191" t="n"/>
      <c r="AG250" s="191" t="n"/>
      <c r="AH250" s="191" t="n"/>
      <c r="AI250" s="191" t="n"/>
      <c r="AJ250" s="191" t="n"/>
      <c r="AK250" s="191" t="n"/>
      <c r="AL250" s="191" t="n"/>
      <c r="AM250" s="191" t="n"/>
      <c r="AN250" s="191" t="n"/>
      <c r="AO250" s="191" t="n"/>
      <c r="AP250" s="191" t="n"/>
      <c r="AQ250" s="191" t="n"/>
      <c r="AR250" s="191" t="n"/>
      <c r="AS250" s="191" t="n"/>
      <c r="AT250" s="191" t="n"/>
      <c r="AU250" s="2605" t="n"/>
      <c r="AV250" s="191" t="n"/>
      <c r="AW250" s="191" t="n"/>
      <c r="AX250" s="191" t="n"/>
      <c r="AY250" s="191" t="n"/>
      <c r="AZ250" s="191" t="n"/>
      <c r="BA250" s="191" t="n"/>
      <c r="BB250" s="191" t="n"/>
      <c r="BC250" s="191" t="n"/>
      <c r="BD250" s="191" t="n"/>
      <c r="BE250" s="191" t="n"/>
      <c r="BF250" s="191" t="n"/>
      <c r="BG250" s="191" t="n"/>
      <c r="BH250" s="191" t="n"/>
      <c r="BI250" s="191" t="n"/>
      <c r="BJ250" s="191" t="n"/>
      <c r="BK250" s="2605" t="n"/>
      <c r="BL250" s="191" t="n"/>
      <c r="BM250" s="191" t="n"/>
      <c r="BN250" s="191" t="n"/>
      <c r="BO250" s="191" t="n"/>
      <c r="BP250" s="191" t="n"/>
      <c r="BQ250" s="191" t="n"/>
      <c r="BR250" s="191" t="n"/>
      <c r="BS250" s="191" t="n"/>
      <c r="BT250" s="191" t="n"/>
      <c r="BU250" s="191" t="n"/>
      <c r="BV250" s="191" t="n"/>
      <c r="BW250" s="191" t="n"/>
      <c r="BX250" s="191" t="n"/>
      <c r="BY250" s="191" t="n"/>
      <c r="BZ250" s="191" t="n"/>
      <c r="CA250" s="191" t="n"/>
      <c r="CB250" s="191" t="n"/>
      <c r="CC250" s="191" t="n"/>
      <c r="CD250" s="191" t="n"/>
      <c r="CE250" s="191" t="n"/>
      <c r="CF250" s="191" t="n"/>
      <c r="CG250" s="191" t="n"/>
      <c r="CH250" s="191" t="n"/>
      <c r="CI250" s="191" t="n"/>
      <c r="CJ250" s="2783" t="n"/>
      <c r="CM250" s="191" t="n"/>
      <c r="CN250" s="191" t="n"/>
      <c r="CO250" s="191" t="n"/>
      <c r="CP250" s="190" t="n"/>
      <c r="CQ250" s="191" t="n"/>
      <c r="CR250" s="2606" t="n"/>
      <c r="CS250" s="2606" t="n"/>
      <c r="CT250" s="2606" t="n"/>
      <c r="CU250" s="2606" t="n"/>
      <c r="CV250" s="2606" t="n"/>
      <c r="CW250" s="2606" t="n"/>
      <c r="CZ250" s="2606" t="n"/>
      <c r="DA250" s="2606" t="n"/>
      <c r="DB250" s="2606" t="n"/>
      <c r="DC250" s="2606" t="n"/>
      <c r="DD250" s="2606" t="n"/>
      <c r="DE250" s="191" t="n"/>
      <c r="DF250" s="191" t="n"/>
      <c r="DG250" s="191" t="n"/>
      <c r="DH250" s="191" t="n"/>
      <c r="DI250" s="418" t="n"/>
      <c r="DJ250" s="2605" t="n"/>
    </row>
    <row customFormat="1" r="251" s="2730">
      <c r="H251" s="2728" t="n"/>
      <c r="J251" s="2728" t="n"/>
      <c r="N251" s="190" t="n"/>
      <c r="T251" s="2728" t="n"/>
      <c r="AB251" s="191" t="n"/>
      <c r="AC251" s="191" t="n"/>
      <c r="AD251" s="191" t="n"/>
      <c r="AE251" s="191" t="n"/>
      <c r="AF251" s="191" t="n"/>
      <c r="AG251" s="191" t="n"/>
      <c r="AH251" s="191" t="n"/>
      <c r="AI251" s="191" t="n"/>
      <c r="AJ251" s="191" t="n"/>
      <c r="AK251" s="191" t="n"/>
      <c r="AL251" s="191" t="n"/>
      <c r="AM251" s="191" t="n"/>
      <c r="AN251" s="191" t="n"/>
      <c r="AO251" s="191" t="n"/>
      <c r="AP251" s="191" t="n"/>
      <c r="AQ251" s="191" t="n"/>
      <c r="AR251" s="191" t="n"/>
      <c r="AS251" s="191" t="n"/>
      <c r="AT251" s="191" t="n"/>
      <c r="AU251" s="2605" t="n"/>
      <c r="AV251" s="191" t="n"/>
      <c r="AW251" s="191" t="n"/>
      <c r="AX251" s="191" t="n"/>
      <c r="AY251" s="191" t="n"/>
      <c r="AZ251" s="191" t="n"/>
      <c r="BA251" s="191" t="n"/>
      <c r="BB251" s="191" t="n"/>
      <c r="BC251" s="191" t="n"/>
      <c r="BD251" s="191" t="n"/>
      <c r="BE251" s="191" t="n"/>
      <c r="BF251" s="191" t="n"/>
      <c r="BG251" s="191" t="n"/>
      <c r="BH251" s="191" t="n"/>
      <c r="BI251" s="191" t="n"/>
      <c r="BJ251" s="191" t="n"/>
      <c r="BK251" s="2605" t="n"/>
      <c r="BL251" s="191" t="n"/>
      <c r="BM251" s="191" t="n"/>
      <c r="BN251" s="191" t="n"/>
      <c r="BO251" s="191" t="n"/>
      <c r="BP251" s="191" t="n"/>
      <c r="BQ251" s="191" t="n"/>
      <c r="BR251" s="191" t="n"/>
      <c r="BS251" s="191" t="n"/>
      <c r="BT251" s="191" t="n"/>
      <c r="BU251" s="191" t="n"/>
      <c r="BV251" s="191" t="n"/>
      <c r="BW251" s="191" t="n"/>
      <c r="BX251" s="191" t="n"/>
      <c r="BY251" s="191" t="n"/>
      <c r="BZ251" s="191" t="n"/>
      <c r="CA251" s="191" t="n"/>
      <c r="CB251" s="191" t="n"/>
      <c r="CC251" s="191" t="n"/>
      <c r="CD251" s="191" t="n"/>
      <c r="CE251" s="191" t="n"/>
      <c r="CF251" s="191" t="n"/>
      <c r="CG251" s="191" t="n"/>
      <c r="CH251" s="191" t="n"/>
      <c r="CI251" s="191" t="n"/>
      <c r="CJ251" s="2783" t="n"/>
      <c r="CM251" s="191" t="n"/>
      <c r="CN251" s="191" t="n"/>
      <c r="CO251" s="191" t="n"/>
      <c r="CP251" s="190" t="n"/>
      <c r="CQ251" s="191" t="n"/>
      <c r="CR251" s="2606" t="n"/>
      <c r="CS251" s="2606" t="n"/>
      <c r="CT251" s="2606" t="n"/>
      <c r="CU251" s="2606" t="n"/>
      <c r="CV251" s="2606" t="n"/>
      <c r="CW251" s="2606" t="n"/>
      <c r="CZ251" s="2606" t="n"/>
      <c r="DA251" s="2606" t="n"/>
      <c r="DB251" s="2606" t="n"/>
      <c r="DC251" s="2606" t="n"/>
      <c r="DD251" s="2606" t="n"/>
      <c r="DE251" s="191" t="n"/>
      <c r="DF251" s="191" t="n"/>
      <c r="DG251" s="191" t="n"/>
      <c r="DH251" s="191" t="n"/>
      <c r="DI251" s="418" t="n"/>
      <c r="DJ251" s="2605" t="n"/>
    </row>
    <row customFormat="1" r="252" s="2730">
      <c r="H252" s="2728" t="n"/>
      <c r="J252" s="2728" t="n"/>
      <c r="N252" s="190" t="n"/>
      <c r="T252" s="2728" t="n"/>
      <c r="AB252" s="191" t="n"/>
      <c r="AC252" s="191" t="n"/>
      <c r="AD252" s="191" t="n"/>
      <c r="AE252" s="191" t="n"/>
      <c r="AF252" s="191" t="n"/>
      <c r="AG252" s="191" t="n"/>
      <c r="AH252" s="191" t="n"/>
      <c r="AI252" s="191" t="n"/>
      <c r="AJ252" s="191" t="n"/>
      <c r="AK252" s="191" t="n"/>
      <c r="AL252" s="191" t="n"/>
      <c r="AM252" s="191" t="n"/>
      <c r="AN252" s="191" t="n"/>
      <c r="AO252" s="191" t="n"/>
      <c r="AP252" s="191" t="n"/>
      <c r="AQ252" s="191" t="n"/>
      <c r="AR252" s="191" t="n"/>
      <c r="AS252" s="191" t="n"/>
      <c r="AT252" s="191" t="n"/>
      <c r="AU252" s="2605" t="n"/>
      <c r="AV252" s="191" t="n"/>
      <c r="AW252" s="191" t="n"/>
      <c r="AX252" s="191" t="n"/>
      <c r="AY252" s="191" t="n"/>
      <c r="AZ252" s="191" t="n"/>
      <c r="BA252" s="191" t="n"/>
      <c r="BB252" s="191" t="n"/>
      <c r="BC252" s="191" t="n"/>
      <c r="BD252" s="191" t="n"/>
      <c r="BE252" s="191" t="n"/>
      <c r="BF252" s="191" t="n"/>
      <c r="BG252" s="191" t="n"/>
      <c r="BH252" s="191" t="n"/>
      <c r="BI252" s="191" t="n"/>
      <c r="BJ252" s="191" t="n"/>
      <c r="BK252" s="2605" t="n"/>
      <c r="BL252" s="191" t="n"/>
      <c r="BM252" s="191" t="n"/>
      <c r="BN252" s="191" t="n"/>
      <c r="BO252" s="191" t="n"/>
      <c r="BP252" s="191" t="n"/>
      <c r="BQ252" s="191" t="n"/>
      <c r="BR252" s="191" t="n"/>
      <c r="BS252" s="191" t="n"/>
      <c r="BT252" s="191" t="n"/>
      <c r="BU252" s="191" t="n"/>
      <c r="BV252" s="191" t="n"/>
      <c r="BW252" s="191" t="n"/>
      <c r="BX252" s="191" t="n"/>
      <c r="BY252" s="191" t="n"/>
      <c r="BZ252" s="191" t="n"/>
      <c r="CA252" s="191" t="n"/>
      <c r="CB252" s="191" t="n"/>
      <c r="CC252" s="191" t="n"/>
      <c r="CD252" s="191" t="n"/>
      <c r="CE252" s="191" t="n"/>
      <c r="CF252" s="191" t="n"/>
      <c r="CG252" s="191" t="n"/>
      <c r="CH252" s="191" t="n"/>
      <c r="CI252" s="191" t="n"/>
      <c r="CJ252" s="2783" t="n"/>
      <c r="CM252" s="191" t="n"/>
      <c r="CN252" s="191" t="n"/>
      <c r="CO252" s="191" t="n"/>
      <c r="CP252" s="190" t="n"/>
      <c r="CQ252" s="191" t="n"/>
      <c r="CR252" s="2606" t="n"/>
      <c r="CS252" s="2606" t="n"/>
      <c r="CT252" s="2606" t="n"/>
      <c r="CU252" s="2606" t="n"/>
      <c r="CV252" s="2606" t="n"/>
      <c r="CW252" s="2606" t="n"/>
      <c r="CZ252" s="2606" t="n"/>
      <c r="DA252" s="2606" t="n"/>
      <c r="DB252" s="2606" t="n"/>
      <c r="DC252" s="2606" t="n"/>
      <c r="DD252" s="2606" t="n"/>
      <c r="DE252" s="191" t="n"/>
      <c r="DF252" s="191" t="n"/>
      <c r="DG252" s="191" t="n"/>
      <c r="DH252" s="191" t="n"/>
      <c r="DI252" s="418" t="n"/>
      <c r="DJ252" s="2605" t="n"/>
    </row>
    <row customFormat="1" r="253" s="2730">
      <c r="H253" s="2728" t="n"/>
      <c r="J253" s="2728" t="n"/>
      <c r="N253" s="190" t="n"/>
      <c r="T253" s="2728" t="n"/>
      <c r="AB253" s="191" t="n"/>
      <c r="AC253" s="191" t="n"/>
      <c r="AD253" s="191" t="n"/>
      <c r="AE253" s="191" t="n"/>
      <c r="AF253" s="191" t="n"/>
      <c r="AG253" s="191" t="n"/>
      <c r="AH253" s="191" t="n"/>
      <c r="AI253" s="191" t="n"/>
      <c r="AJ253" s="191" t="n"/>
      <c r="AK253" s="191" t="n"/>
      <c r="AL253" s="191" t="n"/>
      <c r="AM253" s="191" t="n"/>
      <c r="AN253" s="191" t="n"/>
      <c r="AO253" s="191" t="n"/>
      <c r="AP253" s="191" t="n"/>
      <c r="AQ253" s="191" t="n"/>
      <c r="AR253" s="191" t="n"/>
      <c r="AS253" s="191" t="n"/>
      <c r="AT253" s="191" t="n"/>
      <c r="AU253" s="2605" t="n"/>
      <c r="AV253" s="191" t="n"/>
      <c r="AW253" s="191" t="n"/>
      <c r="AX253" s="191" t="n"/>
      <c r="AY253" s="191" t="n"/>
      <c r="AZ253" s="191" t="n"/>
      <c r="BA253" s="191" t="n"/>
      <c r="BB253" s="191" t="n"/>
      <c r="BC253" s="191" t="n"/>
      <c r="BD253" s="191" t="n"/>
      <c r="BE253" s="191" t="n"/>
      <c r="BF253" s="191" t="n"/>
      <c r="BG253" s="191" t="n"/>
      <c r="BH253" s="191" t="n"/>
      <c r="BI253" s="191" t="n"/>
      <c r="BJ253" s="191" t="n"/>
      <c r="BK253" s="2605" t="n"/>
      <c r="BL253" s="191" t="n"/>
      <c r="BM253" s="191" t="n"/>
      <c r="BN253" s="191" t="n"/>
      <c r="BO253" s="191" t="n"/>
      <c r="BP253" s="191" t="n"/>
      <c r="BQ253" s="191" t="n"/>
      <c r="BR253" s="191" t="n"/>
      <c r="BS253" s="191" t="n"/>
      <c r="BT253" s="191" t="n"/>
      <c r="BU253" s="191" t="n"/>
      <c r="BV253" s="191" t="n"/>
      <c r="BW253" s="191" t="n"/>
      <c r="BX253" s="191" t="n"/>
      <c r="BY253" s="191" t="n"/>
      <c r="BZ253" s="191" t="n"/>
      <c r="CA253" s="191" t="n"/>
      <c r="CB253" s="191" t="n"/>
      <c r="CC253" s="191" t="n"/>
      <c r="CD253" s="191" t="n"/>
      <c r="CE253" s="191" t="n"/>
      <c r="CF253" s="191" t="n"/>
      <c r="CG253" s="191" t="n"/>
      <c r="CH253" s="191" t="n"/>
      <c r="CI253" s="191" t="n"/>
      <c r="CJ253" s="2783" t="n"/>
      <c r="CM253" s="191" t="n"/>
      <c r="CN253" s="191" t="n"/>
      <c r="CO253" s="191" t="n"/>
      <c r="CP253" s="190" t="n"/>
      <c r="CQ253" s="191" t="n"/>
      <c r="CR253" s="2606" t="n"/>
      <c r="CS253" s="2606" t="n"/>
      <c r="CT253" s="2606" t="n"/>
      <c r="CU253" s="2606" t="n"/>
      <c r="CV253" s="2606" t="n"/>
      <c r="CW253" s="2606" t="n"/>
      <c r="CZ253" s="2606" t="n"/>
      <c r="DA253" s="2606" t="n"/>
      <c r="DB253" s="2606" t="n"/>
      <c r="DC253" s="2606" t="n"/>
      <c r="DD253" s="2606" t="n"/>
      <c r="DE253" s="191" t="n"/>
      <c r="DF253" s="191" t="n"/>
      <c r="DG253" s="191" t="n"/>
      <c r="DH253" s="191" t="n"/>
      <c r="DI253" s="418" t="n"/>
      <c r="DJ253" s="2605" t="n"/>
    </row>
    <row customFormat="1" r="254" s="2730">
      <c r="H254" s="2728" t="n"/>
      <c r="J254" s="2728" t="n"/>
      <c r="N254" s="190" t="n"/>
      <c r="T254" s="2728" t="n"/>
      <c r="AB254" s="191" t="n"/>
      <c r="AC254" s="191" t="n"/>
      <c r="AD254" s="191" t="n"/>
      <c r="AE254" s="191" t="n"/>
      <c r="AF254" s="191" t="n"/>
      <c r="AG254" s="191" t="n"/>
      <c r="AH254" s="191" t="n"/>
      <c r="AI254" s="191" t="n"/>
      <c r="AJ254" s="191" t="n"/>
      <c r="AK254" s="191" t="n"/>
      <c r="AL254" s="191" t="n"/>
      <c r="AM254" s="191" t="n"/>
      <c r="AN254" s="191" t="n"/>
      <c r="AO254" s="191" t="n"/>
      <c r="AP254" s="191" t="n"/>
      <c r="AQ254" s="191" t="n"/>
      <c r="AR254" s="191" t="n"/>
      <c r="AS254" s="191" t="n"/>
      <c r="AT254" s="191" t="n"/>
      <c r="AU254" s="2605" t="n"/>
      <c r="AV254" s="191" t="n"/>
      <c r="AW254" s="191" t="n"/>
      <c r="AX254" s="191" t="n"/>
      <c r="AY254" s="191" t="n"/>
      <c r="AZ254" s="191" t="n"/>
      <c r="BA254" s="191" t="n"/>
      <c r="BB254" s="191" t="n"/>
      <c r="BC254" s="191" t="n"/>
      <c r="BD254" s="191" t="n"/>
      <c r="BE254" s="191" t="n"/>
      <c r="BF254" s="191" t="n"/>
      <c r="BG254" s="191" t="n"/>
      <c r="BH254" s="191" t="n"/>
      <c r="BI254" s="191" t="n"/>
      <c r="BJ254" s="191" t="n"/>
      <c r="BK254" s="2605" t="n"/>
      <c r="BL254" s="191" t="n"/>
      <c r="BM254" s="191" t="n"/>
      <c r="BN254" s="191" t="n"/>
      <c r="BO254" s="191" t="n"/>
      <c r="BP254" s="191" t="n"/>
      <c r="BQ254" s="191" t="n"/>
      <c r="BR254" s="191" t="n"/>
      <c r="BS254" s="191" t="n"/>
      <c r="BT254" s="191" t="n"/>
      <c r="BU254" s="191" t="n"/>
      <c r="BV254" s="191" t="n"/>
      <c r="BW254" s="191" t="n"/>
      <c r="BX254" s="191" t="n"/>
      <c r="BY254" s="191" t="n"/>
      <c r="BZ254" s="191" t="n"/>
      <c r="CA254" s="191" t="n"/>
      <c r="CB254" s="191" t="n"/>
      <c r="CC254" s="191" t="n"/>
      <c r="CD254" s="191" t="n"/>
      <c r="CE254" s="191" t="n"/>
      <c r="CF254" s="191" t="n"/>
      <c r="CG254" s="191" t="n"/>
      <c r="CH254" s="191" t="n"/>
      <c r="CI254" s="191" t="n"/>
      <c r="CJ254" s="2783" t="n"/>
      <c r="CM254" s="191" t="n"/>
      <c r="CN254" s="191" t="n"/>
      <c r="CO254" s="191" t="n"/>
      <c r="CP254" s="190" t="n"/>
      <c r="CQ254" s="191" t="n"/>
      <c r="CR254" s="2606" t="n"/>
      <c r="CS254" s="2606" t="n"/>
      <c r="CT254" s="2606" t="n"/>
      <c r="CU254" s="2606" t="n"/>
      <c r="CV254" s="2606" t="n"/>
      <c r="CW254" s="2606" t="n"/>
      <c r="CZ254" s="2606" t="n"/>
      <c r="DA254" s="2606" t="n"/>
      <c r="DB254" s="2606" t="n"/>
      <c r="DC254" s="2606" t="n"/>
      <c r="DD254" s="2606" t="n"/>
      <c r="DE254" s="191" t="n"/>
      <c r="DF254" s="191" t="n"/>
      <c r="DG254" s="191" t="n"/>
      <c r="DH254" s="191" t="n"/>
      <c r="DI254" s="418" t="n"/>
      <c r="DJ254" s="2605" t="n"/>
    </row>
    <row customFormat="1" r="255" s="2730">
      <c r="H255" s="2728" t="n"/>
      <c r="J255" s="2728" t="n"/>
      <c r="N255" s="190" t="n"/>
      <c r="T255" s="2728" t="n"/>
      <c r="AB255" s="191" t="n"/>
      <c r="AC255" s="191" t="n"/>
      <c r="AD255" s="191" t="n"/>
      <c r="AE255" s="191" t="n"/>
      <c r="AF255" s="191" t="n"/>
      <c r="AG255" s="191" t="n"/>
      <c r="AH255" s="191" t="n"/>
      <c r="AI255" s="191" t="n"/>
      <c r="AJ255" s="191" t="n"/>
      <c r="AK255" s="191" t="n"/>
      <c r="AL255" s="191" t="n"/>
      <c r="AM255" s="191" t="n"/>
      <c r="AN255" s="191" t="n"/>
      <c r="AO255" s="191" t="n"/>
      <c r="AP255" s="191" t="n"/>
      <c r="AQ255" s="191" t="n"/>
      <c r="AR255" s="191" t="n"/>
      <c r="AS255" s="191" t="n"/>
      <c r="AT255" s="191" t="n"/>
      <c r="AU255" s="2605" t="n"/>
      <c r="AV255" s="191" t="n"/>
      <c r="AW255" s="191" t="n"/>
      <c r="AX255" s="191" t="n"/>
      <c r="AY255" s="191" t="n"/>
      <c r="AZ255" s="191" t="n"/>
      <c r="BA255" s="191" t="n"/>
      <c r="BB255" s="191" t="n"/>
      <c r="BC255" s="191" t="n"/>
      <c r="BD255" s="191" t="n"/>
      <c r="BE255" s="191" t="n"/>
      <c r="BF255" s="191" t="n"/>
      <c r="BG255" s="191" t="n"/>
      <c r="BH255" s="191" t="n"/>
      <c r="BI255" s="191" t="n"/>
      <c r="BJ255" s="191" t="n"/>
      <c r="BK255" s="2605" t="n"/>
      <c r="BL255" s="191" t="n"/>
      <c r="BM255" s="191" t="n"/>
      <c r="BN255" s="191" t="n"/>
      <c r="BO255" s="191" t="n"/>
      <c r="BP255" s="191" t="n"/>
      <c r="BQ255" s="191" t="n"/>
      <c r="BR255" s="191" t="n"/>
      <c r="BS255" s="191" t="n"/>
      <c r="BT255" s="191" t="n"/>
      <c r="BU255" s="191" t="n"/>
      <c r="BV255" s="191" t="n"/>
      <c r="BW255" s="191" t="n"/>
      <c r="BX255" s="191" t="n"/>
      <c r="BY255" s="191" t="n"/>
      <c r="BZ255" s="191" t="n"/>
      <c r="CA255" s="191" t="n"/>
      <c r="CB255" s="191" t="n"/>
      <c r="CC255" s="191" t="n"/>
      <c r="CD255" s="191" t="n"/>
      <c r="CE255" s="191" t="n"/>
      <c r="CF255" s="191" t="n"/>
      <c r="CG255" s="191" t="n"/>
      <c r="CH255" s="191" t="n"/>
      <c r="CI255" s="191" t="n"/>
      <c r="CJ255" s="2783" t="n"/>
      <c r="CM255" s="191" t="n"/>
      <c r="CN255" s="191" t="n"/>
      <c r="CO255" s="191" t="n"/>
      <c r="CP255" s="190" t="n"/>
      <c r="CQ255" s="191" t="n"/>
      <c r="CR255" s="2606" t="n"/>
      <c r="CS255" s="2606" t="n"/>
      <c r="CT255" s="2606" t="n"/>
      <c r="CU255" s="2606" t="n"/>
      <c r="CV255" s="2606" t="n"/>
      <c r="CW255" s="2606" t="n"/>
      <c r="CZ255" s="2606" t="n"/>
      <c r="DA255" s="2606" t="n"/>
      <c r="DB255" s="2606" t="n"/>
      <c r="DC255" s="2606" t="n"/>
      <c r="DD255" s="2606" t="n"/>
      <c r="DE255" s="191" t="n"/>
      <c r="DF255" s="191" t="n"/>
      <c r="DG255" s="191" t="n"/>
      <c r="DH255" s="191" t="n"/>
      <c r="DI255" s="418" t="n"/>
      <c r="DJ255" s="2605" t="n"/>
    </row>
    <row customFormat="1" r="256" s="2730">
      <c r="H256" s="2728" t="n"/>
      <c r="J256" s="2728" t="n"/>
      <c r="N256" s="190" t="n"/>
      <c r="T256" s="2728" t="n"/>
      <c r="AB256" s="191" t="n"/>
      <c r="AC256" s="191" t="n"/>
      <c r="AD256" s="191" t="n"/>
      <c r="AE256" s="191" t="n"/>
      <c r="AF256" s="191" t="n"/>
      <c r="AG256" s="191" t="n"/>
      <c r="AH256" s="191" t="n"/>
      <c r="AI256" s="191" t="n"/>
      <c r="AJ256" s="191" t="n"/>
      <c r="AK256" s="191" t="n"/>
      <c r="AL256" s="191" t="n"/>
      <c r="AM256" s="191" t="n"/>
      <c r="AN256" s="191" t="n"/>
      <c r="AO256" s="191" t="n"/>
      <c r="AP256" s="191" t="n"/>
      <c r="AQ256" s="191" t="n"/>
      <c r="AR256" s="191" t="n"/>
      <c r="AS256" s="191" t="n"/>
      <c r="AT256" s="191" t="n"/>
      <c r="AU256" s="2605" t="n"/>
      <c r="AV256" s="191" t="n"/>
      <c r="AW256" s="191" t="n"/>
      <c r="AX256" s="191" t="n"/>
      <c r="AY256" s="191" t="n"/>
      <c r="AZ256" s="191" t="n"/>
      <c r="BA256" s="191" t="n"/>
      <c r="BB256" s="191" t="n"/>
      <c r="BC256" s="191" t="n"/>
      <c r="BD256" s="191" t="n"/>
      <c r="BE256" s="191" t="n"/>
      <c r="BF256" s="191" t="n"/>
      <c r="BG256" s="191" t="n"/>
      <c r="BH256" s="191" t="n"/>
      <c r="BI256" s="191" t="n"/>
      <c r="BJ256" s="191" t="n"/>
      <c r="BK256" s="2605" t="n"/>
      <c r="BL256" s="191" t="n"/>
      <c r="BM256" s="191" t="n"/>
      <c r="BN256" s="191" t="n"/>
      <c r="BO256" s="191" t="n"/>
      <c r="BP256" s="191" t="n"/>
      <c r="BQ256" s="191" t="n"/>
      <c r="BR256" s="191" t="n"/>
      <c r="BS256" s="191" t="n"/>
      <c r="BT256" s="191" t="n"/>
      <c r="BU256" s="191" t="n"/>
      <c r="BV256" s="191" t="n"/>
      <c r="BW256" s="191" t="n"/>
      <c r="BX256" s="191" t="n"/>
      <c r="BY256" s="191" t="n"/>
      <c r="BZ256" s="191" t="n"/>
      <c r="CA256" s="191" t="n"/>
      <c r="CB256" s="191" t="n"/>
      <c r="CC256" s="191" t="n"/>
      <c r="CD256" s="191" t="n"/>
      <c r="CE256" s="191" t="n"/>
      <c r="CF256" s="191" t="n"/>
      <c r="CG256" s="191" t="n"/>
      <c r="CH256" s="191" t="n"/>
      <c r="CI256" s="191" t="n"/>
      <c r="CJ256" s="2783" t="n"/>
      <c r="CM256" s="191" t="n"/>
      <c r="CN256" s="191" t="n"/>
      <c r="CO256" s="191" t="n"/>
      <c r="CP256" s="190" t="n"/>
      <c r="CQ256" s="191" t="n"/>
      <c r="CR256" s="2606" t="n"/>
      <c r="CS256" s="2606" t="n"/>
      <c r="CT256" s="2606" t="n"/>
      <c r="CU256" s="2606" t="n"/>
      <c r="CV256" s="2606" t="n"/>
      <c r="CW256" s="2606" t="n"/>
      <c r="CZ256" s="2606" t="n"/>
      <c r="DA256" s="2606" t="n"/>
      <c r="DB256" s="2606" t="n"/>
      <c r="DC256" s="2606" t="n"/>
      <c r="DD256" s="2606" t="n"/>
      <c r="DE256" s="191" t="n"/>
      <c r="DF256" s="191" t="n"/>
      <c r="DG256" s="191" t="n"/>
      <c r="DH256" s="191" t="n"/>
      <c r="DI256" s="418" t="n"/>
      <c r="DJ256" s="2605" t="n"/>
    </row>
    <row customFormat="1" r="257" s="2730">
      <c r="H257" s="2728" t="n"/>
      <c r="J257" s="2728" t="n"/>
      <c r="N257" s="190" t="n"/>
      <c r="T257" s="2728" t="n"/>
      <c r="AB257" s="191" t="n"/>
      <c r="AC257" s="191" t="n"/>
      <c r="AD257" s="191" t="n"/>
      <c r="AE257" s="191" t="n"/>
      <c r="AF257" s="191" t="n"/>
      <c r="AG257" s="191" t="n"/>
      <c r="AH257" s="191" t="n"/>
      <c r="AI257" s="191" t="n"/>
      <c r="AJ257" s="191" t="n"/>
      <c r="AK257" s="191" t="n"/>
      <c r="AL257" s="191" t="n"/>
      <c r="AM257" s="191" t="n"/>
      <c r="AN257" s="191" t="n"/>
      <c r="AO257" s="191" t="n"/>
      <c r="AP257" s="191" t="n"/>
      <c r="AQ257" s="191" t="n"/>
      <c r="AR257" s="191" t="n"/>
      <c r="AS257" s="191" t="n"/>
      <c r="AT257" s="191" t="n"/>
      <c r="AU257" s="2605" t="n"/>
      <c r="AV257" s="191" t="n"/>
      <c r="AW257" s="191" t="n"/>
      <c r="AX257" s="191" t="n"/>
      <c r="AY257" s="191" t="n"/>
      <c r="AZ257" s="191" t="n"/>
      <c r="BA257" s="191" t="n"/>
      <c r="BB257" s="191" t="n"/>
      <c r="BC257" s="191" t="n"/>
      <c r="BD257" s="191" t="n"/>
      <c r="BE257" s="191" t="n"/>
      <c r="BF257" s="191" t="n"/>
      <c r="BG257" s="191" t="n"/>
      <c r="BH257" s="191" t="n"/>
      <c r="BI257" s="191" t="n"/>
      <c r="BJ257" s="191" t="n"/>
      <c r="BK257" s="2605" t="n"/>
      <c r="BL257" s="191" t="n"/>
      <c r="BM257" s="191" t="n"/>
      <c r="BN257" s="191" t="n"/>
      <c r="BO257" s="191" t="n"/>
      <c r="BP257" s="191" t="n"/>
      <c r="BQ257" s="191" t="n"/>
      <c r="BR257" s="191" t="n"/>
      <c r="BS257" s="191" t="n"/>
      <c r="BT257" s="191" t="n"/>
      <c r="BU257" s="191" t="n"/>
      <c r="BV257" s="191" t="n"/>
      <c r="BW257" s="191" t="n"/>
      <c r="BX257" s="191" t="n"/>
      <c r="BY257" s="191" t="n"/>
      <c r="BZ257" s="191" t="n"/>
      <c r="CA257" s="191" t="n"/>
      <c r="CB257" s="191" t="n"/>
      <c r="CC257" s="191" t="n"/>
      <c r="CD257" s="191" t="n"/>
      <c r="CE257" s="191" t="n"/>
      <c r="CF257" s="191" t="n"/>
      <c r="CG257" s="191" t="n"/>
      <c r="CH257" s="191" t="n"/>
      <c r="CI257" s="191" t="n"/>
      <c r="CJ257" s="2783" t="n"/>
      <c r="CM257" s="191" t="n"/>
      <c r="CN257" s="191" t="n"/>
      <c r="CO257" s="191" t="n"/>
      <c r="CP257" s="190" t="n"/>
      <c r="CQ257" s="191" t="n"/>
      <c r="CR257" s="2606" t="n"/>
      <c r="CS257" s="2606" t="n"/>
      <c r="CT257" s="2606" t="n"/>
      <c r="CU257" s="2606" t="n"/>
      <c r="CV257" s="2606" t="n"/>
      <c r="CW257" s="2606" t="n"/>
      <c r="CZ257" s="2606" t="n"/>
      <c r="DA257" s="2606" t="n"/>
      <c r="DB257" s="2606" t="n"/>
      <c r="DC257" s="2606" t="n"/>
      <c r="DD257" s="2606" t="n"/>
      <c r="DE257" s="191" t="n"/>
      <c r="DF257" s="191" t="n"/>
      <c r="DG257" s="191" t="n"/>
      <c r="DH257" s="191" t="n"/>
      <c r="DI257" s="418" t="n"/>
      <c r="DJ257" s="2605" t="n"/>
    </row>
    <row customFormat="1" r="258" s="2730">
      <c r="H258" s="2728" t="n"/>
      <c r="J258" s="2728" t="n"/>
      <c r="N258" s="190" t="n"/>
      <c r="T258" s="2728" t="n"/>
      <c r="AB258" s="191" t="n"/>
      <c r="AC258" s="191" t="n"/>
      <c r="AD258" s="191" t="n"/>
      <c r="AE258" s="191" t="n"/>
      <c r="AF258" s="191" t="n"/>
      <c r="AG258" s="191" t="n"/>
      <c r="AH258" s="191" t="n"/>
      <c r="AI258" s="191" t="n"/>
      <c r="AJ258" s="191" t="n"/>
      <c r="AK258" s="191" t="n"/>
      <c r="AL258" s="191" t="n"/>
      <c r="AM258" s="191" t="n"/>
      <c r="AN258" s="191" t="n"/>
      <c r="AO258" s="191" t="n"/>
      <c r="AP258" s="191" t="n"/>
      <c r="AQ258" s="191" t="n"/>
      <c r="AR258" s="191" t="n"/>
      <c r="AS258" s="191" t="n"/>
      <c r="AT258" s="191" t="n"/>
      <c r="AU258" s="2605" t="n"/>
      <c r="AV258" s="191" t="n"/>
      <c r="AW258" s="191" t="n"/>
      <c r="AX258" s="191" t="n"/>
      <c r="AY258" s="191" t="n"/>
      <c r="AZ258" s="191" t="n"/>
      <c r="BA258" s="191" t="n"/>
      <c r="BB258" s="191" t="n"/>
      <c r="BC258" s="191" t="n"/>
      <c r="BD258" s="191" t="n"/>
      <c r="BE258" s="191" t="n"/>
      <c r="BF258" s="191" t="n"/>
      <c r="BG258" s="191" t="n"/>
      <c r="BH258" s="191" t="n"/>
      <c r="BI258" s="191" t="n"/>
      <c r="BJ258" s="191" t="n"/>
      <c r="BK258" s="2605" t="n"/>
      <c r="BL258" s="191" t="n"/>
      <c r="BM258" s="191" t="n"/>
      <c r="BN258" s="191" t="n"/>
      <c r="BO258" s="191" t="n"/>
      <c r="BP258" s="191" t="n"/>
      <c r="BQ258" s="191" t="n"/>
      <c r="BR258" s="191" t="n"/>
      <c r="BS258" s="191" t="n"/>
      <c r="BT258" s="191" t="n"/>
      <c r="BU258" s="191" t="n"/>
      <c r="BV258" s="191" t="n"/>
      <c r="BW258" s="191" t="n"/>
      <c r="BX258" s="191" t="n"/>
      <c r="BY258" s="191" t="n"/>
      <c r="BZ258" s="191" t="n"/>
      <c r="CA258" s="191" t="n"/>
      <c r="CB258" s="191" t="n"/>
      <c r="CC258" s="191" t="n"/>
      <c r="CD258" s="191" t="n"/>
      <c r="CE258" s="191" t="n"/>
      <c r="CF258" s="191" t="n"/>
      <c r="CG258" s="191" t="n"/>
      <c r="CH258" s="191" t="n"/>
      <c r="CI258" s="191" t="n"/>
      <c r="CJ258" s="2783" t="n"/>
      <c r="CM258" s="191" t="n"/>
      <c r="CN258" s="191" t="n"/>
      <c r="CO258" s="191" t="n"/>
      <c r="CP258" s="190" t="n"/>
      <c r="CQ258" s="191" t="n"/>
      <c r="CR258" s="2606" t="n"/>
      <c r="CS258" s="2606" t="n"/>
      <c r="CT258" s="2606" t="n"/>
      <c r="CU258" s="2606" t="n"/>
      <c r="CV258" s="2606" t="n"/>
      <c r="CW258" s="2606" t="n"/>
      <c r="CZ258" s="2606" t="n"/>
      <c r="DA258" s="2606" t="n"/>
      <c r="DB258" s="2606" t="n"/>
      <c r="DC258" s="2606" t="n"/>
      <c r="DD258" s="2606" t="n"/>
      <c r="DE258" s="191" t="n"/>
      <c r="DF258" s="191" t="n"/>
      <c r="DG258" s="191" t="n"/>
      <c r="DH258" s="191" t="n"/>
      <c r="DI258" s="418" t="n"/>
      <c r="DJ258" s="2605" t="n"/>
    </row>
    <row customFormat="1" r="259" s="2730">
      <c r="H259" s="2728" t="n"/>
      <c r="J259" s="2728" t="n"/>
      <c r="N259" s="190" t="n"/>
      <c r="T259" s="2728" t="n"/>
      <c r="AB259" s="191" t="n"/>
      <c r="AC259" s="191" t="n"/>
      <c r="AD259" s="191" t="n"/>
      <c r="AE259" s="191" t="n"/>
      <c r="AF259" s="191" t="n"/>
      <c r="AG259" s="191" t="n"/>
      <c r="AH259" s="191" t="n"/>
      <c r="AI259" s="191" t="n"/>
      <c r="AJ259" s="191" t="n"/>
      <c r="AK259" s="191" t="n"/>
      <c r="AL259" s="191" t="n"/>
      <c r="AM259" s="191" t="n"/>
      <c r="AN259" s="191" t="n"/>
      <c r="AO259" s="191" t="n"/>
      <c r="AP259" s="191" t="n"/>
      <c r="AQ259" s="191" t="n"/>
      <c r="AR259" s="191" t="n"/>
      <c r="AS259" s="191" t="n"/>
      <c r="AT259" s="191" t="n"/>
      <c r="AU259" s="2605" t="n"/>
      <c r="AV259" s="191" t="n"/>
      <c r="AW259" s="191" t="n"/>
      <c r="AX259" s="191" t="n"/>
      <c r="AY259" s="191" t="n"/>
      <c r="AZ259" s="191" t="n"/>
      <c r="BA259" s="191" t="n"/>
      <c r="BB259" s="191" t="n"/>
      <c r="BC259" s="191" t="n"/>
      <c r="BD259" s="191" t="n"/>
      <c r="BE259" s="191" t="n"/>
      <c r="BF259" s="191" t="n"/>
      <c r="BG259" s="191" t="n"/>
      <c r="BH259" s="191" t="n"/>
      <c r="BI259" s="191" t="n"/>
      <c r="BJ259" s="191" t="n"/>
      <c r="BK259" s="2605" t="n"/>
      <c r="BL259" s="191" t="n"/>
      <c r="BM259" s="191" t="n"/>
      <c r="BN259" s="191" t="n"/>
      <c r="BO259" s="191" t="n"/>
      <c r="BP259" s="191" t="n"/>
      <c r="BQ259" s="191" t="n"/>
      <c r="BR259" s="191" t="n"/>
      <c r="BS259" s="191" t="n"/>
      <c r="BT259" s="191" t="n"/>
      <c r="BU259" s="191" t="n"/>
      <c r="BV259" s="191" t="n"/>
      <c r="BW259" s="191" t="n"/>
      <c r="BX259" s="191" t="n"/>
      <c r="BY259" s="191" t="n"/>
      <c r="BZ259" s="191" t="n"/>
      <c r="CA259" s="191" t="n"/>
      <c r="CB259" s="191" t="n"/>
      <c r="CC259" s="191" t="n"/>
      <c r="CD259" s="191" t="n"/>
      <c r="CE259" s="191" t="n"/>
      <c r="CF259" s="191" t="n"/>
      <c r="CG259" s="191" t="n"/>
      <c r="CH259" s="191" t="n"/>
      <c r="CI259" s="191" t="n"/>
      <c r="CJ259" s="2783" t="n"/>
      <c r="CM259" s="191" t="n"/>
      <c r="CN259" s="191" t="n"/>
      <c r="CO259" s="191" t="n"/>
      <c r="CP259" s="190" t="n"/>
      <c r="CQ259" s="191" t="n"/>
      <c r="CR259" s="2606" t="n"/>
      <c r="CS259" s="2606" t="n"/>
      <c r="CT259" s="2606" t="n"/>
      <c r="CU259" s="2606" t="n"/>
      <c r="CV259" s="2606" t="n"/>
      <c r="CW259" s="2606" t="n"/>
      <c r="CZ259" s="2606" t="n"/>
      <c r="DA259" s="2606" t="n"/>
      <c r="DB259" s="2606" t="n"/>
      <c r="DC259" s="2606" t="n"/>
      <c r="DD259" s="2606" t="n"/>
      <c r="DE259" s="191" t="n"/>
      <c r="DF259" s="191" t="n"/>
      <c r="DG259" s="191" t="n"/>
      <c r="DH259" s="191" t="n"/>
      <c r="DI259" s="418" t="n"/>
      <c r="DJ259" s="2605" t="n"/>
    </row>
    <row customFormat="1" r="260" s="2730">
      <c r="H260" s="2728" t="n"/>
      <c r="J260" s="2728" t="n"/>
      <c r="N260" s="190" t="n"/>
      <c r="T260" s="2728" t="n"/>
      <c r="AB260" s="191" t="n"/>
      <c r="AC260" s="191" t="n"/>
      <c r="AD260" s="191" t="n"/>
      <c r="AE260" s="191" t="n"/>
      <c r="AF260" s="191" t="n"/>
      <c r="AG260" s="191" t="n"/>
      <c r="AH260" s="191" t="n"/>
      <c r="AI260" s="191" t="n"/>
      <c r="AJ260" s="191" t="n"/>
      <c r="AK260" s="191" t="n"/>
      <c r="AL260" s="191" t="n"/>
      <c r="AM260" s="191" t="n"/>
      <c r="AN260" s="191" t="n"/>
      <c r="AO260" s="191" t="n"/>
      <c r="AP260" s="191" t="n"/>
      <c r="AQ260" s="191" t="n"/>
      <c r="AR260" s="191" t="n"/>
      <c r="AS260" s="191" t="n"/>
      <c r="AT260" s="191" t="n"/>
      <c r="AU260" s="2605" t="n"/>
      <c r="AV260" s="191" t="n"/>
      <c r="AW260" s="191" t="n"/>
      <c r="AX260" s="191" t="n"/>
      <c r="AY260" s="191" t="n"/>
      <c r="AZ260" s="191" t="n"/>
      <c r="BA260" s="191" t="n"/>
      <c r="BB260" s="191" t="n"/>
      <c r="BC260" s="191" t="n"/>
      <c r="BD260" s="191" t="n"/>
      <c r="BE260" s="191" t="n"/>
      <c r="BF260" s="191" t="n"/>
      <c r="BG260" s="191" t="n"/>
      <c r="BH260" s="191" t="n"/>
      <c r="BI260" s="191" t="n"/>
      <c r="BJ260" s="191" t="n"/>
      <c r="BK260" s="2605" t="n"/>
      <c r="BL260" s="191" t="n"/>
      <c r="BM260" s="191" t="n"/>
      <c r="BN260" s="191" t="n"/>
      <c r="BO260" s="191" t="n"/>
      <c r="BP260" s="191" t="n"/>
      <c r="BQ260" s="191" t="n"/>
      <c r="BR260" s="191" t="n"/>
      <c r="BS260" s="191" t="n"/>
      <c r="BT260" s="191" t="n"/>
      <c r="BU260" s="191" t="n"/>
      <c r="BV260" s="191" t="n"/>
      <c r="BW260" s="191" t="n"/>
      <c r="BX260" s="191" t="n"/>
      <c r="BY260" s="191" t="n"/>
      <c r="BZ260" s="191" t="n"/>
      <c r="CA260" s="191" t="n"/>
      <c r="CB260" s="191" t="n"/>
      <c r="CC260" s="191" t="n"/>
      <c r="CD260" s="191" t="n"/>
      <c r="CE260" s="191" t="n"/>
      <c r="CF260" s="191" t="n"/>
      <c r="CG260" s="191" t="n"/>
      <c r="CH260" s="191" t="n"/>
      <c r="CI260" s="191" t="n"/>
      <c r="CJ260" s="2783" t="n"/>
      <c r="CM260" s="191" t="n"/>
      <c r="CN260" s="191" t="n"/>
      <c r="CO260" s="191" t="n"/>
      <c r="CP260" s="190" t="n"/>
      <c r="CQ260" s="191" t="n"/>
      <c r="CR260" s="2606" t="n"/>
      <c r="CS260" s="2606" t="n"/>
      <c r="CT260" s="2606" t="n"/>
      <c r="CU260" s="2606" t="n"/>
      <c r="CV260" s="2606" t="n"/>
      <c r="CW260" s="2606" t="n"/>
      <c r="CZ260" s="2606" t="n"/>
      <c r="DA260" s="2606" t="n"/>
      <c r="DB260" s="2606" t="n"/>
      <c r="DC260" s="2606" t="n"/>
      <c r="DD260" s="2606" t="n"/>
      <c r="DE260" s="191" t="n"/>
      <c r="DF260" s="191" t="n"/>
      <c r="DG260" s="191" t="n"/>
      <c r="DH260" s="191" t="n"/>
      <c r="DI260" s="418" t="n"/>
      <c r="DJ260" s="2605" t="n"/>
    </row>
    <row customFormat="1" r="261" s="2730">
      <c r="H261" s="2728" t="n"/>
      <c r="J261" s="2728" t="n"/>
      <c r="N261" s="190" t="n"/>
      <c r="T261" s="2728" t="n"/>
      <c r="AB261" s="191" t="n"/>
      <c r="AC261" s="191" t="n"/>
      <c r="AD261" s="191" t="n"/>
      <c r="AE261" s="191" t="n"/>
      <c r="AF261" s="191" t="n"/>
      <c r="AG261" s="191" t="n"/>
      <c r="AH261" s="191" t="n"/>
      <c r="AI261" s="191" t="n"/>
      <c r="AJ261" s="191" t="n"/>
      <c r="AK261" s="191" t="n"/>
      <c r="AL261" s="191" t="n"/>
      <c r="AM261" s="191" t="n"/>
      <c r="AN261" s="191" t="n"/>
      <c r="AO261" s="191" t="n"/>
      <c r="AP261" s="191" t="n"/>
      <c r="AQ261" s="191" t="n"/>
      <c r="AR261" s="191" t="n"/>
      <c r="AS261" s="191" t="n"/>
      <c r="AT261" s="191" t="n"/>
      <c r="AU261" s="2605" t="n"/>
      <c r="AV261" s="191" t="n"/>
      <c r="AW261" s="191" t="n"/>
      <c r="AX261" s="191" t="n"/>
      <c r="AY261" s="191" t="n"/>
      <c r="AZ261" s="191" t="n"/>
      <c r="BA261" s="191" t="n"/>
      <c r="BB261" s="191" t="n"/>
      <c r="BC261" s="191" t="n"/>
      <c r="BD261" s="191" t="n"/>
      <c r="BE261" s="191" t="n"/>
      <c r="BF261" s="191" t="n"/>
      <c r="BG261" s="191" t="n"/>
      <c r="BH261" s="191" t="n"/>
      <c r="BI261" s="191" t="n"/>
      <c r="BJ261" s="191" t="n"/>
      <c r="BK261" s="2605" t="n"/>
      <c r="BL261" s="191" t="n"/>
      <c r="BM261" s="191" t="n"/>
      <c r="BN261" s="191" t="n"/>
      <c r="BO261" s="191" t="n"/>
      <c r="BP261" s="191" t="n"/>
      <c r="BQ261" s="191" t="n"/>
      <c r="BR261" s="191" t="n"/>
      <c r="BS261" s="191" t="n"/>
      <c r="BT261" s="191" t="n"/>
      <c r="BU261" s="191" t="n"/>
      <c r="BV261" s="191" t="n"/>
      <c r="BW261" s="191" t="n"/>
      <c r="BX261" s="191" t="n"/>
      <c r="BY261" s="191" t="n"/>
      <c r="BZ261" s="191" t="n"/>
      <c r="CA261" s="191" t="n"/>
      <c r="CB261" s="191" t="n"/>
      <c r="CC261" s="191" t="n"/>
      <c r="CD261" s="191" t="n"/>
      <c r="CE261" s="191" t="n"/>
      <c r="CF261" s="191" t="n"/>
      <c r="CG261" s="191" t="n"/>
      <c r="CH261" s="191" t="n"/>
      <c r="CI261" s="191" t="n"/>
      <c r="CJ261" s="2783" t="n"/>
      <c r="CM261" s="191" t="n"/>
      <c r="CN261" s="191" t="n"/>
      <c r="CO261" s="191" t="n"/>
      <c r="CP261" s="190" t="n"/>
      <c r="CQ261" s="191" t="n"/>
      <c r="CR261" s="2606" t="n"/>
      <c r="CS261" s="2606" t="n"/>
      <c r="CT261" s="2606" t="n"/>
      <c r="CU261" s="2606" t="n"/>
      <c r="CV261" s="2606" t="n"/>
      <c r="CW261" s="2606" t="n"/>
      <c r="CZ261" s="2606" t="n"/>
      <c r="DA261" s="2606" t="n"/>
      <c r="DB261" s="2606" t="n"/>
      <c r="DC261" s="2606" t="n"/>
      <c r="DD261" s="2606" t="n"/>
      <c r="DE261" s="191" t="n"/>
      <c r="DF261" s="191" t="n"/>
      <c r="DG261" s="191" t="n"/>
      <c r="DH261" s="191" t="n"/>
      <c r="DI261" s="418" t="n"/>
      <c r="DJ261" s="2605" t="n"/>
    </row>
    <row customFormat="1" r="262" s="2730">
      <c r="H262" s="2728" t="n"/>
      <c r="J262" s="2728" t="n"/>
      <c r="N262" s="190" t="n"/>
      <c r="T262" s="2728" t="n"/>
      <c r="AB262" s="191" t="n"/>
      <c r="AC262" s="191" t="n"/>
      <c r="AD262" s="191" t="n"/>
      <c r="AE262" s="191" t="n"/>
      <c r="AF262" s="191" t="n"/>
      <c r="AG262" s="191" t="n"/>
      <c r="AH262" s="191" t="n"/>
      <c r="AI262" s="191" t="n"/>
      <c r="AJ262" s="191" t="n"/>
      <c r="AK262" s="191" t="n"/>
      <c r="AL262" s="191" t="n"/>
      <c r="AM262" s="191" t="n"/>
      <c r="AN262" s="191" t="n"/>
      <c r="AO262" s="191" t="n"/>
      <c r="AP262" s="191" t="n"/>
      <c r="AQ262" s="191" t="n"/>
      <c r="AR262" s="191" t="n"/>
      <c r="AS262" s="191" t="n"/>
      <c r="AT262" s="191" t="n"/>
      <c r="AU262" s="2605" t="n"/>
      <c r="AV262" s="191" t="n"/>
      <c r="AW262" s="191" t="n"/>
      <c r="AX262" s="191" t="n"/>
      <c r="AY262" s="191" t="n"/>
      <c r="AZ262" s="191" t="n"/>
      <c r="BA262" s="191" t="n"/>
      <c r="BB262" s="191" t="n"/>
      <c r="BC262" s="191" t="n"/>
      <c r="BD262" s="191" t="n"/>
      <c r="BE262" s="191" t="n"/>
      <c r="BF262" s="191" t="n"/>
      <c r="BG262" s="191" t="n"/>
      <c r="BH262" s="191" t="n"/>
      <c r="BI262" s="191" t="n"/>
      <c r="BJ262" s="191" t="n"/>
      <c r="BK262" s="2605" t="n"/>
      <c r="BL262" s="191" t="n"/>
      <c r="BM262" s="191" t="n"/>
      <c r="BN262" s="191" t="n"/>
      <c r="BO262" s="191" t="n"/>
      <c r="BP262" s="191" t="n"/>
      <c r="BQ262" s="191" t="n"/>
      <c r="BR262" s="191" t="n"/>
      <c r="BS262" s="191" t="n"/>
      <c r="BT262" s="191" t="n"/>
      <c r="BU262" s="191" t="n"/>
      <c r="BV262" s="191" t="n"/>
      <c r="BW262" s="191" t="n"/>
      <c r="BX262" s="191" t="n"/>
      <c r="BY262" s="191" t="n"/>
      <c r="BZ262" s="191" t="n"/>
      <c r="CA262" s="191" t="n"/>
      <c r="CB262" s="191" t="n"/>
      <c r="CC262" s="191" t="n"/>
      <c r="CD262" s="191" t="n"/>
      <c r="CE262" s="191" t="n"/>
      <c r="CF262" s="191" t="n"/>
      <c r="CG262" s="191" t="n"/>
      <c r="CH262" s="191" t="n"/>
      <c r="CI262" s="191" t="n"/>
      <c r="CJ262" s="2783" t="n"/>
      <c r="CM262" s="191" t="n"/>
      <c r="CN262" s="191" t="n"/>
      <c r="CO262" s="191" t="n"/>
      <c r="CP262" s="190" t="n"/>
      <c r="CQ262" s="191" t="n"/>
      <c r="CR262" s="2606" t="n"/>
      <c r="CS262" s="2606" t="n"/>
      <c r="CT262" s="2606" t="n"/>
      <c r="CU262" s="2606" t="n"/>
      <c r="CV262" s="2606" t="n"/>
      <c r="CW262" s="2606" t="n"/>
      <c r="CZ262" s="2606" t="n"/>
      <c r="DA262" s="2606" t="n"/>
      <c r="DB262" s="2606" t="n"/>
      <c r="DC262" s="2606" t="n"/>
      <c r="DD262" s="2606" t="n"/>
      <c r="DE262" s="191" t="n"/>
      <c r="DF262" s="191" t="n"/>
      <c r="DG262" s="191" t="n"/>
      <c r="DH262" s="191" t="n"/>
      <c r="DI262" s="418" t="n"/>
      <c r="DJ262" s="2605" t="n"/>
    </row>
    <row customFormat="1" r="263" s="2730">
      <c r="H263" s="2728" t="n"/>
      <c r="J263" s="2728" t="n"/>
      <c r="N263" s="190" t="n"/>
      <c r="T263" s="2728" t="n"/>
      <c r="AB263" s="191" t="n"/>
      <c r="AC263" s="191" t="n"/>
      <c r="AD263" s="191" t="n"/>
      <c r="AE263" s="191" t="n"/>
      <c r="AF263" s="191" t="n"/>
      <c r="AG263" s="191" t="n"/>
      <c r="AH263" s="191" t="n"/>
      <c r="AI263" s="191" t="n"/>
      <c r="AJ263" s="191" t="n"/>
      <c r="AK263" s="191" t="n"/>
      <c r="AL263" s="191" t="n"/>
      <c r="AM263" s="191" t="n"/>
      <c r="AN263" s="191" t="n"/>
      <c r="AO263" s="191" t="n"/>
      <c r="AP263" s="191" t="n"/>
      <c r="AQ263" s="191" t="n"/>
      <c r="AR263" s="191" t="n"/>
      <c r="AS263" s="191" t="n"/>
      <c r="AT263" s="191" t="n"/>
      <c r="AU263" s="2605" t="n"/>
      <c r="AV263" s="191" t="n"/>
      <c r="AW263" s="191" t="n"/>
      <c r="AX263" s="191" t="n"/>
      <c r="AY263" s="191" t="n"/>
      <c r="AZ263" s="191" t="n"/>
      <c r="BA263" s="191" t="n"/>
      <c r="BB263" s="191" t="n"/>
      <c r="BC263" s="191" t="n"/>
      <c r="BD263" s="191" t="n"/>
      <c r="BE263" s="191" t="n"/>
      <c r="BF263" s="191" t="n"/>
      <c r="BG263" s="191" t="n"/>
      <c r="BH263" s="191" t="n"/>
      <c r="BI263" s="191" t="n"/>
      <c r="BJ263" s="191" t="n"/>
      <c r="BK263" s="2605" t="n"/>
      <c r="BL263" s="191" t="n"/>
      <c r="BM263" s="191" t="n"/>
      <c r="BN263" s="191" t="n"/>
      <c r="BO263" s="191" t="n"/>
      <c r="BP263" s="191" t="n"/>
      <c r="BQ263" s="191" t="n"/>
      <c r="BR263" s="191" t="n"/>
      <c r="BS263" s="191" t="n"/>
      <c r="BT263" s="191" t="n"/>
      <c r="BU263" s="191" t="n"/>
      <c r="BV263" s="191" t="n"/>
      <c r="BW263" s="191" t="n"/>
      <c r="BX263" s="191" t="n"/>
      <c r="BY263" s="191" t="n"/>
      <c r="BZ263" s="191" t="n"/>
      <c r="CA263" s="191" t="n"/>
      <c r="CB263" s="191" t="n"/>
      <c r="CC263" s="191" t="n"/>
      <c r="CD263" s="191" t="n"/>
      <c r="CE263" s="191" t="n"/>
      <c r="CF263" s="191" t="n"/>
      <c r="CG263" s="191" t="n"/>
      <c r="CH263" s="191" t="n"/>
      <c r="CI263" s="191" t="n"/>
      <c r="CJ263" s="2783" t="n"/>
      <c r="CM263" s="191" t="n"/>
      <c r="CN263" s="191" t="n"/>
      <c r="CO263" s="191" t="n"/>
      <c r="CP263" s="190" t="n"/>
      <c r="CQ263" s="191" t="n"/>
      <c r="CR263" s="2606" t="n"/>
      <c r="CS263" s="2606" t="n"/>
      <c r="CT263" s="2606" t="n"/>
      <c r="CU263" s="2606" t="n"/>
      <c r="CV263" s="2606" t="n"/>
      <c r="CW263" s="2606" t="n"/>
      <c r="CZ263" s="2606" t="n"/>
      <c r="DA263" s="2606" t="n"/>
      <c r="DB263" s="2606" t="n"/>
      <c r="DC263" s="2606" t="n"/>
      <c r="DD263" s="2606" t="n"/>
      <c r="DE263" s="191" t="n"/>
      <c r="DF263" s="191" t="n"/>
      <c r="DG263" s="191" t="n"/>
      <c r="DH263" s="191" t="n"/>
      <c r="DI263" s="418" t="n"/>
      <c r="DJ263" s="2605" t="n"/>
    </row>
    <row customFormat="1" r="264" s="2730">
      <c r="H264" s="2728" t="n"/>
      <c r="J264" s="2728" t="n"/>
      <c r="N264" s="190" t="n"/>
      <c r="T264" s="2728" t="n"/>
      <c r="AB264" s="191" t="n"/>
      <c r="AC264" s="191" t="n"/>
      <c r="AD264" s="191" t="n"/>
      <c r="AE264" s="191" t="n"/>
      <c r="AF264" s="191" t="n"/>
      <c r="AG264" s="191" t="n"/>
      <c r="AH264" s="191" t="n"/>
      <c r="AI264" s="191" t="n"/>
      <c r="AJ264" s="191" t="n"/>
      <c r="AK264" s="191" t="n"/>
      <c r="AL264" s="191" t="n"/>
      <c r="AM264" s="191" t="n"/>
      <c r="AN264" s="191" t="n"/>
      <c r="AO264" s="191" t="n"/>
      <c r="AP264" s="191" t="n"/>
      <c r="AQ264" s="191" t="n"/>
      <c r="AR264" s="191" t="n"/>
      <c r="AS264" s="191" t="n"/>
      <c r="AT264" s="191" t="n"/>
      <c r="AU264" s="2605" t="n"/>
      <c r="AV264" s="191" t="n"/>
      <c r="AW264" s="191" t="n"/>
      <c r="AX264" s="191" t="n"/>
      <c r="AY264" s="191" t="n"/>
      <c r="AZ264" s="191" t="n"/>
      <c r="BA264" s="191" t="n"/>
      <c r="BB264" s="191" t="n"/>
      <c r="BC264" s="191" t="n"/>
      <c r="BD264" s="191" t="n"/>
      <c r="BE264" s="191" t="n"/>
      <c r="BF264" s="191" t="n"/>
      <c r="BG264" s="191" t="n"/>
      <c r="BH264" s="191" t="n"/>
      <c r="BI264" s="191" t="n"/>
      <c r="BJ264" s="191" t="n"/>
      <c r="BK264" s="2605" t="n"/>
      <c r="BL264" s="191" t="n"/>
      <c r="BM264" s="191" t="n"/>
      <c r="BN264" s="191" t="n"/>
      <c r="BO264" s="191" t="n"/>
      <c r="BP264" s="191" t="n"/>
      <c r="BQ264" s="191" t="n"/>
      <c r="BR264" s="191" t="n"/>
      <c r="BS264" s="191" t="n"/>
      <c r="BT264" s="191" t="n"/>
      <c r="BU264" s="191" t="n"/>
      <c r="BV264" s="191" t="n"/>
      <c r="BW264" s="191" t="n"/>
      <c r="BX264" s="191" t="n"/>
      <c r="BY264" s="191" t="n"/>
      <c r="BZ264" s="191" t="n"/>
      <c r="CA264" s="191" t="n"/>
      <c r="CB264" s="191" t="n"/>
      <c r="CC264" s="191" t="n"/>
      <c r="CD264" s="191" t="n"/>
      <c r="CE264" s="191" t="n"/>
      <c r="CF264" s="191" t="n"/>
      <c r="CG264" s="191" t="n"/>
      <c r="CH264" s="191" t="n"/>
      <c r="CI264" s="191" t="n"/>
      <c r="CJ264" s="2783" t="n"/>
      <c r="CM264" s="191" t="n"/>
      <c r="CN264" s="191" t="n"/>
      <c r="CO264" s="191" t="n"/>
      <c r="CP264" s="190" t="n"/>
      <c r="CQ264" s="191" t="n"/>
      <c r="CR264" s="2606" t="n"/>
      <c r="CS264" s="2606" t="n"/>
      <c r="CT264" s="2606" t="n"/>
      <c r="CU264" s="2606" t="n"/>
      <c r="CV264" s="2606" t="n"/>
      <c r="CW264" s="2606" t="n"/>
      <c r="CZ264" s="2606" t="n"/>
      <c r="DA264" s="2606" t="n"/>
      <c r="DB264" s="2606" t="n"/>
      <c r="DC264" s="2606" t="n"/>
      <c r="DD264" s="2606" t="n"/>
      <c r="DE264" s="191" t="n"/>
      <c r="DF264" s="191" t="n"/>
      <c r="DG264" s="191" t="n"/>
      <c r="DH264" s="191" t="n"/>
      <c r="DI264" s="418" t="n"/>
      <c r="DJ264" s="2605" t="n"/>
    </row>
    <row customFormat="1" r="265" s="2730">
      <c r="H265" s="2728" t="n"/>
      <c r="J265" s="2728" t="n"/>
      <c r="N265" s="190" t="n"/>
      <c r="T265" s="2728" t="n"/>
      <c r="AB265" s="191" t="n"/>
      <c r="AC265" s="191" t="n"/>
      <c r="AD265" s="191" t="n"/>
      <c r="AE265" s="191" t="n"/>
      <c r="AF265" s="191" t="n"/>
      <c r="AG265" s="191" t="n"/>
      <c r="AH265" s="191" t="n"/>
      <c r="AI265" s="191" t="n"/>
      <c r="AJ265" s="191" t="n"/>
      <c r="AK265" s="191" t="n"/>
      <c r="AL265" s="191" t="n"/>
      <c r="AM265" s="191" t="n"/>
      <c r="AN265" s="191" t="n"/>
      <c r="AO265" s="191" t="n"/>
      <c r="AP265" s="191" t="n"/>
      <c r="AQ265" s="191" t="n"/>
      <c r="AR265" s="191" t="n"/>
      <c r="AS265" s="191" t="n"/>
      <c r="AT265" s="191" t="n"/>
      <c r="AU265" s="2605" t="n"/>
      <c r="AV265" s="191" t="n"/>
      <c r="AW265" s="191" t="n"/>
      <c r="AX265" s="191" t="n"/>
      <c r="AY265" s="191" t="n"/>
      <c r="AZ265" s="191" t="n"/>
      <c r="BA265" s="191" t="n"/>
      <c r="BB265" s="191" t="n"/>
      <c r="BC265" s="191" t="n"/>
      <c r="BD265" s="191" t="n"/>
      <c r="BE265" s="191" t="n"/>
      <c r="BF265" s="191" t="n"/>
      <c r="BG265" s="191" t="n"/>
      <c r="BH265" s="191" t="n"/>
      <c r="BI265" s="191" t="n"/>
      <c r="BJ265" s="191" t="n"/>
      <c r="BK265" s="2605" t="n"/>
      <c r="BL265" s="191" t="n"/>
      <c r="BM265" s="191" t="n"/>
      <c r="BN265" s="191" t="n"/>
      <c r="BO265" s="191" t="n"/>
      <c r="BP265" s="191" t="n"/>
      <c r="BQ265" s="191" t="n"/>
      <c r="BR265" s="191" t="n"/>
      <c r="BS265" s="191" t="n"/>
      <c r="BT265" s="191" t="n"/>
      <c r="BU265" s="191" t="n"/>
      <c r="BV265" s="191" t="n"/>
      <c r="BW265" s="191" t="n"/>
      <c r="BX265" s="191" t="n"/>
      <c r="BY265" s="191" t="n"/>
      <c r="BZ265" s="191" t="n"/>
      <c r="CA265" s="191" t="n"/>
      <c r="CB265" s="191" t="n"/>
      <c r="CC265" s="191" t="n"/>
      <c r="CD265" s="191" t="n"/>
      <c r="CE265" s="191" t="n"/>
      <c r="CF265" s="191" t="n"/>
      <c r="CG265" s="191" t="n"/>
      <c r="CH265" s="191" t="n"/>
      <c r="CI265" s="191" t="n"/>
      <c r="CJ265" s="2783" t="n"/>
      <c r="CM265" s="191" t="n"/>
      <c r="CN265" s="191" t="n"/>
      <c r="CO265" s="191" t="n"/>
      <c r="CP265" s="190" t="n"/>
      <c r="CQ265" s="191" t="n"/>
      <c r="CR265" s="2606" t="n"/>
      <c r="CS265" s="2606" t="n"/>
      <c r="CT265" s="2606" t="n"/>
      <c r="CU265" s="2606" t="n"/>
      <c r="CV265" s="2606" t="n"/>
      <c r="CW265" s="2606" t="n"/>
      <c r="CZ265" s="2606" t="n"/>
      <c r="DA265" s="2606" t="n"/>
      <c r="DB265" s="2606" t="n"/>
      <c r="DC265" s="2606" t="n"/>
      <c r="DD265" s="2606" t="n"/>
      <c r="DE265" s="191" t="n"/>
      <c r="DF265" s="191" t="n"/>
      <c r="DG265" s="191" t="n"/>
      <c r="DH265" s="191" t="n"/>
      <c r="DI265" s="418" t="n"/>
      <c r="DJ265" s="2605" t="n"/>
    </row>
    <row customFormat="1" r="266" s="2730">
      <c r="H266" s="2728" t="n"/>
      <c r="J266" s="2728" t="n"/>
      <c r="N266" s="190" t="n"/>
      <c r="T266" s="2728" t="n"/>
      <c r="AB266" s="191" t="n"/>
      <c r="AC266" s="191" t="n"/>
      <c r="AD266" s="191" t="n"/>
      <c r="AE266" s="191" t="n"/>
      <c r="AF266" s="191" t="n"/>
      <c r="AG266" s="191" t="n"/>
      <c r="AH266" s="191" t="n"/>
      <c r="AI266" s="191" t="n"/>
      <c r="AJ266" s="191" t="n"/>
      <c r="AK266" s="191" t="n"/>
      <c r="AL266" s="191" t="n"/>
      <c r="AM266" s="191" t="n"/>
      <c r="AN266" s="191" t="n"/>
      <c r="AO266" s="191" t="n"/>
      <c r="AP266" s="191" t="n"/>
      <c r="AQ266" s="191" t="n"/>
      <c r="AR266" s="191" t="n"/>
      <c r="AS266" s="191" t="n"/>
      <c r="AT266" s="191" t="n"/>
      <c r="AU266" s="2605" t="n"/>
      <c r="AV266" s="191" t="n"/>
      <c r="AW266" s="191" t="n"/>
      <c r="AX266" s="191" t="n"/>
      <c r="AY266" s="191" t="n"/>
      <c r="AZ266" s="191" t="n"/>
      <c r="BA266" s="191" t="n"/>
      <c r="BB266" s="191" t="n"/>
      <c r="BC266" s="191" t="n"/>
      <c r="BD266" s="191" t="n"/>
      <c r="BE266" s="191" t="n"/>
      <c r="BF266" s="191" t="n"/>
      <c r="BG266" s="191" t="n"/>
      <c r="BH266" s="191" t="n"/>
      <c r="BI266" s="191" t="n"/>
      <c r="BJ266" s="191" t="n"/>
      <c r="BK266" s="2605" t="n"/>
      <c r="BL266" s="191" t="n"/>
      <c r="BM266" s="191" t="n"/>
      <c r="BN266" s="191" t="n"/>
      <c r="BO266" s="191" t="n"/>
      <c r="BP266" s="191" t="n"/>
      <c r="BQ266" s="191" t="n"/>
      <c r="BR266" s="191" t="n"/>
      <c r="BS266" s="191" t="n"/>
      <c r="BT266" s="191" t="n"/>
      <c r="BU266" s="191" t="n"/>
      <c r="BV266" s="191" t="n"/>
      <c r="BW266" s="191" t="n"/>
      <c r="BX266" s="191" t="n"/>
      <c r="BY266" s="191" t="n"/>
      <c r="BZ266" s="191" t="n"/>
      <c r="CA266" s="191" t="n"/>
      <c r="CB266" s="191" t="n"/>
      <c r="CC266" s="191" t="n"/>
      <c r="CD266" s="191" t="n"/>
      <c r="CE266" s="191" t="n"/>
      <c r="CF266" s="191" t="n"/>
      <c r="CG266" s="191" t="n"/>
      <c r="CH266" s="191" t="n"/>
      <c r="CI266" s="191" t="n"/>
      <c r="CJ266" s="2783" t="n"/>
      <c r="CM266" s="191" t="n"/>
      <c r="CN266" s="191" t="n"/>
      <c r="CO266" s="191" t="n"/>
      <c r="CP266" s="190" t="n"/>
      <c r="CQ266" s="191" t="n"/>
      <c r="CR266" s="2606" t="n"/>
      <c r="CS266" s="2606" t="n"/>
      <c r="CT266" s="2606" t="n"/>
      <c r="CU266" s="2606" t="n"/>
      <c r="CV266" s="2606" t="n"/>
      <c r="CW266" s="2606" t="n"/>
      <c r="CZ266" s="2606" t="n"/>
      <c r="DA266" s="2606" t="n"/>
      <c r="DB266" s="2606" t="n"/>
      <c r="DC266" s="2606" t="n"/>
      <c r="DD266" s="2606" t="n"/>
      <c r="DE266" s="191" t="n"/>
      <c r="DF266" s="191" t="n"/>
      <c r="DG266" s="191" t="n"/>
      <c r="DH266" s="191" t="n"/>
      <c r="DI266" s="418" t="n"/>
      <c r="DJ266" s="2605" t="n"/>
    </row>
    <row customFormat="1" r="267" s="2730">
      <c r="H267" s="2728" t="n"/>
      <c r="J267" s="2728" t="n"/>
      <c r="N267" s="190" t="n"/>
      <c r="T267" s="2728" t="n"/>
      <c r="AB267" s="191" t="n"/>
      <c r="AC267" s="191" t="n"/>
      <c r="AD267" s="191" t="n"/>
      <c r="AE267" s="191" t="n"/>
      <c r="AF267" s="191" t="n"/>
      <c r="AG267" s="191" t="n"/>
      <c r="AH267" s="191" t="n"/>
      <c r="AI267" s="191" t="n"/>
      <c r="AJ267" s="191" t="n"/>
      <c r="AK267" s="191" t="n"/>
      <c r="AL267" s="191" t="n"/>
      <c r="AM267" s="191" t="n"/>
      <c r="AN267" s="191" t="n"/>
      <c r="AO267" s="191" t="n"/>
      <c r="AP267" s="191" t="n"/>
      <c r="AQ267" s="191" t="n"/>
      <c r="AR267" s="191" t="n"/>
      <c r="AS267" s="191" t="n"/>
      <c r="AT267" s="191" t="n"/>
      <c r="AU267" s="2605" t="n"/>
      <c r="AV267" s="191" t="n"/>
      <c r="AW267" s="191" t="n"/>
      <c r="AX267" s="191" t="n"/>
      <c r="AY267" s="191" t="n"/>
      <c r="AZ267" s="191" t="n"/>
      <c r="BA267" s="191" t="n"/>
      <c r="BB267" s="191" t="n"/>
      <c r="BC267" s="191" t="n"/>
      <c r="BD267" s="191" t="n"/>
      <c r="BE267" s="191" t="n"/>
      <c r="BF267" s="191" t="n"/>
      <c r="BG267" s="191" t="n"/>
      <c r="BH267" s="191" t="n"/>
      <c r="BI267" s="191" t="n"/>
      <c r="BJ267" s="191" t="n"/>
      <c r="BK267" s="2605" t="n"/>
      <c r="BL267" s="191" t="n"/>
      <c r="BM267" s="191" t="n"/>
      <c r="BN267" s="191" t="n"/>
      <c r="BO267" s="191" t="n"/>
      <c r="BP267" s="191" t="n"/>
      <c r="BQ267" s="191" t="n"/>
      <c r="BR267" s="191" t="n"/>
      <c r="BS267" s="191" t="n"/>
      <c r="BT267" s="191" t="n"/>
      <c r="BU267" s="191" t="n"/>
      <c r="BV267" s="191" t="n"/>
      <c r="BW267" s="191" t="n"/>
      <c r="BX267" s="191" t="n"/>
      <c r="BY267" s="191" t="n"/>
      <c r="BZ267" s="191" t="n"/>
      <c r="CA267" s="191" t="n"/>
      <c r="CB267" s="191" t="n"/>
      <c r="CC267" s="191" t="n"/>
      <c r="CD267" s="191" t="n"/>
      <c r="CE267" s="191" t="n"/>
      <c r="CF267" s="191" t="n"/>
      <c r="CG267" s="191" t="n"/>
      <c r="CH267" s="191" t="n"/>
      <c r="CI267" s="191" t="n"/>
      <c r="CJ267" s="2783" t="n"/>
      <c r="CM267" s="191" t="n"/>
      <c r="CN267" s="191" t="n"/>
      <c r="CO267" s="191" t="n"/>
      <c r="CP267" s="190" t="n"/>
      <c r="CQ267" s="191" t="n"/>
      <c r="CR267" s="2606" t="n"/>
      <c r="CS267" s="2606" t="n"/>
      <c r="CT267" s="2606" t="n"/>
      <c r="CU267" s="2606" t="n"/>
      <c r="CV267" s="2606" t="n"/>
      <c r="CW267" s="2606" t="n"/>
      <c r="CZ267" s="2606" t="n"/>
      <c r="DA267" s="2606" t="n"/>
      <c r="DB267" s="2606" t="n"/>
      <c r="DC267" s="2606" t="n"/>
      <c r="DD267" s="2606" t="n"/>
      <c r="DE267" s="191" t="n"/>
      <c r="DF267" s="191" t="n"/>
      <c r="DG267" s="191" t="n"/>
      <c r="DH267" s="191" t="n"/>
      <c r="DI267" s="418" t="n"/>
      <c r="DJ267" s="2605" t="n"/>
    </row>
    <row customFormat="1" r="268" s="2730">
      <c r="H268" s="2728" t="n"/>
      <c r="J268" s="2728" t="n"/>
      <c r="N268" s="190" t="n"/>
      <c r="T268" s="2728" t="n"/>
      <c r="AB268" s="191" t="n"/>
      <c r="AC268" s="191" t="n"/>
      <c r="AD268" s="191" t="n"/>
      <c r="AE268" s="191" t="n"/>
      <c r="AF268" s="191" t="n"/>
      <c r="AG268" s="191" t="n"/>
      <c r="AH268" s="191" t="n"/>
      <c r="AI268" s="191" t="n"/>
      <c r="AJ268" s="191" t="n"/>
      <c r="AK268" s="191" t="n"/>
      <c r="AL268" s="191" t="n"/>
      <c r="AM268" s="191" t="n"/>
      <c r="AN268" s="191" t="n"/>
      <c r="AO268" s="191" t="n"/>
      <c r="AP268" s="191" t="n"/>
      <c r="AQ268" s="191" t="n"/>
      <c r="AR268" s="191" t="n"/>
      <c r="AS268" s="191" t="n"/>
      <c r="AT268" s="191" t="n"/>
      <c r="AU268" s="2605" t="n"/>
      <c r="AV268" s="191" t="n"/>
      <c r="AW268" s="191" t="n"/>
      <c r="AX268" s="191" t="n"/>
      <c r="AY268" s="191" t="n"/>
      <c r="AZ268" s="191" t="n"/>
      <c r="BA268" s="191" t="n"/>
      <c r="BB268" s="191" t="n"/>
      <c r="BC268" s="191" t="n"/>
      <c r="BD268" s="191" t="n"/>
      <c r="BE268" s="191" t="n"/>
      <c r="BF268" s="191" t="n"/>
      <c r="BG268" s="191" t="n"/>
      <c r="BH268" s="191" t="n"/>
      <c r="BI268" s="191" t="n"/>
      <c r="BJ268" s="191" t="n"/>
      <c r="BK268" s="2605" t="n"/>
      <c r="BL268" s="191" t="n"/>
      <c r="BM268" s="191" t="n"/>
      <c r="BN268" s="191" t="n"/>
      <c r="BO268" s="191" t="n"/>
      <c r="BP268" s="191" t="n"/>
      <c r="BQ268" s="191" t="n"/>
      <c r="BR268" s="191" t="n"/>
      <c r="BS268" s="191" t="n"/>
      <c r="BT268" s="191" t="n"/>
      <c r="BU268" s="191" t="n"/>
      <c r="BV268" s="191" t="n"/>
      <c r="BW268" s="191" t="n"/>
      <c r="BX268" s="191" t="n"/>
      <c r="BY268" s="191" t="n"/>
      <c r="BZ268" s="191" t="n"/>
      <c r="CA268" s="191" t="n"/>
      <c r="CB268" s="191" t="n"/>
      <c r="CC268" s="191" t="n"/>
      <c r="CD268" s="191" t="n"/>
      <c r="CE268" s="191" t="n"/>
      <c r="CF268" s="191" t="n"/>
      <c r="CG268" s="191" t="n"/>
      <c r="CH268" s="191" t="n"/>
      <c r="CI268" s="191" t="n"/>
      <c r="CJ268" s="2783" t="n"/>
      <c r="CM268" s="191" t="n"/>
      <c r="CN268" s="191" t="n"/>
      <c r="CO268" s="191" t="n"/>
      <c r="CP268" s="190" t="n"/>
      <c r="CQ268" s="191" t="n"/>
      <c r="CR268" s="2606" t="n"/>
      <c r="CS268" s="2606" t="n"/>
      <c r="CT268" s="2606" t="n"/>
      <c r="CU268" s="2606" t="n"/>
      <c r="CV268" s="2606" t="n"/>
      <c r="CW268" s="2606" t="n"/>
      <c r="CZ268" s="2606" t="n"/>
      <c r="DA268" s="2606" t="n"/>
      <c r="DB268" s="2606" t="n"/>
      <c r="DC268" s="2606" t="n"/>
      <c r="DD268" s="2606" t="n"/>
      <c r="DE268" s="191" t="n"/>
      <c r="DF268" s="191" t="n"/>
      <c r="DG268" s="191" t="n"/>
      <c r="DH268" s="191" t="n"/>
      <c r="DI268" s="418" t="n"/>
      <c r="DJ268" s="2605" t="n"/>
    </row>
    <row customFormat="1" r="269" s="2730">
      <c r="H269" s="2728" t="n"/>
      <c r="J269" s="2728" t="n"/>
      <c r="N269" s="190" t="n"/>
      <c r="T269" s="2728" t="n"/>
      <c r="AB269" s="191" t="n"/>
      <c r="AC269" s="191" t="n"/>
      <c r="AD269" s="191" t="n"/>
      <c r="AE269" s="191" t="n"/>
      <c r="AF269" s="191" t="n"/>
      <c r="AG269" s="191" t="n"/>
      <c r="AH269" s="191" t="n"/>
      <c r="AI269" s="191" t="n"/>
      <c r="AJ269" s="191" t="n"/>
      <c r="AK269" s="191" t="n"/>
      <c r="AL269" s="191" t="n"/>
      <c r="AM269" s="191" t="n"/>
      <c r="AN269" s="191" t="n"/>
      <c r="AO269" s="191" t="n"/>
      <c r="AP269" s="191" t="n"/>
      <c r="AQ269" s="191" t="n"/>
      <c r="AR269" s="191" t="n"/>
      <c r="AS269" s="191" t="n"/>
      <c r="AT269" s="191" t="n"/>
      <c r="AU269" s="2605" t="n"/>
      <c r="AV269" s="191" t="n"/>
      <c r="AW269" s="191" t="n"/>
      <c r="AX269" s="191" t="n"/>
      <c r="AY269" s="191" t="n"/>
      <c r="AZ269" s="191" t="n"/>
      <c r="BA269" s="191" t="n"/>
      <c r="BB269" s="191" t="n"/>
      <c r="BC269" s="191" t="n"/>
      <c r="BD269" s="191" t="n"/>
      <c r="BE269" s="191" t="n"/>
      <c r="BF269" s="191" t="n"/>
      <c r="BG269" s="191" t="n"/>
      <c r="BH269" s="191" t="n"/>
      <c r="BI269" s="191" t="n"/>
      <c r="BJ269" s="191" t="n"/>
      <c r="BK269" s="2605" t="n"/>
      <c r="BL269" s="191" t="n"/>
      <c r="BM269" s="191" t="n"/>
      <c r="BN269" s="191" t="n"/>
      <c r="BO269" s="191" t="n"/>
      <c r="BP269" s="191" t="n"/>
      <c r="BQ269" s="191" t="n"/>
      <c r="BR269" s="191" t="n"/>
      <c r="BS269" s="191" t="n"/>
      <c r="BT269" s="191" t="n"/>
      <c r="BU269" s="191" t="n"/>
      <c r="BV269" s="191" t="n"/>
      <c r="BW269" s="191" t="n"/>
      <c r="BX269" s="191" t="n"/>
      <c r="BY269" s="191" t="n"/>
      <c r="BZ269" s="191" t="n"/>
      <c r="CA269" s="191" t="n"/>
      <c r="CB269" s="191" t="n"/>
      <c r="CC269" s="191" t="n"/>
      <c r="CD269" s="191" t="n"/>
      <c r="CE269" s="191" t="n"/>
      <c r="CF269" s="191" t="n"/>
      <c r="CG269" s="191" t="n"/>
      <c r="CH269" s="191" t="n"/>
      <c r="CI269" s="191" t="n"/>
      <c r="CJ269" s="2783" t="n"/>
      <c r="CM269" s="191" t="n"/>
      <c r="CN269" s="191" t="n"/>
      <c r="CO269" s="191" t="n"/>
      <c r="CP269" s="190" t="n"/>
      <c r="CQ269" s="191" t="n"/>
      <c r="CR269" s="2606" t="n"/>
      <c r="CS269" s="2606" t="n"/>
      <c r="CT269" s="2606" t="n"/>
      <c r="CU269" s="2606" t="n"/>
      <c r="CV269" s="2606" t="n"/>
      <c r="CW269" s="2606" t="n"/>
      <c r="CZ269" s="2606" t="n"/>
      <c r="DA269" s="2606" t="n"/>
      <c r="DB269" s="2606" t="n"/>
      <c r="DC269" s="2606" t="n"/>
      <c r="DD269" s="2606" t="n"/>
      <c r="DE269" s="191" t="n"/>
      <c r="DF269" s="191" t="n"/>
      <c r="DG269" s="191" t="n"/>
      <c r="DH269" s="191" t="n"/>
      <c r="DI269" s="418" t="n"/>
      <c r="DJ269" s="2605" t="n"/>
    </row>
    <row customFormat="1" r="270" s="2730">
      <c r="H270" s="2728" t="n"/>
      <c r="J270" s="2728" t="n"/>
      <c r="N270" s="190" t="n"/>
      <c r="T270" s="2728" t="n"/>
      <c r="AB270" s="191" t="n"/>
      <c r="AC270" s="191" t="n"/>
      <c r="AD270" s="191" t="n"/>
      <c r="AE270" s="191" t="n"/>
      <c r="AF270" s="191" t="n"/>
      <c r="AG270" s="191" t="n"/>
      <c r="AH270" s="191" t="n"/>
      <c r="AI270" s="191" t="n"/>
      <c r="AJ270" s="191" t="n"/>
      <c r="AK270" s="191" t="n"/>
      <c r="AL270" s="191" t="n"/>
      <c r="AM270" s="191" t="n"/>
      <c r="AN270" s="191" t="n"/>
      <c r="AO270" s="191" t="n"/>
      <c r="AP270" s="191" t="n"/>
      <c r="AQ270" s="191" t="n"/>
      <c r="AR270" s="191" t="n"/>
      <c r="AS270" s="191" t="n"/>
      <c r="AT270" s="191" t="n"/>
      <c r="AU270" s="2605" t="n"/>
      <c r="AV270" s="191" t="n"/>
      <c r="AW270" s="191" t="n"/>
      <c r="AX270" s="191" t="n"/>
      <c r="AY270" s="191" t="n"/>
      <c r="AZ270" s="191" t="n"/>
      <c r="BA270" s="191" t="n"/>
      <c r="BB270" s="191" t="n"/>
      <c r="BC270" s="191" t="n"/>
      <c r="BD270" s="191" t="n"/>
      <c r="BE270" s="191" t="n"/>
      <c r="BF270" s="191" t="n"/>
      <c r="BG270" s="191" t="n"/>
      <c r="BH270" s="191" t="n"/>
      <c r="BI270" s="191" t="n"/>
      <c r="BJ270" s="191" t="n"/>
      <c r="BK270" s="2605" t="n"/>
      <c r="BL270" s="191" t="n"/>
      <c r="BM270" s="191" t="n"/>
      <c r="BN270" s="191" t="n"/>
      <c r="BO270" s="191" t="n"/>
      <c r="BP270" s="191" t="n"/>
      <c r="BQ270" s="191" t="n"/>
      <c r="BR270" s="191" t="n"/>
      <c r="BS270" s="191" t="n"/>
      <c r="BT270" s="191" t="n"/>
      <c r="BU270" s="191" t="n"/>
      <c r="BV270" s="191" t="n"/>
      <c r="BW270" s="191" t="n"/>
      <c r="BX270" s="191" t="n"/>
      <c r="BY270" s="191" t="n"/>
      <c r="BZ270" s="191" t="n"/>
      <c r="CA270" s="191" t="n"/>
      <c r="CB270" s="191" t="n"/>
      <c r="CC270" s="191" t="n"/>
      <c r="CD270" s="191" t="n"/>
      <c r="CE270" s="191" t="n"/>
      <c r="CF270" s="191" t="n"/>
      <c r="CG270" s="191" t="n"/>
      <c r="CH270" s="191" t="n"/>
      <c r="CI270" s="191" t="n"/>
      <c r="CJ270" s="2783" t="n"/>
      <c r="CM270" s="191" t="n"/>
      <c r="CN270" s="191" t="n"/>
      <c r="CO270" s="191" t="n"/>
      <c r="CP270" s="190" t="n"/>
      <c r="CQ270" s="191" t="n"/>
      <c r="CR270" s="2606" t="n"/>
      <c r="CS270" s="2606" t="n"/>
      <c r="CT270" s="2606" t="n"/>
      <c r="CU270" s="2606" t="n"/>
      <c r="CV270" s="2606" t="n"/>
      <c r="CW270" s="2606" t="n"/>
      <c r="CZ270" s="2606" t="n"/>
      <c r="DA270" s="2606" t="n"/>
      <c r="DB270" s="2606" t="n"/>
      <c r="DC270" s="2606" t="n"/>
      <c r="DD270" s="2606" t="n"/>
      <c r="DE270" s="191" t="n"/>
      <c r="DF270" s="191" t="n"/>
      <c r="DG270" s="191" t="n"/>
      <c r="DH270" s="191" t="n"/>
      <c r="DI270" s="418" t="n"/>
      <c r="DJ270" s="2605" t="n"/>
    </row>
    <row customFormat="1" r="271" s="2730">
      <c r="H271" s="2728" t="n"/>
      <c r="J271" s="2728" t="n"/>
      <c r="N271" s="190" t="n"/>
      <c r="T271" s="2728" t="n"/>
      <c r="AB271" s="191" t="n"/>
      <c r="AC271" s="191" t="n"/>
      <c r="AD271" s="191" t="n"/>
      <c r="AE271" s="191" t="n"/>
      <c r="AF271" s="191" t="n"/>
      <c r="AG271" s="191" t="n"/>
      <c r="AH271" s="191" t="n"/>
      <c r="AI271" s="191" t="n"/>
      <c r="AJ271" s="191" t="n"/>
      <c r="AK271" s="191" t="n"/>
      <c r="AL271" s="191" t="n"/>
      <c r="AM271" s="191" t="n"/>
      <c r="AN271" s="191" t="n"/>
      <c r="AO271" s="191" t="n"/>
      <c r="AP271" s="191" t="n"/>
      <c r="AQ271" s="191" t="n"/>
      <c r="AR271" s="191" t="n"/>
      <c r="AS271" s="191" t="n"/>
      <c r="AT271" s="191" t="n"/>
      <c r="AU271" s="2605" t="n"/>
      <c r="AV271" s="191" t="n"/>
      <c r="AW271" s="191" t="n"/>
      <c r="AX271" s="191" t="n"/>
      <c r="AY271" s="191" t="n"/>
      <c r="AZ271" s="191" t="n"/>
      <c r="BA271" s="191" t="n"/>
      <c r="BB271" s="191" t="n"/>
      <c r="BC271" s="191" t="n"/>
      <c r="BD271" s="191" t="n"/>
      <c r="BE271" s="191" t="n"/>
      <c r="BF271" s="191" t="n"/>
      <c r="BG271" s="191" t="n"/>
      <c r="BH271" s="191" t="n"/>
      <c r="BI271" s="191" t="n"/>
      <c r="BJ271" s="191" t="n"/>
      <c r="BK271" s="2605" t="n"/>
      <c r="BL271" s="191" t="n"/>
      <c r="BM271" s="191" t="n"/>
      <c r="BN271" s="191" t="n"/>
      <c r="BO271" s="191" t="n"/>
      <c r="BP271" s="191" t="n"/>
      <c r="BQ271" s="191" t="n"/>
      <c r="BR271" s="191" t="n"/>
      <c r="BS271" s="191" t="n"/>
      <c r="BT271" s="191" t="n"/>
      <c r="BU271" s="191" t="n"/>
      <c r="BV271" s="191" t="n"/>
      <c r="BW271" s="191" t="n"/>
      <c r="BX271" s="191" t="n"/>
      <c r="BY271" s="191" t="n"/>
      <c r="BZ271" s="191" t="n"/>
      <c r="CA271" s="191" t="n"/>
      <c r="CB271" s="191" t="n"/>
      <c r="CC271" s="191" t="n"/>
      <c r="CD271" s="191" t="n"/>
      <c r="CE271" s="191" t="n"/>
      <c r="CF271" s="191" t="n"/>
      <c r="CG271" s="191" t="n"/>
      <c r="CH271" s="191" t="n"/>
      <c r="CI271" s="191" t="n"/>
      <c r="CJ271" s="2783" t="n"/>
      <c r="CM271" s="191" t="n"/>
      <c r="CN271" s="191" t="n"/>
      <c r="CO271" s="191" t="n"/>
      <c r="CP271" s="190" t="n"/>
      <c r="CQ271" s="191" t="n"/>
      <c r="CR271" s="2606" t="n"/>
      <c r="CS271" s="2606" t="n"/>
      <c r="CT271" s="2606" t="n"/>
      <c r="CU271" s="2606" t="n"/>
      <c r="CV271" s="2606" t="n"/>
      <c r="CW271" s="2606" t="n"/>
      <c r="CZ271" s="2606" t="n"/>
      <c r="DA271" s="2606" t="n"/>
      <c r="DB271" s="2606" t="n"/>
      <c r="DC271" s="2606" t="n"/>
      <c r="DD271" s="2606" t="n"/>
      <c r="DE271" s="191" t="n"/>
      <c r="DF271" s="191" t="n"/>
      <c r="DG271" s="191" t="n"/>
      <c r="DH271" s="191" t="n"/>
      <c r="DI271" s="418" t="n"/>
      <c r="DJ271" s="2605" t="n"/>
    </row>
    <row customFormat="1" r="272" s="2730">
      <c r="H272" s="2728" t="n"/>
      <c r="J272" s="2728" t="n"/>
      <c r="N272" s="190" t="n"/>
      <c r="T272" s="2728" t="n"/>
      <c r="AB272" s="191" t="n"/>
      <c r="AC272" s="191" t="n"/>
      <c r="AD272" s="191" t="n"/>
      <c r="AE272" s="191" t="n"/>
      <c r="AF272" s="191" t="n"/>
      <c r="AG272" s="191" t="n"/>
      <c r="AH272" s="191" t="n"/>
      <c r="AI272" s="191" t="n"/>
      <c r="AJ272" s="191" t="n"/>
      <c r="AK272" s="191" t="n"/>
      <c r="AL272" s="191" t="n"/>
      <c r="AM272" s="191" t="n"/>
      <c r="AN272" s="191" t="n"/>
      <c r="AO272" s="191" t="n"/>
      <c r="AP272" s="191" t="n"/>
      <c r="AQ272" s="191" t="n"/>
      <c r="AR272" s="191" t="n"/>
      <c r="AS272" s="191" t="n"/>
      <c r="AT272" s="191" t="n"/>
      <c r="AU272" s="2605" t="n"/>
      <c r="AV272" s="191" t="n"/>
      <c r="AW272" s="191" t="n"/>
      <c r="AX272" s="191" t="n"/>
      <c r="AY272" s="191" t="n"/>
      <c r="AZ272" s="191" t="n"/>
      <c r="BA272" s="191" t="n"/>
      <c r="BB272" s="191" t="n"/>
      <c r="BC272" s="191" t="n"/>
      <c r="BD272" s="191" t="n"/>
      <c r="BE272" s="191" t="n"/>
      <c r="BF272" s="191" t="n"/>
      <c r="BG272" s="191" t="n"/>
      <c r="BH272" s="191" t="n"/>
      <c r="BI272" s="191" t="n"/>
      <c r="BJ272" s="191" t="n"/>
      <c r="BK272" s="2605" t="n"/>
      <c r="BL272" s="191" t="n"/>
      <c r="BM272" s="191" t="n"/>
      <c r="BN272" s="191" t="n"/>
      <c r="BO272" s="191" t="n"/>
      <c r="BP272" s="191" t="n"/>
      <c r="BQ272" s="191" t="n"/>
      <c r="BR272" s="191" t="n"/>
      <c r="BS272" s="191" t="n"/>
      <c r="BT272" s="191" t="n"/>
      <c r="BU272" s="191" t="n"/>
      <c r="BV272" s="191" t="n"/>
      <c r="BW272" s="191" t="n"/>
      <c r="BX272" s="191" t="n"/>
      <c r="BY272" s="191" t="n"/>
      <c r="BZ272" s="191" t="n"/>
      <c r="CA272" s="191" t="n"/>
      <c r="CB272" s="191" t="n"/>
      <c r="CC272" s="191" t="n"/>
      <c r="CD272" s="191" t="n"/>
      <c r="CE272" s="191" t="n"/>
      <c r="CF272" s="191" t="n"/>
      <c r="CG272" s="191" t="n"/>
      <c r="CH272" s="191" t="n"/>
      <c r="CI272" s="191" t="n"/>
      <c r="CJ272" s="2783" t="n"/>
      <c r="CM272" s="191" t="n"/>
      <c r="CN272" s="191" t="n"/>
      <c r="CO272" s="191" t="n"/>
      <c r="CP272" s="190" t="n"/>
      <c r="CQ272" s="191" t="n"/>
      <c r="CR272" s="2606" t="n"/>
      <c r="CS272" s="2606" t="n"/>
      <c r="CT272" s="2606" t="n"/>
      <c r="CU272" s="2606" t="n"/>
      <c r="CV272" s="2606" t="n"/>
      <c r="CW272" s="2606" t="n"/>
      <c r="CZ272" s="2606" t="n"/>
      <c r="DA272" s="2606" t="n"/>
      <c r="DB272" s="2606" t="n"/>
      <c r="DC272" s="2606" t="n"/>
      <c r="DD272" s="2606" t="n"/>
      <c r="DE272" s="191" t="n"/>
      <c r="DF272" s="191" t="n"/>
      <c r="DG272" s="191" t="n"/>
      <c r="DH272" s="191" t="n"/>
      <c r="DI272" s="418" t="n"/>
      <c r="DJ272" s="2605" t="n"/>
    </row>
    <row customFormat="1" r="273" s="2730">
      <c r="H273" s="2728" t="n"/>
      <c r="J273" s="2728" t="n"/>
      <c r="N273" s="190" t="n"/>
      <c r="T273" s="2728" t="n"/>
      <c r="AB273" s="191" t="n"/>
      <c r="AC273" s="191" t="n"/>
      <c r="AD273" s="191" t="n"/>
      <c r="AE273" s="191" t="n"/>
      <c r="AF273" s="191" t="n"/>
      <c r="AG273" s="191" t="n"/>
      <c r="AH273" s="191" t="n"/>
      <c r="AI273" s="191" t="n"/>
      <c r="AJ273" s="191" t="n"/>
      <c r="AK273" s="191" t="n"/>
      <c r="AL273" s="191" t="n"/>
      <c r="AM273" s="191" t="n"/>
      <c r="AN273" s="191" t="n"/>
      <c r="AO273" s="191" t="n"/>
      <c r="AP273" s="191" t="n"/>
      <c r="AQ273" s="191" t="n"/>
      <c r="AR273" s="191" t="n"/>
      <c r="AS273" s="191" t="n"/>
      <c r="AT273" s="191" t="n"/>
      <c r="AU273" s="2605" t="n"/>
      <c r="AV273" s="191" t="n"/>
      <c r="AW273" s="191" t="n"/>
      <c r="AX273" s="191" t="n"/>
      <c r="AY273" s="191" t="n"/>
      <c r="AZ273" s="191" t="n"/>
      <c r="BA273" s="191" t="n"/>
      <c r="BB273" s="191" t="n"/>
      <c r="BC273" s="191" t="n"/>
      <c r="BD273" s="191" t="n"/>
      <c r="BE273" s="191" t="n"/>
      <c r="BF273" s="191" t="n"/>
      <c r="BG273" s="191" t="n"/>
      <c r="BH273" s="191" t="n"/>
      <c r="BI273" s="191" t="n"/>
      <c r="BJ273" s="191" t="n"/>
      <c r="BK273" s="2605" t="n"/>
      <c r="BL273" s="191" t="n"/>
      <c r="BM273" s="191" t="n"/>
      <c r="BN273" s="191" t="n"/>
      <c r="BO273" s="191" t="n"/>
      <c r="BP273" s="191" t="n"/>
      <c r="BQ273" s="191" t="n"/>
      <c r="BR273" s="191" t="n"/>
      <c r="BS273" s="191" t="n"/>
      <c r="BT273" s="191" t="n"/>
      <c r="BU273" s="191" t="n"/>
      <c r="BV273" s="191" t="n"/>
      <c r="BW273" s="191" t="n"/>
      <c r="BX273" s="191" t="n"/>
      <c r="BY273" s="191" t="n"/>
      <c r="BZ273" s="191" t="n"/>
      <c r="CA273" s="191" t="n"/>
      <c r="CB273" s="191" t="n"/>
      <c r="CC273" s="191" t="n"/>
      <c r="CD273" s="191" t="n"/>
      <c r="CE273" s="191" t="n"/>
      <c r="CF273" s="191" t="n"/>
      <c r="CG273" s="191" t="n"/>
      <c r="CH273" s="191" t="n"/>
      <c r="CI273" s="191" t="n"/>
      <c r="CJ273" s="2783" t="n"/>
      <c r="CM273" s="191" t="n"/>
      <c r="CN273" s="191" t="n"/>
      <c r="CO273" s="191" t="n"/>
      <c r="CP273" s="190" t="n"/>
      <c r="CQ273" s="191" t="n"/>
      <c r="CR273" s="2606" t="n"/>
      <c r="CS273" s="2606" t="n"/>
      <c r="CT273" s="2606" t="n"/>
      <c r="CU273" s="2606" t="n"/>
      <c r="CV273" s="2606" t="n"/>
      <c r="CW273" s="2606" t="n"/>
      <c r="CZ273" s="2606" t="n"/>
      <c r="DA273" s="2606" t="n"/>
      <c r="DB273" s="2606" t="n"/>
      <c r="DC273" s="2606" t="n"/>
      <c r="DD273" s="2606" t="n"/>
      <c r="DE273" s="191" t="n"/>
      <c r="DF273" s="191" t="n"/>
      <c r="DG273" s="191" t="n"/>
      <c r="DH273" s="191" t="n"/>
      <c r="DI273" s="418" t="n"/>
      <c r="DJ273" s="2605" t="n"/>
    </row>
    <row customFormat="1" r="274" s="2730">
      <c r="H274" s="2728" t="n"/>
      <c r="J274" s="2728" t="n"/>
      <c r="N274" s="190" t="n"/>
      <c r="T274" s="2728" t="n"/>
      <c r="AB274" s="191" t="n"/>
      <c r="AC274" s="191" t="n"/>
      <c r="AD274" s="191" t="n"/>
      <c r="AE274" s="191" t="n"/>
      <c r="AF274" s="191" t="n"/>
      <c r="AG274" s="191" t="n"/>
      <c r="AH274" s="191" t="n"/>
      <c r="AI274" s="191" t="n"/>
      <c r="AJ274" s="191" t="n"/>
      <c r="AK274" s="191" t="n"/>
      <c r="AL274" s="191" t="n"/>
      <c r="AM274" s="191" t="n"/>
      <c r="AN274" s="191" t="n"/>
      <c r="AO274" s="191" t="n"/>
      <c r="AP274" s="191" t="n"/>
      <c r="AQ274" s="191" t="n"/>
      <c r="AR274" s="191" t="n"/>
      <c r="AS274" s="191" t="n"/>
      <c r="AT274" s="191" t="n"/>
      <c r="AU274" s="2605" t="n"/>
      <c r="AV274" s="191" t="n"/>
      <c r="AW274" s="191" t="n"/>
      <c r="AX274" s="191" t="n"/>
      <c r="AY274" s="191" t="n"/>
      <c r="AZ274" s="191" t="n"/>
      <c r="BA274" s="191" t="n"/>
      <c r="BB274" s="191" t="n"/>
      <c r="BC274" s="191" t="n"/>
      <c r="BD274" s="191" t="n"/>
      <c r="BE274" s="191" t="n"/>
      <c r="BF274" s="191" t="n"/>
      <c r="BG274" s="191" t="n"/>
      <c r="BH274" s="191" t="n"/>
      <c r="BI274" s="191" t="n"/>
      <c r="BJ274" s="191" t="n"/>
      <c r="BK274" s="2605" t="n"/>
      <c r="BL274" s="191" t="n"/>
      <c r="BM274" s="191" t="n"/>
      <c r="BN274" s="191" t="n"/>
      <c r="BO274" s="191" t="n"/>
      <c r="BP274" s="191" t="n"/>
      <c r="BQ274" s="191" t="n"/>
      <c r="BR274" s="191" t="n"/>
      <c r="BS274" s="191" t="n"/>
      <c r="BT274" s="191" t="n"/>
      <c r="BU274" s="191" t="n"/>
      <c r="BV274" s="191" t="n"/>
      <c r="BW274" s="191" t="n"/>
      <c r="BX274" s="191" t="n"/>
      <c r="BY274" s="191" t="n"/>
      <c r="BZ274" s="191" t="n"/>
      <c r="CA274" s="191" t="n"/>
      <c r="CB274" s="191" t="n"/>
      <c r="CC274" s="191" t="n"/>
      <c r="CD274" s="191" t="n"/>
      <c r="CE274" s="191" t="n"/>
      <c r="CF274" s="191" t="n"/>
      <c r="CG274" s="191" t="n"/>
      <c r="CH274" s="191" t="n"/>
      <c r="CI274" s="191" t="n"/>
      <c r="CJ274" s="2783" t="n"/>
      <c r="CM274" s="191" t="n"/>
      <c r="CN274" s="191" t="n"/>
      <c r="CO274" s="191" t="n"/>
      <c r="CP274" s="190" t="n"/>
      <c r="CQ274" s="191" t="n"/>
      <c r="CR274" s="2606" t="n"/>
      <c r="CS274" s="2606" t="n"/>
      <c r="CT274" s="2606" t="n"/>
      <c r="CU274" s="2606" t="n"/>
      <c r="CV274" s="2606" t="n"/>
      <c r="CW274" s="2606" t="n"/>
      <c r="CZ274" s="2606" t="n"/>
      <c r="DA274" s="2606" t="n"/>
      <c r="DB274" s="2606" t="n"/>
      <c r="DC274" s="2606" t="n"/>
      <c r="DD274" s="2606" t="n"/>
      <c r="DE274" s="191" t="n"/>
      <c r="DF274" s="191" t="n"/>
      <c r="DG274" s="191" t="n"/>
      <c r="DH274" s="191" t="n"/>
      <c r="DI274" s="418" t="n"/>
      <c r="DJ274" s="2605" t="n"/>
    </row>
    <row customFormat="1" r="275" s="2730">
      <c r="H275" s="2728" t="n"/>
      <c r="J275" s="2728" t="n"/>
      <c r="N275" s="190" t="n"/>
      <c r="T275" s="2728" t="n"/>
      <c r="AB275" s="191" t="n"/>
      <c r="AC275" s="191" t="n"/>
      <c r="AD275" s="191" t="n"/>
      <c r="AE275" s="191" t="n"/>
      <c r="AF275" s="191" t="n"/>
      <c r="AG275" s="191" t="n"/>
      <c r="AH275" s="191" t="n"/>
      <c r="AI275" s="191" t="n"/>
      <c r="AJ275" s="191" t="n"/>
      <c r="AK275" s="191" t="n"/>
      <c r="AL275" s="191" t="n"/>
      <c r="AM275" s="191" t="n"/>
      <c r="AN275" s="191" t="n"/>
      <c r="AO275" s="191" t="n"/>
      <c r="AP275" s="191" t="n"/>
      <c r="AQ275" s="191" t="n"/>
      <c r="AR275" s="191" t="n"/>
      <c r="AS275" s="191" t="n"/>
      <c r="AT275" s="191" t="n"/>
      <c r="AU275" s="2605" t="n"/>
      <c r="AV275" s="191" t="n"/>
      <c r="AW275" s="191" t="n"/>
      <c r="AX275" s="191" t="n"/>
      <c r="AY275" s="191" t="n"/>
      <c r="AZ275" s="191" t="n"/>
      <c r="BA275" s="191" t="n"/>
      <c r="BB275" s="191" t="n"/>
      <c r="BC275" s="191" t="n"/>
      <c r="BD275" s="191" t="n"/>
      <c r="BE275" s="191" t="n"/>
      <c r="BF275" s="191" t="n"/>
      <c r="BG275" s="191" t="n"/>
      <c r="BH275" s="191" t="n"/>
      <c r="BI275" s="191" t="n"/>
      <c r="BJ275" s="191" t="n"/>
      <c r="BK275" s="2605" t="n"/>
      <c r="BL275" s="191" t="n"/>
      <c r="BM275" s="191" t="n"/>
      <c r="BN275" s="191" t="n"/>
      <c r="BO275" s="191" t="n"/>
      <c r="BP275" s="191" t="n"/>
      <c r="BQ275" s="191" t="n"/>
      <c r="BR275" s="191" t="n"/>
      <c r="BS275" s="191" t="n"/>
      <c r="BT275" s="191" t="n"/>
      <c r="BU275" s="191" t="n"/>
      <c r="BV275" s="191" t="n"/>
      <c r="BW275" s="191" t="n"/>
      <c r="BX275" s="191" t="n"/>
      <c r="BY275" s="191" t="n"/>
      <c r="BZ275" s="191" t="n"/>
      <c r="CA275" s="191" t="n"/>
      <c r="CB275" s="191" t="n"/>
      <c r="CC275" s="191" t="n"/>
      <c r="CD275" s="191" t="n"/>
      <c r="CE275" s="191" t="n"/>
      <c r="CF275" s="191" t="n"/>
      <c r="CG275" s="191" t="n"/>
      <c r="CH275" s="191" t="n"/>
      <c r="CI275" s="191" t="n"/>
      <c r="CJ275" s="2783" t="n"/>
      <c r="CM275" s="191" t="n"/>
      <c r="CN275" s="191" t="n"/>
      <c r="CO275" s="191" t="n"/>
      <c r="CP275" s="190" t="n"/>
      <c r="CQ275" s="191" t="n"/>
      <c r="CR275" s="2606" t="n"/>
      <c r="CS275" s="2606" t="n"/>
      <c r="CT275" s="2606" t="n"/>
      <c r="CU275" s="2606" t="n"/>
      <c r="CV275" s="2606" t="n"/>
      <c r="CW275" s="2606" t="n"/>
      <c r="CZ275" s="2606" t="n"/>
      <c r="DA275" s="2606" t="n"/>
      <c r="DB275" s="2606" t="n"/>
      <c r="DC275" s="2606" t="n"/>
      <c r="DD275" s="2606" t="n"/>
      <c r="DE275" s="191" t="n"/>
      <c r="DF275" s="191" t="n"/>
      <c r="DG275" s="191" t="n"/>
      <c r="DH275" s="191" t="n"/>
      <c r="DI275" s="418" t="n"/>
      <c r="DJ275" s="2605" t="n"/>
    </row>
    <row customFormat="1" r="276" s="2730">
      <c r="H276" s="2728" t="n"/>
      <c r="J276" s="2728" t="n"/>
      <c r="N276" s="190" t="n"/>
      <c r="T276" s="2728" t="n"/>
      <c r="AB276" s="191" t="n"/>
      <c r="AC276" s="191" t="n"/>
      <c r="AD276" s="191" t="n"/>
      <c r="AE276" s="191" t="n"/>
      <c r="AF276" s="191" t="n"/>
      <c r="AG276" s="191" t="n"/>
      <c r="AH276" s="191" t="n"/>
      <c r="AI276" s="191" t="n"/>
      <c r="AJ276" s="191" t="n"/>
      <c r="AK276" s="191" t="n"/>
      <c r="AL276" s="191" t="n"/>
      <c r="AM276" s="191" t="n"/>
      <c r="AN276" s="191" t="n"/>
      <c r="AO276" s="191" t="n"/>
      <c r="AP276" s="191" t="n"/>
      <c r="AQ276" s="191" t="n"/>
      <c r="AR276" s="191" t="n"/>
      <c r="AS276" s="191" t="n"/>
      <c r="AT276" s="191" t="n"/>
      <c r="AU276" s="2605" t="n"/>
      <c r="AV276" s="191" t="n"/>
      <c r="AW276" s="191" t="n"/>
      <c r="AX276" s="191" t="n"/>
      <c r="AY276" s="191" t="n"/>
      <c r="AZ276" s="191" t="n"/>
      <c r="BA276" s="191" t="n"/>
      <c r="BB276" s="191" t="n"/>
      <c r="BC276" s="191" t="n"/>
      <c r="BD276" s="191" t="n"/>
      <c r="BE276" s="191" t="n"/>
      <c r="BF276" s="191" t="n"/>
      <c r="BG276" s="191" t="n"/>
      <c r="BH276" s="191" t="n"/>
      <c r="BI276" s="191" t="n"/>
      <c r="BJ276" s="191" t="n"/>
      <c r="BK276" s="2605" t="n"/>
      <c r="BL276" s="191" t="n"/>
      <c r="BM276" s="191" t="n"/>
      <c r="BN276" s="191" t="n"/>
      <c r="BO276" s="191" t="n"/>
      <c r="BP276" s="191" t="n"/>
      <c r="BQ276" s="191" t="n"/>
      <c r="BR276" s="191" t="n"/>
      <c r="BS276" s="191" t="n"/>
      <c r="BT276" s="191" t="n"/>
      <c r="BU276" s="191" t="n"/>
      <c r="BV276" s="191" t="n"/>
      <c r="BW276" s="191" t="n"/>
      <c r="BX276" s="191" t="n"/>
      <c r="BY276" s="191" t="n"/>
      <c r="BZ276" s="191" t="n"/>
      <c r="CA276" s="191" t="n"/>
      <c r="CB276" s="191" t="n"/>
      <c r="CC276" s="191" t="n"/>
      <c r="CD276" s="191" t="n"/>
      <c r="CE276" s="191" t="n"/>
      <c r="CF276" s="191" t="n"/>
      <c r="CG276" s="191" t="n"/>
      <c r="CH276" s="191" t="n"/>
      <c r="CI276" s="191" t="n"/>
      <c r="CJ276" s="2783" t="n"/>
      <c r="CM276" s="191" t="n"/>
      <c r="CN276" s="191" t="n"/>
      <c r="CO276" s="191" t="n"/>
      <c r="CP276" s="190" t="n"/>
      <c r="CQ276" s="191" t="n"/>
      <c r="CR276" s="2606" t="n"/>
      <c r="CS276" s="2606" t="n"/>
      <c r="CT276" s="2606" t="n"/>
      <c r="CU276" s="2606" t="n"/>
      <c r="CV276" s="2606" t="n"/>
      <c r="CW276" s="2606" t="n"/>
      <c r="CZ276" s="2606" t="n"/>
      <c r="DA276" s="2606" t="n"/>
      <c r="DB276" s="2606" t="n"/>
      <c r="DC276" s="2606" t="n"/>
      <c r="DD276" s="2606" t="n"/>
      <c r="DE276" s="191" t="n"/>
      <c r="DF276" s="191" t="n"/>
      <c r="DG276" s="191" t="n"/>
      <c r="DH276" s="191" t="n"/>
      <c r="DI276" s="418" t="n"/>
      <c r="DJ276" s="2605" t="n"/>
    </row>
    <row customFormat="1" r="277" s="2730">
      <c r="H277" s="2728" t="n"/>
      <c r="J277" s="2728" t="n"/>
      <c r="N277" s="190" t="n"/>
      <c r="T277" s="2728" t="n"/>
      <c r="AB277" s="191" t="n"/>
      <c r="AC277" s="191" t="n"/>
      <c r="AD277" s="191" t="n"/>
      <c r="AE277" s="191" t="n"/>
      <c r="AF277" s="191" t="n"/>
      <c r="AG277" s="191" t="n"/>
      <c r="AH277" s="191" t="n"/>
      <c r="AI277" s="191" t="n"/>
      <c r="AJ277" s="191" t="n"/>
      <c r="AK277" s="191" t="n"/>
      <c r="AL277" s="191" t="n"/>
      <c r="AM277" s="191" t="n"/>
      <c r="AN277" s="191" t="n"/>
      <c r="AO277" s="191" t="n"/>
      <c r="AP277" s="191" t="n"/>
      <c r="AQ277" s="191" t="n"/>
      <c r="AR277" s="191" t="n"/>
      <c r="AS277" s="191" t="n"/>
      <c r="AT277" s="191" t="n"/>
      <c r="AU277" s="2605" t="n"/>
      <c r="AV277" s="191" t="n"/>
      <c r="AW277" s="191" t="n"/>
      <c r="AX277" s="191" t="n"/>
      <c r="AY277" s="191" t="n"/>
      <c r="AZ277" s="191" t="n"/>
      <c r="BA277" s="191" t="n"/>
      <c r="BB277" s="191" t="n"/>
      <c r="BC277" s="191" t="n"/>
      <c r="BD277" s="191" t="n"/>
      <c r="BE277" s="191" t="n"/>
      <c r="BF277" s="191" t="n"/>
      <c r="BG277" s="191" t="n"/>
      <c r="BH277" s="191" t="n"/>
      <c r="BI277" s="191" t="n"/>
      <c r="BJ277" s="191" t="n"/>
      <c r="BK277" s="2605" t="n"/>
      <c r="BL277" s="191" t="n"/>
      <c r="BM277" s="191" t="n"/>
      <c r="BN277" s="191" t="n"/>
      <c r="BO277" s="191" t="n"/>
      <c r="BP277" s="191" t="n"/>
      <c r="BQ277" s="191" t="n"/>
      <c r="BR277" s="191" t="n"/>
      <c r="BS277" s="191" t="n"/>
      <c r="BT277" s="191" t="n"/>
      <c r="BU277" s="191" t="n"/>
      <c r="BV277" s="191" t="n"/>
      <c r="BW277" s="191" t="n"/>
      <c r="BX277" s="191" t="n"/>
      <c r="BY277" s="191" t="n"/>
      <c r="BZ277" s="191" t="n"/>
      <c r="CA277" s="191" t="n"/>
      <c r="CB277" s="191" t="n"/>
      <c r="CC277" s="191" t="n"/>
      <c r="CD277" s="191" t="n"/>
      <c r="CE277" s="191" t="n"/>
      <c r="CF277" s="191" t="n"/>
      <c r="CG277" s="191" t="n"/>
      <c r="CH277" s="191" t="n"/>
      <c r="CI277" s="191" t="n"/>
      <c r="CJ277" s="2783" t="n"/>
      <c r="CM277" s="191" t="n"/>
      <c r="CN277" s="191" t="n"/>
      <c r="CO277" s="191" t="n"/>
      <c r="CP277" s="190" t="n"/>
      <c r="CQ277" s="191" t="n"/>
      <c r="CR277" s="2606" t="n"/>
      <c r="CS277" s="2606" t="n"/>
      <c r="CT277" s="2606" t="n"/>
      <c r="CU277" s="2606" t="n"/>
      <c r="CV277" s="2606" t="n"/>
      <c r="CW277" s="2606" t="n"/>
      <c r="CZ277" s="2606" t="n"/>
      <c r="DA277" s="2606" t="n"/>
      <c r="DB277" s="2606" t="n"/>
      <c r="DC277" s="2606" t="n"/>
      <c r="DD277" s="2606" t="n"/>
      <c r="DE277" s="191" t="n"/>
      <c r="DF277" s="191" t="n"/>
      <c r="DG277" s="191" t="n"/>
      <c r="DH277" s="191" t="n"/>
      <c r="DI277" s="418" t="n"/>
      <c r="DJ277" s="2605" t="n"/>
    </row>
    <row customFormat="1" r="278" s="2730">
      <c r="H278" s="2728" t="n"/>
      <c r="J278" s="2728" t="n"/>
      <c r="N278" s="190" t="n"/>
      <c r="T278" s="2728" t="n"/>
      <c r="AB278" s="191" t="n"/>
      <c r="AC278" s="191" t="n"/>
      <c r="AD278" s="191" t="n"/>
      <c r="AE278" s="191" t="n"/>
      <c r="AF278" s="191" t="n"/>
      <c r="AG278" s="191" t="n"/>
      <c r="AH278" s="191" t="n"/>
      <c r="AI278" s="191" t="n"/>
      <c r="AJ278" s="191" t="n"/>
      <c r="AK278" s="191" t="n"/>
      <c r="AL278" s="191" t="n"/>
      <c r="AM278" s="191" t="n"/>
      <c r="AN278" s="191" t="n"/>
      <c r="AO278" s="191" t="n"/>
      <c r="AP278" s="191" t="n"/>
      <c r="AQ278" s="191" t="n"/>
      <c r="AR278" s="191" t="n"/>
      <c r="AS278" s="191" t="n"/>
      <c r="AT278" s="191" t="n"/>
      <c r="AU278" s="2605" t="n"/>
      <c r="AV278" s="191" t="n"/>
      <c r="AW278" s="191" t="n"/>
      <c r="AX278" s="191" t="n"/>
      <c r="AY278" s="191" t="n"/>
      <c r="AZ278" s="191" t="n"/>
      <c r="BA278" s="191" t="n"/>
      <c r="BB278" s="191" t="n"/>
      <c r="BC278" s="191" t="n"/>
      <c r="BD278" s="191" t="n"/>
      <c r="BE278" s="191" t="n"/>
      <c r="BF278" s="191" t="n"/>
      <c r="BG278" s="191" t="n"/>
      <c r="BH278" s="191" t="n"/>
      <c r="BI278" s="191" t="n"/>
      <c r="BJ278" s="191" t="n"/>
      <c r="BK278" s="2605" t="n"/>
      <c r="BL278" s="191" t="n"/>
      <c r="BM278" s="191" t="n"/>
      <c r="BN278" s="191" t="n"/>
      <c r="BO278" s="191" t="n"/>
      <c r="BP278" s="191" t="n"/>
      <c r="BQ278" s="191" t="n"/>
      <c r="BR278" s="191" t="n"/>
      <c r="BS278" s="191" t="n"/>
      <c r="BT278" s="191" t="n"/>
      <c r="BU278" s="191" t="n"/>
      <c r="BV278" s="191" t="n"/>
      <c r="BW278" s="191" t="n"/>
      <c r="BX278" s="191" t="n"/>
      <c r="BY278" s="191" t="n"/>
      <c r="BZ278" s="191" t="n"/>
      <c r="CA278" s="191" t="n"/>
      <c r="CB278" s="191" t="n"/>
      <c r="CC278" s="191" t="n"/>
      <c r="CD278" s="191" t="n"/>
      <c r="CE278" s="191" t="n"/>
      <c r="CF278" s="191" t="n"/>
      <c r="CG278" s="191" t="n"/>
      <c r="CH278" s="191" t="n"/>
      <c r="CI278" s="191" t="n"/>
      <c r="CJ278" s="2783" t="n"/>
      <c r="CM278" s="191" t="n"/>
      <c r="CN278" s="191" t="n"/>
      <c r="CO278" s="191" t="n"/>
      <c r="CP278" s="190" t="n"/>
      <c r="CQ278" s="191" t="n"/>
      <c r="CR278" s="2606" t="n"/>
      <c r="CS278" s="2606" t="n"/>
      <c r="CT278" s="2606" t="n"/>
      <c r="CU278" s="2606" t="n"/>
      <c r="CV278" s="2606" t="n"/>
      <c r="CW278" s="2606" t="n"/>
      <c r="CZ278" s="2606" t="n"/>
      <c r="DA278" s="2606" t="n"/>
      <c r="DB278" s="2606" t="n"/>
      <c r="DC278" s="2606" t="n"/>
      <c r="DD278" s="2606" t="n"/>
      <c r="DE278" s="191" t="n"/>
      <c r="DF278" s="191" t="n"/>
      <c r="DG278" s="191" t="n"/>
      <c r="DH278" s="191" t="n"/>
      <c r="DI278" s="418" t="n"/>
      <c r="DJ278" s="2605" t="n"/>
    </row>
    <row customFormat="1" r="279" s="2730">
      <c r="H279" s="2728" t="n"/>
      <c r="J279" s="2728" t="n"/>
      <c r="N279" s="190" t="n"/>
      <c r="T279" s="2728" t="n"/>
      <c r="AB279" s="191" t="n"/>
      <c r="AC279" s="191" t="n"/>
      <c r="AD279" s="191" t="n"/>
      <c r="AE279" s="191" t="n"/>
      <c r="AF279" s="191" t="n"/>
      <c r="AG279" s="191" t="n"/>
      <c r="AH279" s="191" t="n"/>
      <c r="AI279" s="191" t="n"/>
      <c r="AJ279" s="191" t="n"/>
      <c r="AK279" s="191" t="n"/>
      <c r="AL279" s="191" t="n"/>
      <c r="AM279" s="191" t="n"/>
      <c r="AN279" s="191" t="n"/>
      <c r="AO279" s="191" t="n"/>
      <c r="AP279" s="191" t="n"/>
      <c r="AQ279" s="191" t="n"/>
      <c r="AR279" s="191" t="n"/>
      <c r="AS279" s="191" t="n"/>
      <c r="AT279" s="191" t="n"/>
      <c r="AU279" s="2605" t="n"/>
      <c r="AV279" s="191" t="n"/>
      <c r="AW279" s="191" t="n"/>
      <c r="AX279" s="191" t="n"/>
      <c r="AY279" s="191" t="n"/>
      <c r="AZ279" s="191" t="n"/>
      <c r="BA279" s="191" t="n"/>
      <c r="BB279" s="191" t="n"/>
      <c r="BC279" s="191" t="n"/>
      <c r="BD279" s="191" t="n"/>
      <c r="BE279" s="191" t="n"/>
      <c r="BF279" s="191" t="n"/>
      <c r="BG279" s="191" t="n"/>
      <c r="BH279" s="191" t="n"/>
      <c r="BI279" s="191" t="n"/>
      <c r="BJ279" s="191" t="n"/>
      <c r="BK279" s="2605" t="n"/>
      <c r="BL279" s="191" t="n"/>
      <c r="BM279" s="191" t="n"/>
      <c r="BN279" s="191" t="n"/>
      <c r="BO279" s="191" t="n"/>
      <c r="BP279" s="191" t="n"/>
      <c r="BQ279" s="191" t="n"/>
      <c r="BR279" s="191" t="n"/>
      <c r="BS279" s="191" t="n"/>
      <c r="BT279" s="191" t="n"/>
      <c r="BU279" s="191" t="n"/>
      <c r="BV279" s="191" t="n"/>
      <c r="BW279" s="191" t="n"/>
      <c r="BX279" s="191" t="n"/>
      <c r="BY279" s="191" t="n"/>
      <c r="BZ279" s="191" t="n"/>
      <c r="CA279" s="191" t="n"/>
      <c r="CB279" s="191" t="n"/>
      <c r="CC279" s="191" t="n"/>
      <c r="CD279" s="191" t="n"/>
      <c r="CE279" s="191" t="n"/>
      <c r="CF279" s="191" t="n"/>
      <c r="CG279" s="191" t="n"/>
      <c r="CH279" s="191" t="n"/>
      <c r="CI279" s="191" t="n"/>
      <c r="CJ279" s="2783" t="n"/>
      <c r="CM279" s="191" t="n"/>
      <c r="CN279" s="191" t="n"/>
      <c r="CO279" s="191" t="n"/>
      <c r="CP279" s="190" t="n"/>
      <c r="CQ279" s="191" t="n"/>
      <c r="CR279" s="2606" t="n"/>
      <c r="CS279" s="2606" t="n"/>
      <c r="CT279" s="2606" t="n"/>
      <c r="CU279" s="2606" t="n"/>
      <c r="CV279" s="2606" t="n"/>
      <c r="CW279" s="2606" t="n"/>
      <c r="CZ279" s="2606" t="n"/>
      <c r="DA279" s="2606" t="n"/>
      <c r="DB279" s="2606" t="n"/>
      <c r="DC279" s="2606" t="n"/>
      <c r="DD279" s="2606" t="n"/>
      <c r="DE279" s="191" t="n"/>
      <c r="DF279" s="191" t="n"/>
      <c r="DG279" s="191" t="n"/>
      <c r="DH279" s="191" t="n"/>
      <c r="DI279" s="418" t="n"/>
      <c r="DJ279" s="2605" t="n"/>
    </row>
    <row customFormat="1" r="280" s="2730">
      <c r="H280" s="2728" t="n"/>
      <c r="J280" s="2728" t="n"/>
      <c r="N280" s="190" t="n"/>
      <c r="T280" s="2728" t="n"/>
      <c r="AB280" s="191" t="n"/>
      <c r="AC280" s="191" t="n"/>
      <c r="AD280" s="191" t="n"/>
      <c r="AE280" s="191" t="n"/>
      <c r="AF280" s="191" t="n"/>
      <c r="AG280" s="191" t="n"/>
      <c r="AH280" s="191" t="n"/>
      <c r="AI280" s="191" t="n"/>
      <c r="AJ280" s="191" t="n"/>
      <c r="AK280" s="191" t="n"/>
      <c r="AL280" s="191" t="n"/>
      <c r="AM280" s="191" t="n"/>
      <c r="AN280" s="191" t="n"/>
      <c r="AO280" s="191" t="n"/>
      <c r="AP280" s="191" t="n"/>
      <c r="AQ280" s="191" t="n"/>
      <c r="AR280" s="191" t="n"/>
      <c r="AS280" s="191" t="n"/>
      <c r="AT280" s="191" t="n"/>
      <c r="AU280" s="2605" t="n"/>
      <c r="AV280" s="191" t="n"/>
      <c r="AW280" s="191" t="n"/>
      <c r="AX280" s="191" t="n"/>
      <c r="AY280" s="191" t="n"/>
      <c r="AZ280" s="191" t="n"/>
      <c r="BA280" s="191" t="n"/>
      <c r="BB280" s="191" t="n"/>
      <c r="BC280" s="191" t="n"/>
      <c r="BD280" s="191" t="n"/>
      <c r="BE280" s="191" t="n"/>
      <c r="BF280" s="191" t="n"/>
      <c r="BG280" s="191" t="n"/>
      <c r="BH280" s="191" t="n"/>
      <c r="BI280" s="191" t="n"/>
      <c r="BJ280" s="191" t="n"/>
      <c r="BK280" s="2605" t="n"/>
      <c r="BL280" s="191" t="n"/>
      <c r="BM280" s="191" t="n"/>
      <c r="BN280" s="191" t="n"/>
      <c r="BO280" s="191" t="n"/>
      <c r="BP280" s="191" t="n"/>
      <c r="BQ280" s="191" t="n"/>
      <c r="BR280" s="191" t="n"/>
      <c r="BS280" s="191" t="n"/>
      <c r="BT280" s="191" t="n"/>
      <c r="BU280" s="191" t="n"/>
      <c r="BV280" s="191" t="n"/>
      <c r="BW280" s="191" t="n"/>
      <c r="BX280" s="191" t="n"/>
      <c r="BY280" s="191" t="n"/>
      <c r="BZ280" s="191" t="n"/>
      <c r="CA280" s="191" t="n"/>
      <c r="CB280" s="191" t="n"/>
      <c r="CC280" s="191" t="n"/>
      <c r="CD280" s="191" t="n"/>
      <c r="CE280" s="191" t="n"/>
      <c r="CF280" s="191" t="n"/>
      <c r="CG280" s="191" t="n"/>
      <c r="CH280" s="191" t="n"/>
      <c r="CI280" s="191" t="n"/>
      <c r="CJ280" s="2783" t="n"/>
      <c r="CM280" s="191" t="n"/>
      <c r="CN280" s="191" t="n"/>
      <c r="CO280" s="191" t="n"/>
      <c r="CP280" s="190" t="n"/>
      <c r="CQ280" s="191" t="n"/>
      <c r="CR280" s="2606" t="n"/>
      <c r="CS280" s="2606" t="n"/>
      <c r="CT280" s="2606" t="n"/>
      <c r="CU280" s="2606" t="n"/>
      <c r="CV280" s="2606" t="n"/>
      <c r="CW280" s="2606" t="n"/>
      <c r="CZ280" s="2606" t="n"/>
      <c r="DA280" s="2606" t="n"/>
      <c r="DB280" s="2606" t="n"/>
      <c r="DC280" s="2606" t="n"/>
      <c r="DD280" s="2606" t="n"/>
      <c r="DE280" s="191" t="n"/>
      <c r="DF280" s="191" t="n"/>
      <c r="DG280" s="191" t="n"/>
      <c r="DH280" s="191" t="n"/>
      <c r="DI280" s="418" t="n"/>
      <c r="DJ280" s="2605" t="n"/>
    </row>
    <row customFormat="1" r="281" s="2730">
      <c r="H281" s="2728" t="n"/>
      <c r="J281" s="2728" t="n"/>
      <c r="N281" s="190" t="n"/>
      <c r="T281" s="2728" t="n"/>
      <c r="AB281" s="191" t="n"/>
      <c r="AC281" s="191" t="n"/>
      <c r="AD281" s="191" t="n"/>
      <c r="AE281" s="191" t="n"/>
      <c r="AF281" s="191" t="n"/>
      <c r="AG281" s="191" t="n"/>
      <c r="AH281" s="191" t="n"/>
      <c r="AI281" s="191" t="n"/>
      <c r="AJ281" s="191" t="n"/>
      <c r="AK281" s="191" t="n"/>
      <c r="AL281" s="191" t="n"/>
      <c r="AM281" s="191" t="n"/>
      <c r="AN281" s="191" t="n"/>
      <c r="AO281" s="191" t="n"/>
      <c r="AP281" s="191" t="n"/>
      <c r="AQ281" s="191" t="n"/>
      <c r="AR281" s="191" t="n"/>
      <c r="AS281" s="191" t="n"/>
      <c r="AT281" s="191" t="n"/>
      <c r="AU281" s="2605" t="n"/>
      <c r="AV281" s="191" t="n"/>
      <c r="AW281" s="191" t="n"/>
      <c r="AX281" s="191" t="n"/>
      <c r="AY281" s="191" t="n"/>
      <c r="AZ281" s="191" t="n"/>
      <c r="BA281" s="191" t="n"/>
      <c r="BB281" s="191" t="n"/>
      <c r="BC281" s="191" t="n"/>
      <c r="BD281" s="191" t="n"/>
      <c r="BE281" s="191" t="n"/>
      <c r="BF281" s="191" t="n"/>
      <c r="BG281" s="191" t="n"/>
      <c r="BH281" s="191" t="n"/>
      <c r="BI281" s="191" t="n"/>
      <c r="BJ281" s="191" t="n"/>
      <c r="BK281" s="2605" t="n"/>
      <c r="BL281" s="191" t="n"/>
      <c r="BM281" s="191" t="n"/>
      <c r="BN281" s="191" t="n"/>
      <c r="BO281" s="191" t="n"/>
      <c r="BP281" s="191" t="n"/>
      <c r="BQ281" s="191" t="n"/>
      <c r="BR281" s="191" t="n"/>
      <c r="BS281" s="191" t="n"/>
      <c r="BT281" s="191" t="n"/>
      <c r="BU281" s="191" t="n"/>
      <c r="BV281" s="191" t="n"/>
      <c r="BW281" s="191" t="n"/>
      <c r="BX281" s="191" t="n"/>
      <c r="BY281" s="191" t="n"/>
      <c r="BZ281" s="191" t="n"/>
      <c r="CA281" s="191" t="n"/>
      <c r="CB281" s="191" t="n"/>
      <c r="CC281" s="191" t="n"/>
      <c r="CD281" s="191" t="n"/>
      <c r="CE281" s="191" t="n"/>
      <c r="CF281" s="191" t="n"/>
      <c r="CG281" s="191" t="n"/>
      <c r="CH281" s="191" t="n"/>
      <c r="CI281" s="191" t="n"/>
      <c r="CJ281" s="2783" t="n"/>
      <c r="CM281" s="191" t="n"/>
      <c r="CN281" s="191" t="n"/>
      <c r="CO281" s="191" t="n"/>
      <c r="CP281" s="190" t="n"/>
      <c r="CQ281" s="191" t="n"/>
      <c r="CR281" s="2606" t="n"/>
      <c r="CS281" s="2606" t="n"/>
      <c r="CT281" s="2606" t="n"/>
      <c r="CU281" s="2606" t="n"/>
      <c r="CV281" s="2606" t="n"/>
      <c r="CW281" s="2606" t="n"/>
      <c r="CZ281" s="2606" t="n"/>
      <c r="DA281" s="2606" t="n"/>
      <c r="DB281" s="2606" t="n"/>
      <c r="DC281" s="2606" t="n"/>
      <c r="DD281" s="2606" t="n"/>
      <c r="DE281" s="191" t="n"/>
      <c r="DF281" s="191" t="n"/>
      <c r="DG281" s="191" t="n"/>
      <c r="DH281" s="191" t="n"/>
      <c r="DI281" s="418" t="n"/>
      <c r="DJ281" s="2605" t="n"/>
    </row>
    <row customFormat="1" r="282" s="2730">
      <c r="H282" s="2728" t="n"/>
      <c r="J282" s="2728" t="n"/>
      <c r="N282" s="190" t="n"/>
      <c r="T282" s="2728" t="n"/>
      <c r="AB282" s="191" t="n"/>
      <c r="AC282" s="191" t="n"/>
      <c r="AD282" s="191" t="n"/>
      <c r="AE282" s="191" t="n"/>
      <c r="AF282" s="191" t="n"/>
      <c r="AG282" s="191" t="n"/>
      <c r="AH282" s="191" t="n"/>
      <c r="AI282" s="191" t="n"/>
      <c r="AJ282" s="191" t="n"/>
      <c r="AK282" s="191" t="n"/>
      <c r="AL282" s="191" t="n"/>
      <c r="AM282" s="191" t="n"/>
      <c r="AN282" s="191" t="n"/>
      <c r="AO282" s="191" t="n"/>
      <c r="AP282" s="191" t="n"/>
      <c r="AQ282" s="191" t="n"/>
      <c r="AR282" s="191" t="n"/>
      <c r="AS282" s="191" t="n"/>
      <c r="AT282" s="191" t="n"/>
      <c r="AU282" s="2605" t="n"/>
      <c r="AV282" s="191" t="n"/>
      <c r="AW282" s="191" t="n"/>
      <c r="AX282" s="191" t="n"/>
      <c r="AY282" s="191" t="n"/>
      <c r="AZ282" s="191" t="n"/>
      <c r="BA282" s="191" t="n"/>
      <c r="BB282" s="191" t="n"/>
      <c r="BC282" s="191" t="n"/>
      <c r="BD282" s="191" t="n"/>
      <c r="BE282" s="191" t="n"/>
      <c r="BF282" s="191" t="n"/>
      <c r="BG282" s="191" t="n"/>
      <c r="BH282" s="191" t="n"/>
      <c r="BI282" s="191" t="n"/>
      <c r="BJ282" s="191" t="n"/>
      <c r="BK282" s="2605" t="n"/>
      <c r="BL282" s="191" t="n"/>
      <c r="BM282" s="191" t="n"/>
      <c r="BN282" s="191" t="n"/>
      <c r="BO282" s="191" t="n"/>
      <c r="BP282" s="191" t="n"/>
      <c r="BQ282" s="191" t="n"/>
      <c r="BR282" s="191" t="n"/>
      <c r="BS282" s="191" t="n"/>
      <c r="BT282" s="191" t="n"/>
      <c r="BU282" s="191" t="n"/>
      <c r="BV282" s="191" t="n"/>
      <c r="BW282" s="191" t="n"/>
      <c r="BX282" s="191" t="n"/>
      <c r="BY282" s="191" t="n"/>
      <c r="BZ282" s="191" t="n"/>
      <c r="CA282" s="191" t="n"/>
      <c r="CB282" s="191" t="n"/>
      <c r="CC282" s="191" t="n"/>
      <c r="CD282" s="191" t="n"/>
      <c r="CE282" s="191" t="n"/>
      <c r="CF282" s="191" t="n"/>
      <c r="CG282" s="191" t="n"/>
      <c r="CH282" s="191" t="n"/>
      <c r="CI282" s="191" t="n"/>
      <c r="CJ282" s="2783" t="n"/>
      <c r="CM282" s="191" t="n"/>
      <c r="CN282" s="191" t="n"/>
      <c r="CO282" s="191" t="n"/>
      <c r="CP282" s="190" t="n"/>
      <c r="CQ282" s="191" t="n"/>
      <c r="CR282" s="2606" t="n"/>
      <c r="CS282" s="2606" t="n"/>
      <c r="CT282" s="2606" t="n"/>
      <c r="CU282" s="2606" t="n"/>
      <c r="CV282" s="2606" t="n"/>
      <c r="CW282" s="2606" t="n"/>
      <c r="CZ282" s="2606" t="n"/>
      <c r="DA282" s="2606" t="n"/>
      <c r="DB282" s="2606" t="n"/>
      <c r="DC282" s="2606" t="n"/>
      <c r="DD282" s="2606" t="n"/>
      <c r="DE282" s="191" t="n"/>
      <c r="DF282" s="191" t="n"/>
      <c r="DG282" s="191" t="n"/>
      <c r="DH282" s="191" t="n"/>
      <c r="DI282" s="418" t="n"/>
      <c r="DJ282" s="2605" t="n"/>
    </row>
    <row customFormat="1" r="283" s="2730">
      <c r="H283" s="2728" t="n"/>
      <c r="J283" s="2728" t="n"/>
      <c r="N283" s="190" t="n"/>
      <c r="T283" s="2728" t="n"/>
      <c r="AB283" s="191" t="n"/>
      <c r="AC283" s="191" t="n"/>
      <c r="AD283" s="191" t="n"/>
      <c r="AE283" s="191" t="n"/>
      <c r="AF283" s="191" t="n"/>
      <c r="AG283" s="191" t="n"/>
      <c r="AH283" s="191" t="n"/>
      <c r="AI283" s="191" t="n"/>
      <c r="AJ283" s="191" t="n"/>
      <c r="AK283" s="191" t="n"/>
      <c r="AL283" s="191" t="n"/>
      <c r="AM283" s="191" t="n"/>
      <c r="AN283" s="191" t="n"/>
      <c r="AO283" s="191" t="n"/>
      <c r="AP283" s="191" t="n"/>
      <c r="AQ283" s="191" t="n"/>
      <c r="AR283" s="191" t="n"/>
      <c r="AS283" s="191" t="n"/>
      <c r="AT283" s="191" t="n"/>
      <c r="AU283" s="2605" t="n"/>
      <c r="AV283" s="191" t="n"/>
      <c r="AW283" s="191" t="n"/>
      <c r="AX283" s="191" t="n"/>
      <c r="AY283" s="191" t="n"/>
      <c r="AZ283" s="191" t="n"/>
      <c r="BA283" s="191" t="n"/>
      <c r="BB283" s="191" t="n"/>
      <c r="BC283" s="191" t="n"/>
      <c r="BD283" s="191" t="n"/>
      <c r="BE283" s="191" t="n"/>
      <c r="BF283" s="191" t="n"/>
      <c r="BG283" s="191" t="n"/>
      <c r="BH283" s="191" t="n"/>
      <c r="BI283" s="191" t="n"/>
      <c r="BJ283" s="191" t="n"/>
      <c r="BK283" s="2605" t="n"/>
      <c r="BL283" s="191" t="n"/>
      <c r="BM283" s="191" t="n"/>
      <c r="BN283" s="191" t="n"/>
      <c r="BO283" s="191" t="n"/>
      <c r="BP283" s="191" t="n"/>
      <c r="BQ283" s="191" t="n"/>
      <c r="BR283" s="191" t="n"/>
      <c r="BS283" s="191" t="n"/>
      <c r="BT283" s="191" t="n"/>
      <c r="BU283" s="191" t="n"/>
      <c r="BV283" s="191" t="n"/>
      <c r="BW283" s="191" t="n"/>
      <c r="BX283" s="191" t="n"/>
      <c r="BY283" s="191" t="n"/>
      <c r="BZ283" s="191" t="n"/>
      <c r="CA283" s="191" t="n"/>
      <c r="CB283" s="191" t="n"/>
      <c r="CC283" s="191" t="n"/>
      <c r="CD283" s="191" t="n"/>
      <c r="CE283" s="191" t="n"/>
      <c r="CF283" s="191" t="n"/>
      <c r="CG283" s="191" t="n"/>
      <c r="CH283" s="191" t="n"/>
      <c r="CI283" s="191" t="n"/>
      <c r="CJ283" s="2783" t="n"/>
      <c r="CM283" s="191" t="n"/>
      <c r="CN283" s="191" t="n"/>
      <c r="CO283" s="191" t="n"/>
      <c r="CP283" s="190" t="n"/>
      <c r="CQ283" s="191" t="n"/>
      <c r="CR283" s="2606" t="n"/>
      <c r="CS283" s="2606" t="n"/>
      <c r="CT283" s="2606" t="n"/>
      <c r="CU283" s="2606" t="n"/>
      <c r="CV283" s="2606" t="n"/>
      <c r="CW283" s="2606" t="n"/>
      <c r="CZ283" s="2606" t="n"/>
      <c r="DA283" s="2606" t="n"/>
      <c r="DB283" s="2606" t="n"/>
      <c r="DC283" s="2606" t="n"/>
      <c r="DD283" s="2606" t="n"/>
      <c r="DE283" s="191" t="n"/>
      <c r="DF283" s="191" t="n"/>
      <c r="DG283" s="191" t="n"/>
      <c r="DH283" s="191" t="n"/>
      <c r="DI283" s="418" t="n"/>
      <c r="DJ283" s="2605" t="n"/>
    </row>
    <row customFormat="1" r="284" s="2730">
      <c r="H284" s="2728" t="n"/>
      <c r="J284" s="2728" t="n"/>
      <c r="N284" s="190" t="n"/>
      <c r="T284" s="2728" t="n"/>
      <c r="AB284" s="191" t="n"/>
      <c r="AC284" s="191" t="n"/>
      <c r="AD284" s="191" t="n"/>
      <c r="AE284" s="191" t="n"/>
      <c r="AF284" s="191" t="n"/>
      <c r="AG284" s="191" t="n"/>
      <c r="AH284" s="191" t="n"/>
      <c r="AI284" s="191" t="n"/>
      <c r="AJ284" s="191" t="n"/>
      <c r="AK284" s="191" t="n"/>
      <c r="AL284" s="191" t="n"/>
      <c r="AM284" s="191" t="n"/>
      <c r="AN284" s="191" t="n"/>
      <c r="AO284" s="191" t="n"/>
      <c r="AP284" s="191" t="n"/>
      <c r="AQ284" s="191" t="n"/>
      <c r="AR284" s="191" t="n"/>
      <c r="AS284" s="191" t="n"/>
      <c r="AT284" s="191" t="n"/>
      <c r="AU284" s="2605" t="n"/>
      <c r="AV284" s="191" t="n"/>
      <c r="AW284" s="191" t="n"/>
      <c r="AX284" s="191" t="n"/>
      <c r="AY284" s="191" t="n"/>
      <c r="AZ284" s="191" t="n"/>
      <c r="BA284" s="191" t="n"/>
      <c r="BB284" s="191" t="n"/>
      <c r="BC284" s="191" t="n"/>
      <c r="BD284" s="191" t="n"/>
      <c r="BE284" s="191" t="n"/>
      <c r="BF284" s="191" t="n"/>
      <c r="BG284" s="191" t="n"/>
      <c r="BH284" s="191" t="n"/>
      <c r="BI284" s="191" t="n"/>
      <c r="BJ284" s="191" t="n"/>
      <c r="BK284" s="2605" t="n"/>
      <c r="BL284" s="191" t="n"/>
      <c r="BM284" s="191" t="n"/>
      <c r="BN284" s="191" t="n"/>
      <c r="BO284" s="191" t="n"/>
      <c r="BP284" s="191" t="n"/>
      <c r="BQ284" s="191" t="n"/>
      <c r="BR284" s="191" t="n"/>
      <c r="BS284" s="191" t="n"/>
      <c r="BT284" s="191" t="n"/>
      <c r="BU284" s="191" t="n"/>
      <c r="BV284" s="191" t="n"/>
      <c r="BW284" s="191" t="n"/>
      <c r="BX284" s="191" t="n"/>
      <c r="BY284" s="191" t="n"/>
      <c r="BZ284" s="191" t="n"/>
      <c r="CA284" s="191" t="n"/>
      <c r="CB284" s="191" t="n"/>
      <c r="CC284" s="191" t="n"/>
      <c r="CD284" s="191" t="n"/>
      <c r="CE284" s="191" t="n"/>
      <c r="CF284" s="191" t="n"/>
      <c r="CG284" s="191" t="n"/>
      <c r="CH284" s="191" t="n"/>
      <c r="CI284" s="191" t="n"/>
      <c r="CJ284" s="2783" t="n"/>
      <c r="CM284" s="191" t="n"/>
      <c r="CN284" s="191" t="n"/>
      <c r="CO284" s="191" t="n"/>
      <c r="CP284" s="190" t="n"/>
      <c r="CQ284" s="191" t="n"/>
      <c r="CR284" s="2606" t="n"/>
      <c r="CS284" s="2606" t="n"/>
      <c r="CT284" s="2606" t="n"/>
      <c r="CU284" s="2606" t="n"/>
      <c r="CV284" s="2606" t="n"/>
      <c r="CW284" s="2606" t="n"/>
      <c r="CZ284" s="2606" t="n"/>
      <c r="DA284" s="2606" t="n"/>
      <c r="DB284" s="2606" t="n"/>
      <c r="DC284" s="2606" t="n"/>
      <c r="DD284" s="2606" t="n"/>
      <c r="DE284" s="191" t="n"/>
      <c r="DF284" s="191" t="n"/>
      <c r="DG284" s="191" t="n"/>
      <c r="DH284" s="191" t="n"/>
      <c r="DI284" s="418" t="n"/>
      <c r="DJ284" s="2605" t="n"/>
    </row>
    <row customFormat="1" r="285" s="2730">
      <c r="H285" s="2728" t="n"/>
      <c r="J285" s="2728" t="n"/>
      <c r="N285" s="190" t="n"/>
      <c r="T285" s="2728" t="n"/>
      <c r="AB285" s="191" t="n"/>
      <c r="AC285" s="191" t="n"/>
      <c r="AD285" s="191" t="n"/>
      <c r="AE285" s="191" t="n"/>
      <c r="AF285" s="191" t="n"/>
      <c r="AG285" s="191" t="n"/>
      <c r="AH285" s="191" t="n"/>
      <c r="AI285" s="191" t="n"/>
      <c r="AJ285" s="191" t="n"/>
      <c r="AK285" s="191" t="n"/>
      <c r="AL285" s="191" t="n"/>
      <c r="AM285" s="191" t="n"/>
      <c r="AN285" s="191" t="n"/>
      <c r="AO285" s="191" t="n"/>
      <c r="AP285" s="191" t="n"/>
      <c r="AQ285" s="191" t="n"/>
      <c r="AR285" s="191" t="n"/>
      <c r="AS285" s="191" t="n"/>
      <c r="AT285" s="191" t="n"/>
      <c r="AU285" s="2605" t="n"/>
      <c r="AV285" s="191" t="n"/>
      <c r="AW285" s="191" t="n"/>
      <c r="AX285" s="191" t="n"/>
      <c r="AY285" s="191" t="n"/>
      <c r="AZ285" s="191" t="n"/>
      <c r="BA285" s="191" t="n"/>
      <c r="BB285" s="191" t="n"/>
      <c r="BC285" s="191" t="n"/>
      <c r="BD285" s="191" t="n"/>
      <c r="BE285" s="191" t="n"/>
      <c r="BF285" s="191" t="n"/>
      <c r="BG285" s="191" t="n"/>
      <c r="BH285" s="191" t="n"/>
      <c r="BI285" s="191" t="n"/>
      <c r="BJ285" s="191" t="n"/>
      <c r="BK285" s="2605" t="n"/>
      <c r="BL285" s="191" t="n"/>
      <c r="BM285" s="191" t="n"/>
      <c r="BN285" s="191" t="n"/>
      <c r="BO285" s="191" t="n"/>
      <c r="BP285" s="191" t="n"/>
      <c r="BQ285" s="191" t="n"/>
      <c r="BR285" s="191" t="n"/>
      <c r="BS285" s="191" t="n"/>
      <c r="BT285" s="191" t="n"/>
      <c r="BU285" s="191" t="n"/>
      <c r="BV285" s="191" t="n"/>
      <c r="BW285" s="191" t="n"/>
      <c r="BX285" s="191" t="n"/>
      <c r="BY285" s="191" t="n"/>
      <c r="BZ285" s="191" t="n"/>
      <c r="CA285" s="191" t="n"/>
      <c r="CB285" s="191" t="n"/>
      <c r="CC285" s="191" t="n"/>
      <c r="CD285" s="191" t="n"/>
      <c r="CE285" s="191" t="n"/>
      <c r="CF285" s="191" t="n"/>
      <c r="CG285" s="191" t="n"/>
      <c r="CH285" s="191" t="n"/>
      <c r="CI285" s="191" t="n"/>
      <c r="CJ285" s="2783" t="n"/>
      <c r="CM285" s="191" t="n"/>
      <c r="CN285" s="191" t="n"/>
      <c r="CO285" s="191" t="n"/>
      <c r="CP285" s="190" t="n"/>
      <c r="CQ285" s="191" t="n"/>
      <c r="CR285" s="2606" t="n"/>
      <c r="CS285" s="2606" t="n"/>
      <c r="CT285" s="2606" t="n"/>
      <c r="CU285" s="2606" t="n"/>
      <c r="CV285" s="2606" t="n"/>
      <c r="CW285" s="2606" t="n"/>
      <c r="CZ285" s="2606" t="n"/>
      <c r="DA285" s="2606" t="n"/>
      <c r="DB285" s="2606" t="n"/>
      <c r="DC285" s="2606" t="n"/>
      <c r="DD285" s="2606" t="n"/>
      <c r="DE285" s="191" t="n"/>
      <c r="DF285" s="191" t="n"/>
      <c r="DG285" s="191" t="n"/>
      <c r="DH285" s="191" t="n"/>
      <c r="DI285" s="418" t="n"/>
      <c r="DJ285" s="2605" t="n"/>
    </row>
    <row customFormat="1" r="286" s="2730">
      <c r="H286" s="2728" t="n"/>
      <c r="J286" s="2728" t="n"/>
      <c r="N286" s="190" t="n"/>
      <c r="T286" s="2728" t="n"/>
      <c r="AB286" s="191" t="n"/>
      <c r="AC286" s="191" t="n"/>
      <c r="AD286" s="191" t="n"/>
      <c r="AE286" s="191" t="n"/>
      <c r="AF286" s="191" t="n"/>
      <c r="AG286" s="191" t="n"/>
      <c r="AH286" s="191" t="n"/>
      <c r="AI286" s="191" t="n"/>
      <c r="AJ286" s="191" t="n"/>
      <c r="AK286" s="191" t="n"/>
      <c r="AL286" s="191" t="n"/>
      <c r="AM286" s="191" t="n"/>
      <c r="AN286" s="191" t="n"/>
      <c r="AO286" s="191" t="n"/>
      <c r="AP286" s="191" t="n"/>
      <c r="AQ286" s="191" t="n"/>
      <c r="AR286" s="191" t="n"/>
      <c r="AS286" s="191" t="n"/>
      <c r="AT286" s="191" t="n"/>
      <c r="AU286" s="2605" t="n"/>
      <c r="AV286" s="191" t="n"/>
      <c r="AW286" s="191" t="n"/>
      <c r="AX286" s="191" t="n"/>
      <c r="AY286" s="191" t="n"/>
      <c r="AZ286" s="191" t="n"/>
      <c r="BA286" s="191" t="n"/>
      <c r="BB286" s="191" t="n"/>
      <c r="BC286" s="191" t="n"/>
      <c r="BD286" s="191" t="n"/>
      <c r="BE286" s="191" t="n"/>
      <c r="BF286" s="191" t="n"/>
      <c r="BG286" s="191" t="n"/>
      <c r="BH286" s="191" t="n"/>
      <c r="BI286" s="191" t="n"/>
      <c r="BJ286" s="191" t="n"/>
      <c r="BK286" s="2605" t="n"/>
      <c r="BL286" s="191" t="n"/>
      <c r="BM286" s="191" t="n"/>
      <c r="BN286" s="191" t="n"/>
      <c r="BO286" s="191" t="n"/>
      <c r="BP286" s="191" t="n"/>
      <c r="BQ286" s="191" t="n"/>
      <c r="BR286" s="191" t="n"/>
      <c r="BS286" s="191" t="n"/>
      <c r="BT286" s="191" t="n"/>
      <c r="BU286" s="191" t="n"/>
      <c r="BV286" s="191" t="n"/>
      <c r="BW286" s="191" t="n"/>
      <c r="BX286" s="191" t="n"/>
      <c r="BY286" s="191" t="n"/>
      <c r="BZ286" s="191" t="n"/>
      <c r="CA286" s="191" t="n"/>
      <c r="CB286" s="191" t="n"/>
      <c r="CC286" s="191" t="n"/>
      <c r="CD286" s="191" t="n"/>
      <c r="CE286" s="191" t="n"/>
      <c r="CF286" s="191" t="n"/>
      <c r="CG286" s="191" t="n"/>
      <c r="CH286" s="191" t="n"/>
      <c r="CI286" s="191" t="n"/>
      <c r="CJ286" s="2783" t="n"/>
      <c r="CM286" s="191" t="n"/>
      <c r="CN286" s="191" t="n"/>
      <c r="CO286" s="191" t="n"/>
      <c r="CP286" s="190" t="n"/>
      <c r="CQ286" s="191" t="n"/>
      <c r="CR286" s="2606" t="n"/>
      <c r="CS286" s="2606" t="n"/>
      <c r="CT286" s="2606" t="n"/>
      <c r="CU286" s="2606" t="n"/>
      <c r="CV286" s="2606" t="n"/>
      <c r="CW286" s="2606" t="n"/>
      <c r="CZ286" s="2606" t="n"/>
      <c r="DA286" s="2606" t="n"/>
      <c r="DB286" s="2606" t="n"/>
      <c r="DC286" s="2606" t="n"/>
      <c r="DD286" s="2606" t="n"/>
      <c r="DE286" s="191" t="n"/>
      <c r="DF286" s="191" t="n"/>
      <c r="DG286" s="191" t="n"/>
      <c r="DH286" s="191" t="n"/>
      <c r="DI286" s="418" t="n"/>
      <c r="DJ286" s="2605" t="n"/>
    </row>
    <row customFormat="1" r="287" s="2730">
      <c r="H287" s="2728" t="n"/>
      <c r="J287" s="2728" t="n"/>
      <c r="N287" s="190" t="n"/>
      <c r="T287" s="2728" t="n"/>
      <c r="AB287" s="191" t="n"/>
      <c r="AC287" s="191" t="n"/>
      <c r="AD287" s="191" t="n"/>
      <c r="AE287" s="191" t="n"/>
      <c r="AF287" s="191" t="n"/>
      <c r="AG287" s="191" t="n"/>
      <c r="AH287" s="191" t="n"/>
      <c r="AI287" s="191" t="n"/>
      <c r="AJ287" s="191" t="n"/>
      <c r="AK287" s="191" t="n"/>
      <c r="AL287" s="191" t="n"/>
      <c r="AM287" s="191" t="n"/>
      <c r="AN287" s="191" t="n"/>
      <c r="AO287" s="191" t="n"/>
      <c r="AP287" s="191" t="n"/>
      <c r="AQ287" s="191" t="n"/>
      <c r="AR287" s="191" t="n"/>
      <c r="AS287" s="191" t="n"/>
      <c r="AT287" s="191" t="n"/>
      <c r="AU287" s="2605" t="n"/>
      <c r="AV287" s="191" t="n"/>
      <c r="AW287" s="191" t="n"/>
      <c r="AX287" s="191" t="n"/>
      <c r="AY287" s="191" t="n"/>
      <c r="AZ287" s="191" t="n"/>
      <c r="BA287" s="191" t="n"/>
      <c r="BB287" s="191" t="n"/>
      <c r="BC287" s="191" t="n"/>
      <c r="BD287" s="191" t="n"/>
      <c r="BE287" s="191" t="n"/>
      <c r="BF287" s="191" t="n"/>
      <c r="BG287" s="191" t="n"/>
      <c r="BH287" s="191" t="n"/>
      <c r="BI287" s="191" t="n"/>
      <c r="BJ287" s="191" t="n"/>
      <c r="BK287" s="2605" t="n"/>
      <c r="BL287" s="191" t="n"/>
      <c r="BM287" s="191" t="n"/>
      <c r="BN287" s="191" t="n"/>
      <c r="BO287" s="191" t="n"/>
      <c r="BP287" s="191" t="n"/>
      <c r="BQ287" s="191" t="n"/>
      <c r="BR287" s="191" t="n"/>
      <c r="BS287" s="191" t="n"/>
      <c r="BT287" s="191" t="n"/>
      <c r="BU287" s="191" t="n"/>
      <c r="BV287" s="191" t="n"/>
      <c r="BW287" s="191" t="n"/>
      <c r="BX287" s="191" t="n"/>
      <c r="BY287" s="191" t="n"/>
      <c r="BZ287" s="191" t="n"/>
      <c r="CA287" s="191" t="n"/>
      <c r="CB287" s="191" t="n"/>
      <c r="CC287" s="191" t="n"/>
      <c r="CD287" s="191" t="n"/>
      <c r="CE287" s="191" t="n"/>
      <c r="CF287" s="191" t="n"/>
      <c r="CG287" s="191" t="n"/>
      <c r="CH287" s="191" t="n"/>
      <c r="CI287" s="191" t="n"/>
      <c r="CJ287" s="2783" t="n"/>
      <c r="CM287" s="191" t="n"/>
      <c r="CN287" s="191" t="n"/>
      <c r="CO287" s="191" t="n"/>
      <c r="CP287" s="190" t="n"/>
      <c r="CQ287" s="191" t="n"/>
      <c r="CR287" s="2606" t="n"/>
      <c r="CS287" s="2606" t="n"/>
      <c r="CT287" s="2606" t="n"/>
      <c r="CU287" s="2606" t="n"/>
      <c r="CV287" s="2606" t="n"/>
      <c r="CW287" s="2606" t="n"/>
      <c r="CZ287" s="2606" t="n"/>
      <c r="DA287" s="2606" t="n"/>
      <c r="DB287" s="2606" t="n"/>
      <c r="DC287" s="2606" t="n"/>
      <c r="DD287" s="2606" t="n"/>
      <c r="DE287" s="191" t="n"/>
      <c r="DF287" s="191" t="n"/>
      <c r="DG287" s="191" t="n"/>
      <c r="DH287" s="191" t="n"/>
      <c r="DI287" s="418" t="n"/>
      <c r="DJ287" s="2605" t="n"/>
    </row>
    <row customFormat="1" r="288" s="2730">
      <c r="H288" s="2728" t="n"/>
      <c r="J288" s="2728" t="n"/>
      <c r="N288" s="190" t="n"/>
      <c r="T288" s="2728" t="n"/>
      <c r="AB288" s="191" t="n"/>
      <c r="AC288" s="191" t="n"/>
      <c r="AD288" s="191" t="n"/>
      <c r="AE288" s="191" t="n"/>
      <c r="AF288" s="191" t="n"/>
      <c r="AG288" s="191" t="n"/>
      <c r="AH288" s="191" t="n"/>
      <c r="AI288" s="191" t="n"/>
      <c r="AJ288" s="191" t="n"/>
      <c r="AK288" s="191" t="n"/>
      <c r="AL288" s="191" t="n"/>
      <c r="AM288" s="191" t="n"/>
      <c r="AN288" s="191" t="n"/>
      <c r="AO288" s="191" t="n"/>
      <c r="AP288" s="191" t="n"/>
      <c r="AQ288" s="191" t="n"/>
      <c r="AR288" s="191" t="n"/>
      <c r="AS288" s="191" t="n"/>
      <c r="AT288" s="191" t="n"/>
      <c r="AU288" s="2605" t="n"/>
      <c r="AV288" s="191" t="n"/>
      <c r="AW288" s="191" t="n"/>
      <c r="AX288" s="191" t="n"/>
      <c r="AY288" s="191" t="n"/>
      <c r="AZ288" s="191" t="n"/>
      <c r="BA288" s="191" t="n"/>
      <c r="BB288" s="191" t="n"/>
      <c r="BC288" s="191" t="n"/>
      <c r="BD288" s="191" t="n"/>
      <c r="BE288" s="191" t="n"/>
      <c r="BF288" s="191" t="n"/>
      <c r="BG288" s="191" t="n"/>
      <c r="BH288" s="191" t="n"/>
      <c r="BI288" s="191" t="n"/>
      <c r="BJ288" s="191" t="n"/>
      <c r="BK288" s="2605" t="n"/>
      <c r="BL288" s="191" t="n"/>
      <c r="BM288" s="191" t="n"/>
      <c r="BN288" s="191" t="n"/>
      <c r="BO288" s="191" t="n"/>
      <c r="BP288" s="191" t="n"/>
      <c r="BQ288" s="191" t="n"/>
      <c r="BR288" s="191" t="n"/>
      <c r="BS288" s="191" t="n"/>
      <c r="BT288" s="191" t="n"/>
      <c r="BU288" s="191" t="n"/>
      <c r="BV288" s="191" t="n"/>
      <c r="BW288" s="191" t="n"/>
      <c r="BX288" s="191" t="n"/>
      <c r="BY288" s="191" t="n"/>
      <c r="BZ288" s="191" t="n"/>
      <c r="CA288" s="191" t="n"/>
      <c r="CB288" s="191" t="n"/>
      <c r="CC288" s="191" t="n"/>
      <c r="CD288" s="191" t="n"/>
      <c r="CE288" s="191" t="n"/>
      <c r="CF288" s="191" t="n"/>
      <c r="CG288" s="191" t="n"/>
      <c r="CH288" s="191" t="n"/>
      <c r="CI288" s="191" t="n"/>
      <c r="CJ288" s="2783" t="n"/>
      <c r="CM288" s="191" t="n"/>
      <c r="CN288" s="191" t="n"/>
      <c r="CO288" s="191" t="n"/>
      <c r="CP288" s="190" t="n"/>
      <c r="CQ288" s="191" t="n"/>
      <c r="CR288" s="2606" t="n"/>
      <c r="CS288" s="2606" t="n"/>
      <c r="CT288" s="2606" t="n"/>
      <c r="CU288" s="2606" t="n"/>
      <c r="CV288" s="2606" t="n"/>
      <c r="CW288" s="2606" t="n"/>
      <c r="CZ288" s="2606" t="n"/>
      <c r="DA288" s="2606" t="n"/>
      <c r="DB288" s="2606" t="n"/>
      <c r="DC288" s="2606" t="n"/>
      <c r="DD288" s="2606" t="n"/>
      <c r="DE288" s="191" t="n"/>
      <c r="DF288" s="191" t="n"/>
      <c r="DG288" s="191" t="n"/>
      <c r="DH288" s="191" t="n"/>
      <c r="DI288" s="418" t="n"/>
      <c r="DJ288" s="2605" t="n"/>
    </row>
    <row customFormat="1" r="289" s="2730">
      <c r="H289" s="2728" t="n"/>
      <c r="J289" s="2728" t="n"/>
      <c r="N289" s="190" t="n"/>
      <c r="T289" s="2728" t="n"/>
      <c r="AB289" s="191" t="n"/>
      <c r="AC289" s="191" t="n"/>
      <c r="AD289" s="191" t="n"/>
      <c r="AE289" s="191" t="n"/>
      <c r="AF289" s="191" t="n"/>
      <c r="AG289" s="191" t="n"/>
      <c r="AH289" s="191" t="n"/>
      <c r="AI289" s="191" t="n"/>
      <c r="AJ289" s="191" t="n"/>
      <c r="AK289" s="191" t="n"/>
      <c r="AL289" s="191" t="n"/>
      <c r="AM289" s="191" t="n"/>
      <c r="AN289" s="191" t="n"/>
      <c r="AO289" s="191" t="n"/>
      <c r="AP289" s="191" t="n"/>
      <c r="AQ289" s="191" t="n"/>
      <c r="AR289" s="191" t="n"/>
      <c r="AS289" s="191" t="n"/>
      <c r="AT289" s="191" t="n"/>
      <c r="AU289" s="2605" t="n"/>
      <c r="AV289" s="191" t="n"/>
      <c r="AW289" s="191" t="n"/>
      <c r="AX289" s="191" t="n"/>
      <c r="AY289" s="191" t="n"/>
      <c r="AZ289" s="191" t="n"/>
      <c r="BA289" s="191" t="n"/>
      <c r="BB289" s="191" t="n"/>
      <c r="BC289" s="191" t="n"/>
      <c r="BD289" s="191" t="n"/>
      <c r="BE289" s="191" t="n"/>
      <c r="BF289" s="191" t="n"/>
      <c r="BG289" s="191" t="n"/>
      <c r="BH289" s="191" t="n"/>
      <c r="BI289" s="191" t="n"/>
      <c r="BJ289" s="191" t="n"/>
      <c r="BK289" s="2605" t="n"/>
      <c r="BL289" s="191" t="n"/>
      <c r="BM289" s="191" t="n"/>
      <c r="BN289" s="191" t="n"/>
      <c r="BO289" s="191" t="n"/>
      <c r="BP289" s="191" t="n"/>
      <c r="BQ289" s="191" t="n"/>
      <c r="BR289" s="191" t="n"/>
      <c r="BS289" s="191" t="n"/>
      <c r="BT289" s="191" t="n"/>
      <c r="BU289" s="191" t="n"/>
      <c r="BV289" s="191" t="n"/>
      <c r="BW289" s="191" t="n"/>
      <c r="BX289" s="191" t="n"/>
      <c r="BY289" s="191" t="n"/>
      <c r="BZ289" s="191" t="n"/>
      <c r="CA289" s="191" t="n"/>
      <c r="CB289" s="191" t="n"/>
      <c r="CC289" s="191" t="n"/>
      <c r="CD289" s="191" t="n"/>
      <c r="CE289" s="191" t="n"/>
      <c r="CF289" s="191" t="n"/>
      <c r="CG289" s="191" t="n"/>
      <c r="CH289" s="191" t="n"/>
      <c r="CI289" s="191" t="n"/>
      <c r="CJ289" s="2783" t="n"/>
      <c r="CM289" s="191" t="n"/>
      <c r="CN289" s="191" t="n"/>
      <c r="CO289" s="191" t="n"/>
      <c r="CP289" s="190" t="n"/>
      <c r="CQ289" s="191" t="n"/>
      <c r="CR289" s="2606" t="n"/>
      <c r="CS289" s="2606" t="n"/>
      <c r="CT289" s="2606" t="n"/>
      <c r="CU289" s="2606" t="n"/>
      <c r="CV289" s="2606" t="n"/>
      <c r="CW289" s="2606" t="n"/>
      <c r="CZ289" s="2606" t="n"/>
      <c r="DA289" s="2606" t="n"/>
      <c r="DB289" s="2606" t="n"/>
      <c r="DC289" s="2606" t="n"/>
      <c r="DD289" s="2606" t="n"/>
      <c r="DE289" s="191" t="n"/>
      <c r="DF289" s="191" t="n"/>
      <c r="DG289" s="191" t="n"/>
      <c r="DH289" s="191" t="n"/>
      <c r="DI289" s="418" t="n"/>
      <c r="DJ289" s="2605" t="n"/>
    </row>
    <row customFormat="1" r="290" s="2730">
      <c r="H290" s="2728" t="n"/>
      <c r="J290" s="2728" t="n"/>
      <c r="N290" s="190" t="n"/>
      <c r="T290" s="2728" t="n"/>
      <c r="AB290" s="191" t="n"/>
      <c r="AC290" s="191" t="n"/>
      <c r="AD290" s="191" t="n"/>
      <c r="AE290" s="191" t="n"/>
      <c r="AF290" s="191" t="n"/>
      <c r="AG290" s="191" t="n"/>
      <c r="AH290" s="191" t="n"/>
      <c r="AI290" s="191" t="n"/>
      <c r="AJ290" s="191" t="n"/>
      <c r="AK290" s="191" t="n"/>
      <c r="AL290" s="191" t="n"/>
      <c r="AM290" s="191" t="n"/>
      <c r="AN290" s="191" t="n"/>
      <c r="AO290" s="191" t="n"/>
      <c r="AP290" s="191" t="n"/>
      <c r="AQ290" s="191" t="n"/>
      <c r="AR290" s="191" t="n"/>
      <c r="AS290" s="191" t="n"/>
      <c r="AT290" s="191" t="n"/>
      <c r="AU290" s="2605" t="n"/>
      <c r="AV290" s="191" t="n"/>
      <c r="AW290" s="191" t="n"/>
      <c r="AX290" s="191" t="n"/>
      <c r="AY290" s="191" t="n"/>
      <c r="AZ290" s="191" t="n"/>
      <c r="BA290" s="191" t="n"/>
      <c r="BB290" s="191" t="n"/>
      <c r="BC290" s="191" t="n"/>
      <c r="BD290" s="191" t="n"/>
      <c r="BE290" s="191" t="n"/>
      <c r="BF290" s="191" t="n"/>
      <c r="BG290" s="191" t="n"/>
      <c r="BH290" s="191" t="n"/>
      <c r="BI290" s="191" t="n"/>
      <c r="BJ290" s="191" t="n"/>
      <c r="BK290" s="2605" t="n"/>
      <c r="BL290" s="191" t="n"/>
      <c r="BM290" s="191" t="n"/>
      <c r="BN290" s="191" t="n"/>
      <c r="BO290" s="191" t="n"/>
      <c r="BP290" s="191" t="n"/>
      <c r="BQ290" s="191" t="n"/>
      <c r="BR290" s="191" t="n"/>
      <c r="BS290" s="191" t="n"/>
      <c r="BT290" s="191" t="n"/>
      <c r="BU290" s="191" t="n"/>
      <c r="BV290" s="191" t="n"/>
      <c r="BW290" s="191" t="n"/>
      <c r="BX290" s="191" t="n"/>
      <c r="BY290" s="191" t="n"/>
      <c r="BZ290" s="191" t="n"/>
      <c r="CA290" s="191" t="n"/>
      <c r="CB290" s="191" t="n"/>
      <c r="CC290" s="191" t="n"/>
      <c r="CD290" s="191" t="n"/>
      <c r="CE290" s="191" t="n"/>
      <c r="CF290" s="191" t="n"/>
      <c r="CG290" s="191" t="n"/>
      <c r="CH290" s="191" t="n"/>
      <c r="CI290" s="191" t="n"/>
      <c r="CJ290" s="2783" t="n"/>
      <c r="CM290" s="191" t="n"/>
      <c r="CN290" s="191" t="n"/>
      <c r="CO290" s="191" t="n"/>
      <c r="CP290" s="190" t="n"/>
      <c r="CQ290" s="191" t="n"/>
      <c r="CR290" s="2606" t="n"/>
      <c r="CS290" s="2606" t="n"/>
      <c r="CT290" s="2606" t="n"/>
      <c r="CU290" s="2606" t="n"/>
      <c r="CV290" s="2606" t="n"/>
      <c r="CW290" s="2606" t="n"/>
      <c r="CZ290" s="2606" t="n"/>
      <c r="DA290" s="2606" t="n"/>
      <c r="DB290" s="2606" t="n"/>
      <c r="DC290" s="2606" t="n"/>
      <c r="DD290" s="2606" t="n"/>
      <c r="DE290" s="191" t="n"/>
      <c r="DF290" s="191" t="n"/>
      <c r="DG290" s="191" t="n"/>
      <c r="DH290" s="191" t="n"/>
      <c r="DI290" s="418" t="n"/>
      <c r="DJ290" s="2605" t="n"/>
    </row>
    <row customFormat="1" r="291" s="2730">
      <c r="H291" s="2728" t="n"/>
      <c r="J291" s="2728" t="n"/>
      <c r="N291" s="190" t="n"/>
      <c r="T291" s="2728" t="n"/>
      <c r="AB291" s="191" t="n"/>
      <c r="AC291" s="191" t="n"/>
      <c r="AD291" s="191" t="n"/>
      <c r="AE291" s="191" t="n"/>
      <c r="AF291" s="191" t="n"/>
      <c r="AG291" s="191" t="n"/>
      <c r="AH291" s="191" t="n"/>
      <c r="AI291" s="191" t="n"/>
      <c r="AJ291" s="191" t="n"/>
      <c r="AK291" s="191" t="n"/>
      <c r="AL291" s="191" t="n"/>
      <c r="AM291" s="191" t="n"/>
      <c r="AN291" s="191" t="n"/>
      <c r="AO291" s="191" t="n"/>
      <c r="AP291" s="191" t="n"/>
      <c r="AQ291" s="191" t="n"/>
      <c r="AR291" s="191" t="n"/>
      <c r="AS291" s="191" t="n"/>
      <c r="AT291" s="191" t="n"/>
      <c r="AU291" s="2605" t="n"/>
      <c r="AV291" s="191" t="n"/>
      <c r="AW291" s="191" t="n"/>
      <c r="AX291" s="191" t="n"/>
      <c r="AY291" s="191" t="n"/>
      <c r="AZ291" s="191" t="n"/>
      <c r="BA291" s="191" t="n"/>
      <c r="BB291" s="191" t="n"/>
      <c r="BC291" s="191" t="n"/>
      <c r="BD291" s="191" t="n"/>
      <c r="BE291" s="191" t="n"/>
      <c r="BF291" s="191" t="n"/>
      <c r="BG291" s="191" t="n"/>
      <c r="BH291" s="191" t="n"/>
      <c r="BI291" s="191" t="n"/>
      <c r="BJ291" s="191" t="n"/>
      <c r="BK291" s="2605" t="n"/>
      <c r="BL291" s="191" t="n"/>
      <c r="BM291" s="191" t="n"/>
      <c r="BN291" s="191" t="n"/>
      <c r="BO291" s="191" t="n"/>
      <c r="BP291" s="191" t="n"/>
      <c r="BQ291" s="191" t="n"/>
      <c r="BR291" s="191" t="n"/>
      <c r="BS291" s="191" t="n"/>
      <c r="BT291" s="191" t="n"/>
      <c r="BU291" s="191" t="n"/>
      <c r="BV291" s="191" t="n"/>
      <c r="BW291" s="191" t="n"/>
      <c r="BX291" s="191" t="n"/>
      <c r="BY291" s="191" t="n"/>
      <c r="BZ291" s="191" t="n"/>
      <c r="CA291" s="191" t="n"/>
      <c r="CB291" s="191" t="n"/>
      <c r="CC291" s="191" t="n"/>
      <c r="CD291" s="191" t="n"/>
      <c r="CE291" s="191" t="n"/>
      <c r="CF291" s="191" t="n"/>
      <c r="CG291" s="191" t="n"/>
      <c r="CH291" s="191" t="n"/>
      <c r="CI291" s="191" t="n"/>
      <c r="CJ291" s="2783" t="n"/>
      <c r="CM291" s="191" t="n"/>
      <c r="CN291" s="191" t="n"/>
      <c r="CO291" s="191" t="n"/>
      <c r="CP291" s="190" t="n"/>
      <c r="CQ291" s="191" t="n"/>
      <c r="CR291" s="2606" t="n"/>
      <c r="CS291" s="2606" t="n"/>
      <c r="CT291" s="2606" t="n"/>
      <c r="CU291" s="2606" t="n"/>
      <c r="CV291" s="2606" t="n"/>
      <c r="CW291" s="2606" t="n"/>
      <c r="CZ291" s="2606" t="n"/>
      <c r="DA291" s="2606" t="n"/>
      <c r="DB291" s="2606" t="n"/>
      <c r="DC291" s="2606" t="n"/>
      <c r="DD291" s="2606" t="n"/>
      <c r="DE291" s="191" t="n"/>
      <c r="DF291" s="191" t="n"/>
      <c r="DG291" s="191" t="n"/>
      <c r="DH291" s="191" t="n"/>
      <c r="DI291" s="418" t="n"/>
      <c r="DJ291" s="2605" t="n"/>
    </row>
    <row customFormat="1" r="292" s="2730">
      <c r="H292" s="2728" t="n"/>
      <c r="J292" s="2728" t="n"/>
      <c r="N292" s="190" t="n"/>
      <c r="T292" s="2728" t="n"/>
      <c r="AB292" s="191" t="n"/>
      <c r="AC292" s="191" t="n"/>
      <c r="AD292" s="191" t="n"/>
      <c r="AE292" s="191" t="n"/>
      <c r="AF292" s="191" t="n"/>
      <c r="AG292" s="191" t="n"/>
      <c r="AH292" s="191" t="n"/>
      <c r="AI292" s="191" t="n"/>
      <c r="AJ292" s="191" t="n"/>
      <c r="AK292" s="191" t="n"/>
      <c r="AL292" s="191" t="n"/>
      <c r="AM292" s="191" t="n"/>
      <c r="AN292" s="191" t="n"/>
      <c r="AO292" s="191" t="n"/>
      <c r="AP292" s="191" t="n"/>
      <c r="AQ292" s="191" t="n"/>
      <c r="AR292" s="191" t="n"/>
      <c r="AS292" s="191" t="n"/>
      <c r="AT292" s="191" t="n"/>
      <c r="AU292" s="2605" t="n"/>
      <c r="AV292" s="191" t="n"/>
      <c r="AW292" s="191" t="n"/>
      <c r="AX292" s="191" t="n"/>
      <c r="AY292" s="191" t="n"/>
      <c r="AZ292" s="191" t="n"/>
      <c r="BA292" s="191" t="n"/>
      <c r="BB292" s="191" t="n"/>
      <c r="BC292" s="191" t="n"/>
      <c r="BD292" s="191" t="n"/>
      <c r="BE292" s="191" t="n"/>
      <c r="BF292" s="191" t="n"/>
      <c r="BG292" s="191" t="n"/>
      <c r="BH292" s="191" t="n"/>
      <c r="BI292" s="191" t="n"/>
      <c r="BJ292" s="191" t="n"/>
      <c r="BK292" s="2605" t="n"/>
      <c r="BL292" s="191" t="n"/>
      <c r="BM292" s="191" t="n"/>
      <c r="BN292" s="191" t="n"/>
      <c r="BO292" s="191" t="n"/>
      <c r="BP292" s="191" t="n"/>
      <c r="BQ292" s="191" t="n"/>
      <c r="BR292" s="191" t="n"/>
      <c r="BS292" s="191" t="n"/>
      <c r="BT292" s="191" t="n"/>
      <c r="BU292" s="191" t="n"/>
      <c r="BV292" s="191" t="n"/>
      <c r="BW292" s="191" t="n"/>
      <c r="BX292" s="191" t="n"/>
      <c r="BY292" s="191" t="n"/>
      <c r="BZ292" s="191" t="n"/>
      <c r="CA292" s="191" t="n"/>
      <c r="CB292" s="191" t="n"/>
      <c r="CC292" s="191" t="n"/>
      <c r="CD292" s="191" t="n"/>
      <c r="CE292" s="191" t="n"/>
      <c r="CF292" s="191" t="n"/>
      <c r="CG292" s="191" t="n"/>
      <c r="CH292" s="191" t="n"/>
      <c r="CI292" s="191" t="n"/>
      <c r="CJ292" s="2783" t="n"/>
      <c r="CM292" s="191" t="n"/>
      <c r="CN292" s="191" t="n"/>
      <c r="CO292" s="191" t="n"/>
      <c r="CP292" s="190" t="n"/>
      <c r="CQ292" s="191" t="n"/>
      <c r="CR292" s="2606" t="n"/>
      <c r="CS292" s="2606" t="n"/>
      <c r="CT292" s="2606" t="n"/>
      <c r="CU292" s="2606" t="n"/>
      <c r="CV292" s="2606" t="n"/>
      <c r="CW292" s="2606" t="n"/>
      <c r="CZ292" s="2606" t="n"/>
      <c r="DA292" s="2606" t="n"/>
      <c r="DB292" s="2606" t="n"/>
      <c r="DC292" s="2606" t="n"/>
      <c r="DD292" s="2606" t="n"/>
      <c r="DE292" s="191" t="n"/>
      <c r="DF292" s="191" t="n"/>
      <c r="DG292" s="191" t="n"/>
      <c r="DH292" s="191" t="n"/>
      <c r="DI292" s="418" t="n"/>
      <c r="DJ292" s="2605" t="n"/>
    </row>
    <row customFormat="1" r="293" s="2730">
      <c r="H293" s="2728" t="n"/>
      <c r="J293" s="2728" t="n"/>
      <c r="N293" s="190" t="n"/>
      <c r="T293" s="2728" t="n"/>
      <c r="AB293" s="191" t="n"/>
      <c r="AC293" s="191" t="n"/>
      <c r="AD293" s="191" t="n"/>
      <c r="AE293" s="191" t="n"/>
      <c r="AF293" s="191" t="n"/>
      <c r="AG293" s="191" t="n"/>
      <c r="AH293" s="191" t="n"/>
      <c r="AI293" s="191" t="n"/>
      <c r="AJ293" s="191" t="n"/>
      <c r="AK293" s="191" t="n"/>
      <c r="AL293" s="191" t="n"/>
      <c r="AM293" s="191" t="n"/>
      <c r="AN293" s="191" t="n"/>
      <c r="AO293" s="191" t="n"/>
      <c r="AP293" s="191" t="n"/>
      <c r="AQ293" s="191" t="n"/>
      <c r="AR293" s="191" t="n"/>
      <c r="AS293" s="191" t="n"/>
      <c r="AT293" s="191" t="n"/>
      <c r="AU293" s="2605" t="n"/>
      <c r="AV293" s="191" t="n"/>
      <c r="AW293" s="191" t="n"/>
      <c r="AX293" s="191" t="n"/>
      <c r="AY293" s="191" t="n"/>
      <c r="AZ293" s="191" t="n"/>
      <c r="BA293" s="191" t="n"/>
      <c r="BB293" s="191" t="n"/>
      <c r="BC293" s="191" t="n"/>
      <c r="BD293" s="191" t="n"/>
      <c r="BE293" s="191" t="n"/>
      <c r="BF293" s="191" t="n"/>
      <c r="BG293" s="191" t="n"/>
      <c r="BH293" s="191" t="n"/>
      <c r="BI293" s="191" t="n"/>
      <c r="BJ293" s="191" t="n"/>
      <c r="BK293" s="2605" t="n"/>
      <c r="BL293" s="191" t="n"/>
      <c r="BM293" s="191" t="n"/>
      <c r="BN293" s="191" t="n"/>
      <c r="BO293" s="191" t="n"/>
      <c r="BP293" s="191" t="n"/>
      <c r="BQ293" s="191" t="n"/>
      <c r="BR293" s="191" t="n"/>
      <c r="BS293" s="191" t="n"/>
      <c r="BT293" s="191" t="n"/>
      <c r="BU293" s="191" t="n"/>
      <c r="BV293" s="191" t="n"/>
      <c r="BW293" s="191" t="n"/>
      <c r="BX293" s="191" t="n"/>
      <c r="BY293" s="191" t="n"/>
      <c r="BZ293" s="191" t="n"/>
      <c r="CA293" s="191" t="n"/>
      <c r="CB293" s="191" t="n"/>
      <c r="CC293" s="191" t="n"/>
      <c r="CD293" s="191" t="n"/>
      <c r="CE293" s="191" t="n"/>
      <c r="CF293" s="191" t="n"/>
      <c r="CG293" s="191" t="n"/>
      <c r="CH293" s="191" t="n"/>
      <c r="CI293" s="191" t="n"/>
      <c r="CJ293" s="2783" t="n"/>
      <c r="CM293" s="191" t="n"/>
      <c r="CN293" s="191" t="n"/>
      <c r="CO293" s="191" t="n"/>
      <c r="CP293" s="190" t="n"/>
      <c r="CQ293" s="191" t="n"/>
      <c r="CR293" s="2606" t="n"/>
      <c r="CS293" s="2606" t="n"/>
      <c r="CT293" s="2606" t="n"/>
      <c r="CU293" s="2606" t="n"/>
      <c r="CV293" s="2606" t="n"/>
      <c r="CW293" s="2606" t="n"/>
      <c r="CZ293" s="2606" t="n"/>
      <c r="DA293" s="2606" t="n"/>
      <c r="DB293" s="2606" t="n"/>
      <c r="DC293" s="2606" t="n"/>
      <c r="DD293" s="2606" t="n"/>
      <c r="DE293" s="191" t="n"/>
      <c r="DF293" s="191" t="n"/>
      <c r="DG293" s="191" t="n"/>
      <c r="DH293" s="191" t="n"/>
      <c r="DI293" s="418" t="n"/>
      <c r="DJ293" s="2605" t="n"/>
    </row>
    <row customFormat="1" r="294" s="2730">
      <c r="H294" s="2728" t="n"/>
      <c r="J294" s="2728" t="n"/>
      <c r="N294" s="190" t="n"/>
      <c r="T294" s="2728" t="n"/>
      <c r="AB294" s="191" t="n"/>
      <c r="AC294" s="191" t="n"/>
      <c r="AD294" s="191" t="n"/>
      <c r="AE294" s="191" t="n"/>
      <c r="AF294" s="191" t="n"/>
      <c r="AG294" s="191" t="n"/>
      <c r="AH294" s="191" t="n"/>
      <c r="AI294" s="191" t="n"/>
      <c r="AJ294" s="191" t="n"/>
      <c r="AK294" s="191" t="n"/>
      <c r="AL294" s="191" t="n"/>
      <c r="AM294" s="191" t="n"/>
      <c r="AN294" s="191" t="n"/>
      <c r="AO294" s="191" t="n"/>
      <c r="AP294" s="191" t="n"/>
      <c r="AQ294" s="191" t="n"/>
      <c r="AR294" s="191" t="n"/>
      <c r="AS294" s="191" t="n"/>
      <c r="AT294" s="191" t="n"/>
      <c r="AU294" s="2605" t="n"/>
      <c r="AV294" s="191" t="n"/>
      <c r="AW294" s="191" t="n"/>
      <c r="AX294" s="191" t="n"/>
      <c r="AY294" s="191" t="n"/>
      <c r="AZ294" s="191" t="n"/>
      <c r="BA294" s="191" t="n"/>
      <c r="BB294" s="191" t="n"/>
      <c r="BC294" s="191" t="n"/>
      <c r="BD294" s="191" t="n"/>
      <c r="BE294" s="191" t="n"/>
      <c r="BF294" s="191" t="n"/>
      <c r="BG294" s="191" t="n"/>
      <c r="BH294" s="191" t="n"/>
      <c r="BI294" s="191" t="n"/>
      <c r="BJ294" s="191" t="n"/>
      <c r="BK294" s="2605" t="n"/>
      <c r="BL294" s="191" t="n"/>
      <c r="BM294" s="191" t="n"/>
      <c r="BN294" s="191" t="n"/>
      <c r="BO294" s="191" t="n"/>
      <c r="BP294" s="191" t="n"/>
      <c r="BQ294" s="191" t="n"/>
      <c r="BR294" s="191" t="n"/>
      <c r="BS294" s="191" t="n"/>
      <c r="BT294" s="191" t="n"/>
      <c r="BU294" s="191" t="n"/>
      <c r="BV294" s="191" t="n"/>
      <c r="BW294" s="191" t="n"/>
      <c r="BX294" s="191" t="n"/>
      <c r="BY294" s="191" t="n"/>
      <c r="BZ294" s="191" t="n"/>
      <c r="CA294" s="191" t="n"/>
      <c r="CB294" s="191" t="n"/>
      <c r="CC294" s="191" t="n"/>
      <c r="CD294" s="191" t="n"/>
      <c r="CE294" s="191" t="n"/>
      <c r="CF294" s="191" t="n"/>
      <c r="CG294" s="191" t="n"/>
      <c r="CH294" s="191" t="n"/>
      <c r="CI294" s="191" t="n"/>
      <c r="CJ294" s="2783" t="n"/>
      <c r="CM294" s="191" t="n"/>
      <c r="CN294" s="191" t="n"/>
      <c r="CO294" s="191" t="n"/>
      <c r="CP294" s="190" t="n"/>
      <c r="CQ294" s="191" t="n"/>
      <c r="CR294" s="2606" t="n"/>
      <c r="CS294" s="2606" t="n"/>
      <c r="CT294" s="2606" t="n"/>
      <c r="CU294" s="2606" t="n"/>
      <c r="CV294" s="2606" t="n"/>
      <c r="CW294" s="2606" t="n"/>
      <c r="CZ294" s="2606" t="n"/>
      <c r="DA294" s="2606" t="n"/>
      <c r="DB294" s="2606" t="n"/>
      <c r="DC294" s="2606" t="n"/>
      <c r="DD294" s="2606" t="n"/>
      <c r="DE294" s="191" t="n"/>
      <c r="DF294" s="191" t="n"/>
      <c r="DG294" s="191" t="n"/>
      <c r="DH294" s="191" t="n"/>
      <c r="DI294" s="418" t="n"/>
      <c r="DJ294" s="2605" t="n"/>
    </row>
    <row customFormat="1" r="295" s="2730">
      <c r="H295" s="2728" t="n"/>
      <c r="J295" s="2728" t="n"/>
      <c r="N295" s="190" t="n"/>
      <c r="T295" s="2728" t="n"/>
      <c r="AB295" s="191" t="n"/>
      <c r="AC295" s="191" t="n"/>
      <c r="AD295" s="191" t="n"/>
      <c r="AE295" s="191" t="n"/>
      <c r="AF295" s="191" t="n"/>
      <c r="AG295" s="191" t="n"/>
      <c r="AH295" s="191" t="n"/>
      <c r="AI295" s="191" t="n"/>
      <c r="AJ295" s="191" t="n"/>
      <c r="AK295" s="191" t="n"/>
      <c r="AL295" s="191" t="n"/>
      <c r="AM295" s="191" t="n"/>
      <c r="AN295" s="191" t="n"/>
      <c r="AO295" s="191" t="n"/>
      <c r="AP295" s="191" t="n"/>
      <c r="AQ295" s="191" t="n"/>
      <c r="AR295" s="191" t="n"/>
      <c r="AS295" s="191" t="n"/>
      <c r="AT295" s="191" t="n"/>
      <c r="AU295" s="2605" t="n"/>
      <c r="AV295" s="191" t="n"/>
      <c r="AW295" s="191" t="n"/>
      <c r="AX295" s="191" t="n"/>
      <c r="AY295" s="191" t="n"/>
      <c r="AZ295" s="191" t="n"/>
      <c r="BA295" s="191" t="n"/>
      <c r="BB295" s="191" t="n"/>
      <c r="BC295" s="191" t="n"/>
      <c r="BD295" s="191" t="n"/>
      <c r="BE295" s="191" t="n"/>
      <c r="BF295" s="191" t="n"/>
      <c r="BG295" s="191" t="n"/>
      <c r="BH295" s="191" t="n"/>
      <c r="BI295" s="191" t="n"/>
      <c r="BJ295" s="191" t="n"/>
      <c r="BK295" s="2605" t="n"/>
      <c r="BL295" s="191" t="n"/>
      <c r="BM295" s="191" t="n"/>
      <c r="BN295" s="191" t="n"/>
      <c r="BO295" s="191" t="n"/>
      <c r="BP295" s="191" t="n"/>
      <c r="BQ295" s="191" t="n"/>
      <c r="BR295" s="191" t="n"/>
      <c r="BS295" s="191" t="n"/>
      <c r="BT295" s="191" t="n"/>
      <c r="BU295" s="191" t="n"/>
      <c r="BV295" s="191" t="n"/>
      <c r="BW295" s="191" t="n"/>
      <c r="BX295" s="191" t="n"/>
      <c r="BY295" s="191" t="n"/>
      <c r="BZ295" s="191" t="n"/>
      <c r="CA295" s="191" t="n"/>
      <c r="CB295" s="191" t="n"/>
      <c r="CC295" s="191" t="n"/>
      <c r="CD295" s="191" t="n"/>
      <c r="CE295" s="191" t="n"/>
      <c r="CF295" s="191" t="n"/>
      <c r="CG295" s="191" t="n"/>
      <c r="CH295" s="191" t="n"/>
      <c r="CI295" s="191" t="n"/>
      <c r="CJ295" s="2783" t="n"/>
      <c r="CM295" s="191" t="n"/>
      <c r="CN295" s="191" t="n"/>
      <c r="CO295" s="191" t="n"/>
      <c r="CP295" s="190" t="n"/>
      <c r="CQ295" s="191" t="n"/>
      <c r="CR295" s="2606" t="n"/>
      <c r="CS295" s="2606" t="n"/>
      <c r="CT295" s="2606" t="n"/>
      <c r="CU295" s="2606" t="n"/>
      <c r="CV295" s="2606" t="n"/>
      <c r="CW295" s="2606" t="n"/>
      <c r="CZ295" s="2606" t="n"/>
      <c r="DA295" s="2606" t="n"/>
      <c r="DB295" s="2606" t="n"/>
      <c r="DC295" s="2606" t="n"/>
      <c r="DD295" s="2606" t="n"/>
      <c r="DE295" s="191" t="n"/>
      <c r="DF295" s="191" t="n"/>
      <c r="DG295" s="191" t="n"/>
      <c r="DH295" s="191" t="n"/>
      <c r="DI295" s="418" t="n"/>
      <c r="DJ295" s="2605" t="n"/>
    </row>
    <row customFormat="1" r="296" s="2730">
      <c r="H296" s="2728" t="n"/>
      <c r="J296" s="2728" t="n"/>
      <c r="N296" s="190" t="n"/>
      <c r="T296" s="2728" t="n"/>
      <c r="AB296" s="191" t="n"/>
      <c r="AC296" s="191" t="n"/>
      <c r="AD296" s="191" t="n"/>
      <c r="AE296" s="191" t="n"/>
      <c r="AF296" s="191" t="n"/>
      <c r="AG296" s="191" t="n"/>
      <c r="AH296" s="191" t="n"/>
      <c r="AI296" s="191" t="n"/>
      <c r="AJ296" s="191" t="n"/>
      <c r="AK296" s="191" t="n"/>
      <c r="AL296" s="191" t="n"/>
      <c r="AM296" s="191" t="n"/>
      <c r="AN296" s="191" t="n"/>
      <c r="AO296" s="191" t="n"/>
      <c r="AP296" s="191" t="n"/>
      <c r="AQ296" s="191" t="n"/>
      <c r="AR296" s="191" t="n"/>
      <c r="AS296" s="191" t="n"/>
      <c r="AT296" s="191" t="n"/>
      <c r="AU296" s="2605" t="n"/>
      <c r="AV296" s="191" t="n"/>
      <c r="AW296" s="191" t="n"/>
      <c r="AX296" s="191" t="n"/>
      <c r="AY296" s="191" t="n"/>
      <c r="AZ296" s="191" t="n"/>
      <c r="BA296" s="191" t="n"/>
      <c r="BB296" s="191" t="n"/>
      <c r="BC296" s="191" t="n"/>
      <c r="BD296" s="191" t="n"/>
      <c r="BE296" s="191" t="n"/>
      <c r="BF296" s="191" t="n"/>
      <c r="BG296" s="191" t="n"/>
      <c r="BH296" s="191" t="n"/>
      <c r="BI296" s="191" t="n"/>
      <c r="BJ296" s="191" t="n"/>
      <c r="BK296" s="2605" t="n"/>
      <c r="BL296" s="191" t="n"/>
      <c r="BM296" s="191" t="n"/>
      <c r="BN296" s="191" t="n"/>
      <c r="BO296" s="191" t="n"/>
      <c r="BP296" s="191" t="n"/>
      <c r="BQ296" s="191" t="n"/>
      <c r="BR296" s="191" t="n"/>
      <c r="BS296" s="191" t="n"/>
      <c r="BT296" s="191" t="n"/>
      <c r="BU296" s="191" t="n"/>
      <c r="BV296" s="191" t="n"/>
      <c r="BW296" s="191" t="n"/>
      <c r="BX296" s="191" t="n"/>
      <c r="BY296" s="191" t="n"/>
      <c r="BZ296" s="191" t="n"/>
      <c r="CA296" s="191" t="n"/>
      <c r="CB296" s="191" t="n"/>
      <c r="CC296" s="191" t="n"/>
      <c r="CD296" s="191" t="n"/>
      <c r="CE296" s="191" t="n"/>
      <c r="CF296" s="191" t="n"/>
      <c r="CG296" s="191" t="n"/>
      <c r="CH296" s="191" t="n"/>
      <c r="CI296" s="191" t="n"/>
      <c r="CJ296" s="2783" t="n"/>
      <c r="CM296" s="191" t="n"/>
      <c r="CN296" s="191" t="n"/>
      <c r="CO296" s="191" t="n"/>
      <c r="CP296" s="190" t="n"/>
      <c r="CQ296" s="191" t="n"/>
      <c r="CR296" s="2606" t="n"/>
      <c r="CS296" s="2606" t="n"/>
      <c r="CT296" s="2606" t="n"/>
      <c r="CU296" s="2606" t="n"/>
      <c r="CV296" s="2606" t="n"/>
      <c r="CW296" s="2606" t="n"/>
      <c r="CZ296" s="2606" t="n"/>
      <c r="DA296" s="2606" t="n"/>
      <c r="DB296" s="2606" t="n"/>
      <c r="DC296" s="2606" t="n"/>
      <c r="DD296" s="2606" t="n"/>
      <c r="DE296" s="191" t="n"/>
      <c r="DF296" s="191" t="n"/>
      <c r="DG296" s="191" t="n"/>
      <c r="DH296" s="191" t="n"/>
      <c r="DI296" s="418" t="n"/>
      <c r="DJ296" s="2605" t="n"/>
    </row>
    <row customFormat="1" r="297" s="2730">
      <c r="H297" s="2728" t="n"/>
      <c r="J297" s="2728" t="n"/>
      <c r="N297" s="190" t="n"/>
      <c r="T297" s="2728" t="n"/>
      <c r="AB297" s="191" t="n"/>
      <c r="AC297" s="191" t="n"/>
      <c r="AD297" s="191" t="n"/>
      <c r="AE297" s="191" t="n"/>
      <c r="AF297" s="191" t="n"/>
      <c r="AG297" s="191" t="n"/>
      <c r="AH297" s="191" t="n"/>
      <c r="AI297" s="191" t="n"/>
      <c r="AJ297" s="191" t="n"/>
      <c r="AK297" s="191" t="n"/>
      <c r="AL297" s="191" t="n"/>
      <c r="AM297" s="191" t="n"/>
      <c r="AN297" s="191" t="n"/>
      <c r="AO297" s="191" t="n"/>
      <c r="AP297" s="191" t="n"/>
      <c r="AQ297" s="191" t="n"/>
      <c r="AR297" s="191" t="n"/>
      <c r="AS297" s="191" t="n"/>
      <c r="AT297" s="191" t="n"/>
      <c r="AU297" s="2605" t="n"/>
      <c r="AV297" s="191" t="n"/>
      <c r="AW297" s="191" t="n"/>
      <c r="AX297" s="191" t="n"/>
      <c r="AY297" s="191" t="n"/>
      <c r="AZ297" s="191" t="n"/>
      <c r="BA297" s="191" t="n"/>
      <c r="BB297" s="191" t="n"/>
      <c r="BC297" s="191" t="n"/>
      <c r="BD297" s="191" t="n"/>
      <c r="BE297" s="191" t="n"/>
      <c r="BF297" s="191" t="n"/>
      <c r="BG297" s="191" t="n"/>
      <c r="BH297" s="191" t="n"/>
      <c r="BI297" s="191" t="n"/>
      <c r="BJ297" s="191" t="n"/>
      <c r="BK297" s="2605" t="n"/>
      <c r="BL297" s="191" t="n"/>
      <c r="BM297" s="191" t="n"/>
      <c r="BN297" s="191" t="n"/>
      <c r="BO297" s="191" t="n"/>
      <c r="BP297" s="191" t="n"/>
      <c r="BQ297" s="191" t="n"/>
      <c r="BR297" s="191" t="n"/>
      <c r="BS297" s="191" t="n"/>
      <c r="BT297" s="191" t="n"/>
      <c r="BU297" s="191" t="n"/>
      <c r="BV297" s="191" t="n"/>
      <c r="BW297" s="191" t="n"/>
      <c r="BX297" s="191" t="n"/>
      <c r="BY297" s="191" t="n"/>
      <c r="BZ297" s="191" t="n"/>
      <c r="CA297" s="191" t="n"/>
      <c r="CB297" s="191" t="n"/>
      <c r="CC297" s="191" t="n"/>
      <c r="CD297" s="191" t="n"/>
      <c r="CE297" s="191" t="n"/>
      <c r="CF297" s="191" t="n"/>
      <c r="CG297" s="191" t="n"/>
      <c r="CH297" s="191" t="n"/>
      <c r="CI297" s="191" t="n"/>
      <c r="CJ297" s="2783" t="n"/>
      <c r="CM297" s="191" t="n"/>
      <c r="CN297" s="191" t="n"/>
      <c r="CO297" s="191" t="n"/>
      <c r="CP297" s="190" t="n"/>
      <c r="CQ297" s="191" t="n"/>
      <c r="CR297" s="2606" t="n"/>
      <c r="CS297" s="2606" t="n"/>
      <c r="CT297" s="2606" t="n"/>
      <c r="CU297" s="2606" t="n"/>
      <c r="CV297" s="2606" t="n"/>
      <c r="CW297" s="2606" t="n"/>
      <c r="CZ297" s="2606" t="n"/>
      <c r="DA297" s="2606" t="n"/>
      <c r="DB297" s="2606" t="n"/>
      <c r="DC297" s="2606" t="n"/>
      <c r="DD297" s="2606" t="n"/>
      <c r="DE297" s="191" t="n"/>
      <c r="DF297" s="191" t="n"/>
      <c r="DG297" s="191" t="n"/>
      <c r="DH297" s="191" t="n"/>
      <c r="DI297" s="418" t="n"/>
      <c r="DJ297" s="2605" t="n"/>
    </row>
    <row customFormat="1" r="298" s="2730">
      <c r="H298" s="2728" t="n"/>
      <c r="J298" s="2728" t="n"/>
      <c r="N298" s="190" t="n"/>
      <c r="T298" s="2728" t="n"/>
      <c r="AB298" s="191" t="n"/>
      <c r="AC298" s="191" t="n"/>
      <c r="AD298" s="191" t="n"/>
      <c r="AE298" s="191" t="n"/>
      <c r="AF298" s="191" t="n"/>
      <c r="AG298" s="191" t="n"/>
      <c r="AH298" s="191" t="n"/>
      <c r="AI298" s="191" t="n"/>
      <c r="AJ298" s="191" t="n"/>
      <c r="AK298" s="191" t="n"/>
      <c r="AL298" s="191" t="n"/>
      <c r="AM298" s="191" t="n"/>
      <c r="AN298" s="191" t="n"/>
      <c r="AO298" s="191" t="n"/>
      <c r="AP298" s="191" t="n"/>
      <c r="AQ298" s="191" t="n"/>
      <c r="AR298" s="191" t="n"/>
      <c r="AS298" s="191" t="n"/>
      <c r="AT298" s="191" t="n"/>
      <c r="AU298" s="2605" t="n"/>
      <c r="AV298" s="191" t="n"/>
      <c r="AW298" s="191" t="n"/>
      <c r="AX298" s="191" t="n"/>
      <c r="AY298" s="191" t="n"/>
      <c r="AZ298" s="191" t="n"/>
      <c r="BA298" s="191" t="n"/>
      <c r="BB298" s="191" t="n"/>
      <c r="BC298" s="191" t="n"/>
      <c r="BD298" s="191" t="n"/>
      <c r="BE298" s="191" t="n"/>
      <c r="BF298" s="191" t="n"/>
      <c r="BG298" s="191" t="n"/>
      <c r="BH298" s="191" t="n"/>
      <c r="BI298" s="191" t="n"/>
      <c r="BJ298" s="191" t="n"/>
      <c r="BK298" s="2605" t="n"/>
      <c r="BL298" s="191" t="n"/>
      <c r="BM298" s="191" t="n"/>
      <c r="BN298" s="191" t="n"/>
      <c r="BO298" s="191" t="n"/>
      <c r="BP298" s="191" t="n"/>
      <c r="BQ298" s="191" t="n"/>
      <c r="BR298" s="191" t="n"/>
      <c r="BS298" s="191" t="n"/>
      <c r="BT298" s="191" t="n"/>
      <c r="BU298" s="191" t="n"/>
      <c r="BV298" s="191" t="n"/>
      <c r="BW298" s="191" t="n"/>
      <c r="BX298" s="191" t="n"/>
      <c r="BY298" s="191" t="n"/>
      <c r="BZ298" s="191" t="n"/>
      <c r="CA298" s="191" t="n"/>
      <c r="CB298" s="191" t="n"/>
      <c r="CC298" s="191" t="n"/>
      <c r="CD298" s="191" t="n"/>
      <c r="CE298" s="191" t="n"/>
      <c r="CF298" s="191" t="n"/>
      <c r="CG298" s="191" t="n"/>
      <c r="CH298" s="191" t="n"/>
      <c r="CI298" s="191" t="n"/>
      <c r="CJ298" s="2783" t="n"/>
      <c r="CM298" s="191" t="n"/>
      <c r="CN298" s="191" t="n"/>
      <c r="CO298" s="191" t="n"/>
      <c r="CP298" s="190" t="n"/>
      <c r="CQ298" s="191" t="n"/>
      <c r="CR298" s="2606" t="n"/>
      <c r="CS298" s="2606" t="n"/>
      <c r="CT298" s="2606" t="n"/>
      <c r="CU298" s="2606" t="n"/>
      <c r="CV298" s="2606" t="n"/>
      <c r="CW298" s="2606" t="n"/>
      <c r="CZ298" s="2606" t="n"/>
      <c r="DA298" s="2606" t="n"/>
      <c r="DB298" s="2606" t="n"/>
      <c r="DC298" s="2606" t="n"/>
      <c r="DD298" s="2606" t="n"/>
      <c r="DE298" s="191" t="n"/>
      <c r="DF298" s="191" t="n"/>
      <c r="DG298" s="191" t="n"/>
      <c r="DH298" s="191" t="n"/>
      <c r="DI298" s="418" t="n"/>
      <c r="DJ298" s="2605" t="n"/>
    </row>
    <row customFormat="1" r="299" s="2730">
      <c r="H299" s="2728" t="n"/>
      <c r="J299" s="2728" t="n"/>
      <c r="N299" s="190" t="n"/>
      <c r="T299" s="2728" t="n"/>
      <c r="AB299" s="191" t="n"/>
      <c r="AC299" s="191" t="n"/>
      <c r="AD299" s="191" t="n"/>
      <c r="AE299" s="191" t="n"/>
      <c r="AF299" s="191" t="n"/>
      <c r="AG299" s="191" t="n"/>
      <c r="AH299" s="191" t="n"/>
      <c r="AI299" s="191" t="n"/>
      <c r="AJ299" s="191" t="n"/>
      <c r="AK299" s="191" t="n"/>
      <c r="AL299" s="191" t="n"/>
      <c r="AM299" s="191" t="n"/>
      <c r="AN299" s="191" t="n"/>
      <c r="AO299" s="191" t="n"/>
      <c r="AP299" s="191" t="n"/>
      <c r="AQ299" s="191" t="n"/>
      <c r="AR299" s="191" t="n"/>
      <c r="AS299" s="191" t="n"/>
      <c r="AT299" s="191" t="n"/>
      <c r="AU299" s="2605" t="n"/>
      <c r="AV299" s="191" t="n"/>
      <c r="AW299" s="191" t="n"/>
      <c r="AX299" s="191" t="n"/>
      <c r="AY299" s="191" t="n"/>
      <c r="AZ299" s="191" t="n"/>
      <c r="BA299" s="191" t="n"/>
      <c r="BB299" s="191" t="n"/>
      <c r="BC299" s="191" t="n"/>
      <c r="BD299" s="191" t="n"/>
      <c r="BE299" s="191" t="n"/>
      <c r="BF299" s="191" t="n"/>
      <c r="BG299" s="191" t="n"/>
      <c r="BH299" s="191" t="n"/>
      <c r="BI299" s="191" t="n"/>
      <c r="BJ299" s="191" t="n"/>
      <c r="BK299" s="2605" t="n"/>
      <c r="BL299" s="191" t="n"/>
      <c r="BM299" s="191" t="n"/>
      <c r="BN299" s="191" t="n"/>
      <c r="BO299" s="191" t="n"/>
      <c r="BP299" s="191" t="n"/>
      <c r="BQ299" s="191" t="n"/>
      <c r="BR299" s="191" t="n"/>
      <c r="BS299" s="191" t="n"/>
      <c r="BT299" s="191" t="n"/>
      <c r="BU299" s="191" t="n"/>
      <c r="BV299" s="191" t="n"/>
      <c r="BW299" s="191" t="n"/>
      <c r="BX299" s="191" t="n"/>
      <c r="BY299" s="191" t="n"/>
      <c r="BZ299" s="191" t="n"/>
      <c r="CA299" s="191" t="n"/>
      <c r="CB299" s="191" t="n"/>
      <c r="CC299" s="191" t="n"/>
      <c r="CD299" s="191" t="n"/>
      <c r="CE299" s="191" t="n"/>
      <c r="CF299" s="191" t="n"/>
      <c r="CG299" s="191" t="n"/>
      <c r="CH299" s="191" t="n"/>
      <c r="CI299" s="191" t="n"/>
      <c r="CJ299" s="2783" t="n"/>
      <c r="CM299" s="191" t="n"/>
      <c r="CN299" s="191" t="n"/>
      <c r="CO299" s="191" t="n"/>
      <c r="CP299" s="190" t="n"/>
      <c r="CQ299" s="191" t="n"/>
      <c r="CR299" s="2606" t="n"/>
      <c r="CS299" s="2606" t="n"/>
      <c r="CT299" s="2606" t="n"/>
      <c r="CU299" s="2606" t="n"/>
      <c r="CV299" s="2606" t="n"/>
      <c r="CW299" s="2606" t="n"/>
      <c r="CZ299" s="2606" t="n"/>
      <c r="DA299" s="2606" t="n"/>
      <c r="DB299" s="2606" t="n"/>
      <c r="DC299" s="2606" t="n"/>
      <c r="DD299" s="2606" t="n"/>
      <c r="DE299" s="191" t="n"/>
      <c r="DF299" s="191" t="n"/>
      <c r="DG299" s="191" t="n"/>
      <c r="DH299" s="191" t="n"/>
      <c r="DI299" s="418" t="n"/>
      <c r="DJ299" s="2605" t="n"/>
    </row>
    <row customFormat="1" r="300" s="2730">
      <c r="H300" s="2728" t="n"/>
      <c r="J300" s="2728" t="n"/>
      <c r="N300" s="190" t="n"/>
      <c r="T300" s="2728" t="n"/>
      <c r="AB300" s="191" t="n"/>
      <c r="AC300" s="191" t="n"/>
      <c r="AD300" s="191" t="n"/>
      <c r="AE300" s="191" t="n"/>
      <c r="AF300" s="191" t="n"/>
      <c r="AG300" s="191" t="n"/>
      <c r="AH300" s="191" t="n"/>
      <c r="AI300" s="191" t="n"/>
      <c r="AJ300" s="191" t="n"/>
      <c r="AK300" s="191" t="n"/>
      <c r="AL300" s="191" t="n"/>
      <c r="AM300" s="191" t="n"/>
      <c r="AN300" s="191" t="n"/>
      <c r="AO300" s="191" t="n"/>
      <c r="AP300" s="191" t="n"/>
      <c r="AQ300" s="191" t="n"/>
      <c r="AR300" s="191" t="n"/>
      <c r="AS300" s="191" t="n"/>
      <c r="AT300" s="191" t="n"/>
      <c r="AU300" s="2605" t="n"/>
      <c r="AV300" s="191" t="n"/>
      <c r="AW300" s="191" t="n"/>
      <c r="AX300" s="191" t="n"/>
      <c r="AY300" s="191" t="n"/>
      <c r="AZ300" s="191" t="n"/>
      <c r="BA300" s="191" t="n"/>
      <c r="BB300" s="191" t="n"/>
      <c r="BC300" s="191" t="n"/>
      <c r="BD300" s="191" t="n"/>
      <c r="BE300" s="191" t="n"/>
      <c r="BF300" s="191" t="n"/>
      <c r="BG300" s="191" t="n"/>
      <c r="BH300" s="191" t="n"/>
      <c r="BI300" s="191" t="n"/>
      <c r="BJ300" s="191" t="n"/>
      <c r="BK300" s="2605" t="n"/>
      <c r="BL300" s="191" t="n"/>
      <c r="BM300" s="191" t="n"/>
      <c r="BN300" s="191" t="n"/>
      <c r="BO300" s="191" t="n"/>
      <c r="BP300" s="191" t="n"/>
      <c r="BQ300" s="191" t="n"/>
      <c r="BR300" s="191" t="n"/>
      <c r="BS300" s="191" t="n"/>
      <c r="BT300" s="191" t="n"/>
      <c r="BU300" s="191" t="n"/>
      <c r="BV300" s="191" t="n"/>
      <c r="BW300" s="191" t="n"/>
      <c r="BX300" s="191" t="n"/>
      <c r="BY300" s="191" t="n"/>
      <c r="BZ300" s="191" t="n"/>
      <c r="CA300" s="191" t="n"/>
      <c r="CB300" s="191" t="n"/>
      <c r="CC300" s="191" t="n"/>
      <c r="CD300" s="191" t="n"/>
      <c r="CE300" s="191" t="n"/>
      <c r="CF300" s="191" t="n"/>
      <c r="CG300" s="191" t="n"/>
      <c r="CH300" s="191" t="n"/>
      <c r="CI300" s="191" t="n"/>
      <c r="CJ300" s="2783" t="n"/>
      <c r="CM300" s="191" t="n"/>
      <c r="CN300" s="191" t="n"/>
      <c r="CO300" s="191" t="n"/>
      <c r="CP300" s="190" t="n"/>
      <c r="CQ300" s="191" t="n"/>
      <c r="CR300" s="2606" t="n"/>
      <c r="CS300" s="2606" t="n"/>
      <c r="CT300" s="2606" t="n"/>
      <c r="CU300" s="2606" t="n"/>
      <c r="CV300" s="2606" t="n"/>
      <c r="CW300" s="2606" t="n"/>
      <c r="CZ300" s="2606" t="n"/>
      <c r="DA300" s="2606" t="n"/>
      <c r="DB300" s="2606" t="n"/>
      <c r="DC300" s="2606" t="n"/>
      <c r="DD300" s="2606" t="n"/>
      <c r="DE300" s="191" t="n"/>
      <c r="DF300" s="191" t="n"/>
      <c r="DG300" s="191" t="n"/>
      <c r="DH300" s="191" t="n"/>
      <c r="DI300" s="418" t="n"/>
      <c r="DJ300" s="2605" t="n"/>
    </row>
    <row customFormat="1" r="301" s="2730">
      <c r="H301" s="2728" t="n"/>
      <c r="J301" s="2728" t="n"/>
      <c r="N301" s="190" t="n"/>
      <c r="T301" s="2728" t="n"/>
      <c r="AB301" s="191" t="n"/>
      <c r="AC301" s="191" t="n"/>
      <c r="AD301" s="191" t="n"/>
      <c r="AE301" s="191" t="n"/>
      <c r="AF301" s="191" t="n"/>
      <c r="AG301" s="191" t="n"/>
      <c r="AH301" s="191" t="n"/>
      <c r="AI301" s="191" t="n"/>
      <c r="AJ301" s="191" t="n"/>
      <c r="AK301" s="191" t="n"/>
      <c r="AL301" s="191" t="n"/>
      <c r="AM301" s="191" t="n"/>
      <c r="AN301" s="191" t="n"/>
      <c r="AO301" s="191" t="n"/>
      <c r="AP301" s="191" t="n"/>
      <c r="AQ301" s="191" t="n"/>
      <c r="AR301" s="191" t="n"/>
      <c r="AS301" s="191" t="n"/>
      <c r="AT301" s="191" t="n"/>
      <c r="AU301" s="2605" t="n"/>
      <c r="AV301" s="191" t="n"/>
      <c r="AW301" s="191" t="n"/>
      <c r="AX301" s="191" t="n"/>
      <c r="AY301" s="191" t="n"/>
      <c r="AZ301" s="191" t="n"/>
      <c r="BA301" s="191" t="n"/>
      <c r="BB301" s="191" t="n"/>
      <c r="BC301" s="191" t="n"/>
      <c r="BD301" s="191" t="n"/>
      <c r="BE301" s="191" t="n"/>
      <c r="BF301" s="191" t="n"/>
      <c r="BG301" s="191" t="n"/>
      <c r="BH301" s="191" t="n"/>
      <c r="BI301" s="191" t="n"/>
      <c r="BJ301" s="191" t="n"/>
      <c r="BK301" s="2605" t="n"/>
      <c r="BL301" s="191" t="n"/>
      <c r="BM301" s="191" t="n"/>
      <c r="BN301" s="191" t="n"/>
      <c r="BO301" s="191" t="n"/>
      <c r="BP301" s="191" t="n"/>
      <c r="BQ301" s="191" t="n"/>
      <c r="BR301" s="191" t="n"/>
      <c r="BS301" s="191" t="n"/>
      <c r="BT301" s="191" t="n"/>
      <c r="BU301" s="191" t="n"/>
      <c r="BV301" s="191" t="n"/>
      <c r="BW301" s="191" t="n"/>
      <c r="BX301" s="191" t="n"/>
      <c r="BY301" s="191" t="n"/>
      <c r="BZ301" s="191" t="n"/>
      <c r="CA301" s="191" t="n"/>
      <c r="CB301" s="191" t="n"/>
      <c r="CC301" s="191" t="n"/>
      <c r="CD301" s="191" t="n"/>
      <c r="CE301" s="191" t="n"/>
      <c r="CF301" s="191" t="n"/>
      <c r="CG301" s="191" t="n"/>
      <c r="CH301" s="191" t="n"/>
      <c r="CI301" s="191" t="n"/>
      <c r="CJ301" s="2783" t="n"/>
      <c r="CM301" s="191" t="n"/>
      <c r="CN301" s="191" t="n"/>
      <c r="CO301" s="191" t="n"/>
      <c r="CP301" s="190" t="n"/>
      <c r="CQ301" s="191" t="n"/>
      <c r="CR301" s="2606" t="n"/>
      <c r="CS301" s="2606" t="n"/>
      <c r="CT301" s="2606" t="n"/>
      <c r="CU301" s="2606" t="n"/>
      <c r="CV301" s="2606" t="n"/>
      <c r="CW301" s="2606" t="n"/>
      <c r="CZ301" s="2606" t="n"/>
      <c r="DA301" s="2606" t="n"/>
      <c r="DB301" s="2606" t="n"/>
      <c r="DC301" s="2606" t="n"/>
      <c r="DD301" s="2606" t="n"/>
      <c r="DE301" s="191" t="n"/>
      <c r="DF301" s="191" t="n"/>
      <c r="DG301" s="191" t="n"/>
      <c r="DH301" s="191" t="n"/>
      <c r="DI301" s="418" t="n"/>
      <c r="DJ301" s="2605" t="n"/>
    </row>
    <row customFormat="1" r="302" s="2730">
      <c r="H302" s="2728" t="n"/>
      <c r="J302" s="2728" t="n"/>
      <c r="N302" s="190" t="n"/>
      <c r="T302" s="2728" t="n"/>
      <c r="AB302" s="191" t="n"/>
      <c r="AC302" s="191" t="n"/>
      <c r="AD302" s="191" t="n"/>
      <c r="AE302" s="191" t="n"/>
      <c r="AF302" s="191" t="n"/>
      <c r="AG302" s="191" t="n"/>
      <c r="AH302" s="191" t="n"/>
      <c r="AI302" s="191" t="n"/>
      <c r="AJ302" s="191" t="n"/>
      <c r="AK302" s="191" t="n"/>
      <c r="AL302" s="191" t="n"/>
      <c r="AM302" s="191" t="n"/>
      <c r="AN302" s="191" t="n"/>
      <c r="AO302" s="191" t="n"/>
      <c r="AP302" s="191" t="n"/>
      <c r="AQ302" s="191" t="n"/>
      <c r="AR302" s="191" t="n"/>
      <c r="AS302" s="191" t="n"/>
      <c r="AT302" s="191" t="n"/>
      <c r="AU302" s="2605" t="n"/>
      <c r="AV302" s="191" t="n"/>
      <c r="AW302" s="191" t="n"/>
      <c r="AX302" s="191" t="n"/>
      <c r="AY302" s="191" t="n"/>
      <c r="AZ302" s="191" t="n"/>
      <c r="BA302" s="191" t="n"/>
      <c r="BB302" s="191" t="n"/>
      <c r="BC302" s="191" t="n"/>
      <c r="BD302" s="191" t="n"/>
      <c r="BE302" s="191" t="n"/>
      <c r="BF302" s="191" t="n"/>
      <c r="BG302" s="191" t="n"/>
      <c r="BH302" s="191" t="n"/>
      <c r="BI302" s="191" t="n"/>
      <c r="BJ302" s="191" t="n"/>
      <c r="BK302" s="2605" t="n"/>
      <c r="BL302" s="191" t="n"/>
      <c r="BM302" s="191" t="n"/>
      <c r="BN302" s="191" t="n"/>
      <c r="BO302" s="191" t="n"/>
      <c r="BP302" s="191" t="n"/>
      <c r="BQ302" s="191" t="n"/>
      <c r="BR302" s="191" t="n"/>
      <c r="BS302" s="191" t="n"/>
      <c r="BT302" s="191" t="n"/>
      <c r="BU302" s="191" t="n"/>
      <c r="BV302" s="191" t="n"/>
      <c r="BW302" s="191" t="n"/>
      <c r="BX302" s="191" t="n"/>
      <c r="BY302" s="191" t="n"/>
      <c r="BZ302" s="191" t="n"/>
      <c r="CA302" s="191" t="n"/>
      <c r="CB302" s="191" t="n"/>
      <c r="CC302" s="191" t="n"/>
      <c r="CD302" s="191" t="n"/>
      <c r="CE302" s="191" t="n"/>
      <c r="CF302" s="191" t="n"/>
      <c r="CG302" s="191" t="n"/>
      <c r="CH302" s="191" t="n"/>
      <c r="CI302" s="191" t="n"/>
      <c r="CJ302" s="2783" t="n"/>
      <c r="CM302" s="191" t="n"/>
      <c r="CN302" s="191" t="n"/>
      <c r="CO302" s="191" t="n"/>
      <c r="CP302" s="190" t="n"/>
      <c r="CQ302" s="191" t="n"/>
      <c r="CR302" s="2606" t="n"/>
      <c r="CS302" s="2606" t="n"/>
      <c r="CT302" s="2606" t="n"/>
      <c r="CU302" s="2606" t="n"/>
      <c r="CV302" s="2606" t="n"/>
      <c r="CW302" s="2606" t="n"/>
      <c r="CZ302" s="2606" t="n"/>
      <c r="DA302" s="2606" t="n"/>
      <c r="DB302" s="2606" t="n"/>
      <c r="DC302" s="2606" t="n"/>
      <c r="DD302" s="2606" t="n"/>
      <c r="DE302" s="191" t="n"/>
      <c r="DF302" s="191" t="n"/>
      <c r="DG302" s="191" t="n"/>
      <c r="DH302" s="191" t="n"/>
      <c r="DI302" s="418" t="n"/>
      <c r="DJ302" s="2605" t="n"/>
    </row>
    <row customFormat="1" r="303" s="2730">
      <c r="H303" s="2728" t="n"/>
      <c r="J303" s="2728" t="n"/>
      <c r="N303" s="190" t="n"/>
      <c r="T303" s="2728" t="n"/>
      <c r="AB303" s="191" t="n"/>
      <c r="AC303" s="191" t="n"/>
      <c r="AD303" s="191" t="n"/>
      <c r="AE303" s="191" t="n"/>
      <c r="AF303" s="191" t="n"/>
      <c r="AG303" s="191" t="n"/>
      <c r="AH303" s="191" t="n"/>
      <c r="AI303" s="191" t="n"/>
      <c r="AJ303" s="191" t="n"/>
      <c r="AK303" s="191" t="n"/>
      <c r="AL303" s="191" t="n"/>
      <c r="AM303" s="191" t="n"/>
      <c r="AN303" s="191" t="n"/>
      <c r="AO303" s="191" t="n"/>
      <c r="AP303" s="191" t="n"/>
      <c r="AQ303" s="191" t="n"/>
      <c r="AR303" s="191" t="n"/>
      <c r="AS303" s="191" t="n"/>
      <c r="AT303" s="191" t="n"/>
      <c r="AU303" s="2605" t="n"/>
      <c r="AV303" s="191" t="n"/>
      <c r="AW303" s="191" t="n"/>
      <c r="AX303" s="191" t="n"/>
      <c r="AY303" s="191" t="n"/>
      <c r="AZ303" s="191" t="n"/>
      <c r="BA303" s="191" t="n"/>
      <c r="BB303" s="191" t="n"/>
      <c r="BC303" s="191" t="n"/>
      <c r="BD303" s="191" t="n"/>
      <c r="BE303" s="191" t="n"/>
      <c r="BF303" s="191" t="n"/>
      <c r="BG303" s="191" t="n"/>
      <c r="BH303" s="191" t="n"/>
      <c r="BI303" s="191" t="n"/>
      <c r="BJ303" s="191" t="n"/>
      <c r="BK303" s="2605" t="n"/>
      <c r="BL303" s="191" t="n"/>
      <c r="BM303" s="191" t="n"/>
      <c r="BN303" s="191" t="n"/>
      <c r="BO303" s="191" t="n"/>
      <c r="BP303" s="191" t="n"/>
      <c r="BQ303" s="191" t="n"/>
      <c r="BR303" s="191" t="n"/>
      <c r="BS303" s="191" t="n"/>
      <c r="BT303" s="191" t="n"/>
      <c r="BU303" s="191" t="n"/>
      <c r="BV303" s="191" t="n"/>
      <c r="BW303" s="191" t="n"/>
      <c r="BX303" s="191" t="n"/>
      <c r="BY303" s="191" t="n"/>
      <c r="BZ303" s="191" t="n"/>
      <c r="CA303" s="191" t="n"/>
      <c r="CB303" s="191" t="n"/>
      <c r="CC303" s="191" t="n"/>
      <c r="CD303" s="191" t="n"/>
      <c r="CE303" s="191" t="n"/>
      <c r="CF303" s="191" t="n"/>
      <c r="CG303" s="191" t="n"/>
      <c r="CH303" s="191" t="n"/>
      <c r="CI303" s="191" t="n"/>
      <c r="CJ303" s="2783" t="n"/>
      <c r="CM303" s="191" t="n"/>
      <c r="CN303" s="191" t="n"/>
      <c r="CO303" s="191" t="n"/>
      <c r="CP303" s="190" t="n"/>
      <c r="CQ303" s="191" t="n"/>
      <c r="CR303" s="2606" t="n"/>
      <c r="CS303" s="2606" t="n"/>
      <c r="CT303" s="2606" t="n"/>
      <c r="CU303" s="2606" t="n"/>
      <c r="CV303" s="2606" t="n"/>
      <c r="CW303" s="2606" t="n"/>
      <c r="CZ303" s="2606" t="n"/>
      <c r="DA303" s="2606" t="n"/>
      <c r="DB303" s="2606" t="n"/>
      <c r="DC303" s="2606" t="n"/>
      <c r="DD303" s="2606" t="n"/>
      <c r="DE303" s="191" t="n"/>
      <c r="DF303" s="191" t="n"/>
      <c r="DG303" s="191" t="n"/>
      <c r="DH303" s="191" t="n"/>
      <c r="DI303" s="418" t="n"/>
      <c r="DJ303" s="2605" t="n"/>
    </row>
    <row customFormat="1" r="304" s="2730">
      <c r="H304" s="2728" t="n"/>
      <c r="J304" s="2728" t="n"/>
      <c r="N304" s="190" t="n"/>
      <c r="T304" s="2728" t="n"/>
      <c r="AB304" s="191" t="n"/>
      <c r="AC304" s="191" t="n"/>
      <c r="AD304" s="191" t="n"/>
      <c r="AE304" s="191" t="n"/>
      <c r="AF304" s="191" t="n"/>
      <c r="AG304" s="191" t="n"/>
      <c r="AH304" s="191" t="n"/>
      <c r="AI304" s="191" t="n"/>
      <c r="AJ304" s="191" t="n"/>
      <c r="AK304" s="191" t="n"/>
      <c r="AL304" s="191" t="n"/>
      <c r="AM304" s="191" t="n"/>
      <c r="AN304" s="191" t="n"/>
      <c r="AO304" s="191" t="n"/>
      <c r="AP304" s="191" t="n"/>
      <c r="AQ304" s="191" t="n"/>
      <c r="AR304" s="191" t="n"/>
      <c r="AS304" s="191" t="n"/>
      <c r="AT304" s="191" t="n"/>
      <c r="AU304" s="2605" t="n"/>
      <c r="AV304" s="191" t="n"/>
      <c r="AW304" s="191" t="n"/>
      <c r="AX304" s="191" t="n"/>
      <c r="AY304" s="191" t="n"/>
      <c r="AZ304" s="191" t="n"/>
      <c r="BA304" s="191" t="n"/>
      <c r="BB304" s="191" t="n"/>
      <c r="BC304" s="191" t="n"/>
      <c r="BD304" s="191" t="n"/>
      <c r="BE304" s="191" t="n"/>
      <c r="BF304" s="191" t="n"/>
      <c r="BG304" s="191" t="n"/>
      <c r="BH304" s="191" t="n"/>
      <c r="BI304" s="191" t="n"/>
      <c r="BJ304" s="191" t="n"/>
      <c r="BK304" s="2605" t="n"/>
      <c r="BL304" s="191" t="n"/>
      <c r="BM304" s="191" t="n"/>
      <c r="BN304" s="191" t="n"/>
      <c r="BO304" s="191" t="n"/>
      <c r="BP304" s="191" t="n"/>
      <c r="BQ304" s="191" t="n"/>
      <c r="BR304" s="191" t="n"/>
      <c r="BS304" s="191" t="n"/>
      <c r="BT304" s="191" t="n"/>
      <c r="BU304" s="191" t="n"/>
      <c r="BV304" s="191" t="n"/>
      <c r="BW304" s="191" t="n"/>
      <c r="BX304" s="191" t="n"/>
      <c r="BY304" s="191" t="n"/>
      <c r="BZ304" s="191" t="n"/>
      <c r="CA304" s="191" t="n"/>
      <c r="CB304" s="191" t="n"/>
      <c r="CC304" s="191" t="n"/>
      <c r="CD304" s="191" t="n"/>
      <c r="CE304" s="191" t="n"/>
      <c r="CF304" s="191" t="n"/>
      <c r="CG304" s="191" t="n"/>
      <c r="CH304" s="191" t="n"/>
      <c r="CI304" s="191" t="n"/>
      <c r="CJ304" s="2783" t="n"/>
      <c r="CK304" s="191" t="n"/>
      <c r="CL304" s="191" t="n"/>
      <c r="CM304" s="191" t="n"/>
      <c r="CN304" s="191" t="n"/>
      <c r="CO304" s="191" t="n"/>
      <c r="CP304" s="190" t="n"/>
      <c r="CQ304" s="191" t="n"/>
      <c r="CR304" s="2606" t="n"/>
      <c r="CS304" s="2606" t="n"/>
      <c r="CT304" s="2606" t="n"/>
      <c r="CU304" s="2606" t="n"/>
      <c r="CV304" s="2606" t="n"/>
      <c r="CW304" s="2606" t="n"/>
      <c r="CZ304" s="2606" t="n"/>
      <c r="DA304" s="2606" t="n"/>
      <c r="DB304" s="2606" t="n"/>
      <c r="DC304" s="2606" t="n"/>
      <c r="DD304" s="2606" t="n"/>
      <c r="DE304" s="191" t="n"/>
      <c r="DF304" s="191" t="n"/>
      <c r="DG304" s="191" t="n"/>
      <c r="DH304" s="191" t="n"/>
      <c r="DI304" s="418" t="n"/>
      <c r="DJ304" s="2605" t="n"/>
    </row>
    <row customFormat="1" r="305" s="2730">
      <c r="H305" s="2728" t="n"/>
      <c r="J305" s="2728" t="n"/>
      <c r="N305" s="190" t="n"/>
      <c r="T305" s="2728" t="n"/>
      <c r="AB305" s="191" t="n"/>
      <c r="AC305" s="191" t="n"/>
      <c r="AD305" s="191" t="n"/>
      <c r="AE305" s="191" t="n"/>
      <c r="AF305" s="191" t="n"/>
      <c r="AG305" s="191" t="n"/>
      <c r="AH305" s="191" t="n"/>
      <c r="AI305" s="191" t="n"/>
      <c r="AJ305" s="191" t="n"/>
      <c r="AK305" s="191" t="n"/>
      <c r="AL305" s="191" t="n"/>
      <c r="AM305" s="191" t="n"/>
      <c r="AN305" s="191" t="n"/>
      <c r="AO305" s="191" t="n"/>
      <c r="AP305" s="191" t="n"/>
      <c r="AQ305" s="191" t="n"/>
      <c r="AR305" s="191" t="n"/>
      <c r="AS305" s="191" t="n"/>
      <c r="AT305" s="191" t="n"/>
      <c r="AU305" s="2605" t="n"/>
      <c r="AV305" s="191" t="n"/>
      <c r="AW305" s="191" t="n"/>
      <c r="AX305" s="191" t="n"/>
      <c r="AY305" s="191" t="n"/>
      <c r="AZ305" s="191" t="n"/>
      <c r="BA305" s="191" t="n"/>
      <c r="BB305" s="191" t="n"/>
      <c r="BC305" s="191" t="n"/>
      <c r="BD305" s="191" t="n"/>
      <c r="BE305" s="191" t="n"/>
      <c r="BF305" s="191" t="n"/>
      <c r="BG305" s="191" t="n"/>
      <c r="BH305" s="191" t="n"/>
      <c r="BI305" s="191" t="n"/>
      <c r="BJ305" s="191" t="n"/>
      <c r="BK305" s="2605" t="n"/>
      <c r="BL305" s="191" t="n"/>
      <c r="BM305" s="191" t="n"/>
      <c r="BN305" s="191" t="n"/>
      <c r="BO305" s="191" t="n"/>
      <c r="BP305" s="191" t="n"/>
      <c r="BQ305" s="191" t="n"/>
      <c r="BR305" s="191" t="n"/>
      <c r="BS305" s="191" t="n"/>
      <c r="BT305" s="191" t="n"/>
      <c r="BU305" s="191" t="n"/>
      <c r="BV305" s="191" t="n"/>
      <c r="BW305" s="191" t="n"/>
      <c r="BX305" s="191" t="n"/>
      <c r="BY305" s="191" t="n"/>
      <c r="BZ305" s="191" t="n"/>
      <c r="CA305" s="191" t="n"/>
      <c r="CB305" s="191" t="n"/>
      <c r="CC305" s="191" t="n"/>
      <c r="CD305" s="191" t="n"/>
      <c r="CE305" s="191" t="n"/>
      <c r="CF305" s="191" t="n"/>
      <c r="CG305" s="191" t="n"/>
      <c r="CH305" s="191" t="n"/>
      <c r="CI305" s="191" t="n"/>
      <c r="CJ305" s="2783" t="n"/>
      <c r="CK305" s="191" t="n"/>
      <c r="CL305" s="191" t="n"/>
      <c r="CM305" s="191" t="n"/>
      <c r="CN305" s="191" t="n"/>
      <c r="CO305" s="191" t="n"/>
      <c r="CP305" s="190" t="n"/>
      <c r="CQ305" s="191" t="n"/>
      <c r="CR305" s="2606" t="n"/>
      <c r="CS305" s="2606" t="n"/>
      <c r="CT305" s="2606" t="n"/>
      <c r="CU305" s="2606" t="n"/>
      <c r="CV305" s="2606" t="n"/>
      <c r="CW305" s="2606" t="n"/>
      <c r="CZ305" s="2606" t="n"/>
      <c r="DA305" s="2606" t="n"/>
      <c r="DB305" s="2606" t="n"/>
      <c r="DC305" s="2606" t="n"/>
      <c r="DD305" s="2606" t="n"/>
      <c r="DE305" s="191" t="n"/>
      <c r="DF305" s="191" t="n"/>
      <c r="DG305" s="191" t="n"/>
      <c r="DH305" s="191" t="n"/>
      <c r="DI305" s="418" t="n"/>
      <c r="DJ305" s="2605" t="n"/>
    </row>
    <row customFormat="1" r="306" s="2730">
      <c r="H306" s="2728" t="n"/>
      <c r="J306" s="2728" t="n"/>
      <c r="N306" s="190" t="n"/>
      <c r="T306" s="2728" t="n"/>
      <c r="AB306" s="191" t="n"/>
      <c r="AC306" s="191" t="n"/>
      <c r="AD306" s="191" t="n"/>
      <c r="AE306" s="191" t="n"/>
      <c r="AF306" s="191" t="n"/>
      <c r="AG306" s="191" t="n"/>
      <c r="AH306" s="191" t="n"/>
      <c r="AI306" s="191" t="n"/>
      <c r="AJ306" s="191" t="n"/>
      <c r="AK306" s="191" t="n"/>
      <c r="AL306" s="191" t="n"/>
      <c r="AM306" s="191" t="n"/>
      <c r="AN306" s="191" t="n"/>
      <c r="AO306" s="191" t="n"/>
      <c r="AP306" s="191" t="n"/>
      <c r="AQ306" s="191" t="n"/>
      <c r="AR306" s="191" t="n"/>
      <c r="AS306" s="191" t="n"/>
      <c r="AT306" s="191" t="n"/>
      <c r="AU306" s="2605" t="n"/>
      <c r="AV306" s="191" t="n"/>
      <c r="AW306" s="191" t="n"/>
      <c r="AX306" s="191" t="n"/>
      <c r="AY306" s="191" t="n"/>
      <c r="AZ306" s="191" t="n"/>
      <c r="BA306" s="191" t="n"/>
      <c r="BB306" s="191" t="n"/>
      <c r="BC306" s="191" t="n"/>
      <c r="BD306" s="191" t="n"/>
      <c r="BE306" s="191" t="n"/>
      <c r="BF306" s="191" t="n"/>
      <c r="BG306" s="191" t="n"/>
      <c r="BH306" s="191" t="n"/>
      <c r="BI306" s="191" t="n"/>
      <c r="BJ306" s="191" t="n"/>
      <c r="BK306" s="2605" t="n"/>
      <c r="BL306" s="191" t="n"/>
      <c r="BM306" s="191" t="n"/>
      <c r="BN306" s="191" t="n"/>
      <c r="BO306" s="191" t="n"/>
      <c r="BP306" s="191" t="n"/>
      <c r="BQ306" s="191" t="n"/>
      <c r="BR306" s="191" t="n"/>
      <c r="BS306" s="191" t="n"/>
      <c r="BT306" s="191" t="n"/>
      <c r="BU306" s="191" t="n"/>
      <c r="BV306" s="191" t="n"/>
      <c r="BW306" s="191" t="n"/>
      <c r="BX306" s="191" t="n"/>
      <c r="BY306" s="191" t="n"/>
      <c r="BZ306" s="191" t="n"/>
      <c r="CA306" s="191" t="n"/>
      <c r="CB306" s="191" t="n"/>
      <c r="CC306" s="191" t="n"/>
      <c r="CD306" s="191" t="n"/>
      <c r="CE306" s="191" t="n"/>
      <c r="CF306" s="191" t="n"/>
      <c r="CG306" s="191" t="n"/>
      <c r="CH306" s="191" t="n"/>
      <c r="CI306" s="191" t="n"/>
      <c r="CJ306" s="2783" t="n"/>
      <c r="CK306" s="191" t="n"/>
      <c r="CL306" s="191" t="n"/>
      <c r="CM306" s="191" t="n"/>
      <c r="CN306" s="191" t="n"/>
      <c r="CO306" s="191" t="n"/>
      <c r="CP306" s="190" t="n"/>
      <c r="CQ306" s="191" t="n"/>
      <c r="CR306" s="2606" t="n"/>
      <c r="CS306" s="2606" t="n"/>
      <c r="CT306" s="2606" t="n"/>
      <c r="CU306" s="2606" t="n"/>
      <c r="CV306" s="2606" t="n"/>
      <c r="CW306" s="2606" t="n"/>
      <c r="CZ306" s="2606" t="n"/>
      <c r="DA306" s="2606" t="n"/>
      <c r="DB306" s="2606" t="n"/>
      <c r="DC306" s="2606" t="n"/>
      <c r="DD306" s="2606" t="n"/>
      <c r="DE306" s="191" t="n"/>
      <c r="DF306" s="191" t="n"/>
      <c r="DG306" s="191" t="n"/>
      <c r="DH306" s="191" t="n"/>
      <c r="DI306" s="2781" t="n"/>
      <c r="DJ306" s="2605" t="n"/>
    </row>
    <row customFormat="1" r="307" s="2730">
      <c r="H307" s="2728" t="n"/>
      <c r="J307" s="2728" t="n"/>
      <c r="N307" s="190" t="n"/>
      <c r="T307" s="2728" t="n"/>
      <c r="AB307" s="191" t="n"/>
      <c r="AC307" s="191" t="n"/>
      <c r="AD307" s="191" t="n"/>
      <c r="AE307" s="191" t="n"/>
      <c r="AF307" s="191" t="n"/>
      <c r="AG307" s="191" t="n"/>
      <c r="AH307" s="191" t="n"/>
      <c r="AI307" s="191" t="n"/>
      <c r="AJ307" s="191" t="n"/>
      <c r="AK307" s="191" t="n"/>
      <c r="AL307" s="191" t="n"/>
      <c r="AM307" s="191" t="n"/>
      <c r="AN307" s="191" t="n"/>
      <c r="AO307" s="191" t="n"/>
      <c r="AP307" s="191" t="n"/>
      <c r="AQ307" s="191" t="n"/>
      <c r="AR307" s="191" t="n"/>
      <c r="AS307" s="191" t="n"/>
      <c r="AT307" s="191" t="n"/>
      <c r="AU307" s="2605" t="n"/>
      <c r="AV307" s="191" t="n"/>
      <c r="AW307" s="191" t="n"/>
      <c r="AX307" s="191" t="n"/>
      <c r="AY307" s="191" t="n"/>
      <c r="AZ307" s="191" t="n"/>
      <c r="BA307" s="191" t="n"/>
      <c r="BB307" s="191" t="n"/>
      <c r="BC307" s="191" t="n"/>
      <c r="BD307" s="191" t="n"/>
      <c r="BE307" s="191" t="n"/>
      <c r="BF307" s="191" t="n"/>
      <c r="BG307" s="191" t="n"/>
      <c r="BH307" s="191" t="n"/>
      <c r="BI307" s="191" t="n"/>
      <c r="BJ307" s="191" t="n"/>
      <c r="BK307" s="2605" t="n"/>
      <c r="BL307" s="191" t="n"/>
      <c r="BM307" s="191" t="n"/>
      <c r="BN307" s="191" t="n"/>
      <c r="BO307" s="191" t="n"/>
      <c r="BP307" s="191" t="n"/>
      <c r="BQ307" s="191" t="n"/>
      <c r="BR307" s="191" t="n"/>
      <c r="BS307" s="191" t="n"/>
      <c r="BT307" s="191" t="n"/>
      <c r="BU307" s="191" t="n"/>
      <c r="BV307" s="191" t="n"/>
      <c r="BW307" s="191" t="n"/>
      <c r="BX307" s="191" t="n"/>
      <c r="BY307" s="191" t="n"/>
      <c r="BZ307" s="191" t="n"/>
      <c r="CA307" s="191" t="n"/>
      <c r="CB307" s="191" t="n"/>
      <c r="CC307" s="191" t="n"/>
      <c r="CD307" s="191" t="n"/>
      <c r="CE307" s="191" t="n"/>
      <c r="CF307" s="191" t="n"/>
      <c r="CG307" s="191" t="n"/>
      <c r="CH307" s="191" t="n"/>
      <c r="CI307" s="191" t="n"/>
      <c r="CJ307" s="2783" t="n"/>
      <c r="CK307" s="191" t="n"/>
      <c r="CL307" s="191" t="n"/>
      <c r="CM307" s="191" t="n"/>
      <c r="CN307" s="191" t="n"/>
      <c r="CO307" s="191" t="n"/>
      <c r="CP307" s="190" t="n"/>
      <c r="CQ307" s="191" t="n"/>
      <c r="CR307" s="2606" t="n"/>
      <c r="CS307" s="2606" t="n"/>
      <c r="CT307" s="2606" t="n"/>
      <c r="CU307" s="2606" t="n"/>
      <c r="CV307" s="2606" t="n"/>
      <c r="CW307" s="2606" t="n"/>
      <c r="CZ307" s="2606" t="n"/>
      <c r="DA307" s="2606" t="n"/>
      <c r="DB307" s="2606" t="n"/>
      <c r="DC307" s="2606" t="n"/>
      <c r="DD307" s="2606" t="n"/>
      <c r="DE307" s="191" t="n"/>
      <c r="DF307" s="191" t="n"/>
      <c r="DG307" s="191" t="n"/>
      <c r="DH307" s="191" t="n"/>
      <c r="DI307" s="2781" t="n"/>
      <c r="DJ307" s="2605" t="n"/>
    </row>
    <row customFormat="1" r="308" s="2730">
      <c r="H308" s="2728" t="n"/>
      <c r="J308" s="2728" t="n"/>
      <c r="N308" s="190" t="n"/>
      <c r="T308" s="2728" t="n"/>
      <c r="AB308" s="191" t="n"/>
      <c r="AC308" s="191" t="n"/>
      <c r="AD308" s="191" t="n"/>
      <c r="AE308" s="191" t="n"/>
      <c r="AF308" s="191" t="n"/>
      <c r="AG308" s="191" t="n"/>
      <c r="AH308" s="191" t="n"/>
      <c r="AI308" s="191" t="n"/>
      <c r="AJ308" s="191" t="n"/>
      <c r="AK308" s="191" t="n"/>
      <c r="AL308" s="191" t="n"/>
      <c r="AM308" s="191" t="n"/>
      <c r="AN308" s="191" t="n"/>
      <c r="AO308" s="191" t="n"/>
      <c r="AP308" s="191" t="n"/>
      <c r="AQ308" s="191" t="n"/>
      <c r="AR308" s="191" t="n"/>
      <c r="AS308" s="191" t="n"/>
      <c r="AT308" s="191" t="n"/>
      <c r="AU308" s="2605" t="n"/>
      <c r="AV308" s="191" t="n"/>
      <c r="AW308" s="191" t="n"/>
      <c r="AX308" s="191" t="n"/>
      <c r="AY308" s="191" t="n"/>
      <c r="AZ308" s="191" t="n"/>
      <c r="BA308" s="191" t="n"/>
      <c r="BB308" s="191" t="n"/>
      <c r="BC308" s="191" t="n"/>
      <c r="BD308" s="191" t="n"/>
      <c r="BE308" s="191" t="n"/>
      <c r="BF308" s="191" t="n"/>
      <c r="BG308" s="191" t="n"/>
      <c r="BH308" s="191" t="n"/>
      <c r="BI308" s="191" t="n"/>
      <c r="BJ308" s="191" t="n"/>
      <c r="BK308" s="2605" t="n"/>
      <c r="BL308" s="191" t="n"/>
      <c r="BM308" s="191" t="n"/>
      <c r="BN308" s="191" t="n"/>
      <c r="BO308" s="191" t="n"/>
      <c r="BP308" s="191" t="n"/>
      <c r="BQ308" s="191" t="n"/>
      <c r="BR308" s="191" t="n"/>
      <c r="BS308" s="191" t="n"/>
      <c r="BT308" s="191" t="n"/>
      <c r="BU308" s="191" t="n"/>
      <c r="BV308" s="191" t="n"/>
      <c r="BW308" s="191" t="n"/>
      <c r="BX308" s="191" t="n"/>
      <c r="BY308" s="191" t="n"/>
      <c r="BZ308" s="191" t="n"/>
      <c r="CA308" s="191" t="n"/>
      <c r="CB308" s="191" t="n"/>
      <c r="CC308" s="191" t="n"/>
      <c r="CD308" s="191" t="n"/>
      <c r="CE308" s="191" t="n"/>
      <c r="CF308" s="191" t="n"/>
      <c r="CG308" s="191" t="n"/>
      <c r="CH308" s="191" t="n"/>
      <c r="CI308" s="191" t="n"/>
      <c r="CJ308" s="2783" t="n"/>
      <c r="CK308" s="191" t="n"/>
      <c r="CL308" s="191" t="n"/>
      <c r="CM308" s="191" t="n"/>
      <c r="CN308" s="191" t="n"/>
      <c r="CO308" s="191" t="n"/>
      <c r="CP308" s="190" t="n"/>
      <c r="CQ308" s="191" t="n"/>
      <c r="CR308" s="2606" t="n"/>
      <c r="CS308" s="2606" t="n"/>
      <c r="CT308" s="2606" t="n"/>
      <c r="CU308" s="2606" t="n"/>
      <c r="CV308" s="2606" t="n"/>
      <c r="CW308" s="2606" t="n"/>
      <c r="CZ308" s="2606" t="n"/>
      <c r="DA308" s="2606" t="n"/>
      <c r="DB308" s="2606" t="n"/>
      <c r="DC308" s="2606" t="n"/>
      <c r="DD308" s="2606" t="n"/>
      <c r="DE308" s="191" t="n"/>
      <c r="DF308" s="191" t="n"/>
      <c r="DG308" s="191" t="n"/>
      <c r="DH308" s="191" t="n"/>
      <c r="DI308" s="2781" t="n"/>
      <c r="DJ308" s="2605" t="n"/>
    </row>
    <row customFormat="1" r="309" s="2730">
      <c r="H309" s="2728" t="n"/>
      <c r="J309" s="2728" t="n"/>
      <c r="N309" s="190" t="n"/>
      <c r="T309" s="2728" t="n"/>
      <c r="AB309" s="191" t="n"/>
      <c r="AC309" s="191" t="n"/>
      <c r="AD309" s="191" t="n"/>
      <c r="AE309" s="191" t="n"/>
      <c r="AF309" s="191" t="n"/>
      <c r="AG309" s="191" t="n"/>
      <c r="AH309" s="191" t="n"/>
      <c r="AI309" s="191" t="n"/>
      <c r="AJ309" s="191" t="n"/>
      <c r="AK309" s="191" t="n"/>
      <c r="AL309" s="191" t="n"/>
      <c r="AM309" s="191" t="n"/>
      <c r="AN309" s="191" t="n"/>
      <c r="AO309" s="191" t="n"/>
      <c r="AP309" s="191" t="n"/>
      <c r="AQ309" s="191" t="n"/>
      <c r="AR309" s="191" t="n"/>
      <c r="AS309" s="191" t="n"/>
      <c r="AT309" s="191" t="n"/>
      <c r="AU309" s="2605" t="n"/>
      <c r="AV309" s="191" t="n"/>
      <c r="AW309" s="191" t="n"/>
      <c r="AX309" s="191" t="n"/>
      <c r="AY309" s="191" t="n"/>
      <c r="AZ309" s="191" t="n"/>
      <c r="BA309" s="191" t="n"/>
      <c r="BB309" s="191" t="n"/>
      <c r="BC309" s="191" t="n"/>
      <c r="BD309" s="191" t="n"/>
      <c r="BE309" s="191" t="n"/>
      <c r="BF309" s="191" t="n"/>
      <c r="BG309" s="191" t="n"/>
      <c r="BH309" s="191" t="n"/>
      <c r="BI309" s="191" t="n"/>
      <c r="BJ309" s="191" t="n"/>
      <c r="BK309" s="2605" t="n"/>
      <c r="BL309" s="191" t="n"/>
      <c r="BM309" s="191" t="n"/>
      <c r="BN309" s="191" t="n"/>
      <c r="BO309" s="191" t="n"/>
      <c r="BP309" s="191" t="n"/>
      <c r="BQ309" s="191" t="n"/>
      <c r="BR309" s="191" t="n"/>
      <c r="BS309" s="191" t="n"/>
      <c r="BT309" s="191" t="n"/>
      <c r="BU309" s="191" t="n"/>
      <c r="BV309" s="191" t="n"/>
      <c r="BW309" s="191" t="n"/>
      <c r="BX309" s="191" t="n"/>
      <c r="BY309" s="191" t="n"/>
      <c r="BZ309" s="191" t="n"/>
      <c r="CA309" s="191" t="n"/>
      <c r="CB309" s="191" t="n"/>
      <c r="CC309" s="191" t="n"/>
      <c r="CD309" s="191" t="n"/>
      <c r="CE309" s="191" t="n"/>
      <c r="CF309" s="191" t="n"/>
      <c r="CG309" s="191" t="n"/>
      <c r="CH309" s="191" t="n"/>
      <c r="CI309" s="191" t="n"/>
      <c r="CJ309" s="2783" t="n"/>
      <c r="CK309" s="191" t="n"/>
      <c r="CL309" s="191" t="n"/>
      <c r="CM309" s="191" t="n"/>
      <c r="CN309" s="191" t="n"/>
      <c r="CO309" s="191" t="n"/>
      <c r="CP309" s="190" t="n"/>
      <c r="CQ309" s="191" t="n"/>
      <c r="CR309" s="2606" t="n"/>
      <c r="CS309" s="2606" t="n"/>
      <c r="CT309" s="2606" t="n"/>
      <c r="CU309" s="2606" t="n"/>
      <c r="CV309" s="2606" t="n"/>
      <c r="CW309" s="2606" t="n"/>
      <c r="CZ309" s="2606" t="n"/>
      <c r="DA309" s="2606" t="n"/>
      <c r="DB309" s="2606" t="n"/>
      <c r="DC309" s="2606" t="n"/>
      <c r="DD309" s="2606" t="n"/>
      <c r="DE309" s="191" t="n"/>
      <c r="DF309" s="191" t="n"/>
      <c r="DG309" s="191" t="n"/>
      <c r="DH309" s="191" t="n"/>
      <c r="DI309" s="2781" t="n"/>
      <c r="DJ309" s="2605" t="n"/>
    </row>
    <row customFormat="1" r="310" s="2730">
      <c r="H310" s="2728" t="n"/>
      <c r="J310" s="2728" t="n"/>
      <c r="N310" s="190" t="n"/>
      <c r="T310" s="2728" t="n"/>
      <c r="AB310" s="191" t="n"/>
      <c r="AC310" s="191" t="n"/>
      <c r="AD310" s="191" t="n"/>
      <c r="AE310" s="191" t="n"/>
      <c r="AF310" s="191" t="n"/>
      <c r="AG310" s="191" t="n"/>
      <c r="AH310" s="191" t="n"/>
      <c r="AI310" s="191" t="n"/>
      <c r="AJ310" s="191" t="n"/>
      <c r="AK310" s="191" t="n"/>
      <c r="AL310" s="191" t="n"/>
      <c r="AM310" s="191" t="n"/>
      <c r="AN310" s="191" t="n"/>
      <c r="AO310" s="191" t="n"/>
      <c r="AP310" s="191" t="n"/>
      <c r="AQ310" s="191" t="n"/>
      <c r="AR310" s="191" t="n"/>
      <c r="AS310" s="191" t="n"/>
      <c r="AT310" s="191" t="n"/>
      <c r="AU310" s="2605" t="n"/>
      <c r="AV310" s="191" t="n"/>
      <c r="AW310" s="191" t="n"/>
      <c r="AX310" s="191" t="n"/>
      <c r="AY310" s="191" t="n"/>
      <c r="AZ310" s="191" t="n"/>
      <c r="BA310" s="191" t="n"/>
      <c r="BB310" s="191" t="n"/>
      <c r="BC310" s="191" t="n"/>
      <c r="BD310" s="191" t="n"/>
      <c r="BE310" s="191" t="n"/>
      <c r="BF310" s="191" t="n"/>
      <c r="BG310" s="191" t="n"/>
      <c r="BH310" s="191" t="n"/>
      <c r="BI310" s="191" t="n"/>
      <c r="BJ310" s="191" t="n"/>
      <c r="BK310" s="2605" t="n"/>
      <c r="BL310" s="191" t="n"/>
      <c r="BM310" s="191" t="n"/>
      <c r="BN310" s="191" t="n"/>
      <c r="BO310" s="191" t="n"/>
      <c r="BP310" s="191" t="n"/>
      <c r="BQ310" s="191" t="n"/>
      <c r="BR310" s="191" t="n"/>
      <c r="BS310" s="191" t="n"/>
      <c r="BT310" s="191" t="n"/>
      <c r="BU310" s="191" t="n"/>
      <c r="BV310" s="191" t="n"/>
      <c r="BW310" s="191" t="n"/>
      <c r="BX310" s="191" t="n"/>
      <c r="BY310" s="191" t="n"/>
      <c r="BZ310" s="191" t="n"/>
      <c r="CA310" s="191" t="n"/>
      <c r="CB310" s="191" t="n"/>
      <c r="CC310" s="191" t="n"/>
      <c r="CD310" s="191" t="n"/>
      <c r="CE310" s="191" t="n"/>
      <c r="CF310" s="191" t="n"/>
      <c r="CG310" s="191" t="n"/>
      <c r="CH310" s="191" t="n"/>
      <c r="CI310" s="191" t="n"/>
      <c r="CJ310" s="2783" t="n"/>
      <c r="CK310" s="191" t="n"/>
      <c r="CL310" s="191" t="n"/>
      <c r="CM310" s="191" t="n"/>
      <c r="CN310" s="191" t="n"/>
      <c r="CO310" s="191" t="n"/>
      <c r="CP310" s="190" t="n"/>
      <c r="CQ310" s="191" t="n"/>
      <c r="CR310" s="2606" t="n"/>
      <c r="CS310" s="2606" t="n"/>
      <c r="CT310" s="2606" t="n"/>
      <c r="CU310" s="2606" t="n"/>
      <c r="CV310" s="2606" t="n"/>
      <c r="CW310" s="2606" t="n"/>
      <c r="CZ310" s="2606" t="n"/>
      <c r="DA310" s="2606" t="n"/>
      <c r="DB310" s="2606" t="n"/>
      <c r="DC310" s="2606" t="n"/>
      <c r="DD310" s="2606" t="n"/>
      <c r="DE310" s="191" t="n"/>
      <c r="DF310" s="191" t="n"/>
      <c r="DG310" s="191" t="n"/>
      <c r="DH310" s="191" t="n"/>
      <c r="DI310" s="2781" t="n"/>
      <c r="DJ310" s="2605" t="n"/>
    </row>
    <row customFormat="1" r="311" s="2730">
      <c r="H311" s="2728" t="n"/>
      <c r="J311" s="2728" t="n"/>
      <c r="N311" s="190" t="n"/>
      <c r="T311" s="2728" t="n"/>
      <c r="AB311" s="191" t="n"/>
      <c r="AC311" s="191" t="n"/>
      <c r="AD311" s="191" t="n"/>
      <c r="AE311" s="191" t="n"/>
      <c r="AF311" s="191" t="n"/>
      <c r="AG311" s="191" t="n"/>
      <c r="AH311" s="191" t="n"/>
      <c r="AI311" s="191" t="n"/>
      <c r="AJ311" s="191" t="n"/>
      <c r="AK311" s="191" t="n"/>
      <c r="AL311" s="191" t="n"/>
      <c r="AM311" s="191" t="n"/>
      <c r="AN311" s="191" t="n"/>
      <c r="AO311" s="191" t="n"/>
      <c r="AP311" s="191" t="n"/>
      <c r="AQ311" s="191" t="n"/>
      <c r="AR311" s="191" t="n"/>
      <c r="AS311" s="191" t="n"/>
      <c r="AT311" s="191" t="n"/>
      <c r="AU311" s="2605" t="n"/>
      <c r="AV311" s="191" t="n"/>
      <c r="AW311" s="191" t="n"/>
      <c r="AX311" s="191" t="n"/>
      <c r="AY311" s="191" t="n"/>
      <c r="AZ311" s="191" t="n"/>
      <c r="BA311" s="191" t="n"/>
      <c r="BB311" s="191" t="n"/>
      <c r="BC311" s="191" t="n"/>
      <c r="BD311" s="191" t="n"/>
      <c r="BE311" s="191" t="n"/>
      <c r="BF311" s="191" t="n"/>
      <c r="BG311" s="191" t="n"/>
      <c r="BH311" s="191" t="n"/>
      <c r="BI311" s="191" t="n"/>
      <c r="BJ311" s="191" t="n"/>
      <c r="BK311" s="2605" t="n"/>
      <c r="BL311" s="191" t="n"/>
      <c r="BM311" s="191" t="n"/>
      <c r="BN311" s="191" t="n"/>
      <c r="BO311" s="191" t="n"/>
      <c r="BP311" s="191" t="n"/>
      <c r="BQ311" s="191" t="n"/>
      <c r="BR311" s="191" t="n"/>
      <c r="BS311" s="191" t="n"/>
      <c r="BT311" s="191" t="n"/>
      <c r="BU311" s="191" t="n"/>
      <c r="BV311" s="191" t="n"/>
      <c r="BW311" s="191" t="n"/>
      <c r="BX311" s="191" t="n"/>
      <c r="BY311" s="191" t="n"/>
      <c r="BZ311" s="191" t="n"/>
      <c r="CA311" s="191" t="n"/>
      <c r="CB311" s="191" t="n"/>
      <c r="CC311" s="191" t="n"/>
      <c r="CD311" s="191" t="n"/>
      <c r="CE311" s="191" t="n"/>
      <c r="CF311" s="191" t="n"/>
      <c r="CG311" s="191" t="n"/>
      <c r="CH311" s="191" t="n"/>
      <c r="CI311" s="191" t="n"/>
      <c r="CJ311" s="2783" t="n"/>
      <c r="CK311" s="191" t="n"/>
      <c r="CL311" s="191" t="n"/>
      <c r="CM311" s="191" t="n"/>
      <c r="CN311" s="191" t="n"/>
      <c r="CO311" s="191" t="n"/>
      <c r="CP311" s="190" t="n"/>
      <c r="CQ311" s="191" t="n"/>
      <c r="CR311" s="2606" t="n"/>
      <c r="CS311" s="2606" t="n"/>
      <c r="CT311" s="2606" t="n"/>
      <c r="CU311" s="2606" t="n"/>
      <c r="CV311" s="2606" t="n"/>
      <c r="CW311" s="2606" t="n"/>
      <c r="CZ311" s="2606" t="n"/>
      <c r="DA311" s="2606" t="n"/>
      <c r="DB311" s="2606" t="n"/>
      <c r="DC311" s="2606" t="n"/>
      <c r="DD311" s="2606" t="n"/>
      <c r="DE311" s="191" t="n"/>
      <c r="DF311" s="191" t="n"/>
      <c r="DG311" s="191" t="n"/>
      <c r="DH311" s="191" t="n"/>
      <c r="DI311" s="2781" t="n"/>
      <c r="DJ311" s="2605" t="n"/>
    </row>
    <row customFormat="1" r="312" s="2730">
      <c r="H312" s="2728" t="n"/>
      <c r="J312" s="2728" t="n"/>
      <c r="N312" s="190" t="n"/>
      <c r="T312" s="2728" t="n"/>
      <c r="AB312" s="191" t="n"/>
      <c r="AC312" s="191" t="n"/>
      <c r="AD312" s="191" t="n"/>
      <c r="AE312" s="191" t="n"/>
      <c r="AF312" s="191" t="n"/>
      <c r="AG312" s="191" t="n"/>
      <c r="AH312" s="191" t="n"/>
      <c r="AI312" s="191" t="n"/>
      <c r="AJ312" s="191" t="n"/>
      <c r="AK312" s="191" t="n"/>
      <c r="AL312" s="191" t="n"/>
      <c r="AM312" s="191" t="n"/>
      <c r="AN312" s="191" t="n"/>
      <c r="AO312" s="191" t="n"/>
      <c r="AP312" s="191" t="n"/>
      <c r="AQ312" s="191" t="n"/>
      <c r="AR312" s="191" t="n"/>
      <c r="AS312" s="191" t="n"/>
      <c r="AT312" s="191" t="n"/>
      <c r="AU312" s="2605" t="n"/>
      <c r="AV312" s="191" t="n"/>
      <c r="AW312" s="191" t="n"/>
      <c r="AX312" s="191" t="n"/>
      <c r="AY312" s="191" t="n"/>
      <c r="AZ312" s="191" t="n"/>
      <c r="BA312" s="191" t="n"/>
      <c r="BB312" s="191" t="n"/>
      <c r="BC312" s="191" t="n"/>
      <c r="BD312" s="191" t="n"/>
      <c r="BE312" s="191" t="n"/>
      <c r="BF312" s="191" t="n"/>
      <c r="BG312" s="191" t="n"/>
      <c r="BH312" s="191" t="n"/>
      <c r="BI312" s="191" t="n"/>
      <c r="BJ312" s="191" t="n"/>
      <c r="BK312" s="2605" t="n"/>
      <c r="BL312" s="191" t="n"/>
      <c r="BM312" s="191" t="n"/>
      <c r="BN312" s="191" t="n"/>
      <c r="BO312" s="191" t="n"/>
      <c r="BP312" s="191" t="n"/>
      <c r="BQ312" s="191" t="n"/>
      <c r="BR312" s="191" t="n"/>
      <c r="BS312" s="191" t="n"/>
      <c r="BT312" s="191" t="n"/>
      <c r="BU312" s="191" t="n"/>
      <c r="BV312" s="191" t="n"/>
      <c r="BW312" s="191" t="n"/>
      <c r="BX312" s="191" t="n"/>
      <c r="BY312" s="191" t="n"/>
      <c r="BZ312" s="191" t="n"/>
      <c r="CA312" s="191" t="n"/>
      <c r="CB312" s="191" t="n"/>
      <c r="CC312" s="191" t="n"/>
      <c r="CD312" s="191" t="n"/>
      <c r="CE312" s="191" t="n"/>
      <c r="CF312" s="191" t="n"/>
      <c r="CG312" s="191" t="n"/>
      <c r="CH312" s="191" t="n"/>
      <c r="CI312" s="191" t="n"/>
      <c r="CJ312" s="2783" t="n"/>
      <c r="CK312" s="191" t="n"/>
      <c r="CL312" s="191" t="n"/>
      <c r="CM312" s="191" t="n"/>
      <c r="CN312" s="191" t="n"/>
      <c r="CO312" s="191" t="n"/>
      <c r="CP312" s="190" t="n"/>
      <c r="CQ312" s="191" t="n"/>
      <c r="CR312" s="2606" t="n"/>
      <c r="CS312" s="2606" t="n"/>
      <c r="CT312" s="2606" t="n"/>
      <c r="CU312" s="2606" t="n"/>
      <c r="CV312" s="2606" t="n"/>
      <c r="CW312" s="2606" t="n"/>
      <c r="CZ312" s="2606" t="n"/>
      <c r="DA312" s="2606" t="n"/>
      <c r="DB312" s="2606" t="n"/>
      <c r="DC312" s="2606" t="n"/>
      <c r="DD312" s="2606" t="n"/>
      <c r="DE312" s="191" t="n"/>
      <c r="DF312" s="191" t="n"/>
      <c r="DG312" s="191" t="n"/>
      <c r="DH312" s="191" t="n"/>
      <c r="DI312" s="2781" t="n"/>
      <c r="DJ312" s="2605" t="n"/>
    </row>
    <row customFormat="1" r="313" s="2730">
      <c r="H313" s="2728" t="n"/>
      <c r="J313" s="2728" t="n"/>
      <c r="N313" s="190" t="n"/>
      <c r="T313" s="2728" t="n"/>
      <c r="AB313" s="191" t="n"/>
      <c r="AC313" s="191" t="n"/>
      <c r="AD313" s="191" t="n"/>
      <c r="AE313" s="191" t="n"/>
      <c r="AF313" s="191" t="n"/>
      <c r="AG313" s="191" t="n"/>
      <c r="AH313" s="191" t="n"/>
      <c r="AI313" s="191" t="n"/>
      <c r="AJ313" s="191" t="n"/>
      <c r="AK313" s="191" t="n"/>
      <c r="AL313" s="191" t="n"/>
      <c r="AM313" s="191" t="n"/>
      <c r="AN313" s="191" t="n"/>
      <c r="AO313" s="191" t="n"/>
      <c r="AP313" s="191" t="n"/>
      <c r="AQ313" s="191" t="n"/>
      <c r="AR313" s="191" t="n"/>
      <c r="AS313" s="191" t="n"/>
      <c r="AT313" s="191" t="n"/>
      <c r="AU313" s="2605" t="n"/>
      <c r="AV313" s="191" t="n"/>
      <c r="AW313" s="191" t="n"/>
      <c r="AX313" s="191" t="n"/>
      <c r="AY313" s="191" t="n"/>
      <c r="AZ313" s="191" t="n"/>
      <c r="BA313" s="191" t="n"/>
      <c r="BB313" s="191" t="n"/>
      <c r="BC313" s="191" t="n"/>
      <c r="BD313" s="191" t="n"/>
      <c r="BE313" s="191" t="n"/>
      <c r="BF313" s="191" t="n"/>
      <c r="BG313" s="191" t="n"/>
      <c r="BH313" s="191" t="n"/>
      <c r="BI313" s="191" t="n"/>
      <c r="BJ313" s="191" t="n"/>
      <c r="BK313" s="2605" t="n"/>
      <c r="BL313" s="191" t="n"/>
      <c r="BM313" s="191" t="n"/>
      <c r="BN313" s="191" t="n"/>
      <c r="BO313" s="191" t="n"/>
      <c r="BP313" s="191" t="n"/>
      <c r="BQ313" s="191" t="n"/>
      <c r="BR313" s="191" t="n"/>
      <c r="BS313" s="191" t="n"/>
      <c r="BT313" s="191" t="n"/>
      <c r="BU313" s="191" t="n"/>
      <c r="BV313" s="191" t="n"/>
      <c r="BW313" s="191" t="n"/>
      <c r="BX313" s="191" t="n"/>
      <c r="BY313" s="191" t="n"/>
      <c r="BZ313" s="191" t="n"/>
      <c r="CA313" s="191" t="n"/>
      <c r="CB313" s="191" t="n"/>
      <c r="CC313" s="191" t="n"/>
      <c r="CD313" s="191" t="n"/>
      <c r="CE313" s="191" t="n"/>
      <c r="CF313" s="191" t="n"/>
      <c r="CG313" s="191" t="n"/>
      <c r="CH313" s="191" t="n"/>
      <c r="CI313" s="191" t="n"/>
      <c r="CJ313" s="2783" t="n"/>
      <c r="CK313" s="191" t="n"/>
      <c r="CL313" s="191" t="n"/>
      <c r="CM313" s="191" t="n"/>
      <c r="CN313" s="191" t="n"/>
      <c r="CO313" s="191" t="n"/>
      <c r="CP313" s="190" t="n"/>
      <c r="CQ313" s="191" t="n"/>
      <c r="CR313" s="2606" t="n"/>
      <c r="CS313" s="2606" t="n"/>
      <c r="CT313" s="2606" t="n"/>
      <c r="CU313" s="2606" t="n"/>
      <c r="CV313" s="2606" t="n"/>
      <c r="CW313" s="2606" t="n"/>
      <c r="CZ313" s="2606" t="n"/>
      <c r="DA313" s="2606" t="n"/>
      <c r="DB313" s="2606" t="n"/>
      <c r="DC313" s="2606" t="n"/>
      <c r="DD313" s="2606" t="n"/>
      <c r="DE313" s="191" t="n"/>
      <c r="DF313" s="191" t="n"/>
      <c r="DG313" s="191" t="n"/>
      <c r="DH313" s="191" t="n"/>
      <c r="DI313" s="2781" t="n"/>
      <c r="DJ313" s="2605" t="n"/>
    </row>
  </sheetData>
  <mergeCells count="21">
    <mergeCell ref="DB4:DE4"/>
    <mergeCell ref="CB4:CH4"/>
    <mergeCell ref="AU4:BA4"/>
    <mergeCell ref="V4:AB4"/>
    <mergeCell ref="A109:B109"/>
    <mergeCell ref="CJ4:CP4"/>
    <mergeCell ref="J4:N4"/>
    <mergeCell ref="A55:B55"/>
    <mergeCell ref="A59:B59"/>
    <mergeCell ref="BC4:BI4"/>
    <mergeCell ref="CR4:CX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CP1" view="pageBreakPreview" workbookViewId="0" zoomScaleNormal="100">
      <selection activeCell="CZ61" sqref="CZ61"/>
    </sheetView>
  </sheetViews>
  <sheetFormatPr baseColWidth="8" defaultColWidth="10.8333333333333" defaultRowHeight="12.75"/>
  <cols>
    <col customWidth="1" max="1" min="1" width="2.16666666666667"/>
    <col customWidth="1" max="2" min="2" width="26.8333333333333"/>
    <col customWidth="1" hidden="1" max="3" min="3" width="8.16666666666667"/>
    <col customWidth="1" hidden="1" max="5" min="4" style="39" width="9.5"/>
    <col customWidth="1" hidden="1" max="5" min="5" width="13"/>
    <col customWidth="1" hidden="1" max="6" min="6" style="39" width="9.83333333333333"/>
    <col customWidth="1" hidden="1" max="7" min="7" style="39" width="11"/>
    <col customWidth="1" hidden="1" max="8" min="8" style="39" width="10.5"/>
    <col customWidth="1" hidden="1" max="9" min="9" style="39" width="0.166666666666667"/>
    <col customWidth="1" hidden="1" max="10" min="10" style="39" width="13"/>
    <col customWidth="1" hidden="1" max="11" min="11" style="39" width="9.83333333333333"/>
    <col customWidth="1" hidden="1" max="12" min="12" style="39" width="9.5"/>
    <col customWidth="1" hidden="1" max="13" min="13" style="39" width="10"/>
    <col customWidth="1" hidden="1" max="14" min="14" style="353" width="8.66666666666667"/>
    <col customWidth="1" hidden="1" max="15" min="15" style="39" width="0.5"/>
    <col customWidth="1" hidden="1" max="16" min="16" style="39" width="10.5"/>
    <col customWidth="1" hidden="1" max="17" min="17" style="39" width="11.5"/>
    <col customWidth="1" hidden="1" max="18" min="18" style="39" width="11.6666666666667"/>
    <col customWidth="1" hidden="1" max="19" min="19" style="39" width="11.8333333333333"/>
    <col customWidth="1" hidden="1" max="20" min="20" style="353" width="13.5"/>
    <col customWidth="1" hidden="1" max="21" min="21" style="353" width="0.5"/>
    <col customWidth="1" max="22" min="22" style="353" width="9.5"/>
    <col customWidth="1" max="23" min="23" style="191" width="8.33333333333333"/>
    <col customWidth="1" max="24" min="24" style="191" width="10.5"/>
    <col customWidth="1" max="26" min="25" style="191" width="11"/>
    <col customWidth="1" max="28" min="27" style="191" width="10.5"/>
    <col customWidth="1" max="29" min="29" style="191" width="0.166666666666667"/>
    <col customWidth="1" hidden="1" max="30" min="30" style="191" width="12.3333333333333"/>
    <col customWidth="1" hidden="1" max="31" min="31" style="191" width="12.5"/>
    <col customWidth="1" hidden="1" max="32" min="32" style="191" width="11.6666666666667"/>
    <col customWidth="1" hidden="1" max="33" min="33" style="191" width="10.8333333333333"/>
    <col customWidth="1" hidden="1" max="34" min="34" style="191" width="10.5"/>
    <col customWidth="1" hidden="1" max="35" min="35" style="191" width="12"/>
    <col customWidth="1" hidden="1" max="36" min="36" style="191" width="10.8333333333333"/>
    <col customWidth="1" hidden="1" max="37" min="37" style="191" width="0.166666666666667"/>
    <col customWidth="1" hidden="1" max="38" min="38" style="191" width="12.5"/>
    <col customWidth="1" hidden="1" max="39" min="39" style="191" width="10.8333333333333"/>
    <col customWidth="1" hidden="1" max="40" min="40" style="191" width="10.1666666666667"/>
    <col customWidth="1" hidden="1" max="41" min="41" style="191" width="11"/>
    <col customWidth="1" hidden="1" max="43" min="42" style="191" width="13.5"/>
    <col customWidth="1" hidden="1" max="43" min="43" width="13"/>
    <col customWidth="1" hidden="1" max="44" min="44" style="191" width="11.5"/>
    <col customWidth="1" hidden="1" max="45" min="45" style="191" width="11.1666666666667"/>
    <col customWidth="1" hidden="1" max="46" min="46" style="191" width="0.333333333333333"/>
    <col customWidth="1" hidden="1" max="47" min="47" style="191" width="10.5"/>
    <col customWidth="1" hidden="1" max="48" min="48" style="191" width="10"/>
    <col customWidth="1" hidden="1" max="49" min="49" style="191" width="9"/>
    <col customWidth="1" hidden="1" max="51" min="50" style="191" width="10.5"/>
    <col customWidth="1" hidden="1" max="51" min="51" width="13"/>
    <col customWidth="1" hidden="1" max="52" min="52" style="191" width="8.83333333333333"/>
    <col customWidth="1" hidden="1" max="53" min="53" style="191" width="8.5"/>
    <col customWidth="1" hidden="1" max="54" min="54" style="191" width="0.166666666666667"/>
    <col customWidth="1" hidden="1" max="56" min="55" style="191" width="12.5"/>
    <col customWidth="1" hidden="1" max="56" min="56" width="13"/>
    <col customWidth="1" hidden="1" max="57" min="57" style="191" width="15.5"/>
    <col customWidth="1" hidden="1" max="58" min="58" style="191" width="12"/>
    <col customWidth="1" hidden="1" max="59" min="59" style="191" width="11.8333333333333"/>
    <col customWidth="1" hidden="1" max="60" min="60" style="191" width="12.3333333333333"/>
    <col customWidth="1" hidden="1" max="61" min="61" style="191" width="10.8333333333333"/>
    <col customWidth="1" hidden="1" max="62" min="62" style="191" width="0.166666666666667"/>
    <col customWidth="1" hidden="1" max="63" min="63" style="191" width="10.5"/>
    <col customWidth="1" hidden="1" max="64" min="64" style="191" width="9.66666666666667"/>
    <col customWidth="1" hidden="1" max="65" min="65" style="191" width="10.8333333333333"/>
    <col customWidth="1" hidden="1" max="66" min="66" style="191" width="10.5"/>
    <col customWidth="1" hidden="1" max="67" min="67" style="191" width="9.5"/>
    <col customWidth="1" hidden="1" max="68" min="68" style="191" width="8.5"/>
    <col customWidth="1" hidden="1" max="69" min="69" style="191" width="8.83333333333333"/>
    <col customWidth="1" hidden="1" max="70" min="70" style="191" width="7"/>
    <col customWidth="1" hidden="1" max="71" min="71" style="191" width="0.166666666666667"/>
    <col customWidth="1" hidden="1" max="73" min="72" style="191" width="11"/>
    <col customWidth="1" hidden="1" max="73" min="73" width="13"/>
    <col customWidth="1" hidden="1" max="74" min="74" style="191" width="14"/>
    <col customWidth="1" hidden="1" max="75" min="75" style="191" width="10.5"/>
    <col customWidth="1" hidden="1" max="76" min="76" style="191" width="9.33333333333333"/>
    <col customWidth="1" hidden="1" max="77" min="77" style="191" width="11"/>
    <col customWidth="1" hidden="1" max="78" min="78" style="191" width="9.5"/>
    <col customWidth="1" hidden="1" max="79" min="79" style="191" width="0.333333333333333"/>
    <col customWidth="1" hidden="1" max="82" min="80" style="191" width="11"/>
    <col customWidth="1" hidden="1" max="81" min="81" width="13"/>
    <col customWidth="1" hidden="1" max="82" min="82" width="13"/>
    <col customWidth="1" hidden="1" max="85" min="83" style="191" width="10.5"/>
    <col customWidth="1" hidden="1" max="84" min="84" width="13"/>
    <col customWidth="1" hidden="1" max="85" min="85" width="13"/>
    <col customWidth="1" hidden="1" max="86" min="86" style="191" width="7.83333333333333"/>
    <col customWidth="1" hidden="1" max="87" min="87" style="191" width="0.333333333333333"/>
    <col customWidth="1" hidden="1" max="88" min="88" width="10.5"/>
    <col customWidth="1" hidden="1" max="89" min="89" width="11.6666666666667"/>
    <col customWidth="1" hidden="1" max="90" min="90" width="11.5"/>
    <col customWidth="1" hidden="1" max="92" min="91" width="11"/>
    <col customWidth="1" hidden="1" max="92" min="92" width="13"/>
    <col customWidth="1" hidden="1" max="93" min="93" width="10.5"/>
    <col customWidth="1" hidden="1" max="94" min="94" width="10.3333333333333"/>
    <col customWidth="1" hidden="1" max="95" min="95" width="0.166666666666667"/>
    <col customWidth="1" max="96" min="96" style="3011" width="12.3333333333333"/>
    <col customWidth="1" max="97" min="97" style="2606" width="14.3333333333333"/>
    <col customWidth="1" max="98" min="98" style="2606" width="13"/>
    <col customWidth="1" max="99" min="99" style="2606" width="11.6666666666667"/>
    <col customWidth="1" max="100" min="100" style="3011" width="11.6666666666667"/>
    <col customWidth="1" max="101" min="101" style="2606" width="13"/>
    <col customWidth="1" max="102" min="102" style="190" width="6.83333333333333"/>
    <col customWidth="1" max="103" min="103" width="0.166666666666667"/>
    <col customWidth="1" max="104" min="104" style="2606" width="12.5"/>
    <col customWidth="1" max="106" min="105" style="2606" width="11.1666666666667"/>
    <col customWidth="1" hidden="1" max="106" min="106" width="13"/>
    <col customWidth="1" hidden="1" max="108" min="107" style="2606" width="13"/>
    <col customWidth="1" max="109" min="109" width="10.5"/>
    <col customWidth="1" max="110" min="110" style="191" width="11.1666666666667"/>
    <col customWidth="1" hidden="1" max="111" min="111" width="8.16666666666667"/>
    <col customWidth="1" hidden="1" max="112" min="112" width="10.5"/>
    <col customWidth="1" hidden="1" max="113" min="113" style="2761" width="16.5"/>
    <col customWidth="1" hidden="1" max="120" min="114" style="418" width="10.8333333333333"/>
    <col customWidth="1" hidden="1" max="127" min="121" width="10.8333333333333"/>
    <col customWidth="1" hidden="1" max="128" min="128" width="11.5"/>
    <col customWidth="1" hidden="1" max="129" min="129" width="21"/>
    <col customWidth="1" hidden="1" max="134" min="130" width="10.8333333333333"/>
  </cols>
  <sheetData>
    <row customHeight="1" ht="9" r="1">
      <c r="CJ1" s="2782" t="n"/>
      <c r="CM1" s="2782" t="n"/>
      <c r="CP1" s="2782" t="n"/>
      <c r="DX1" s="191" t="n"/>
      <c r="DY1" s="191" t="n"/>
      <c r="DZ1" s="191" t="n"/>
    </row>
    <row customHeight="1" ht="21" r="2">
      <c r="A2" s="35" t="inlineStr">
        <is>
          <t>Marge brute Mobile</t>
        </is>
      </c>
      <c r="B2" s="36" t="n"/>
      <c r="C2" s="2730" t="n"/>
      <c r="D2" s="2753" t="n"/>
      <c r="E2" s="2753" t="n"/>
      <c r="F2" s="2753" t="n"/>
      <c r="G2" s="2753" t="n"/>
      <c r="H2" s="2753" t="n"/>
      <c r="I2" s="2753" t="n"/>
      <c r="J2" s="2753" t="n"/>
      <c r="K2" s="2753" t="n"/>
      <c r="L2" s="2753" t="n"/>
      <c r="M2" s="2753" t="n"/>
      <c r="O2" s="2753" t="n"/>
      <c r="P2" s="2753" t="n"/>
      <c r="Q2" s="2753" t="n"/>
      <c r="R2" s="2753" t="n"/>
      <c r="S2" s="2753" t="n"/>
      <c r="BK2" s="3005" t="n"/>
      <c r="BL2" s="3005" t="n"/>
      <c r="BM2" s="3005" t="n"/>
      <c r="BN2" s="3012" t="n"/>
      <c r="BO2" s="3005" t="n"/>
      <c r="BP2" s="3005" t="n"/>
      <c r="BQ2" s="3005" t="n"/>
      <c r="BR2" s="3005" t="n"/>
      <c r="CJ2" s="3182" t="n"/>
      <c r="CK2" s="3012" t="n"/>
      <c r="CL2" s="3012" t="n"/>
      <c r="CM2" s="3183" t="n"/>
      <c r="CN2" s="3183" t="n"/>
      <c r="CO2" s="3012" t="n"/>
      <c r="CP2" s="3184" t="n"/>
      <c r="CQ2" s="3185" t="n"/>
      <c r="CR2" s="3186" t="n"/>
      <c r="CS2" s="3184" t="n">
        <v>25912.8913965212</v>
      </c>
      <c r="CT2" s="3184" t="n">
        <v>25481.3742571354</v>
      </c>
      <c r="CU2" s="3187" t="n"/>
      <c r="CV2" s="3186" t="n"/>
      <c r="CW2" s="3184" t="n">
        <v>56170.7049742841</v>
      </c>
      <c r="CX2" s="1808" t="n"/>
      <c r="CY2" s="326" t="n"/>
      <c r="CZ2" s="3188" t="n"/>
      <c r="DA2" s="3184" t="n"/>
      <c r="DB2" s="3012" t="n"/>
      <c r="DC2" s="3012" t="n"/>
      <c r="DD2" s="3012" t="n"/>
      <c r="DE2" s="1817" t="n"/>
      <c r="DF2" s="1818" t="n"/>
      <c r="DG2" s="1817" t="n"/>
      <c r="DH2" s="36" t="n"/>
    </row>
    <row customHeight="1" ht="18.75" r="3">
      <c r="D3" s="1585" t="n"/>
      <c r="E3" s="3189" t="n">
        <v>0</v>
      </c>
      <c r="F3" s="1585" t="n"/>
      <c r="G3" s="3190" t="n">
        <v>0</v>
      </c>
      <c r="H3" s="1585" t="n"/>
      <c r="I3" s="353" t="n"/>
      <c r="J3" s="1665" t="n"/>
      <c r="K3" s="1585" t="n"/>
      <c r="L3" s="1585" t="n"/>
      <c r="M3" s="1585" t="n"/>
      <c r="N3" s="1676" t="n"/>
      <c r="O3" s="353" t="n"/>
      <c r="P3" s="1665" t="n"/>
      <c r="Q3" s="1585" t="n"/>
      <c r="R3" s="1585" t="n"/>
      <c r="S3" s="1585" t="n"/>
      <c r="T3" s="1676" t="n"/>
      <c r="U3" s="1685" t="n"/>
      <c r="V3" s="1686" t="n"/>
      <c r="W3" s="1687" t="n"/>
      <c r="X3" s="1687" t="n"/>
      <c r="Y3" s="1687" t="n"/>
      <c r="Z3" s="1687" t="n"/>
      <c r="AA3" s="1687" t="n"/>
      <c r="AB3" s="1687" t="n"/>
      <c r="AC3" s="488" t="n"/>
      <c r="AD3" s="1687" t="n"/>
      <c r="AE3" s="1687" t="n"/>
      <c r="AF3" s="1687" t="n"/>
      <c r="AG3" s="1687" t="n"/>
      <c r="AH3" s="1687" t="n"/>
      <c r="AI3" s="1687" t="n"/>
      <c r="AJ3" s="1687" t="n"/>
      <c r="AK3" s="488" t="n"/>
      <c r="AL3" s="1687" t="n"/>
      <c r="AM3" s="1687" t="n"/>
      <c r="AN3" s="1687" t="n"/>
      <c r="AO3" s="1687" t="n"/>
      <c r="AP3" s="1687" t="n"/>
      <c r="AQ3" s="1687" t="n"/>
      <c r="AR3" s="1687" t="n"/>
      <c r="AS3" s="1687" t="n"/>
      <c r="AT3" s="488" t="n"/>
      <c r="AU3" s="1687" t="n"/>
      <c r="AV3" s="1687" t="n"/>
      <c r="AW3" s="1687" t="n"/>
      <c r="AX3" s="1687" t="n"/>
      <c r="AY3" s="1687" t="n"/>
      <c r="AZ3" s="1687" t="n"/>
      <c r="BA3" s="1687" t="n"/>
      <c r="BB3" s="488" t="n"/>
      <c r="BC3" s="1687" t="n"/>
      <c r="BD3" s="1687" t="n"/>
      <c r="BE3" s="1687" t="n"/>
      <c r="BF3" s="1687" t="n"/>
      <c r="BG3" s="1687" t="n"/>
      <c r="BH3" s="1687" t="n"/>
      <c r="BI3" s="1687" t="n"/>
      <c r="BJ3" s="488" t="n"/>
      <c r="BK3" s="1687" t="n"/>
      <c r="BL3" s="1687" t="n"/>
      <c r="BM3" s="1687" t="n"/>
      <c r="BN3" s="1687" t="n"/>
      <c r="BO3" s="1687" t="n"/>
      <c r="BP3" s="1687" t="n"/>
      <c r="BQ3" s="1687" t="n"/>
      <c r="BR3" s="1687" t="n"/>
      <c r="BS3" s="488" t="n"/>
      <c r="BT3" s="489" t="n"/>
      <c r="BU3" s="447" t="n"/>
      <c r="BV3" s="447" t="n"/>
      <c r="BW3" s="447" t="n"/>
      <c r="BX3" s="447" t="n"/>
      <c r="BY3" s="447" t="n"/>
      <c r="BZ3" s="447" t="n"/>
      <c r="CA3" s="488" t="n"/>
      <c r="CB3" s="489" t="n"/>
      <c r="CC3" s="447" t="n"/>
      <c r="CD3" s="447" t="n"/>
      <c r="CE3" s="447" t="n"/>
      <c r="CF3" s="447" t="n"/>
      <c r="CG3" s="447" t="n"/>
      <c r="CH3" s="473" t="n"/>
      <c r="CI3" s="488" t="n"/>
      <c r="CJ3" s="1687" t="n"/>
      <c r="CK3" s="1687" t="n"/>
      <c r="CL3" s="1687" t="n"/>
      <c r="CM3" s="1687" t="n"/>
      <c r="CN3" s="1687" t="n"/>
      <c r="CO3" s="1687" t="n"/>
      <c r="CP3" s="1687" t="n"/>
      <c r="CQ3" s="488" t="n"/>
      <c r="CY3" s="1524" t="n"/>
      <c r="CZ3" s="3190" t="n">
        <v>0</v>
      </c>
      <c r="DA3" s="3191" t="n"/>
      <c r="DB3" s="3191" t="n"/>
      <c r="DC3" s="3191" t="n"/>
      <c r="DD3" s="3190" t="n">
        <v>0</v>
      </c>
      <c r="DE3" s="1819" t="n"/>
      <c r="DF3" s="1819" t="n"/>
      <c r="DG3" s="1819" t="n"/>
      <c r="DH3" s="1820" t="n"/>
    </row>
    <row customFormat="1" r="4" s="358">
      <c r="D4" s="2822" t="n">
        <v>46023</v>
      </c>
      <c r="E4" s="2823" t="n"/>
      <c r="F4" s="2823" t="n"/>
      <c r="G4" s="2823" t="n"/>
      <c r="H4" s="2823" t="n"/>
      <c r="I4" s="252" t="n"/>
      <c r="J4" s="3192" t="n">
        <v>46054</v>
      </c>
      <c r="K4" s="2823" t="n"/>
      <c r="L4" s="2823" t="n"/>
      <c r="M4" s="2823" t="n"/>
      <c r="N4" s="2825" t="n"/>
      <c r="O4" s="252" t="n"/>
      <c r="P4" s="3192" t="n">
        <v>46082</v>
      </c>
      <c r="Q4" s="2823" t="n"/>
      <c r="R4" s="2823" t="n"/>
      <c r="S4" s="2823" t="n"/>
      <c r="T4" s="2825" t="n"/>
      <c r="U4" s="306" t="n"/>
      <c r="V4" s="2826" t="n">
        <v>46113</v>
      </c>
      <c r="W4" s="2823" t="n"/>
      <c r="X4" s="2823" t="n"/>
      <c r="Y4" s="2823" t="n"/>
      <c r="Z4" s="2823" t="n"/>
      <c r="AA4" s="2823" t="n"/>
      <c r="AB4" s="2823" t="n"/>
      <c r="AC4" s="306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306" t="n"/>
      <c r="AL4" s="3193" t="n">
        <v>46174</v>
      </c>
      <c r="AM4" s="2823" t="n"/>
      <c r="AN4" s="2823" t="n"/>
      <c r="AO4" s="2823" t="n"/>
      <c r="AP4" s="2823" t="n"/>
      <c r="AQ4" s="2823" t="n"/>
      <c r="AR4" s="2823" t="n"/>
      <c r="AS4" s="2823" t="n"/>
      <c r="AT4" s="306" t="n"/>
      <c r="AU4" s="2822" t="n">
        <v>46204</v>
      </c>
      <c r="AV4" s="2823" t="n"/>
      <c r="AW4" s="2823" t="n"/>
      <c r="AX4" s="2823" t="n"/>
      <c r="AY4" s="2823" t="n"/>
      <c r="AZ4" s="2823" t="n"/>
      <c r="BA4" s="2823" t="n"/>
      <c r="BB4" s="306" t="n"/>
      <c r="BC4" s="2822" t="n">
        <v>46235</v>
      </c>
      <c r="BD4" s="2823" t="n"/>
      <c r="BE4" s="2823" t="n"/>
      <c r="BF4" s="2823" t="n"/>
      <c r="BG4" s="2823" t="n"/>
      <c r="BH4" s="2823" t="n"/>
      <c r="BI4" s="2823" t="n"/>
      <c r="BJ4" s="306" t="n"/>
      <c r="BK4" s="2822" t="n">
        <v>46266</v>
      </c>
      <c r="BL4" s="2823" t="n"/>
      <c r="BM4" s="2823" t="n"/>
      <c r="BN4" s="2823" t="n"/>
      <c r="BO4" s="2823" t="n"/>
      <c r="BP4" s="2823" t="n"/>
      <c r="BQ4" s="2823" t="n"/>
      <c r="BR4" s="2823" t="n"/>
      <c r="BS4" s="306" t="n"/>
      <c r="BT4" s="2826" t="n">
        <v>46296</v>
      </c>
      <c r="BU4" s="2823" t="n"/>
      <c r="BV4" s="2823" t="n"/>
      <c r="BW4" s="2823" t="n"/>
      <c r="BX4" s="2823" t="n"/>
      <c r="BY4" s="2823" t="n"/>
      <c r="BZ4" s="2823" t="n"/>
      <c r="CA4" s="902" t="n"/>
      <c r="CB4" s="2824" t="n">
        <v>46327</v>
      </c>
      <c r="CC4" s="2823" t="n"/>
      <c r="CD4" s="2823" t="n"/>
      <c r="CE4" s="2823" t="n"/>
      <c r="CF4" s="2823" t="n"/>
      <c r="CG4" s="2823" t="n"/>
      <c r="CH4" s="2825" t="n"/>
      <c r="CI4" s="306" t="n"/>
      <c r="CJ4" s="2822" t="n">
        <v>46357</v>
      </c>
      <c r="CK4" s="2823" t="n"/>
      <c r="CL4" s="2823" t="n"/>
      <c r="CM4" s="2823" t="n"/>
      <c r="CN4" s="2823" t="n"/>
      <c r="CO4" s="2823" t="n"/>
      <c r="CP4" s="2823" t="n"/>
      <c r="CQ4" s="465" t="n"/>
      <c r="CR4" s="252" t="inlineStr">
        <is>
          <t>CUMUL</t>
        </is>
      </c>
      <c r="CS4" s="2823" t="n"/>
      <c r="CT4" s="2823" t="n"/>
      <c r="CU4" s="2823" t="n"/>
      <c r="CV4" s="2823" t="n"/>
      <c r="CW4" s="2823" t="n"/>
      <c r="CX4" s="2823" t="n"/>
      <c r="CY4" s="1525" t="n"/>
      <c r="CZ4" s="1810" t="inlineStr">
        <is>
          <t>ANNUEL</t>
        </is>
      </c>
      <c r="DA4" s="2823" t="n"/>
      <c r="DB4" s="2823" t="n"/>
      <c r="DC4" s="2823" t="n"/>
      <c r="DD4" s="2823" t="n"/>
      <c r="DE4" s="2823" t="n"/>
      <c r="DF4" s="2823" t="n"/>
      <c r="DG4" s="2823" t="n"/>
      <c r="DH4" s="2825" t="n"/>
      <c r="DI4" s="2919" t="n"/>
      <c r="DQ4" s="666" t="n"/>
      <c r="DR4" s="666" t="n"/>
      <c r="DS4" s="666" t="n"/>
      <c r="DT4" s="666" t="n"/>
      <c r="DU4" s="666" t="n"/>
      <c r="DV4" s="666" t="n"/>
      <c r="DW4" s="666" t="n"/>
      <c r="EA4" s="666" t="n"/>
      <c r="EB4" s="666" t="n"/>
      <c r="EC4" s="666" t="n"/>
      <c r="ED4" s="666" t="n"/>
      <c r="EE4" s="666" t="n"/>
    </row>
    <row customFormat="1" customHeight="1" ht="27.75" r="5" s="359">
      <c r="B5" s="359" t="inlineStr">
        <is>
          <t>(En Millions ML)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Z5" s="2636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2761" t="n"/>
      <c r="DJ5" s="2835" t="inlineStr">
        <is>
          <t>2025
 Réel</t>
        </is>
      </c>
      <c r="DK5" s="2835" t="inlineStr">
        <is>
          <t>2025 
Budget</t>
        </is>
      </c>
      <c r="DL5" s="2835" t="inlineStr">
        <is>
          <t>2023 
Réel</t>
        </is>
      </c>
      <c r="DM5" s="2835" t="inlineStr">
        <is>
          <t>Actu</t>
        </is>
      </c>
      <c r="DQ5" s="42" t="n"/>
      <c r="DR5" s="42" t="n"/>
      <c r="DS5" s="42" t="n"/>
      <c r="DT5" s="42" t="n"/>
      <c r="DU5" s="42" t="n"/>
      <c r="DV5" s="42" t="n"/>
      <c r="DW5" s="42" t="n"/>
      <c r="EA5" s="42" t="n"/>
      <c r="EB5" s="42" t="n"/>
      <c r="EC5" s="42" t="n"/>
      <c r="ED5" s="42" t="n"/>
      <c r="EE5" s="42" t="n"/>
    </row>
    <row customHeight="1" ht="3.75" r="6">
      <c r="F6" s="2671" t="n"/>
      <c r="H6" s="353" t="n"/>
      <c r="I6" s="353" t="n"/>
      <c r="J6" s="3194" t="n"/>
      <c r="K6" s="2779" t="n"/>
      <c r="L6" s="2779" t="n"/>
      <c r="M6" s="2779" t="n"/>
      <c r="N6" s="667" t="n"/>
      <c r="O6" s="2779" t="n"/>
      <c r="P6" s="3194" t="n"/>
      <c r="Q6" s="2779" t="n"/>
      <c r="R6" s="2779" t="n"/>
      <c r="S6" s="2779" t="n"/>
      <c r="T6" s="667" t="n"/>
      <c r="U6" s="482" t="n"/>
      <c r="V6" s="3194" t="n"/>
      <c r="W6" s="2605" t="n"/>
      <c r="X6" s="2605" t="n"/>
      <c r="Y6" s="2605" t="n"/>
      <c r="Z6" s="2605" t="n"/>
      <c r="AA6" s="2605" t="n"/>
      <c r="AC6" s="480" t="n"/>
      <c r="AD6" s="3194" t="n"/>
      <c r="AK6" s="480" t="n"/>
      <c r="AL6" s="3194" t="n"/>
      <c r="AM6" s="2605" t="n"/>
      <c r="AN6" s="2605" t="n"/>
      <c r="AO6" s="2605" t="n"/>
      <c r="AP6" s="2605" t="n"/>
      <c r="AQ6" s="2605" t="n"/>
      <c r="AS6" s="2605" t="n"/>
      <c r="AT6" s="2831" t="n"/>
      <c r="AU6" s="3194" t="n"/>
      <c r="AV6" s="2605" t="n"/>
      <c r="AW6" s="2605" t="n"/>
      <c r="AX6" s="2605" t="n"/>
      <c r="AY6" s="2605" t="n"/>
      <c r="AZ6" s="2605" t="n"/>
      <c r="BB6" s="480" t="n"/>
      <c r="BC6" s="3194" t="n"/>
      <c r="BD6" s="2605" t="n"/>
      <c r="BE6" s="2605" t="n"/>
      <c r="BF6" s="2605" t="n"/>
      <c r="BG6" s="2605" t="n"/>
      <c r="BH6" s="2605" t="n"/>
      <c r="BJ6" s="480" t="n"/>
      <c r="BK6" s="3194" t="n"/>
      <c r="BL6" s="189" t="n"/>
      <c r="BM6" s="189" t="n"/>
      <c r="BN6" s="189" t="n"/>
      <c r="BO6" s="2607" t="n"/>
      <c r="BP6" s="2607" t="n"/>
      <c r="BQ6" s="189" t="n"/>
      <c r="BS6" s="480" t="n"/>
      <c r="BT6" s="3194" t="n"/>
      <c r="BU6" s="189" t="n"/>
      <c r="BV6" s="189" t="n"/>
      <c r="BW6" s="2607" t="n"/>
      <c r="BX6" s="2607" t="n"/>
      <c r="BY6" s="189" t="n"/>
      <c r="CA6" s="480" t="n"/>
      <c r="CB6" s="3194" t="n"/>
      <c r="CC6" s="2605" t="n"/>
      <c r="CD6" s="2605" t="n"/>
      <c r="CE6" s="2605" t="n"/>
      <c r="CF6" s="2605" t="n"/>
      <c r="CG6" s="2605" t="n"/>
      <c r="CI6" s="480" t="n"/>
      <c r="CJ6" s="3194" t="n"/>
      <c r="CK6" s="189" t="n"/>
      <c r="CL6" s="189" t="n"/>
      <c r="CM6" s="2607" t="n"/>
      <c r="CN6" s="2607" t="n"/>
      <c r="CO6" s="189" t="n"/>
      <c r="CP6" s="191" t="n"/>
      <c r="CQ6" s="480" t="n"/>
      <c r="CR6" s="3195" t="n"/>
      <c r="CS6" s="2607" t="n"/>
      <c r="CT6" s="2607" t="n"/>
      <c r="CU6" s="2607" t="n"/>
      <c r="CV6" s="3195" t="n"/>
      <c r="CW6" s="2607" t="n"/>
      <c r="CY6" s="1525" t="n"/>
      <c r="CZ6" s="2607" t="n"/>
      <c r="DA6" s="2607" t="n"/>
      <c r="DB6" s="2607" t="n"/>
      <c r="DC6" s="2607" t="n"/>
      <c r="DD6" s="2607" t="n"/>
      <c r="DE6" s="189" t="n"/>
      <c r="DF6" s="189" t="n"/>
      <c r="DG6" s="189" t="n"/>
      <c r="DH6" s="1821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>
      <c r="A7" s="556" t="inlineStr">
        <is>
          <t>Total Revenu</t>
        </is>
      </c>
      <c r="B7" s="557" t="n"/>
      <c r="C7" s="425" t="inlineStr">
        <is>
          <t>MB1</t>
        </is>
      </c>
      <c r="D7" s="2847" t="n">
        <v>7339.879098940679</v>
      </c>
      <c r="E7" s="2847" t="n">
        <v>7989.041997111173</v>
      </c>
      <c r="F7" s="2847" t="n">
        <v>-649.1628981704944</v>
      </c>
      <c r="G7" s="2847" t="n">
        <v>8324.902774543136</v>
      </c>
      <c r="H7" s="1635" t="n">
        <v>-0.1183225440919956</v>
      </c>
      <c r="I7" s="475" t="n"/>
      <c r="J7" s="2847" t="n">
        <v>6200.941806864406</v>
      </c>
      <c r="K7" s="2847" t="n">
        <v>7610.712891085322</v>
      </c>
      <c r="L7" s="2847" t="n">
        <v>-1409.771084220915</v>
      </c>
      <c r="M7" s="2847" t="n">
        <v>7599.911021913815</v>
      </c>
      <c r="N7" s="1635" t="n">
        <v>-0.1840770518254198</v>
      </c>
      <c r="O7" s="2846" t="n"/>
      <c r="P7" s="2847" t="n">
        <v>6954.069379</v>
      </c>
      <c r="Q7" s="2847" t="n">
        <v>8491.161792581401</v>
      </c>
      <c r="R7" s="2847" t="n">
        <v>-1537.0924135814</v>
      </c>
      <c r="S7" s="2847" t="n">
        <v>7943.492397543057</v>
      </c>
      <c r="T7" s="1635" t="n">
        <v>-0.1245576843315275</v>
      </c>
      <c r="U7" s="481" t="n"/>
      <c r="V7" s="2646" t="n">
        <v>6294.426947125763</v>
      </c>
      <c r="W7" s="2646" t="n">
        <v>8243.60185520276</v>
      </c>
      <c r="X7" s="2646" t="n">
        <v>6968.971564891769</v>
      </c>
      <c r="Y7" s="2646" t="n">
        <v>-1949.174908076997</v>
      </c>
      <c r="Z7" s="2646" t="n">
        <v>-674.544617766006</v>
      </c>
      <c r="AA7" s="2646" t="n">
        <v>8080.229196876017</v>
      </c>
      <c r="AB7" s="1732" t="n">
        <v>-0.2210088607932906</v>
      </c>
      <c r="AC7" s="481" t="n"/>
      <c r="AD7" s="2847" t="n"/>
      <c r="AE7" s="2847" t="n"/>
      <c r="AF7" s="2847" t="n"/>
      <c r="AG7" s="2847" t="n"/>
      <c r="AH7" s="2846" t="n"/>
      <c r="AI7" s="2847" t="n"/>
      <c r="AJ7" s="1635" t="n"/>
      <c r="AK7" s="481" t="n"/>
      <c r="AL7" s="2847" t="n"/>
      <c r="AM7" s="2847" t="n"/>
      <c r="AN7" s="2847" t="n"/>
      <c r="AO7" s="2847" t="n"/>
      <c r="AP7" s="2847" t="n"/>
      <c r="AQ7" s="2847" t="n"/>
      <c r="AR7" s="2847" t="n"/>
      <c r="AS7" s="1635" t="n"/>
      <c r="AT7" s="481" t="n"/>
      <c r="AU7" s="2847" t="n"/>
      <c r="AV7" s="2847" t="n"/>
      <c r="AW7" s="2847" t="n"/>
      <c r="AX7" s="2847" t="n"/>
      <c r="AY7" s="2847" t="n"/>
      <c r="AZ7" s="2847" t="n"/>
      <c r="BA7" s="1635" t="n"/>
      <c r="BB7" s="481" t="n"/>
      <c r="BC7" s="2847" t="n"/>
      <c r="BD7" s="2847" t="n"/>
      <c r="BE7" s="2847" t="n"/>
      <c r="BF7" s="2847" t="n"/>
      <c r="BG7" s="2847" t="n"/>
      <c r="BH7" s="2847" t="n"/>
      <c r="BI7" s="1635" t="n"/>
      <c r="BJ7" s="481" t="n"/>
      <c r="BK7" s="2847" t="n"/>
      <c r="BL7" s="2847" t="n"/>
      <c r="BM7" s="2847" t="n"/>
      <c r="BN7" s="2847" t="n"/>
      <c r="BO7" s="2847" t="n"/>
      <c r="BP7" s="2847" t="n"/>
      <c r="BQ7" s="2847" t="n"/>
      <c r="BR7" s="3196" t="n"/>
      <c r="BS7" s="481" t="n"/>
      <c r="BT7" s="2847" t="n"/>
      <c r="BU7" s="2847" t="n"/>
      <c r="BV7" s="2847" t="n"/>
      <c r="BW7" s="2847" t="n"/>
      <c r="BX7" s="2847" t="n"/>
      <c r="BY7" s="2847" t="n"/>
      <c r="BZ7" s="3196" t="n"/>
      <c r="CA7" s="481" t="n"/>
      <c r="CB7" s="2847" t="n"/>
      <c r="CC7" s="2847" t="n"/>
      <c r="CD7" s="2847" t="n"/>
      <c r="CE7" s="2847" t="n"/>
      <c r="CF7" s="2847" t="n"/>
      <c r="CG7" s="2847" t="n"/>
      <c r="CH7" s="3196" t="n"/>
      <c r="CI7" s="481" t="n"/>
      <c r="CJ7" s="2847" t="n"/>
      <c r="CK7" s="2847" t="n"/>
      <c r="CL7" s="2847" t="n"/>
      <c r="CM7" s="2847" t="n"/>
      <c r="CN7" s="2847" t="n"/>
      <c r="CO7" s="2847" t="n"/>
      <c r="CP7" s="3196" t="n"/>
      <c r="CQ7" s="499" t="n"/>
      <c r="CR7" s="2846" t="n">
        <v>26789.31723193085</v>
      </c>
      <c r="CS7" s="2847" t="n">
        <v>32334.51853598066</v>
      </c>
      <c r="CT7" s="2847" t="n">
        <v>27463.86184969686</v>
      </c>
      <c r="CU7" s="2847" t="n">
        <v>-5545.201304049806</v>
      </c>
      <c r="CV7" s="2847" t="n">
        <v>-674.5446177660051</v>
      </c>
      <c r="CW7" s="2847" t="n">
        <v>31948.53539087603</v>
      </c>
      <c r="CX7" s="475">
        <f>IFERROR(CR7/CW7-1,"-")</f>
        <v/>
      </c>
      <c r="CY7" s="1525" t="n"/>
      <c r="CZ7" s="2847" t="n">
        <v>101745.376836135</v>
      </c>
      <c r="DA7" s="2847" t="n">
        <v>91903.03756142754</v>
      </c>
      <c r="DB7" s="2847" t="n"/>
      <c r="DC7" s="2847" t="n"/>
      <c r="DD7" s="2847" t="n">
        <v>91624.47005346612</v>
      </c>
      <c r="DE7" s="475">
        <f>CZ7/DD7-1</f>
        <v/>
      </c>
      <c r="DF7" s="475">
        <f>DA7/DD7-1</f>
        <v/>
      </c>
      <c r="DG7" s="475">
        <f>DB7/DD7-1</f>
        <v/>
      </c>
      <c r="DH7" s="475">
        <f>DC7/DD7-1</f>
        <v/>
      </c>
      <c r="DI7" s="3197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</row>
    <row customHeight="1" ht="15" r="8">
      <c r="A8" s="438" t="n"/>
      <c r="B8" s="439" t="inlineStr">
        <is>
          <t>Trafic (mn)</t>
        </is>
      </c>
      <c r="C8" s="425" t="inlineStr">
        <is>
          <t>MB2</t>
        </is>
      </c>
      <c r="D8" s="3198" t="n">
        <v>1.090996563677727</v>
      </c>
      <c r="E8" s="2950" t="n">
        <v>1.18195824867693</v>
      </c>
      <c r="F8" s="3198" t="n">
        <v>-0.09096168499920321</v>
      </c>
      <c r="G8" s="2950" t="n">
        <v>1.485890010224226</v>
      </c>
      <c r="H8" s="1636" t="n">
        <v>-0.2657622326210461</v>
      </c>
      <c r="I8" s="449" t="n"/>
      <c r="J8" s="3198" t="n">
        <v>0.9164918562872152</v>
      </c>
      <c r="K8" s="2950" t="n">
        <v>1.033019329580282</v>
      </c>
      <c r="L8" s="3198" t="n">
        <v>-0.1165274732930671</v>
      </c>
      <c r="M8" s="2950" t="n">
        <v>1.316093551880288</v>
      </c>
      <c r="N8" s="1636" t="n">
        <v>-0.3036271205965309</v>
      </c>
      <c r="O8" s="2949" t="n"/>
      <c r="P8" s="3198" t="n">
        <v>1.017621004500419</v>
      </c>
      <c r="Q8" s="2950" t="n">
        <v>1.151677271076654</v>
      </c>
      <c r="R8" s="3198" t="n">
        <v>-0.134056266576235</v>
      </c>
      <c r="S8" s="2950" t="n">
        <v>1.3987308771135</v>
      </c>
      <c r="T8" s="1636" t="n">
        <v>-0.272468334580245</v>
      </c>
      <c r="U8" s="483" t="n"/>
      <c r="V8" s="3058" t="n">
        <v>0.935902634654005</v>
      </c>
      <c r="W8" s="3058" t="n">
        <v>1.17394785813506</v>
      </c>
      <c r="X8" s="3058" t="n">
        <v>1.054579059140414</v>
      </c>
      <c r="Y8" s="3199" t="n">
        <v>-0.2380452234810549</v>
      </c>
      <c r="Z8" s="3199" t="n">
        <v>-0.1186764244864092</v>
      </c>
      <c r="AA8" s="3058" t="n">
        <v>1.334712032641545</v>
      </c>
      <c r="AB8" s="1636" t="n">
        <v>-0.2987980839569203</v>
      </c>
      <c r="AC8" s="483" t="n"/>
      <c r="AD8" s="3198" t="n"/>
      <c r="AE8" s="2950" t="n"/>
      <c r="AF8" s="2950" t="n"/>
      <c r="AG8" s="3198" t="n"/>
      <c r="AH8" s="2949" t="n"/>
      <c r="AI8" s="2950" t="n"/>
      <c r="AJ8" s="1636" t="n"/>
      <c r="AK8" s="483" t="n"/>
      <c r="AL8" s="3198" t="n"/>
      <c r="AM8" s="2950" t="n"/>
      <c r="AN8" s="2950" t="n"/>
      <c r="AO8" s="2950" t="n"/>
      <c r="AP8" s="3198" t="n"/>
      <c r="AQ8" s="3198" t="n"/>
      <c r="AR8" s="2950" t="n"/>
      <c r="AS8" s="1636" t="n"/>
      <c r="AT8" s="483" t="n"/>
      <c r="AU8" s="3198" t="n"/>
      <c r="AV8" s="2950" t="n"/>
      <c r="AW8" s="2950" t="n"/>
      <c r="AX8" s="3198" t="n"/>
      <c r="AY8" s="3198" t="n"/>
      <c r="AZ8" s="2950" t="n"/>
      <c r="BA8" s="1636" t="n"/>
      <c r="BB8" s="483" t="n"/>
      <c r="BC8" s="3198" t="n"/>
      <c r="BD8" s="2950" t="n"/>
      <c r="BE8" s="2950" t="n"/>
      <c r="BF8" s="3198" t="n"/>
      <c r="BG8" s="3198" t="n"/>
      <c r="BH8" s="2950" t="n"/>
      <c r="BI8" s="1636" t="n"/>
      <c r="BJ8" s="483" t="n"/>
      <c r="BK8" s="3198" t="n"/>
      <c r="BL8" s="2950" t="n"/>
      <c r="BM8" s="2950" t="n"/>
      <c r="BN8" s="2950" t="n"/>
      <c r="BO8" s="3198" t="n"/>
      <c r="BP8" s="3198" t="n"/>
      <c r="BQ8" s="2950" t="n"/>
      <c r="BR8" s="1636" t="n"/>
      <c r="BS8" s="483" t="n"/>
      <c r="BT8" s="3198" t="n"/>
      <c r="BU8" s="2950" t="n"/>
      <c r="BV8" s="2950" t="n"/>
      <c r="BW8" s="3198" t="n"/>
      <c r="BX8" s="3198" t="n"/>
      <c r="BY8" s="2950" t="n"/>
      <c r="BZ8" s="1636" t="n"/>
      <c r="CA8" s="483" t="n"/>
      <c r="CB8" s="3198" t="n"/>
      <c r="CC8" s="2950" t="n"/>
      <c r="CD8" s="2950" t="n"/>
      <c r="CE8" s="3198" t="n"/>
      <c r="CF8" s="3198" t="n"/>
      <c r="CG8" s="2950" t="n"/>
      <c r="CH8" s="1636" t="n"/>
      <c r="CI8" s="483" t="n"/>
      <c r="CJ8" s="3198" t="n"/>
      <c r="CK8" s="2950" t="n"/>
      <c r="CL8" s="2950" t="n"/>
      <c r="CM8" s="3198" t="n"/>
      <c r="CN8" s="3198" t="n"/>
      <c r="CO8" s="2950" t="n"/>
      <c r="CP8" s="1636" t="n"/>
      <c r="CQ8" s="482" t="n"/>
      <c r="CR8" s="3200" t="n">
        <v>3.961012059119366</v>
      </c>
      <c r="CS8" s="2950" t="n">
        <v>4.540602707468926</v>
      </c>
      <c r="CT8" s="2950" t="n">
        <v>4.079688483605775</v>
      </c>
      <c r="CU8" s="3198" t="n">
        <v>-0.5795906483495599</v>
      </c>
      <c r="CV8" s="3198" t="n">
        <v>-0.1186764244864089</v>
      </c>
      <c r="CW8" s="2950" t="n">
        <v>5.535426471859559</v>
      </c>
      <c r="CX8" s="449">
        <f>IFERROR(CR8/CW8-1,"-")</f>
        <v/>
      </c>
      <c r="CY8" s="1525" t="n"/>
      <c r="CZ8" s="2950" t="n">
        <v>13.8039275418706</v>
      </c>
      <c r="DA8" s="2950" t="n">
        <v>11.35062014066097</v>
      </c>
      <c r="DB8" s="2950" t="n"/>
      <c r="DC8" s="2950" t="n"/>
      <c r="DD8" s="2950" t="n">
        <v>13.6748060053329</v>
      </c>
      <c r="DE8" s="449">
        <f>CZ8/DD8-1</f>
        <v/>
      </c>
      <c r="DF8" s="449">
        <f>DA8/DD8-1</f>
        <v/>
      </c>
      <c r="DG8" s="449">
        <f>DB8/DD8-1</f>
        <v/>
      </c>
      <c r="DH8" s="449">
        <f>DC8/DD8-1</f>
        <v/>
      </c>
      <c r="DI8" s="3197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47">
        <f>CS8-CZ8</f>
        <v/>
      </c>
      <c r="DY8" s="2847">
        <f>CT8-DC8</f>
        <v/>
      </c>
      <c r="DZ8" s="2847">
        <f>CW8-DD8</f>
        <v/>
      </c>
    </row>
    <row customHeight="1" ht="15" r="9">
      <c r="A9" s="443" t="n"/>
      <c r="B9" s="440" t="inlineStr">
        <is>
          <t>Coût unitaire</t>
        </is>
      </c>
      <c r="C9" s="425" t="inlineStr">
        <is>
          <t>MB3</t>
        </is>
      </c>
      <c r="D9" s="2671" t="n">
        <v>-138.6993012057727</v>
      </c>
      <c r="E9" s="2671" t="n">
        <v>-137.0000045468018</v>
      </c>
      <c r="F9" s="2671" t="n">
        <v>-1.699296658970894</v>
      </c>
      <c r="G9" s="2671" t="n">
        <v>-119.6160171863454</v>
      </c>
      <c r="H9" s="667" t="n">
        <v>0.1595378651480941</v>
      </c>
      <c r="I9" s="353" t="n"/>
      <c r="J9" s="2671" t="n">
        <v>-180.3571235969594</v>
      </c>
      <c r="K9" s="2671" t="n">
        <v>-137.0000045468018</v>
      </c>
      <c r="L9" s="2671" t="n">
        <v>-43.35711905015756</v>
      </c>
      <c r="M9" s="2671" t="n">
        <v>-135.2184871248326</v>
      </c>
      <c r="N9" s="667" t="n">
        <v>0.3338200081358336</v>
      </c>
      <c r="O9" s="2779" t="n"/>
      <c r="P9" s="2671" t="n">
        <v>-159.8806002239245</v>
      </c>
      <c r="Q9" s="2671" t="n">
        <v>-137.0000045468018</v>
      </c>
      <c r="R9" s="2671" t="n">
        <v>-22.88059567712267</v>
      </c>
      <c r="S9" s="2671" t="n">
        <v>-156.5408225289599</v>
      </c>
      <c r="T9" s="667" t="n">
        <v>0.02133486742313973</v>
      </c>
      <c r="U9" s="482" t="n"/>
      <c r="V9" s="2674" t="n">
        <v>-179.3632038038431</v>
      </c>
      <c r="W9" s="2674" t="n">
        <v>-137.000004546802</v>
      </c>
      <c r="X9" s="2674" t="n">
        <v>-143.024707910617</v>
      </c>
      <c r="Y9" s="2674" t="n">
        <v>-42.36319925704109</v>
      </c>
      <c r="Z9" s="2674" t="n">
        <v>-36.33849589322611</v>
      </c>
      <c r="AA9" s="2674" t="n">
        <v>-177.4293931637915</v>
      </c>
      <c r="AB9" s="667" t="n">
        <v>0.0108990433071392</v>
      </c>
      <c r="AC9" s="482" t="n"/>
      <c r="AD9" s="2671" t="n"/>
      <c r="AE9" s="2671" t="n"/>
      <c r="AF9" s="2671" t="n"/>
      <c r="AG9" s="2671" t="n"/>
      <c r="AH9" s="2779" t="n"/>
      <c r="AI9" s="2671" t="n"/>
      <c r="AJ9" s="667" t="n"/>
      <c r="AK9" s="482" t="n"/>
      <c r="AL9" s="2671" t="n"/>
      <c r="AM9" s="2671" t="n"/>
      <c r="AN9" s="2671" t="n"/>
      <c r="AO9" s="2671" t="n"/>
      <c r="AP9" s="2671" t="n"/>
      <c r="AQ9" s="2671" t="n"/>
      <c r="AR9" s="2671" t="n"/>
      <c r="AS9" s="667" t="n"/>
      <c r="AT9" s="482" t="n"/>
      <c r="AU9" s="2671" t="n"/>
      <c r="AV9" s="2671" t="n"/>
      <c r="AW9" s="2671" t="n"/>
      <c r="AX9" s="2671" t="n"/>
      <c r="AY9" s="2671" t="n"/>
      <c r="AZ9" s="2671" t="n"/>
      <c r="BA9" s="667" t="n"/>
      <c r="BB9" s="482" t="n"/>
      <c r="BC9" s="2671" t="n"/>
      <c r="BD9" s="2671" t="n"/>
      <c r="BE9" s="2671" t="n"/>
      <c r="BF9" s="2671" t="n"/>
      <c r="BG9" s="2671" t="n"/>
      <c r="BH9" s="2671" t="n"/>
      <c r="BI9" s="667" t="n"/>
      <c r="BJ9" s="482" t="n"/>
      <c r="BK9" s="2671" t="n"/>
      <c r="BL9" s="2671" t="n"/>
      <c r="BM9" s="2671" t="n"/>
      <c r="BN9" s="2671" t="n"/>
      <c r="BO9" s="2671" t="n"/>
      <c r="BP9" s="2671" t="n"/>
      <c r="BQ9" s="2671" t="n"/>
      <c r="BR9" s="667" t="n"/>
      <c r="BS9" s="482" t="n"/>
      <c r="BT9" s="2671" t="n"/>
      <c r="BU9" s="2671" t="n"/>
      <c r="BV9" s="2671" t="n"/>
      <c r="BW9" s="2671" t="n"/>
      <c r="BX9" s="2671" t="n"/>
      <c r="BY9" s="2671" t="n"/>
      <c r="BZ9" s="667" t="n"/>
      <c r="CA9" s="482" t="n"/>
      <c r="CB9" s="2671" t="n"/>
      <c r="CC9" s="2671" t="n"/>
      <c r="CD9" s="2671" t="n"/>
      <c r="CE9" s="2671" t="n"/>
      <c r="CF9" s="2671" t="n"/>
      <c r="CG9" s="2671" t="n"/>
      <c r="CH9" s="667" t="n"/>
      <c r="CI9" s="482" t="n"/>
      <c r="CJ9" s="2671" t="n"/>
      <c r="CK9" s="2671" t="n"/>
      <c r="CL9" s="2671" t="n"/>
      <c r="CM9" s="2671" t="n"/>
      <c r="CN9" s="2671" t="n"/>
      <c r="CO9" s="2671" t="n"/>
      <c r="CP9" s="667" t="n"/>
      <c r="CQ9" s="482" t="n"/>
      <c r="CR9" s="3201" t="n">
        <v>-163.3876994921052</v>
      </c>
      <c r="CS9" s="2671" t="n">
        <v>-137.0000045468017</v>
      </c>
      <c r="CT9" s="2671" t="n">
        <v>-154.4591008442062</v>
      </c>
      <c r="CU9" s="2671" t="n">
        <v>-26.38769494530351</v>
      </c>
      <c r="CV9" s="2671" t="n">
        <v>-8.928598647899037</v>
      </c>
      <c r="CW9" s="2671" t="n">
        <v>-146.5961215680996</v>
      </c>
      <c r="CX9" s="353">
        <f>IFERROR(CR9/CW9-1,"-")</f>
        <v/>
      </c>
      <c r="CY9" s="1525" t="n"/>
      <c r="CZ9" s="2671" t="n">
        <v>-137.000004546802</v>
      </c>
      <c r="DA9" s="2671" t="n">
        <v>-160.2749926250119</v>
      </c>
      <c r="DB9" s="2671" t="n"/>
      <c r="DC9" s="2671" t="n"/>
      <c r="DD9" s="2671" t="n">
        <v>-143.6065660627405</v>
      </c>
      <c r="DE9" s="353">
        <f>CZ9/DD9-1</f>
        <v/>
      </c>
      <c r="DF9" s="353">
        <f>DA9/DD9-1</f>
        <v/>
      </c>
      <c r="DG9" s="353">
        <f>DB9/DD9-1</f>
        <v/>
      </c>
      <c r="DH9" s="353">
        <f>DC9/DD9-1</f>
        <v/>
      </c>
      <c r="DI9" s="3197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r="10">
      <c r="A10" s="1586" t="n"/>
      <c r="B10" s="1587" t="inlineStr">
        <is>
          <t>International</t>
        </is>
      </c>
      <c r="C10" s="425" t="inlineStr">
        <is>
          <t>MB4</t>
        </is>
      </c>
      <c r="D10" s="3202" t="n">
        <v>-151.320461</v>
      </c>
      <c r="E10" s="3202" t="n">
        <v>-161.9282854428693</v>
      </c>
      <c r="F10" s="3202" t="n">
        <v>10.60782444286929</v>
      </c>
      <c r="G10" s="3202" t="n">
        <v>-177.736245</v>
      </c>
      <c r="H10" s="1637" t="n">
        <v>-0.1486235067023048</v>
      </c>
      <c r="I10" s="673" t="n"/>
      <c r="J10" s="3202" t="n">
        <v>-165.295835</v>
      </c>
      <c r="K10" s="3202" t="n">
        <v>-141.5236528494328</v>
      </c>
      <c r="L10" s="3202" t="n">
        <v>-23.77218215056718</v>
      </c>
      <c r="M10" s="3202" t="n">
        <v>-177.960179</v>
      </c>
      <c r="N10" s="1637" t="n">
        <v>-0.07116392032849106</v>
      </c>
      <c r="O10" s="2978" t="n"/>
      <c r="P10" s="3202" t="n">
        <v>-162.697857</v>
      </c>
      <c r="Q10" s="3202" t="n">
        <v>-157.77979137395</v>
      </c>
      <c r="R10" s="3202" t="n">
        <v>-4.918065626050037</v>
      </c>
      <c r="S10" s="3202" t="n">
        <v>-218.9584820000008</v>
      </c>
      <c r="T10" s="1637" t="n">
        <v>-0.2569465429523785</v>
      </c>
      <c r="U10" s="619" t="n"/>
      <c r="V10" s="3203" t="n">
        <v>-167.866495</v>
      </c>
      <c r="W10" s="3203" t="n">
        <v>-160.830861902211</v>
      </c>
      <c r="X10" s="3203" t="n">
        <v>-150.830861902211</v>
      </c>
      <c r="Y10" s="3203" t="n">
        <v>-7.035633097788974</v>
      </c>
      <c r="Z10" s="3203" t="n">
        <v>-17.03563309778897</v>
      </c>
      <c r="AA10" s="3203" t="n">
        <v>-236.817146</v>
      </c>
      <c r="AB10" s="1733" t="n">
        <v>-0.2911556539069178</v>
      </c>
      <c r="AC10" s="619" t="n"/>
      <c r="AD10" s="3202" t="n"/>
      <c r="AE10" s="3202" t="n"/>
      <c r="AF10" s="3202" t="n"/>
      <c r="AG10" s="3202" t="n"/>
      <c r="AH10" s="2978" t="n"/>
      <c r="AI10" s="3202" t="n"/>
      <c r="AJ10" s="1637" t="n"/>
      <c r="AK10" s="619" t="n"/>
      <c r="AL10" s="3202" t="n"/>
      <c r="AM10" s="3202" t="n"/>
      <c r="AN10" s="3202" t="n"/>
      <c r="AO10" s="3202" t="n"/>
      <c r="AP10" s="3202" t="n"/>
      <c r="AQ10" s="3202" t="n"/>
      <c r="AR10" s="3202" t="n"/>
      <c r="AS10" s="1637" t="n"/>
      <c r="AT10" s="619" t="n"/>
      <c r="AU10" s="3202" t="n"/>
      <c r="AV10" s="3202" t="n"/>
      <c r="AW10" s="3202" t="n"/>
      <c r="AX10" s="3202" t="n"/>
      <c r="AY10" s="3202" t="n"/>
      <c r="AZ10" s="3202" t="n"/>
      <c r="BA10" s="1637" t="n"/>
      <c r="BB10" s="619" t="n"/>
      <c r="BC10" s="3202" t="n"/>
      <c r="BD10" s="3202" t="n"/>
      <c r="BE10" s="3202" t="n"/>
      <c r="BF10" s="3202" t="n"/>
      <c r="BG10" s="3202" t="n"/>
      <c r="BH10" s="3202" t="n"/>
      <c r="BI10" s="1637" t="n"/>
      <c r="BJ10" s="619" t="n"/>
      <c r="BK10" s="3202" t="n"/>
      <c r="BL10" s="3202" t="n"/>
      <c r="BM10" s="3202" t="n"/>
      <c r="BN10" s="3202" t="n"/>
      <c r="BO10" s="3202" t="n"/>
      <c r="BP10" s="3202" t="n"/>
      <c r="BQ10" s="3202" t="n"/>
      <c r="BR10" s="1637" t="n"/>
      <c r="BS10" s="619" t="n"/>
      <c r="BT10" s="3202" t="n"/>
      <c r="BU10" s="3202" t="n"/>
      <c r="BV10" s="3202" t="n"/>
      <c r="BW10" s="3202" t="n"/>
      <c r="BX10" s="3202" t="n"/>
      <c r="BY10" s="3202" t="n"/>
      <c r="BZ10" s="1637" t="n"/>
      <c r="CA10" s="619" t="n"/>
      <c r="CB10" s="3202" t="n"/>
      <c r="CC10" s="3202" t="n"/>
      <c r="CD10" s="3202" t="n"/>
      <c r="CE10" s="3202" t="n"/>
      <c r="CF10" s="3202" t="n"/>
      <c r="CG10" s="3202" t="n"/>
      <c r="CH10" s="1637" t="n"/>
      <c r="CI10" s="619" t="n"/>
      <c r="CJ10" s="3202" t="n"/>
      <c r="CK10" s="3202" t="n"/>
      <c r="CL10" s="3202" t="n"/>
      <c r="CM10" s="3202" t="n"/>
      <c r="CN10" s="3202" t="n"/>
      <c r="CO10" s="3202" t="n"/>
      <c r="CP10" s="1637" t="n"/>
      <c r="CQ10" s="659" t="n"/>
      <c r="CR10" s="3204" t="n">
        <v>-647.180648</v>
      </c>
      <c r="CS10" s="3202" t="n">
        <v>-622.0625915684631</v>
      </c>
      <c r="CT10" s="3202" t="n">
        <v>-630.1450149022111</v>
      </c>
      <c r="CU10" s="3202" t="n">
        <v>-25.11805643153696</v>
      </c>
      <c r="CV10" s="3202" t="n">
        <v>-17.03563309778895</v>
      </c>
      <c r="CW10" s="3202" t="n">
        <v>-811.4720520000008</v>
      </c>
      <c r="CX10" s="673">
        <f>IFERROR(CR10/CW10-1,"-")</f>
        <v/>
      </c>
      <c r="CY10" s="1525" t="n"/>
      <c r="CZ10" s="3202" t="n">
        <v>-1891.138136</v>
      </c>
      <c r="DA10" s="3202" t="n">
        <v>-1819.220559333748</v>
      </c>
      <c r="DB10" s="3202" t="n"/>
      <c r="DC10" s="3202" t="n"/>
      <c r="DD10" s="3202" t="n">
        <v>-1963.791932</v>
      </c>
      <c r="DE10" s="780">
        <f>CZ10/DD10-1</f>
        <v/>
      </c>
      <c r="DF10" s="780">
        <f>DA10/DD10-1</f>
        <v/>
      </c>
      <c r="DG10" s="780">
        <f>DB10/DD10-1</f>
        <v/>
      </c>
      <c r="DH10" s="780">
        <f>DC10/DD10-1</f>
        <v/>
      </c>
      <c r="DI10" s="3197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47">
        <f>(CS10-CZ10)*10^6</f>
        <v/>
      </c>
      <c r="DY10" s="2847">
        <f>(CT10-DC10)*10^6</f>
        <v/>
      </c>
      <c r="DZ10" s="2847">
        <f>(CW10-DD10)*10^6</f>
        <v/>
      </c>
    </row>
    <row customFormat="1" customHeight="1" hidden="1" ht="21.75" r="11" s="45">
      <c r="A11" s="1589" t="n"/>
      <c r="B11" s="1590" t="inlineStr">
        <is>
          <t>Trafic (mn)</t>
        </is>
      </c>
      <c r="C11" s="425" t="inlineStr">
        <is>
          <t>MB5</t>
        </is>
      </c>
      <c r="D11" s="3205" t="n"/>
      <c r="E11" s="3206" t="n"/>
      <c r="F11" s="3207" t="n"/>
      <c r="G11" s="3206" t="n"/>
      <c r="H11" s="1640" t="n"/>
      <c r="I11" s="1668" t="n"/>
      <c r="J11" s="3205" t="n"/>
      <c r="K11" s="3206" t="n"/>
      <c r="L11" s="3207" t="n"/>
      <c r="M11" s="3206" t="n"/>
      <c r="N11" s="1640" t="n"/>
      <c r="O11" s="3206" t="n"/>
      <c r="P11" s="3205" t="n"/>
      <c r="Q11" s="3206" t="n"/>
      <c r="R11" s="3207" t="n"/>
      <c r="S11" s="3206" t="n"/>
      <c r="T11" s="1640" t="n"/>
      <c r="U11" s="1689" t="n"/>
      <c r="V11" s="3208" t="n"/>
      <c r="W11" s="3209" t="n"/>
      <c r="X11" s="3209" t="n"/>
      <c r="Y11" s="3210" t="n"/>
      <c r="Z11" s="3210" t="n"/>
      <c r="AA11" s="3209" t="n"/>
      <c r="AB11" s="1735" t="n"/>
      <c r="AC11" s="1689" t="n"/>
      <c r="AD11" s="3205" t="n"/>
      <c r="AE11" s="3206" t="n"/>
      <c r="AF11" s="3206" t="n"/>
      <c r="AG11" s="3207" t="n"/>
      <c r="AH11" s="3206" t="n"/>
      <c r="AI11" s="3206" t="n"/>
      <c r="AJ11" s="1640" t="n"/>
      <c r="AK11" s="1689" t="n"/>
      <c r="AL11" s="3205" t="n"/>
      <c r="AM11" s="3206" t="n"/>
      <c r="AN11" s="3206" t="n"/>
      <c r="AO11" s="3206" t="n"/>
      <c r="AP11" s="3207" t="n"/>
      <c r="AQ11" s="3207" t="n"/>
      <c r="AR11" s="3206" t="n"/>
      <c r="AS11" s="1640" t="n"/>
      <c r="AT11" s="3211" t="n"/>
      <c r="AU11" s="3205" t="n"/>
      <c r="AV11" s="3206" t="n"/>
      <c r="AW11" s="3206" t="n"/>
      <c r="AX11" s="3207" t="n"/>
      <c r="AY11" s="3207" t="n"/>
      <c r="AZ11" s="3206" t="n"/>
      <c r="BA11" s="1640" t="n"/>
      <c r="BB11" s="1689" t="n"/>
      <c r="BC11" s="3205" t="n"/>
      <c r="BD11" s="3206" t="n"/>
      <c r="BE11" s="3206" t="n"/>
      <c r="BF11" s="3207" t="n"/>
      <c r="BG11" s="3207" t="n"/>
      <c r="BH11" s="3206" t="n"/>
      <c r="BI11" s="1640" t="n"/>
      <c r="BJ11" s="1689" t="n"/>
      <c r="BK11" s="3205" t="n"/>
      <c r="BL11" s="3206" t="n"/>
      <c r="BM11" s="3206" t="n"/>
      <c r="BN11" s="3206" t="n"/>
      <c r="BO11" s="3207" t="n"/>
      <c r="BP11" s="3207" t="n"/>
      <c r="BQ11" s="3206" t="n"/>
      <c r="BR11" s="1640" t="n"/>
      <c r="BS11" s="1689" t="n"/>
      <c r="BT11" s="3212" t="n"/>
      <c r="BU11" s="2949" t="n"/>
      <c r="BV11" s="2949" t="n"/>
      <c r="BW11" s="3213" t="n"/>
      <c r="BX11" s="3213" t="n"/>
      <c r="BY11" s="2949" t="n"/>
      <c r="BZ11" s="1636" t="n"/>
      <c r="CA11" s="483" t="n"/>
      <c r="CB11" s="3212" t="n"/>
      <c r="CC11" s="2949" t="n"/>
      <c r="CD11" s="2949" t="n"/>
      <c r="CE11" s="3213" t="n"/>
      <c r="CF11" s="3213" t="n"/>
      <c r="CG11" s="2949" t="n"/>
      <c r="CH11" s="1636" t="n"/>
      <c r="CI11" s="483" t="n"/>
      <c r="CJ11" s="3212" t="n"/>
      <c r="CK11" s="3206" t="n"/>
      <c r="CL11" s="3206" t="n"/>
      <c r="CM11" s="3207" t="n"/>
      <c r="CN11" s="3207" t="n"/>
      <c r="CO11" s="3206" t="n"/>
      <c r="CP11" s="1640" t="n"/>
      <c r="CQ11" s="1689" t="n"/>
      <c r="CR11" s="3200" t="n"/>
      <c r="CS11" s="2950" t="n"/>
      <c r="CT11" s="2950" t="n"/>
      <c r="CU11" s="3207">
        <f>+CR11-CS11</f>
        <v/>
      </c>
      <c r="CV11" s="3207">
        <f>+CR11-CT11</f>
        <v/>
      </c>
      <c r="CW11" s="3214" t="n"/>
      <c r="CX11" s="1668">
        <f>IFERROR(CR11/CW11-1,"-")</f>
        <v/>
      </c>
      <c r="CY11" s="1525" t="n"/>
      <c r="CZ11" s="3206" t="n"/>
      <c r="DA11" s="3206" t="n"/>
      <c r="DB11" s="3206" t="n"/>
      <c r="DC11" s="3206" t="n"/>
      <c r="DD11" s="3206" t="n"/>
      <c r="DE11" s="3215" t="n"/>
      <c r="DF11" s="3215" t="n"/>
      <c r="DG11" s="3215" t="n"/>
      <c r="DH11" s="3215" t="n"/>
      <c r="DI11" s="3197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541" t="n"/>
      <c r="DO11" s="541" t="n"/>
      <c r="DP11" s="541" t="n"/>
      <c r="DX11" s="2847">
        <f>(CS11-CZ11)*10^6</f>
        <v/>
      </c>
      <c r="DY11" s="2847">
        <f>(CT11-DC11)*10^6</f>
        <v/>
      </c>
      <c r="DZ11" s="2847">
        <f>(CW11-DD11)*10^6</f>
        <v/>
      </c>
    </row>
    <row customFormat="1" customHeight="1" hidden="1" ht="21.75" r="12" s="45">
      <c r="A12" s="1592" t="n"/>
      <c r="B12" s="1593" t="inlineStr">
        <is>
          <t>Coût unitaire</t>
        </is>
      </c>
      <c r="C12" s="425" t="inlineStr">
        <is>
          <t>MB6</t>
        </is>
      </c>
      <c r="D12" s="891" t="n"/>
      <c r="E12" s="3216" t="n"/>
      <c r="F12" s="1642" t="n"/>
      <c r="G12" s="3216" t="n"/>
      <c r="H12" s="1643" t="n"/>
      <c r="I12" s="882" t="n"/>
      <c r="J12" s="891" t="n"/>
      <c r="K12" s="3216" t="n"/>
      <c r="L12" s="1642" t="n"/>
      <c r="M12" s="3216" t="n"/>
      <c r="N12" s="1643" t="n"/>
      <c r="O12" s="3216" t="n"/>
      <c r="P12" s="891" t="n"/>
      <c r="Q12" s="3216" t="n"/>
      <c r="R12" s="1642" t="n"/>
      <c r="S12" s="3216" t="n"/>
      <c r="T12" s="1643" t="n"/>
      <c r="U12" s="1692" t="n"/>
      <c r="V12" s="1693" t="n"/>
      <c r="W12" s="3217" t="n"/>
      <c r="X12" s="3217" t="n"/>
      <c r="Y12" s="1736" t="n"/>
      <c r="Z12" s="1736" t="n"/>
      <c r="AA12" s="3217" t="n"/>
      <c r="AB12" s="1737" t="n"/>
      <c r="AC12" s="1692" t="n"/>
      <c r="AD12" s="891" t="n"/>
      <c r="AE12" s="3216" t="n"/>
      <c r="AF12" s="3216" t="n"/>
      <c r="AG12" s="1642" t="n"/>
      <c r="AH12" s="3216" t="n"/>
      <c r="AI12" s="3216" t="n"/>
      <c r="AJ12" s="1643" t="n"/>
      <c r="AK12" s="1692" t="n"/>
      <c r="AL12" s="891" t="n"/>
      <c r="AM12" s="3216" t="n"/>
      <c r="AN12" s="3216" t="n"/>
      <c r="AO12" s="3216" t="n"/>
      <c r="AP12" s="1642" t="n"/>
      <c r="AQ12" s="1642" t="n"/>
      <c r="AR12" s="3216" t="n"/>
      <c r="AS12" s="1643" t="n"/>
      <c r="AT12" s="3218" t="n"/>
      <c r="AU12" s="891" t="n"/>
      <c r="AV12" s="3216" t="n"/>
      <c r="AW12" s="3216" t="n"/>
      <c r="AX12" s="1642" t="n"/>
      <c r="AY12" s="1642" t="n"/>
      <c r="AZ12" s="3216" t="n"/>
      <c r="BA12" s="1643" t="n"/>
      <c r="BB12" s="1692" t="n"/>
      <c r="BC12" s="891" t="n"/>
      <c r="BD12" s="3216" t="n"/>
      <c r="BE12" s="3216" t="n"/>
      <c r="BF12" s="1642" t="n"/>
      <c r="BG12" s="1642" t="n"/>
      <c r="BH12" s="3216" t="n"/>
      <c r="BI12" s="1643" t="n"/>
      <c r="BJ12" s="1692" t="n"/>
      <c r="BK12" s="891" t="n"/>
      <c r="BL12" s="3216" t="n"/>
      <c r="BM12" s="3216" t="n"/>
      <c r="BN12" s="3216" t="n"/>
      <c r="BO12" s="1642" t="n"/>
      <c r="BP12" s="1642" t="n"/>
      <c r="BQ12" s="3216" t="n"/>
      <c r="BR12" s="1643" t="n"/>
      <c r="BS12" s="1692" t="n"/>
      <c r="BT12" s="581" t="n"/>
      <c r="BU12" s="2779" t="n"/>
      <c r="BV12" s="2779" t="n"/>
      <c r="BW12" s="1703" t="n"/>
      <c r="BX12" s="1703" t="n"/>
      <c r="BY12" s="2779" t="n"/>
      <c r="BZ12" s="667" t="n"/>
      <c r="CA12" s="482" t="n"/>
      <c r="CB12" s="581" t="n"/>
      <c r="CC12" s="2779" t="n"/>
      <c r="CD12" s="2779" t="n"/>
      <c r="CE12" s="1703" t="n"/>
      <c r="CF12" s="1703" t="n"/>
      <c r="CG12" s="2779" t="n"/>
      <c r="CH12" s="667" t="n"/>
      <c r="CI12" s="482" t="n"/>
      <c r="CJ12" s="581" t="n"/>
      <c r="CK12" s="3216" t="n"/>
      <c r="CL12" s="3216" t="n"/>
      <c r="CM12" s="1642" t="n"/>
      <c r="CN12" s="1642" t="n"/>
      <c r="CO12" s="3216" t="n"/>
      <c r="CP12" s="1643" t="n"/>
      <c r="CQ12" s="1692" t="n"/>
      <c r="CR12" s="3201" t="n"/>
      <c r="CS12" s="2671" t="n"/>
      <c r="CT12" s="2671" t="n"/>
      <c r="CU12" s="1642">
        <f>+CR12-CS12</f>
        <v/>
      </c>
      <c r="CV12" s="1642">
        <f>+CR12-CT12</f>
        <v/>
      </c>
      <c r="CW12" s="1642" t="n"/>
      <c r="CX12" s="882">
        <f>IFERROR(CR12/CW12-1,"-")</f>
        <v/>
      </c>
      <c r="CY12" s="1525" t="n"/>
      <c r="CZ12" s="3216" t="n"/>
      <c r="DA12" s="3216" t="n"/>
      <c r="DB12" s="3216" t="n"/>
      <c r="DC12" s="3216" t="n"/>
      <c r="DD12" s="3216" t="n"/>
      <c r="DE12" s="1642" t="n"/>
      <c r="DF12" s="1642" t="n"/>
      <c r="DG12" s="1642" t="n"/>
      <c r="DH12" s="1642" t="n"/>
      <c r="DI12" s="3197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541" t="n"/>
      <c r="DO12" s="541" t="n"/>
      <c r="DP12" s="541" t="n"/>
      <c r="DX12" s="2847">
        <f>(CS12-CZ12)*10^6</f>
        <v/>
      </c>
      <c r="DY12" s="2847">
        <f>(CT12-DC12)*10^6</f>
        <v/>
      </c>
      <c r="DZ12" s="2847">
        <f>(CW12-DD12)*10^6</f>
        <v/>
      </c>
    </row>
    <row customFormat="1" customHeight="1" hidden="1" ht="21.75" r="13" s="45">
      <c r="A13" s="1594" t="n"/>
      <c r="B13" s="1595" t="inlineStr">
        <is>
          <t>Transit Sortant International depuis les concurents</t>
        </is>
      </c>
      <c r="C13" s="425" t="inlineStr">
        <is>
          <t>MB7</t>
        </is>
      </c>
      <c r="D13" s="3219" t="n"/>
      <c r="E13" s="3220" t="n"/>
      <c r="F13" s="3221" t="n"/>
      <c r="G13" s="3220" t="n"/>
      <c r="H13" s="1646" t="n"/>
      <c r="I13" s="1669" t="n"/>
      <c r="J13" s="3219" t="n"/>
      <c r="K13" s="3220" t="n"/>
      <c r="L13" s="3221" t="n"/>
      <c r="M13" s="3220" t="n"/>
      <c r="N13" s="1646" t="n"/>
      <c r="O13" s="3220" t="n"/>
      <c r="P13" s="3219" t="n"/>
      <c r="Q13" s="3220" t="n"/>
      <c r="R13" s="3221" t="n"/>
      <c r="S13" s="3220" t="n"/>
      <c r="T13" s="1646" t="n"/>
      <c r="U13" s="1695" t="n"/>
      <c r="V13" s="3222" t="n"/>
      <c r="W13" s="3223" t="n"/>
      <c r="X13" s="3223" t="n"/>
      <c r="Y13" s="3224" t="n"/>
      <c r="Z13" s="3224" t="n"/>
      <c r="AA13" s="3223" t="n"/>
      <c r="AB13" s="1739" t="n"/>
      <c r="AC13" s="1695" t="n"/>
      <c r="AD13" s="3219" t="n"/>
      <c r="AE13" s="3220" t="n"/>
      <c r="AF13" s="3220" t="n"/>
      <c r="AG13" s="3221" t="n"/>
      <c r="AH13" s="3220" t="n"/>
      <c r="AI13" s="3220" t="n"/>
      <c r="AJ13" s="1646" t="n"/>
      <c r="AK13" s="1695" t="n"/>
      <c r="AL13" s="3219" t="n"/>
      <c r="AM13" s="3220" t="n"/>
      <c r="AN13" s="3220" t="n"/>
      <c r="AO13" s="3220" t="n"/>
      <c r="AP13" s="3221" t="n"/>
      <c r="AQ13" s="3221" t="n"/>
      <c r="AR13" s="3220" t="n"/>
      <c r="AS13" s="1646" t="n"/>
      <c r="AT13" s="3225" t="n"/>
      <c r="AU13" s="3219" t="n"/>
      <c r="AV13" s="3220" t="n"/>
      <c r="AW13" s="3220" t="n"/>
      <c r="AX13" s="3221" t="n"/>
      <c r="AY13" s="3221" t="n"/>
      <c r="AZ13" s="3220" t="n"/>
      <c r="BA13" s="1646" t="n"/>
      <c r="BB13" s="1695" t="n"/>
      <c r="BC13" s="3219" t="n"/>
      <c r="BD13" s="3220" t="n"/>
      <c r="BE13" s="3220" t="n"/>
      <c r="BF13" s="3221" t="n"/>
      <c r="BG13" s="3221" t="n"/>
      <c r="BH13" s="3220" t="n"/>
      <c r="BI13" s="1646" t="n"/>
      <c r="BJ13" s="1695" t="n"/>
      <c r="BK13" s="3219" t="n"/>
      <c r="BL13" s="3220" t="n"/>
      <c r="BM13" s="3220" t="n"/>
      <c r="BN13" s="3220" t="n"/>
      <c r="BO13" s="3221" t="n"/>
      <c r="BP13" s="3221" t="n"/>
      <c r="BQ13" s="3220" t="n"/>
      <c r="BR13" s="1646" t="n"/>
      <c r="BS13" s="1695" t="n"/>
      <c r="BT13" s="3226" t="n"/>
      <c r="BU13" s="2978" t="n"/>
      <c r="BV13" s="2978" t="n"/>
      <c r="BW13" s="3227" t="n"/>
      <c r="BX13" s="3227" t="n"/>
      <c r="BY13" s="2978" t="n"/>
      <c r="BZ13" s="1637" t="n"/>
      <c r="CA13" s="619" t="n"/>
      <c r="CB13" s="3226" t="n"/>
      <c r="CC13" s="2978" t="n"/>
      <c r="CD13" s="2978" t="n"/>
      <c r="CE13" s="3227" t="n"/>
      <c r="CF13" s="3227" t="n"/>
      <c r="CG13" s="2978" t="n"/>
      <c r="CH13" s="1637" t="n"/>
      <c r="CI13" s="619" t="n"/>
      <c r="CJ13" s="3226" t="n"/>
      <c r="CK13" s="3220" t="n"/>
      <c r="CL13" s="3220" t="n"/>
      <c r="CM13" s="3221" t="n"/>
      <c r="CN13" s="3221" t="n"/>
      <c r="CO13" s="3220" t="n"/>
      <c r="CP13" s="1646" t="n"/>
      <c r="CQ13" s="1695" t="n"/>
      <c r="CR13" s="3204" t="n"/>
      <c r="CS13" s="3202" t="n"/>
      <c r="CT13" s="3202" t="n"/>
      <c r="CU13" s="3221">
        <f>+CR13-CS13</f>
        <v/>
      </c>
      <c r="CV13" s="3221">
        <f>+CR13-CT13</f>
        <v/>
      </c>
      <c r="CW13" s="3221" t="n"/>
      <c r="CX13" s="1669">
        <f>IFERROR(CR13/CW13-1,"-")</f>
        <v/>
      </c>
      <c r="CY13" s="1525" t="n"/>
      <c r="CZ13" s="3220" t="n"/>
      <c r="DA13" s="3220" t="n"/>
      <c r="DB13" s="3220" t="n"/>
      <c r="DC13" s="3220" t="n"/>
      <c r="DD13" s="3220" t="n"/>
      <c r="DE13" s="3228" t="n"/>
      <c r="DF13" s="3228" t="n"/>
      <c r="DG13" s="3228" t="n"/>
      <c r="DH13" s="3228" t="n"/>
      <c r="DI13" s="3197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541" t="n"/>
      <c r="DO13" s="541" t="n"/>
      <c r="DP13" s="541" t="n"/>
      <c r="DX13" s="2847">
        <f>(CS13-CZ13)*10^6</f>
        <v/>
      </c>
      <c r="DY13" s="2847">
        <f>(CT13-DC13)*10^6</f>
        <v/>
      </c>
      <c r="DZ13" s="2847">
        <f>(CW13-DD13)*10^6</f>
        <v/>
      </c>
    </row>
    <row customHeight="1" hidden="1" ht="21.75" r="14">
      <c r="A14" s="438" t="n"/>
      <c r="B14" s="439" t="inlineStr">
        <is>
          <t>Trafic (mn)</t>
        </is>
      </c>
      <c r="C14" s="425" t="inlineStr">
        <is>
          <t>MB8</t>
        </is>
      </c>
      <c r="D14" s="3198" t="n"/>
      <c r="E14" s="2950" t="n"/>
      <c r="F14" s="2950" t="n"/>
      <c r="G14" s="2950" t="n"/>
      <c r="H14" s="1636" t="n"/>
      <c r="I14" s="449" t="n"/>
      <c r="J14" s="3198" t="n"/>
      <c r="K14" s="2950" t="n"/>
      <c r="L14" s="2950" t="n"/>
      <c r="M14" s="2950" t="n"/>
      <c r="N14" s="1636" t="n"/>
      <c r="O14" s="2949" t="n"/>
      <c r="P14" s="3198" t="n"/>
      <c r="Q14" s="2950" t="n"/>
      <c r="R14" s="2950" t="n"/>
      <c r="S14" s="2950" t="n"/>
      <c r="T14" s="1636" t="n"/>
      <c r="U14" s="483" t="n"/>
      <c r="V14" s="3199" t="n"/>
      <c r="W14" s="3058" t="n"/>
      <c r="X14" s="3058" t="n"/>
      <c r="Y14" s="3058" t="n"/>
      <c r="Z14" s="3058" t="n"/>
      <c r="AA14" s="3058" t="n"/>
      <c r="AB14" s="1636" t="n"/>
      <c r="AC14" s="483" t="n"/>
      <c r="AD14" s="3198" t="n"/>
      <c r="AE14" s="2950" t="n"/>
      <c r="AF14" s="2950" t="n"/>
      <c r="AG14" s="2950" t="n"/>
      <c r="AH14" s="2949" t="n"/>
      <c r="AI14" s="2950" t="n"/>
      <c r="AJ14" s="1636" t="n"/>
      <c r="AK14" s="483" t="n"/>
      <c r="AL14" s="3198" t="n"/>
      <c r="AM14" s="2950" t="n"/>
      <c r="AN14" s="2950" t="n"/>
      <c r="AO14" s="2950" t="n"/>
      <c r="AP14" s="2950" t="n"/>
      <c r="AQ14" s="2950" t="n"/>
      <c r="AR14" s="2950" t="n"/>
      <c r="AS14" s="1636" t="n"/>
      <c r="AT14" s="2951" t="n"/>
      <c r="AU14" s="3198" t="n"/>
      <c r="AV14" s="2950" t="n"/>
      <c r="AW14" s="2950" t="n"/>
      <c r="AX14" s="2950" t="n"/>
      <c r="AY14" s="2950" t="n"/>
      <c r="AZ14" s="2950" t="n"/>
      <c r="BA14" s="1636" t="n"/>
      <c r="BB14" s="483" t="n"/>
      <c r="BC14" s="3198" t="n"/>
      <c r="BD14" s="2950" t="n"/>
      <c r="BE14" s="2950" t="n"/>
      <c r="BF14" s="2950" t="n"/>
      <c r="BG14" s="2950" t="n"/>
      <c r="BH14" s="2950" t="n"/>
      <c r="BI14" s="1636" t="n"/>
      <c r="BJ14" s="483" t="n"/>
      <c r="BK14" s="3198" t="n"/>
      <c r="BL14" s="2950" t="n"/>
      <c r="BM14" s="2950" t="n"/>
      <c r="BN14" s="2950" t="n"/>
      <c r="BO14" s="2950" t="n"/>
      <c r="BP14" s="2950" t="n"/>
      <c r="BQ14" s="2950" t="n"/>
      <c r="BR14" s="1636" t="n"/>
      <c r="BS14" s="483" t="n"/>
      <c r="BT14" s="3198" t="n"/>
      <c r="BU14" s="2950" t="n"/>
      <c r="BV14" s="2950" t="n"/>
      <c r="BW14" s="2950" t="n"/>
      <c r="BX14" s="2950" t="n"/>
      <c r="BY14" s="2950" t="n"/>
      <c r="BZ14" s="1636" t="n"/>
      <c r="CA14" s="483" t="n"/>
      <c r="CB14" s="3198" t="n"/>
      <c r="CC14" s="2950" t="n"/>
      <c r="CD14" s="2950" t="n"/>
      <c r="CE14" s="2950" t="n"/>
      <c r="CF14" s="2950" t="n"/>
      <c r="CG14" s="2950" t="n"/>
      <c r="CH14" s="1636" t="n"/>
      <c r="CI14" s="483" t="n"/>
      <c r="CJ14" s="3198" t="n"/>
      <c r="CK14" s="2950" t="n"/>
      <c r="CL14" s="2950" t="n"/>
      <c r="CM14" s="2950" t="n"/>
      <c r="CN14" s="2950" t="n"/>
      <c r="CO14" s="2950" t="n"/>
      <c r="CP14" s="1636" t="n"/>
      <c r="CQ14" s="482" t="n"/>
      <c r="CR14" s="3200" t="n"/>
      <c r="CS14" s="2950" t="n"/>
      <c r="CT14" s="2950" t="n"/>
      <c r="CU14" s="2950">
        <f>+CR14-CS14</f>
        <v/>
      </c>
      <c r="CV14" s="2950">
        <f>+CR14-CT14</f>
        <v/>
      </c>
      <c r="CW14" s="2950" t="n"/>
      <c r="CX14" s="449">
        <f>IFERROR(CR14/CW14-1,"-")</f>
        <v/>
      </c>
      <c r="CY14" s="1525" t="n"/>
      <c r="CZ14" s="2950" t="n"/>
      <c r="DA14" s="2950" t="n"/>
      <c r="DB14" s="2950" t="n"/>
      <c r="DC14" s="2950" t="n"/>
      <c r="DD14" s="2950" t="n"/>
      <c r="DE14" s="1824" t="n"/>
      <c r="DF14" s="1824" t="n"/>
      <c r="DG14" s="1824" t="n"/>
      <c r="DH14" s="1824" t="n"/>
      <c r="DI14" s="3197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</row>
    <row customHeight="1" hidden="1" ht="21.75" r="15">
      <c r="A15" s="443" t="n"/>
      <c r="B15" s="440" t="inlineStr">
        <is>
          <t>Coût unitaire</t>
        </is>
      </c>
      <c r="C15" s="425" t="inlineStr">
        <is>
          <t>MB9</t>
        </is>
      </c>
      <c r="D15" s="2671" t="n"/>
      <c r="E15" s="2671" t="n"/>
      <c r="F15" s="2671" t="n"/>
      <c r="G15" s="2671" t="n"/>
      <c r="H15" s="667" t="n"/>
      <c r="I15" s="353" t="n"/>
      <c r="J15" s="2671" t="n"/>
      <c r="K15" s="2671" t="n"/>
      <c r="L15" s="2671" t="n"/>
      <c r="M15" s="2671" t="n"/>
      <c r="N15" s="667" t="n"/>
      <c r="O15" s="2779" t="n"/>
      <c r="P15" s="2671" t="n"/>
      <c r="Q15" s="2671" t="n"/>
      <c r="R15" s="2671" t="n"/>
      <c r="S15" s="2671" t="n"/>
      <c r="T15" s="667" t="n"/>
      <c r="U15" s="482" t="n"/>
      <c r="V15" s="2674" t="n"/>
      <c r="W15" s="2674" t="n"/>
      <c r="X15" s="2674" t="n"/>
      <c r="Y15" s="2674" t="n"/>
      <c r="Z15" s="2674" t="n"/>
      <c r="AA15" s="2674" t="n"/>
      <c r="AB15" s="667" t="n"/>
      <c r="AC15" s="482" t="n"/>
      <c r="AD15" s="2671" t="n"/>
      <c r="AE15" s="2671" t="n"/>
      <c r="AF15" s="2671" t="n"/>
      <c r="AG15" s="2671" t="n"/>
      <c r="AH15" s="2779" t="n"/>
      <c r="AI15" s="2671" t="n"/>
      <c r="AJ15" s="667" t="n"/>
      <c r="AK15" s="482" t="n"/>
      <c r="AL15" s="2671" t="n"/>
      <c r="AM15" s="2671" t="n"/>
      <c r="AN15" s="2671" t="n"/>
      <c r="AO15" s="2671" t="n"/>
      <c r="AP15" s="2671" t="n"/>
      <c r="AQ15" s="2671" t="n"/>
      <c r="AR15" s="2671" t="n"/>
      <c r="AS15" s="667" t="n"/>
      <c r="AT15" s="2862" t="n"/>
      <c r="AU15" s="2671" t="n"/>
      <c r="AV15" s="2671" t="n"/>
      <c r="AW15" s="2671" t="n"/>
      <c r="AX15" s="2671" t="n"/>
      <c r="AY15" s="2671" t="n"/>
      <c r="AZ15" s="2671" t="n"/>
      <c r="BA15" s="667" t="n"/>
      <c r="BB15" s="482" t="n"/>
      <c r="BC15" s="2671" t="n"/>
      <c r="BD15" s="2671" t="n"/>
      <c r="BE15" s="2671" t="n"/>
      <c r="BF15" s="2671" t="n"/>
      <c r="BG15" s="2671" t="n"/>
      <c r="BH15" s="2671" t="n"/>
      <c r="BI15" s="667" t="n"/>
      <c r="BJ15" s="482" t="n"/>
      <c r="BK15" s="2671" t="n"/>
      <c r="BL15" s="2671" t="n"/>
      <c r="BM15" s="2671" t="n"/>
      <c r="BN15" s="2671" t="n"/>
      <c r="BO15" s="2671" t="n"/>
      <c r="BP15" s="2671" t="n"/>
      <c r="BQ15" s="2671" t="n"/>
      <c r="BR15" s="667" t="n"/>
      <c r="BS15" s="482" t="n"/>
      <c r="BT15" s="2671" t="n"/>
      <c r="BU15" s="2671" t="n"/>
      <c r="BV15" s="2671" t="n"/>
      <c r="BW15" s="2671" t="n"/>
      <c r="BX15" s="2671" t="n"/>
      <c r="BY15" s="2671" t="n"/>
      <c r="BZ15" s="667" t="n"/>
      <c r="CA15" s="482" t="n"/>
      <c r="CB15" s="2671" t="n"/>
      <c r="CC15" s="2671" t="n"/>
      <c r="CD15" s="2671" t="n"/>
      <c r="CE15" s="2671" t="n"/>
      <c r="CF15" s="2671" t="n"/>
      <c r="CG15" s="2671" t="n"/>
      <c r="CH15" s="667" t="n"/>
      <c r="CI15" s="482" t="n"/>
      <c r="CJ15" s="2671" t="n"/>
      <c r="CK15" s="2671" t="n"/>
      <c r="CL15" s="2671" t="n"/>
      <c r="CM15" s="2671" t="n"/>
      <c r="CN15" s="2671" t="n"/>
      <c r="CO15" s="2671" t="n"/>
      <c r="CP15" s="667" t="n"/>
      <c r="CQ15" s="482" t="n"/>
      <c r="CR15" s="3201" t="n"/>
      <c r="CS15" s="2671" t="n"/>
      <c r="CT15" s="2671" t="n"/>
      <c r="CU15" s="2671">
        <f>+CR15-CS15</f>
        <v/>
      </c>
      <c r="CV15" s="2671">
        <f>+CR15-CT15</f>
        <v/>
      </c>
      <c r="CW15" s="2671" t="n"/>
      <c r="CX15" s="353">
        <f>IFERROR(CR15/CW15-1,"-")</f>
        <v/>
      </c>
      <c r="CY15" s="1525" t="n"/>
      <c r="CZ15" s="2671" t="n"/>
      <c r="DA15" s="2671" t="n"/>
      <c r="DB15" s="2671" t="n"/>
      <c r="DC15" s="2671" t="n"/>
      <c r="DD15" s="2671" t="n"/>
      <c r="DE15" s="353">
        <f>CZ15/DD15-1</f>
        <v/>
      </c>
      <c r="DF15" s="353">
        <f>DA15/DD15-1</f>
        <v/>
      </c>
      <c r="DG15" s="353">
        <f>DB15/DD15-1</f>
        <v/>
      </c>
      <c r="DH15" s="353">
        <f>DC15/DD15-1</f>
        <v/>
      </c>
      <c r="DI15" s="3197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X15" s="2847">
        <f>(CS15-CZ15)*10^6</f>
        <v/>
      </c>
      <c r="DY15" s="2847">
        <f>(CT15-DC15)*10^6</f>
        <v/>
      </c>
      <c r="DZ15" s="2847">
        <f>(CW15-DD15)*10^6</f>
        <v/>
      </c>
    </row>
    <row customHeight="1" hidden="1" ht="21.75" r="16">
      <c r="A16" s="1586" t="n"/>
      <c r="B16" s="1587" t="inlineStr">
        <is>
          <t>Opérateur national MTN</t>
        </is>
      </c>
      <c r="C16" s="425" t="inlineStr">
        <is>
          <t>MB10</t>
        </is>
      </c>
      <c r="D16" s="3229" t="n"/>
      <c r="E16" s="3202" t="n"/>
      <c r="F16" s="3202" t="n"/>
      <c r="G16" s="3202" t="n"/>
      <c r="H16" s="1637" t="n"/>
      <c r="I16" s="673" t="n"/>
      <c r="J16" s="3229" t="n"/>
      <c r="K16" s="3202" t="n"/>
      <c r="L16" s="3202" t="n"/>
      <c r="M16" s="3202" t="n"/>
      <c r="N16" s="1637" t="n"/>
      <c r="O16" s="2978" t="n"/>
      <c r="P16" s="3229" t="n"/>
      <c r="Q16" s="3202" t="n"/>
      <c r="R16" s="3202" t="n"/>
      <c r="S16" s="3202" t="n"/>
      <c r="T16" s="1637" t="n"/>
      <c r="U16" s="619" t="n"/>
      <c r="V16" s="3230" t="n"/>
      <c r="W16" s="3203" t="n"/>
      <c r="X16" s="3203" t="n"/>
      <c r="Y16" s="3203" t="n"/>
      <c r="Z16" s="3203" t="n"/>
      <c r="AA16" s="3203" t="n"/>
      <c r="AB16" s="1733" t="n"/>
      <c r="AC16" s="619" t="n"/>
      <c r="AD16" s="3229" t="n"/>
      <c r="AE16" s="3202" t="n"/>
      <c r="AF16" s="3202" t="n"/>
      <c r="AG16" s="3202" t="n"/>
      <c r="AH16" s="2978" t="n"/>
      <c r="AI16" s="3202" t="n"/>
      <c r="AJ16" s="1637" t="n"/>
      <c r="AK16" s="619" t="n"/>
      <c r="AL16" s="3229" t="n"/>
      <c r="AM16" s="3202" t="n"/>
      <c r="AN16" s="3202" t="n"/>
      <c r="AO16" s="3202" t="n"/>
      <c r="AP16" s="3202" t="n"/>
      <c r="AQ16" s="3202" t="n"/>
      <c r="AR16" s="3202" t="n"/>
      <c r="AS16" s="1637" t="n"/>
      <c r="AT16" s="3161" t="n"/>
      <c r="AU16" s="3229" t="n"/>
      <c r="AV16" s="3202" t="n"/>
      <c r="AW16" s="3202" t="n"/>
      <c r="AX16" s="3202" t="n"/>
      <c r="AY16" s="3202" t="n"/>
      <c r="AZ16" s="3202" t="n"/>
      <c r="BA16" s="1637" t="n"/>
      <c r="BB16" s="619" t="n"/>
      <c r="BC16" s="3229" t="n"/>
      <c r="BD16" s="3202" t="n"/>
      <c r="BE16" s="3202" t="n"/>
      <c r="BF16" s="3202" t="n"/>
      <c r="BG16" s="3202" t="n"/>
      <c r="BH16" s="3202" t="n"/>
      <c r="BI16" s="1637" t="n"/>
      <c r="BJ16" s="619" t="n"/>
      <c r="BK16" s="3229" t="n"/>
      <c r="BL16" s="3202" t="n"/>
      <c r="BM16" s="3202" t="n"/>
      <c r="BN16" s="3202" t="n"/>
      <c r="BO16" s="3202" t="n"/>
      <c r="BP16" s="3202" t="n"/>
      <c r="BQ16" s="3202" t="n"/>
      <c r="BR16" s="1637" t="n"/>
      <c r="BS16" s="619" t="n"/>
      <c r="BT16" s="3202" t="n"/>
      <c r="BU16" s="3202" t="n"/>
      <c r="BV16" s="3202" t="n"/>
      <c r="BW16" s="3202" t="n"/>
      <c r="BX16" s="3202" t="n"/>
      <c r="BY16" s="3202" t="n"/>
      <c r="BZ16" s="1637" t="n"/>
      <c r="CA16" s="619" t="n"/>
      <c r="CB16" s="3202" t="n"/>
      <c r="CC16" s="3202" t="n"/>
      <c r="CD16" s="3202" t="n"/>
      <c r="CE16" s="3202" t="n"/>
      <c r="CF16" s="3202" t="n"/>
      <c r="CG16" s="3202" t="n"/>
      <c r="CH16" s="1637" t="n"/>
      <c r="CI16" s="619" t="n"/>
      <c r="CJ16" s="3202" t="n"/>
      <c r="CK16" s="3202" t="n"/>
      <c r="CL16" s="3202" t="n"/>
      <c r="CM16" s="3202" t="n"/>
      <c r="CN16" s="3202" t="n"/>
      <c r="CO16" s="3202" t="n"/>
      <c r="CP16" s="1637" t="n"/>
      <c r="CQ16" s="659" t="n"/>
      <c r="CR16" s="3204" t="n"/>
      <c r="CS16" s="3202" t="n"/>
      <c r="CT16" s="3202" t="n"/>
      <c r="CU16" s="3202">
        <f>+CR16-CS16</f>
        <v/>
      </c>
      <c r="CV16" s="3202">
        <f>+CR16-CT16</f>
        <v/>
      </c>
      <c r="CW16" s="3202" t="n"/>
      <c r="CX16" s="673">
        <f>IFERROR(CR16/CW16-1,"-")</f>
        <v/>
      </c>
      <c r="CY16" s="1525" t="n"/>
      <c r="CZ16" s="3202" t="n"/>
      <c r="DA16" s="3202" t="n"/>
      <c r="DB16" s="3202" t="n"/>
      <c r="DC16" s="3202" t="n"/>
      <c r="DD16" s="3202" t="n"/>
      <c r="DE16" s="780">
        <f>CZ16/DD16-1</f>
        <v/>
      </c>
      <c r="DF16" s="780">
        <f>DA16/DD16-1</f>
        <v/>
      </c>
      <c r="DG16" s="780">
        <f>DB16/DD16-1</f>
        <v/>
      </c>
      <c r="DH16" s="780">
        <f>DC16/DD16-1</f>
        <v/>
      </c>
      <c r="DI16" s="3197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X16" s="2847">
        <f>(CS16-CZ16)*10^6</f>
        <v/>
      </c>
      <c r="DY16" s="2847">
        <f>(CT16-DC16)*10^6</f>
        <v/>
      </c>
      <c r="DZ16" s="2847">
        <f>(CW16-DD16)*10^6</f>
        <v/>
      </c>
    </row>
    <row customHeight="1" hidden="1" ht="21.75" r="17">
      <c r="A17" s="438" t="n"/>
      <c r="B17" s="439" t="inlineStr">
        <is>
          <t>Trafic (mn)</t>
        </is>
      </c>
      <c r="C17" s="425" t="inlineStr">
        <is>
          <t>MB11</t>
        </is>
      </c>
      <c r="D17" s="3212" t="n"/>
      <c r="E17" s="2950" t="n"/>
      <c r="F17" s="3213" t="n"/>
      <c r="G17" s="2950" t="n"/>
      <c r="H17" s="1636" t="n"/>
      <c r="I17" s="449" t="n"/>
      <c r="J17" s="3212" t="n"/>
      <c r="K17" s="2950" t="n"/>
      <c r="L17" s="3213" t="n"/>
      <c r="M17" s="2950" t="n"/>
      <c r="N17" s="1636" t="n"/>
      <c r="O17" s="2949" t="n"/>
      <c r="P17" s="3212" t="n"/>
      <c r="Q17" s="2950" t="n"/>
      <c r="R17" s="3213" t="n"/>
      <c r="S17" s="2950" t="n"/>
      <c r="T17" s="1636" t="n"/>
      <c r="U17" s="483" t="n"/>
      <c r="V17" s="3231" t="n"/>
      <c r="W17" s="3058" t="n"/>
      <c r="X17" s="3058" t="n"/>
      <c r="Y17" s="3213" t="n"/>
      <c r="Z17" s="3213" t="n"/>
      <c r="AA17" s="3058" t="n"/>
      <c r="AB17" s="1636" t="n"/>
      <c r="AC17" s="483" t="n"/>
      <c r="AD17" s="3212" t="n"/>
      <c r="AE17" s="2950" t="n"/>
      <c r="AF17" s="2950" t="n"/>
      <c r="AG17" s="3213" t="n"/>
      <c r="AH17" s="2949" t="n"/>
      <c r="AI17" s="2950" t="n"/>
      <c r="AJ17" s="1636" t="n"/>
      <c r="AK17" s="483" t="n"/>
      <c r="AL17" s="3212" t="n"/>
      <c r="AM17" s="2950" t="n"/>
      <c r="AN17" s="2950" t="n"/>
      <c r="AO17" s="2950" t="n"/>
      <c r="AP17" s="3213" t="n"/>
      <c r="AQ17" s="3213" t="n"/>
      <c r="AR17" s="2950" t="n"/>
      <c r="AS17" s="1636" t="n"/>
      <c r="AT17" s="2951" t="n"/>
      <c r="AU17" s="3212" t="n"/>
      <c r="AV17" s="2950" t="n"/>
      <c r="AW17" s="2950" t="n"/>
      <c r="AX17" s="3213" t="n"/>
      <c r="AY17" s="3213" t="n"/>
      <c r="AZ17" s="2950" t="n"/>
      <c r="BA17" s="1636" t="n"/>
      <c r="BB17" s="483" t="n"/>
      <c r="BC17" s="3212" t="n"/>
      <c r="BD17" s="2950" t="n"/>
      <c r="BE17" s="2950" t="n"/>
      <c r="BF17" s="3213" t="n"/>
      <c r="BG17" s="3213" t="n"/>
      <c r="BH17" s="2950" t="n"/>
      <c r="BI17" s="1636" t="n"/>
      <c r="BJ17" s="483" t="n"/>
      <c r="BK17" s="3212" t="n"/>
      <c r="BL17" s="2950" t="n"/>
      <c r="BM17" s="2950" t="n"/>
      <c r="BN17" s="2950" t="n"/>
      <c r="BO17" s="3213" t="n"/>
      <c r="BP17" s="3213" t="n"/>
      <c r="BQ17" s="2950" t="n"/>
      <c r="BR17" s="1636" t="n"/>
      <c r="BS17" s="483" t="n"/>
      <c r="BT17" s="3212" t="n"/>
      <c r="BU17" s="2950" t="n"/>
      <c r="BV17" s="2950" t="n"/>
      <c r="BW17" s="3213" t="n"/>
      <c r="BX17" s="3213" t="n"/>
      <c r="BY17" s="2950" t="n"/>
      <c r="BZ17" s="1636" t="n"/>
      <c r="CA17" s="483" t="n"/>
      <c r="CB17" s="3212" t="n"/>
      <c r="CC17" s="2950" t="n"/>
      <c r="CD17" s="2950" t="n"/>
      <c r="CE17" s="3213" t="n"/>
      <c r="CF17" s="3213" t="n"/>
      <c r="CG17" s="2950" t="n"/>
      <c r="CH17" s="1636" t="n"/>
      <c r="CI17" s="483" t="n"/>
      <c r="CJ17" s="3212" t="n"/>
      <c r="CK17" s="2950" t="n"/>
      <c r="CL17" s="2950" t="n"/>
      <c r="CM17" s="3213" t="n"/>
      <c r="CN17" s="3213" t="n"/>
      <c r="CO17" s="2950" t="n"/>
      <c r="CP17" s="1636" t="n"/>
      <c r="CQ17" s="483" t="n"/>
      <c r="CR17" s="3200" t="n"/>
      <c r="CS17" s="2950" t="n"/>
      <c r="CT17" s="3232" t="n"/>
      <c r="CU17" s="3213">
        <f>+CR17-CS17</f>
        <v/>
      </c>
      <c r="CV17" s="3213">
        <f>+CR17-CT17</f>
        <v/>
      </c>
      <c r="CW17" s="3232" t="n"/>
      <c r="CX17" s="449">
        <f>IFERROR(CR17/CW17-1,"-")</f>
        <v/>
      </c>
      <c r="CY17" s="1525" t="n"/>
      <c r="CZ17" s="2950" t="n"/>
      <c r="DA17" s="2950" t="n"/>
      <c r="DB17" s="2950" t="n"/>
      <c r="DC17" s="2950" t="n"/>
      <c r="DD17" s="2950" t="n"/>
      <c r="DE17" s="3233" t="n"/>
      <c r="DF17" s="3233" t="n"/>
      <c r="DG17" s="3233" t="n"/>
      <c r="DH17" s="3233" t="n"/>
      <c r="DI17" s="3197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X17" s="2847">
        <f>(CS17-CZ17)*10^6</f>
        <v/>
      </c>
      <c r="DY17" s="2847">
        <f>(CT17-DC17)*10^6</f>
        <v/>
      </c>
      <c r="DZ17" s="2847">
        <f>(CW17-DD17)*10^6</f>
        <v/>
      </c>
    </row>
    <row customHeight="1" hidden="1" ht="21.75" r="18">
      <c r="A18" s="443" t="n"/>
      <c r="B18" s="440" t="inlineStr">
        <is>
          <t>Coût unitaire</t>
        </is>
      </c>
      <c r="C18" s="425" t="inlineStr">
        <is>
          <t>MB12</t>
        </is>
      </c>
      <c r="D18" s="581" t="n"/>
      <c r="E18" s="2671" t="n"/>
      <c r="F18" s="1703" t="n"/>
      <c r="G18" s="2671" t="n"/>
      <c r="H18" s="667" t="n"/>
      <c r="I18" s="353" t="n"/>
      <c r="J18" s="581" t="n"/>
      <c r="K18" s="2671" t="n"/>
      <c r="L18" s="1703" t="n"/>
      <c r="M18" s="2671" t="n"/>
      <c r="N18" s="667" t="n"/>
      <c r="O18" s="2779" t="n"/>
      <c r="P18" s="581" t="n"/>
      <c r="Q18" s="2671" t="n"/>
      <c r="R18" s="1703" t="n"/>
      <c r="S18" s="2671" t="n"/>
      <c r="T18" s="667" t="n"/>
      <c r="U18" s="482" t="n"/>
      <c r="V18" s="618" t="n"/>
      <c r="W18" s="2674" t="n"/>
      <c r="X18" s="2674" t="n"/>
      <c r="Y18" s="1703" t="n"/>
      <c r="Z18" s="1703" t="n"/>
      <c r="AA18" s="2674" t="n"/>
      <c r="AB18" s="667" t="n"/>
      <c r="AC18" s="482" t="n"/>
      <c r="AD18" s="581" t="n"/>
      <c r="AE18" s="2671" t="n"/>
      <c r="AF18" s="2671" t="n"/>
      <c r="AG18" s="1703" t="n"/>
      <c r="AH18" s="2779" t="n"/>
      <c r="AI18" s="2671" t="n"/>
      <c r="AJ18" s="667" t="n"/>
      <c r="AK18" s="482" t="n"/>
      <c r="AL18" s="581" t="n"/>
      <c r="AM18" s="2671" t="n"/>
      <c r="AN18" s="2671" t="n"/>
      <c r="AO18" s="2671" t="n"/>
      <c r="AP18" s="1703" t="n"/>
      <c r="AQ18" s="1703" t="n"/>
      <c r="AR18" s="2671" t="n"/>
      <c r="AS18" s="667" t="n"/>
      <c r="AT18" s="2862" t="n"/>
      <c r="AU18" s="581" t="n"/>
      <c r="AV18" s="2671" t="n"/>
      <c r="AW18" s="2671" t="n"/>
      <c r="AX18" s="1703" t="n"/>
      <c r="AY18" s="1703" t="n"/>
      <c r="AZ18" s="2671" t="n"/>
      <c r="BA18" s="667" t="n"/>
      <c r="BB18" s="482" t="n"/>
      <c r="BC18" s="581" t="n"/>
      <c r="BD18" s="2671" t="n"/>
      <c r="BE18" s="2671" t="n"/>
      <c r="BF18" s="1703" t="n"/>
      <c r="BG18" s="1703" t="n"/>
      <c r="BH18" s="2671" t="n"/>
      <c r="BI18" s="667" t="n"/>
      <c r="BJ18" s="482" t="n"/>
      <c r="BK18" s="581" t="n"/>
      <c r="BL18" s="2671" t="n"/>
      <c r="BM18" s="2671" t="n"/>
      <c r="BN18" s="2671" t="n"/>
      <c r="BO18" s="1703" t="n"/>
      <c r="BP18" s="1703" t="n"/>
      <c r="BQ18" s="2671" t="n"/>
      <c r="BR18" s="667" t="n"/>
      <c r="BS18" s="482" t="n"/>
      <c r="BT18" s="581" t="n"/>
      <c r="BU18" s="2671" t="n"/>
      <c r="BV18" s="2671" t="n"/>
      <c r="BW18" s="1703" t="n"/>
      <c r="BX18" s="1703" t="n"/>
      <c r="BY18" s="2671" t="n"/>
      <c r="BZ18" s="667" t="n"/>
      <c r="CA18" s="482" t="n"/>
      <c r="CB18" s="581" t="n"/>
      <c r="CC18" s="2671" t="n"/>
      <c r="CD18" s="2671" t="n"/>
      <c r="CE18" s="1703" t="n"/>
      <c r="CF18" s="1703" t="n"/>
      <c r="CG18" s="2671" t="n"/>
      <c r="CH18" s="667" t="n"/>
      <c r="CI18" s="482" t="n"/>
      <c r="CJ18" s="581" t="n"/>
      <c r="CK18" s="2671" t="n"/>
      <c r="CL18" s="2671" t="n"/>
      <c r="CM18" s="1703" t="n"/>
      <c r="CN18" s="1703" t="n"/>
      <c r="CO18" s="2671" t="n"/>
      <c r="CP18" s="667" t="n"/>
      <c r="CQ18" s="482" t="n"/>
      <c r="CR18" s="3201" t="n"/>
      <c r="CS18" s="2671" t="n"/>
      <c r="CT18" s="1703" t="n"/>
      <c r="CU18" s="1703">
        <f>+CR18-CS18</f>
        <v/>
      </c>
      <c r="CV18" s="1703">
        <f>+CR18-CT18</f>
        <v/>
      </c>
      <c r="CW18" s="1703" t="n"/>
      <c r="CX18" s="353">
        <f>IFERROR(CR18/CW18-1,"-")</f>
        <v/>
      </c>
      <c r="CY18" s="1525" t="n"/>
      <c r="CZ18" s="2671" t="n"/>
      <c r="DA18" s="2671" t="n"/>
      <c r="DB18" s="2671" t="n"/>
      <c r="DC18" s="2671" t="n"/>
      <c r="DD18" s="2671" t="n"/>
      <c r="DE18" s="1703" t="n"/>
      <c r="DF18" s="1703" t="n"/>
      <c r="DG18" s="1703" t="n"/>
      <c r="DH18" s="1703" t="n"/>
      <c r="DI18" s="3197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X18" s="2847">
        <f>(CS18-CZ18)*10^6</f>
        <v/>
      </c>
      <c r="DY18" s="2847">
        <f>(CT18-DC18)*10^6</f>
        <v/>
      </c>
      <c r="DZ18" s="2847">
        <f>(CW18-DD18)*10^6</f>
        <v/>
      </c>
    </row>
    <row customHeight="1" hidden="1" ht="21.75" r="19">
      <c r="A19" s="1586" t="n"/>
      <c r="B19" s="1587" t="inlineStr">
        <is>
          <t>Opérateur national ORANGE</t>
        </is>
      </c>
      <c r="C19" s="425" t="inlineStr">
        <is>
          <t>MB13</t>
        </is>
      </c>
      <c r="D19" s="3226" t="n"/>
      <c r="E19" s="3202" t="n"/>
      <c r="F19" s="3227" t="n"/>
      <c r="G19" s="3202" t="n"/>
      <c r="H19" s="1637" t="n"/>
      <c r="I19" s="673" t="n"/>
      <c r="J19" s="3226" t="n"/>
      <c r="K19" s="3202" t="n"/>
      <c r="L19" s="3227" t="n"/>
      <c r="M19" s="3202" t="n"/>
      <c r="N19" s="1637" t="n"/>
      <c r="O19" s="2978" t="n"/>
      <c r="P19" s="3226" t="n"/>
      <c r="Q19" s="3202" t="n"/>
      <c r="R19" s="3227" t="n"/>
      <c r="S19" s="3202" t="n"/>
      <c r="T19" s="1637" t="n"/>
      <c r="U19" s="619" t="n"/>
      <c r="V19" s="3234" t="n"/>
      <c r="W19" s="3203" t="n"/>
      <c r="X19" s="3203" t="n"/>
      <c r="Y19" s="3235" t="n"/>
      <c r="Z19" s="3235" t="n"/>
      <c r="AA19" s="3203" t="n"/>
      <c r="AB19" s="1733" t="n"/>
      <c r="AC19" s="619" t="n"/>
      <c r="AD19" s="3226" t="n"/>
      <c r="AE19" s="3202" t="n"/>
      <c r="AF19" s="3202" t="n"/>
      <c r="AG19" s="3227" t="n"/>
      <c r="AH19" s="2978" t="n"/>
      <c r="AI19" s="3202" t="n"/>
      <c r="AJ19" s="1637" t="n"/>
      <c r="AK19" s="619" t="n"/>
      <c r="AL19" s="3226" t="n"/>
      <c r="AM19" s="3202" t="n"/>
      <c r="AN19" s="3202" t="n"/>
      <c r="AO19" s="3202" t="n"/>
      <c r="AP19" s="3227" t="n"/>
      <c r="AQ19" s="3227" t="n"/>
      <c r="AR19" s="3202" t="n"/>
      <c r="AS19" s="1637" t="n"/>
      <c r="AT19" s="3161" t="n"/>
      <c r="AU19" s="3226" t="n"/>
      <c r="AV19" s="3202" t="n"/>
      <c r="AW19" s="3202" t="n"/>
      <c r="AX19" s="3227" t="n"/>
      <c r="AY19" s="3227" t="n"/>
      <c r="AZ19" s="3202" t="n"/>
      <c r="BA19" s="1637" t="n"/>
      <c r="BB19" s="619" t="n"/>
      <c r="BC19" s="3226" t="n"/>
      <c r="BD19" s="3202" t="n"/>
      <c r="BE19" s="3202" t="n"/>
      <c r="BF19" s="3227" t="n"/>
      <c r="BG19" s="3227" t="n"/>
      <c r="BH19" s="3202" t="n"/>
      <c r="BI19" s="1637" t="n"/>
      <c r="BJ19" s="619" t="n"/>
      <c r="BK19" s="3226" t="n"/>
      <c r="BL19" s="3202" t="n"/>
      <c r="BM19" s="3202" t="n"/>
      <c r="BN19" s="3202" t="n"/>
      <c r="BO19" s="3227" t="n"/>
      <c r="BP19" s="3227" t="n"/>
      <c r="BQ19" s="3202" t="n"/>
      <c r="BR19" s="1637" t="n"/>
      <c r="BS19" s="619" t="n"/>
      <c r="BT19" s="3226" t="n"/>
      <c r="BU19" s="3202" t="n"/>
      <c r="BV19" s="3202" t="n"/>
      <c r="BW19" s="3227" t="n"/>
      <c r="BX19" s="3227" t="n"/>
      <c r="BY19" s="3202" t="n"/>
      <c r="BZ19" s="1637" t="n"/>
      <c r="CA19" s="619" t="n"/>
      <c r="CB19" s="3226" t="n"/>
      <c r="CC19" s="3202" t="n"/>
      <c r="CD19" s="3202" t="n"/>
      <c r="CE19" s="3227" t="n"/>
      <c r="CF19" s="3227" t="n"/>
      <c r="CG19" s="3202" t="n"/>
      <c r="CH19" s="1637" t="n"/>
      <c r="CI19" s="619" t="n"/>
      <c r="CJ19" s="3226" t="n"/>
      <c r="CK19" s="3202" t="n"/>
      <c r="CL19" s="3202" t="n"/>
      <c r="CM19" s="3227" t="n"/>
      <c r="CN19" s="3227" t="n"/>
      <c r="CO19" s="3202" t="n"/>
      <c r="CP19" s="1637" t="n"/>
      <c r="CQ19" s="619" t="n"/>
      <c r="CR19" s="3204" t="n"/>
      <c r="CS19" s="3202" t="n"/>
      <c r="CT19" s="3227" t="n"/>
      <c r="CU19" s="3227">
        <f>+CR19-CS19</f>
        <v/>
      </c>
      <c r="CV19" s="3227">
        <f>+CR19-CT19</f>
        <v/>
      </c>
      <c r="CW19" s="3227" t="n"/>
      <c r="CX19" s="673">
        <f>IFERROR(CR19/CW19-1,"-")</f>
        <v/>
      </c>
      <c r="CY19" s="1525" t="n"/>
      <c r="CZ19" s="3202" t="n"/>
      <c r="DA19" s="3202" t="n"/>
      <c r="DB19" s="3202" t="n"/>
      <c r="DC19" s="3202" t="n"/>
      <c r="DD19" s="3202" t="n"/>
      <c r="DE19" s="3236" t="n"/>
      <c r="DF19" s="3236" t="n"/>
      <c r="DG19" s="3236" t="n"/>
      <c r="DH19" s="3236" t="n"/>
      <c r="DI19" s="3197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X19" s="2847">
        <f>(CS19-CZ19)*10^6</f>
        <v/>
      </c>
      <c r="DY19" s="2847">
        <f>(CT19-DC19)*10^6</f>
        <v/>
      </c>
      <c r="DZ19" s="2847">
        <f>(CW19-DD19)*10^6</f>
        <v/>
      </c>
    </row>
    <row customHeight="1" hidden="1" ht="21.75" r="20">
      <c r="A20" s="438" t="n"/>
      <c r="B20" s="439" t="inlineStr">
        <is>
          <t>Trafic (mn)</t>
        </is>
      </c>
      <c r="C20" s="425" t="inlineStr">
        <is>
          <t>MB14</t>
        </is>
      </c>
      <c r="D20" s="3212" t="n"/>
      <c r="E20" s="3232" t="n"/>
      <c r="F20" s="3213" t="n"/>
      <c r="G20" s="3232" t="n"/>
      <c r="H20" s="1636" t="n"/>
      <c r="I20" s="449" t="n"/>
      <c r="J20" s="3212" t="n"/>
      <c r="K20" s="3232" t="n"/>
      <c r="L20" s="3213" t="n"/>
      <c r="M20" s="3232" t="n"/>
      <c r="N20" s="1636" t="n"/>
      <c r="O20" s="2949" t="n"/>
      <c r="P20" s="3212" t="n"/>
      <c r="Q20" s="3232" t="n"/>
      <c r="R20" s="3213" t="n"/>
      <c r="S20" s="3232" t="n"/>
      <c r="T20" s="1636" t="n"/>
      <c r="U20" s="483" t="n"/>
      <c r="V20" s="3231" t="n"/>
      <c r="W20" s="3237" t="n"/>
      <c r="X20" s="3237" t="n"/>
      <c r="Y20" s="3213" t="n"/>
      <c r="Z20" s="3213" t="n"/>
      <c r="AA20" s="3237" t="n"/>
      <c r="AB20" s="1636" t="n"/>
      <c r="AC20" s="483" t="n"/>
      <c r="AD20" s="3212" t="n"/>
      <c r="AE20" s="3232" t="n"/>
      <c r="AF20" s="3232" t="n"/>
      <c r="AG20" s="3213" t="n"/>
      <c r="AH20" s="2949" t="n"/>
      <c r="AI20" s="3232" t="n"/>
      <c r="AJ20" s="1636" t="n"/>
      <c r="AK20" s="483" t="n"/>
      <c r="AL20" s="3212" t="n"/>
      <c r="AM20" s="3232" t="n"/>
      <c r="AN20" s="3232" t="n"/>
      <c r="AO20" s="3232" t="n"/>
      <c r="AP20" s="3213" t="n"/>
      <c r="AQ20" s="3213" t="n"/>
      <c r="AR20" s="3232" t="n"/>
      <c r="AS20" s="1636" t="n"/>
      <c r="AT20" s="2951" t="n"/>
      <c r="AU20" s="3212" t="n"/>
      <c r="AV20" s="3232" t="n"/>
      <c r="AW20" s="3232" t="n"/>
      <c r="AX20" s="3213" t="n"/>
      <c r="AY20" s="3213" t="n"/>
      <c r="AZ20" s="3232" t="n"/>
      <c r="BA20" s="1636" t="n"/>
      <c r="BB20" s="483" t="n"/>
      <c r="BC20" s="3212" t="n"/>
      <c r="BD20" s="3232" t="n"/>
      <c r="BE20" s="3232" t="n"/>
      <c r="BF20" s="3213" t="n"/>
      <c r="BG20" s="3213" t="n"/>
      <c r="BH20" s="3232" t="n"/>
      <c r="BI20" s="1636" t="n"/>
      <c r="BJ20" s="483" t="n"/>
      <c r="BK20" s="3212" t="n"/>
      <c r="BL20" s="3232" t="n"/>
      <c r="BM20" s="3232" t="n"/>
      <c r="BN20" s="3232" t="n"/>
      <c r="BO20" s="3213" t="n"/>
      <c r="BP20" s="3213" t="n"/>
      <c r="BQ20" s="3232" t="n"/>
      <c r="BR20" s="1636" t="n"/>
      <c r="BS20" s="483" t="n"/>
      <c r="BT20" s="3212" t="n"/>
      <c r="BU20" s="3232" t="n"/>
      <c r="BV20" s="3232" t="n"/>
      <c r="BW20" s="3213" t="n"/>
      <c r="BX20" s="3213" t="n"/>
      <c r="BY20" s="3232" t="n"/>
      <c r="BZ20" s="1636" t="n"/>
      <c r="CA20" s="483" t="n"/>
      <c r="CB20" s="3212" t="n"/>
      <c r="CC20" s="3232" t="n"/>
      <c r="CD20" s="3232" t="n"/>
      <c r="CE20" s="3213" t="n"/>
      <c r="CF20" s="3213" t="n"/>
      <c r="CG20" s="3232" t="n"/>
      <c r="CH20" s="1636" t="n"/>
      <c r="CI20" s="483" t="n"/>
      <c r="CJ20" s="3212" t="n"/>
      <c r="CK20" s="3232" t="n"/>
      <c r="CL20" s="3232" t="n"/>
      <c r="CM20" s="3213" t="n"/>
      <c r="CN20" s="3213" t="n"/>
      <c r="CO20" s="3232" t="n"/>
      <c r="CP20" s="1636" t="n"/>
      <c r="CQ20" s="483" t="n"/>
      <c r="CR20" s="3200" t="n"/>
      <c r="CS20" s="2950" t="n"/>
      <c r="CT20" s="3232" t="n"/>
      <c r="CU20" s="3213">
        <f>+CR20-CS20</f>
        <v/>
      </c>
      <c r="CV20" s="3213">
        <f>+CR20-CT20</f>
        <v/>
      </c>
      <c r="CW20" s="3232" t="n"/>
      <c r="CX20" s="449">
        <f>IFERROR(CR20/CW20-1,"-")</f>
        <v/>
      </c>
      <c r="CY20" s="1525" t="n"/>
      <c r="CZ20" s="3232" t="n"/>
      <c r="DA20" s="3232" t="n"/>
      <c r="DB20" s="3232" t="n"/>
      <c r="DC20" s="3232" t="n"/>
      <c r="DD20" s="3232" t="n"/>
      <c r="DE20" s="3233" t="n"/>
      <c r="DF20" s="3233" t="n"/>
      <c r="DG20" s="3233" t="n"/>
      <c r="DH20" s="3233" t="n"/>
      <c r="DI20" s="3197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X20" s="2847">
        <f>(CS20-CZ20)*10^6</f>
        <v/>
      </c>
      <c r="DY20" s="2847">
        <f>(CT20-DC20)*10^6</f>
        <v/>
      </c>
      <c r="DZ20" s="2847">
        <f>(CW20-DD20)*10^6</f>
        <v/>
      </c>
    </row>
    <row customHeight="1" hidden="1" ht="21.75" r="21">
      <c r="A21" s="443" t="n"/>
      <c r="B21" s="440" t="inlineStr">
        <is>
          <t>Coût unitaire</t>
        </is>
      </c>
      <c r="C21" s="425" t="inlineStr">
        <is>
          <t>MB15</t>
        </is>
      </c>
      <c r="D21" s="581" t="n"/>
      <c r="E21" s="1703" t="n"/>
      <c r="F21" s="1703" t="n"/>
      <c r="G21" s="1703" t="n"/>
      <c r="H21" s="667" t="n"/>
      <c r="I21" s="353" t="n"/>
      <c r="J21" s="581" t="n"/>
      <c r="K21" s="1703" t="n"/>
      <c r="L21" s="1703" t="n"/>
      <c r="M21" s="1703" t="n"/>
      <c r="N21" s="667" t="n"/>
      <c r="O21" s="2779" t="n"/>
      <c r="P21" s="581" t="n"/>
      <c r="Q21" s="1703" t="n"/>
      <c r="R21" s="1703" t="n"/>
      <c r="S21" s="1703" t="n"/>
      <c r="T21" s="667" t="n"/>
      <c r="U21" s="482" t="n"/>
      <c r="V21" s="618" t="n"/>
      <c r="W21" s="1703" t="n"/>
      <c r="X21" s="1703" t="n"/>
      <c r="Y21" s="1703" t="n"/>
      <c r="Z21" s="1703" t="n"/>
      <c r="AA21" s="1703" t="n"/>
      <c r="AB21" s="667" t="n"/>
      <c r="AC21" s="482" t="n"/>
      <c r="AD21" s="581" t="n"/>
      <c r="AE21" s="1703" t="n"/>
      <c r="AF21" s="1703" t="n"/>
      <c r="AG21" s="1703" t="n"/>
      <c r="AH21" s="2779" t="n"/>
      <c r="AI21" s="1703" t="n"/>
      <c r="AJ21" s="667" t="n"/>
      <c r="AK21" s="482" t="n"/>
      <c r="AL21" s="581" t="n"/>
      <c r="AM21" s="1703" t="n"/>
      <c r="AN21" s="1703" t="n"/>
      <c r="AO21" s="1703" t="n"/>
      <c r="AP21" s="1703" t="n"/>
      <c r="AQ21" s="1703" t="n"/>
      <c r="AR21" s="1703" t="n"/>
      <c r="AS21" s="667" t="n"/>
      <c r="AT21" s="2862" t="n"/>
      <c r="AU21" s="581" t="n"/>
      <c r="AV21" s="1703" t="n"/>
      <c r="AW21" s="1703" t="n"/>
      <c r="AX21" s="1703" t="n"/>
      <c r="AY21" s="1703" t="n"/>
      <c r="AZ21" s="1703" t="n"/>
      <c r="BA21" s="667" t="n"/>
      <c r="BB21" s="482" t="n"/>
      <c r="BC21" s="581" t="n"/>
      <c r="BD21" s="1703" t="n"/>
      <c r="BE21" s="1703" t="n"/>
      <c r="BF21" s="1703" t="n"/>
      <c r="BG21" s="1703" t="n"/>
      <c r="BH21" s="1703" t="n"/>
      <c r="BI21" s="667" t="n"/>
      <c r="BJ21" s="482" t="n"/>
      <c r="BK21" s="581" t="n"/>
      <c r="BL21" s="1703" t="n"/>
      <c r="BM21" s="1703" t="n"/>
      <c r="BN21" s="1703" t="n"/>
      <c r="BO21" s="1703" t="n"/>
      <c r="BP21" s="1703" t="n"/>
      <c r="BQ21" s="1703" t="n"/>
      <c r="BR21" s="667" t="n"/>
      <c r="BS21" s="482" t="n"/>
      <c r="BT21" s="581" t="n"/>
      <c r="BU21" s="1703" t="n"/>
      <c r="BV21" s="1703" t="n"/>
      <c r="BW21" s="1703" t="n"/>
      <c r="BX21" s="1703" t="n"/>
      <c r="BY21" s="1703" t="n"/>
      <c r="BZ21" s="667" t="n"/>
      <c r="CA21" s="482" t="n"/>
      <c r="CB21" s="581" t="n"/>
      <c r="CC21" s="1703" t="n"/>
      <c r="CD21" s="1703" t="n"/>
      <c r="CE21" s="1703" t="n"/>
      <c r="CF21" s="1703" t="n"/>
      <c r="CG21" s="1703" t="n"/>
      <c r="CH21" s="667" t="n"/>
      <c r="CI21" s="482" t="n"/>
      <c r="CJ21" s="581" t="n"/>
      <c r="CK21" s="1703" t="n"/>
      <c r="CL21" s="1703" t="n"/>
      <c r="CM21" s="1703" t="n"/>
      <c r="CN21" s="1703" t="n"/>
      <c r="CO21" s="1703" t="n"/>
      <c r="CP21" s="667" t="n"/>
      <c r="CQ21" s="482" t="n"/>
      <c r="CR21" s="3201" t="n"/>
      <c r="CS21" s="2671" t="n"/>
      <c r="CT21" s="1703" t="n"/>
      <c r="CU21" s="1703">
        <f>+CR21-CS21</f>
        <v/>
      </c>
      <c r="CV21" s="1703">
        <f>+CR21-CT21</f>
        <v/>
      </c>
      <c r="CW21" s="1703" t="n"/>
      <c r="CX21" s="353">
        <f>IFERROR(CR21/CW21-1,"-")</f>
        <v/>
      </c>
      <c r="CY21" s="1525" t="n"/>
      <c r="CZ21" s="1703" t="n"/>
      <c r="DA21" s="1703" t="n"/>
      <c r="DB21" s="1703" t="n"/>
      <c r="DC21" s="1703" t="n"/>
      <c r="DD21" s="1703" t="n"/>
      <c r="DE21" s="1703" t="n"/>
      <c r="DF21" s="1703" t="n"/>
      <c r="DG21" s="1703" t="n"/>
      <c r="DH21" s="1703" t="n"/>
      <c r="DI21" s="3197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</row>
    <row customHeight="1" hidden="1" ht="21.75" r="22">
      <c r="A22" s="1586" t="n"/>
      <c r="B22" s="1600" t="inlineStr">
        <is>
          <t>Opérateur national AUTRES MOBILES</t>
        </is>
      </c>
      <c r="C22" s="425" t="inlineStr">
        <is>
          <t>MB16</t>
        </is>
      </c>
      <c r="D22" s="3226" t="n"/>
      <c r="E22" s="3227" t="n"/>
      <c r="F22" s="3227" t="n"/>
      <c r="G22" s="3227" t="n"/>
      <c r="H22" s="1637" t="n"/>
      <c r="I22" s="673" t="n"/>
      <c r="J22" s="3226" t="n"/>
      <c r="K22" s="3227" t="n"/>
      <c r="L22" s="3227" t="n"/>
      <c r="M22" s="3227" t="n"/>
      <c r="N22" s="1637" t="n"/>
      <c r="O22" s="2978" t="n"/>
      <c r="P22" s="3226" t="n"/>
      <c r="Q22" s="3227" t="n"/>
      <c r="R22" s="3227" t="n"/>
      <c r="S22" s="3227" t="n"/>
      <c r="T22" s="1637" t="n"/>
      <c r="U22" s="619" t="n"/>
      <c r="V22" s="3234" t="n"/>
      <c r="W22" s="3235" t="n"/>
      <c r="X22" s="3235" t="n"/>
      <c r="Y22" s="3235" t="n"/>
      <c r="Z22" s="3235" t="n"/>
      <c r="AA22" s="3235" t="n"/>
      <c r="AB22" s="1733" t="n"/>
      <c r="AC22" s="619" t="n"/>
      <c r="AD22" s="3226" t="n"/>
      <c r="AE22" s="3227" t="n"/>
      <c r="AF22" s="3227" t="n"/>
      <c r="AG22" s="3227" t="n"/>
      <c r="AH22" s="2978" t="n"/>
      <c r="AI22" s="3227" t="n"/>
      <c r="AJ22" s="1637" t="n"/>
      <c r="AK22" s="619" t="n"/>
      <c r="AL22" s="3226" t="n"/>
      <c r="AM22" s="3227" t="n"/>
      <c r="AN22" s="3227" t="n"/>
      <c r="AO22" s="3227" t="n"/>
      <c r="AP22" s="3227" t="n"/>
      <c r="AQ22" s="3227" t="n"/>
      <c r="AR22" s="3227" t="n"/>
      <c r="AS22" s="1637" t="n"/>
      <c r="AT22" s="3161" t="n"/>
      <c r="AU22" s="3226" t="n"/>
      <c r="AV22" s="3227" t="n"/>
      <c r="AW22" s="3227" t="n"/>
      <c r="AX22" s="3227" t="n"/>
      <c r="AY22" s="3227" t="n"/>
      <c r="AZ22" s="3227" t="n"/>
      <c r="BA22" s="1637" t="n"/>
      <c r="BB22" s="619" t="n"/>
      <c r="BC22" s="3226" t="n"/>
      <c r="BD22" s="3227" t="n"/>
      <c r="BE22" s="3227" t="n"/>
      <c r="BF22" s="3227" t="n"/>
      <c r="BG22" s="3227" t="n"/>
      <c r="BH22" s="3227" t="n"/>
      <c r="BI22" s="1637" t="n"/>
      <c r="BJ22" s="619" t="n"/>
      <c r="BK22" s="3226" t="n"/>
      <c r="BL22" s="3227" t="n"/>
      <c r="BM22" s="3227" t="n"/>
      <c r="BN22" s="3227" t="n"/>
      <c r="BO22" s="3227" t="n"/>
      <c r="BP22" s="3227" t="n"/>
      <c r="BQ22" s="3227" t="n"/>
      <c r="BR22" s="1637" t="n"/>
      <c r="BS22" s="619" t="n"/>
      <c r="BT22" s="3226" t="n"/>
      <c r="BU22" s="3227" t="n"/>
      <c r="BV22" s="3227" t="n"/>
      <c r="BW22" s="3227" t="n"/>
      <c r="BX22" s="3227" t="n"/>
      <c r="BY22" s="3227" t="n"/>
      <c r="BZ22" s="1637" t="n"/>
      <c r="CA22" s="619" t="n"/>
      <c r="CB22" s="3226" t="n"/>
      <c r="CC22" s="3227" t="n"/>
      <c r="CD22" s="3227" t="n"/>
      <c r="CE22" s="3227" t="n"/>
      <c r="CF22" s="3227" t="n"/>
      <c r="CG22" s="3227" t="n"/>
      <c r="CH22" s="1637" t="n"/>
      <c r="CI22" s="619" t="n"/>
      <c r="CJ22" s="3226" t="n"/>
      <c r="CK22" s="3227" t="n"/>
      <c r="CL22" s="3227" t="n"/>
      <c r="CM22" s="3227" t="n"/>
      <c r="CN22" s="3227" t="n"/>
      <c r="CO22" s="3227" t="n"/>
      <c r="CP22" s="1637" t="n"/>
      <c r="CQ22" s="619" t="n"/>
      <c r="CR22" s="3204" t="n"/>
      <c r="CS22" s="3202" t="n"/>
      <c r="CT22" s="3227" t="n"/>
      <c r="CU22" s="3227">
        <f>+CR22-CS22</f>
        <v/>
      </c>
      <c r="CV22" s="3227">
        <f>+CR22-CT22</f>
        <v/>
      </c>
      <c r="CW22" s="3227" t="n"/>
      <c r="CX22" s="673">
        <f>IFERROR(CR22/CW22-1,"-")</f>
        <v/>
      </c>
      <c r="CY22" s="1525" t="n"/>
      <c r="CZ22" s="3227" t="n"/>
      <c r="DA22" s="3227" t="n"/>
      <c r="DB22" s="3227" t="n"/>
      <c r="DC22" s="3227" t="n"/>
      <c r="DD22" s="3227" t="n"/>
      <c r="DE22" s="3236" t="n"/>
      <c r="DF22" s="3236" t="n"/>
      <c r="DG22" s="3236" t="n"/>
      <c r="DH22" s="3236" t="n"/>
      <c r="DI22" s="3197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</row>
    <row customFormat="1" customHeight="1" hidden="1" ht="21.75" r="23" s="45">
      <c r="A23" s="1589" t="n"/>
      <c r="B23" s="1590" t="inlineStr">
        <is>
          <t>Trafic (mn)</t>
        </is>
      </c>
      <c r="C23" s="425" t="inlineStr">
        <is>
          <t>MB17</t>
        </is>
      </c>
      <c r="D23" s="3238" t="n"/>
      <c r="E23" s="3238" t="n"/>
      <c r="F23" s="3238" t="n"/>
      <c r="G23" s="3238" t="n"/>
      <c r="H23" s="1640" t="n"/>
      <c r="I23" s="1668" t="n"/>
      <c r="J23" s="3238" t="n"/>
      <c r="K23" s="3238" t="n"/>
      <c r="L23" s="3238" t="n"/>
      <c r="M23" s="3238" t="n"/>
      <c r="N23" s="1640" t="n"/>
      <c r="O23" s="3206" t="n"/>
      <c r="P23" s="3238" t="n"/>
      <c r="Q23" s="3238" t="n"/>
      <c r="R23" s="3238" t="n"/>
      <c r="S23" s="3238" t="n"/>
      <c r="T23" s="1640" t="n"/>
      <c r="U23" s="1689" t="n"/>
      <c r="V23" s="3239" t="n"/>
      <c r="W23" s="3239" t="n"/>
      <c r="X23" s="3239" t="n"/>
      <c r="Y23" s="3239" t="n"/>
      <c r="Z23" s="3239" t="n"/>
      <c r="AA23" s="3239" t="n"/>
      <c r="AB23" s="1735" t="n"/>
      <c r="AC23" s="1689" t="n"/>
      <c r="AD23" s="3238" t="n"/>
      <c r="AE23" s="3238" t="n"/>
      <c r="AF23" s="3238" t="n"/>
      <c r="AG23" s="3238" t="n"/>
      <c r="AH23" s="3206" t="n"/>
      <c r="AI23" s="3238" t="n"/>
      <c r="AJ23" s="1640" t="n"/>
      <c r="AK23" s="1689" t="n"/>
      <c r="AL23" s="3238" t="n"/>
      <c r="AM23" s="3238" t="n"/>
      <c r="AN23" s="3238" t="n"/>
      <c r="AO23" s="3238" t="n"/>
      <c r="AP23" s="3238" t="n"/>
      <c r="AQ23" s="3238" t="n"/>
      <c r="AR23" s="3238" t="n"/>
      <c r="AS23" s="1640" t="n"/>
      <c r="AT23" s="3211" t="n"/>
      <c r="AU23" s="3238" t="n"/>
      <c r="AV23" s="3238" t="n"/>
      <c r="AW23" s="3238" t="n"/>
      <c r="AX23" s="3238" t="n"/>
      <c r="AY23" s="3238" t="n"/>
      <c r="AZ23" s="3238" t="n"/>
      <c r="BA23" s="1640" t="n"/>
      <c r="BB23" s="1689" t="n"/>
      <c r="BC23" s="3238" t="n"/>
      <c r="BD23" s="3238" t="n"/>
      <c r="BE23" s="3238" t="n"/>
      <c r="BF23" s="3238" t="n"/>
      <c r="BG23" s="3238" t="n"/>
      <c r="BH23" s="3238" t="n"/>
      <c r="BI23" s="1640" t="n"/>
      <c r="BJ23" s="1689" t="n"/>
      <c r="BK23" s="3238" t="n"/>
      <c r="BL23" s="3238" t="n"/>
      <c r="BM23" s="3238" t="n"/>
      <c r="BN23" s="3238" t="n"/>
      <c r="BO23" s="3238" t="n"/>
      <c r="BP23" s="3238" t="n"/>
      <c r="BQ23" s="3238" t="n"/>
      <c r="BR23" s="1640" t="n"/>
      <c r="BS23" s="1689" t="n"/>
      <c r="BT23" s="2950" t="n"/>
      <c r="BU23" s="2950" t="n"/>
      <c r="BV23" s="2950" t="n"/>
      <c r="BW23" s="2950" t="n"/>
      <c r="BX23" s="2950" t="n"/>
      <c r="BY23" s="2950" t="n"/>
      <c r="BZ23" s="1636" t="n"/>
      <c r="CA23" s="483" t="n"/>
      <c r="CB23" s="2950" t="n"/>
      <c r="CC23" s="2950" t="n"/>
      <c r="CD23" s="2950" t="n"/>
      <c r="CE23" s="2950" t="n"/>
      <c r="CF23" s="2950" t="n"/>
      <c r="CG23" s="2950" t="n"/>
      <c r="CH23" s="1636" t="n"/>
      <c r="CI23" s="483" t="n"/>
      <c r="CJ23" s="2950" t="n"/>
      <c r="CK23" s="3238" t="n"/>
      <c r="CL23" s="3238" t="n"/>
      <c r="CM23" s="3238" t="n"/>
      <c r="CN23" s="3238" t="n"/>
      <c r="CO23" s="3238" t="n"/>
      <c r="CP23" s="1640" t="n"/>
      <c r="CQ23" s="1692" t="n"/>
      <c r="CR23" s="3200" t="n"/>
      <c r="CS23" s="2950" t="n"/>
      <c r="CT23" s="3238" t="n"/>
      <c r="CU23" s="3238">
        <f>+CR23-CS23</f>
        <v/>
      </c>
      <c r="CV23" s="3238">
        <f>+CR23-CT23</f>
        <v/>
      </c>
      <c r="CW23" s="3238" t="n"/>
      <c r="CX23" s="1668">
        <f>IFERROR(CR23/CW23-1,"-")</f>
        <v/>
      </c>
      <c r="CY23" s="1525" t="n"/>
      <c r="CZ23" s="3238" t="n"/>
      <c r="DA23" s="3238" t="n"/>
      <c r="DB23" s="3238" t="n"/>
      <c r="DC23" s="3238" t="n"/>
      <c r="DD23" s="3238" t="n"/>
      <c r="DE23" s="1827" t="n"/>
      <c r="DF23" s="1827" t="n"/>
      <c r="DG23" s="1827" t="n"/>
      <c r="DH23" s="1827" t="n"/>
      <c r="DI23" s="3197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541" t="n"/>
      <c r="DO23" s="541" t="n"/>
      <c r="DP23" s="541" t="n"/>
      <c r="DX23" s="2847">
        <f>(CS23-CZ23)*10^6</f>
        <v/>
      </c>
      <c r="DY23" s="2847">
        <f>(CT23-DC23)*10^6</f>
        <v/>
      </c>
      <c r="DZ23" s="2847">
        <f>(CW23-DD23)*10^6</f>
        <v/>
      </c>
    </row>
    <row customFormat="1" customHeight="1" hidden="1" ht="21.75" r="24" s="45">
      <c r="A24" s="1592" t="n"/>
      <c r="B24" s="1593" t="inlineStr">
        <is>
          <t>Coût unitaire</t>
        </is>
      </c>
      <c r="C24" s="425" t="inlineStr">
        <is>
          <t>MB18</t>
        </is>
      </c>
      <c r="D24" s="2690" t="n"/>
      <c r="E24" s="2690" t="n"/>
      <c r="F24" s="2690" t="n"/>
      <c r="G24" s="2690" t="n"/>
      <c r="H24" s="1643" t="n"/>
      <c r="I24" s="882" t="n"/>
      <c r="J24" s="2690" t="n"/>
      <c r="K24" s="2690" t="n"/>
      <c r="L24" s="2690" t="n"/>
      <c r="M24" s="2690" t="n"/>
      <c r="N24" s="1643" t="n"/>
      <c r="O24" s="3216" t="n"/>
      <c r="P24" s="2690" t="n"/>
      <c r="Q24" s="2690" t="n"/>
      <c r="R24" s="2690" t="n"/>
      <c r="S24" s="2690" t="n"/>
      <c r="T24" s="1643" t="n"/>
      <c r="U24" s="1692" t="n"/>
      <c r="V24" s="3240" t="n"/>
      <c r="W24" s="3240" t="n"/>
      <c r="X24" s="3240" t="n"/>
      <c r="Y24" s="3240" t="n"/>
      <c r="Z24" s="3240" t="n"/>
      <c r="AA24" s="3240" t="n"/>
      <c r="AB24" s="1737" t="n"/>
      <c r="AC24" s="1692" t="n"/>
      <c r="AD24" s="2690" t="n"/>
      <c r="AE24" s="2690" t="n"/>
      <c r="AF24" s="2690" t="n"/>
      <c r="AG24" s="2690" t="n"/>
      <c r="AH24" s="3216" t="n"/>
      <c r="AI24" s="2690" t="n"/>
      <c r="AJ24" s="1643" t="n"/>
      <c r="AK24" s="1692" t="n"/>
      <c r="AL24" s="2690" t="n"/>
      <c r="AM24" s="2690" t="n"/>
      <c r="AN24" s="2690" t="n"/>
      <c r="AO24" s="2690" t="n"/>
      <c r="AP24" s="2690" t="n"/>
      <c r="AQ24" s="2690" t="n"/>
      <c r="AR24" s="2690" t="n"/>
      <c r="AS24" s="1643" t="n"/>
      <c r="AT24" s="3218" t="n"/>
      <c r="AU24" s="2690" t="n"/>
      <c r="AV24" s="2690" t="n"/>
      <c r="AW24" s="2690" t="n"/>
      <c r="AX24" s="2690" t="n"/>
      <c r="AY24" s="2690" t="n"/>
      <c r="AZ24" s="2690" t="n"/>
      <c r="BA24" s="1643" t="n"/>
      <c r="BB24" s="1692" t="n"/>
      <c r="BC24" s="2690" t="n"/>
      <c r="BD24" s="2690" t="n"/>
      <c r="BE24" s="2690" t="n"/>
      <c r="BF24" s="2690" t="n"/>
      <c r="BG24" s="2690" t="n"/>
      <c r="BH24" s="2690" t="n"/>
      <c r="BI24" s="1643" t="n"/>
      <c r="BJ24" s="1692" t="n"/>
      <c r="BK24" s="2690" t="n"/>
      <c r="BL24" s="2690" t="n"/>
      <c r="BM24" s="2690" t="n"/>
      <c r="BN24" s="2690" t="n"/>
      <c r="BO24" s="2690" t="n"/>
      <c r="BP24" s="2690" t="n"/>
      <c r="BQ24" s="2690" t="n"/>
      <c r="BR24" s="1643" t="n"/>
      <c r="BS24" s="1692" t="n"/>
      <c r="BT24" s="2671" t="n"/>
      <c r="BU24" s="2671" t="n"/>
      <c r="BV24" s="2671" t="n"/>
      <c r="BW24" s="2671" t="n"/>
      <c r="BX24" s="2671" t="n"/>
      <c r="BY24" s="2671" t="n"/>
      <c r="BZ24" s="667" t="n"/>
      <c r="CA24" s="482" t="n"/>
      <c r="CB24" s="2671" t="n"/>
      <c r="CC24" s="2671" t="n"/>
      <c r="CD24" s="2671" t="n"/>
      <c r="CE24" s="2671" t="n"/>
      <c r="CF24" s="2671" t="n"/>
      <c r="CG24" s="2671" t="n"/>
      <c r="CH24" s="667" t="n"/>
      <c r="CI24" s="482" t="n"/>
      <c r="CJ24" s="2671" t="n"/>
      <c r="CK24" s="2690" t="n"/>
      <c r="CL24" s="2690" t="n"/>
      <c r="CM24" s="2690" t="n"/>
      <c r="CN24" s="2690" t="n"/>
      <c r="CO24" s="2690" t="n"/>
      <c r="CP24" s="1643" t="n"/>
      <c r="CQ24" s="1692" t="n"/>
      <c r="CR24" s="3201" t="n"/>
      <c r="CS24" s="2671" t="n"/>
      <c r="CT24" s="2690" t="n"/>
      <c r="CU24" s="2690">
        <f>+CR24-CS24</f>
        <v/>
      </c>
      <c r="CV24" s="2690">
        <f>+CR24-CT24</f>
        <v/>
      </c>
      <c r="CW24" s="2690" t="n"/>
      <c r="CX24" s="882">
        <f>IFERROR(CR24/CW24-1,"-")</f>
        <v/>
      </c>
      <c r="CY24" s="1525" t="n"/>
      <c r="CZ24" s="2690" t="n"/>
      <c r="DA24" s="2690" t="n"/>
      <c r="DB24" s="2690" t="n"/>
      <c r="DC24" s="2690" t="n"/>
      <c r="DD24" s="2690" t="n"/>
      <c r="DE24" s="882" t="n"/>
      <c r="DF24" s="882" t="n"/>
      <c r="DG24" s="882" t="n"/>
      <c r="DH24" s="882" t="n"/>
      <c r="DI24" s="3197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541" t="n"/>
      <c r="DO24" s="541" t="n"/>
      <c r="DP24" s="541" t="n"/>
      <c r="DX24" s="2847">
        <f>(CS24-CZ24)*10^6</f>
        <v/>
      </c>
      <c r="DY24" s="2847">
        <f>(CT24-DC24)*10^6</f>
        <v/>
      </c>
      <c r="DZ24" s="2847">
        <f>(CW24-DD24)*10^6</f>
        <v/>
      </c>
    </row>
    <row customFormat="1" customHeight="1" hidden="1" ht="21.75" r="25" s="45">
      <c r="A25" s="1594" t="n"/>
      <c r="B25" s="1595" t="inlineStr">
        <is>
          <t>Opérateur national 2 (glo)</t>
        </is>
      </c>
      <c r="C25" s="425" t="inlineStr">
        <is>
          <t>MB19</t>
        </is>
      </c>
      <c r="D25" s="3229" t="n"/>
      <c r="E25" s="3241" t="n"/>
      <c r="F25" s="3241" t="n"/>
      <c r="G25" s="3241" t="n"/>
      <c r="H25" s="1646" t="n"/>
      <c r="I25" s="1669" t="n"/>
      <c r="J25" s="3229" t="n"/>
      <c r="K25" s="3241" t="n"/>
      <c r="L25" s="3241" t="n"/>
      <c r="M25" s="3241" t="n"/>
      <c r="N25" s="1646" t="n"/>
      <c r="O25" s="3220" t="n"/>
      <c r="P25" s="3229" t="n"/>
      <c r="Q25" s="3241" t="n"/>
      <c r="R25" s="3241" t="n"/>
      <c r="S25" s="3241" t="n"/>
      <c r="T25" s="1646" t="n"/>
      <c r="U25" s="1695" t="n"/>
      <c r="V25" s="3230" t="n"/>
      <c r="W25" s="3242" t="n"/>
      <c r="X25" s="3242" t="n"/>
      <c r="Y25" s="3242" t="n"/>
      <c r="Z25" s="3242" t="n"/>
      <c r="AA25" s="3242" t="n"/>
      <c r="AB25" s="1739" t="n"/>
      <c r="AC25" s="1695" t="n"/>
      <c r="AD25" s="3229" t="n"/>
      <c r="AE25" s="3241" t="n"/>
      <c r="AF25" s="3241" t="n"/>
      <c r="AG25" s="3241" t="n"/>
      <c r="AH25" s="3220" t="n"/>
      <c r="AI25" s="3241" t="n"/>
      <c r="AJ25" s="1646" t="n"/>
      <c r="AK25" s="1695" t="n"/>
      <c r="AL25" s="3229" t="n"/>
      <c r="AM25" s="3241" t="n"/>
      <c r="AN25" s="3241" t="n"/>
      <c r="AO25" s="3241" t="n"/>
      <c r="AP25" s="3241" t="n"/>
      <c r="AQ25" s="3241" t="n"/>
      <c r="AR25" s="3241" t="n"/>
      <c r="AS25" s="1646" t="n"/>
      <c r="AT25" s="3225" t="n"/>
      <c r="AU25" s="3229" t="n"/>
      <c r="AV25" s="3241" t="n"/>
      <c r="AW25" s="3241" t="n"/>
      <c r="AX25" s="3241" t="n"/>
      <c r="AY25" s="3241" t="n"/>
      <c r="AZ25" s="3241" t="n"/>
      <c r="BA25" s="1646" t="n"/>
      <c r="BB25" s="1695" t="n"/>
      <c r="BC25" s="3229" t="n"/>
      <c r="BD25" s="3241" t="n"/>
      <c r="BE25" s="3241" t="n"/>
      <c r="BF25" s="3241" t="n"/>
      <c r="BG25" s="3241" t="n"/>
      <c r="BH25" s="3241" t="n"/>
      <c r="BI25" s="1646" t="n"/>
      <c r="BJ25" s="1695" t="n"/>
      <c r="BK25" s="3229" t="n"/>
      <c r="BL25" s="3241" t="n"/>
      <c r="BM25" s="3241" t="n"/>
      <c r="BN25" s="3241" t="n"/>
      <c r="BO25" s="3241" t="n"/>
      <c r="BP25" s="3241" t="n"/>
      <c r="BQ25" s="3241" t="n"/>
      <c r="BR25" s="1646" t="n"/>
      <c r="BS25" s="1695" t="n"/>
      <c r="BT25" s="3202" t="n"/>
      <c r="BU25" s="3202" t="n"/>
      <c r="BV25" s="3202" t="n"/>
      <c r="BW25" s="3202" t="n"/>
      <c r="BX25" s="3202" t="n"/>
      <c r="BY25" s="3202" t="n"/>
      <c r="BZ25" s="1637" t="n"/>
      <c r="CA25" s="619" t="n"/>
      <c r="CB25" s="3202" t="n"/>
      <c r="CC25" s="3202" t="n"/>
      <c r="CD25" s="3202" t="n"/>
      <c r="CE25" s="3202" t="n"/>
      <c r="CF25" s="3202" t="n"/>
      <c r="CG25" s="3202" t="n"/>
      <c r="CH25" s="1637" t="n"/>
      <c r="CI25" s="619" t="n"/>
      <c r="CJ25" s="3202" t="n"/>
      <c r="CK25" s="3241" t="n"/>
      <c r="CL25" s="3241" t="n"/>
      <c r="CM25" s="3241" t="n"/>
      <c r="CN25" s="3241" t="n"/>
      <c r="CO25" s="3241" t="n"/>
      <c r="CP25" s="1646" t="n"/>
      <c r="CQ25" s="1789" t="n"/>
      <c r="CR25" s="3204" t="n"/>
      <c r="CS25" s="3202" t="n"/>
      <c r="CT25" s="3241" t="n"/>
      <c r="CU25" s="3241">
        <f>+CR25-CS25</f>
        <v/>
      </c>
      <c r="CV25" s="3241">
        <f>+CR25-CT25</f>
        <v/>
      </c>
      <c r="CW25" s="3241" t="n"/>
      <c r="CX25" s="1669">
        <f>IFERROR(CR25/CW25-1,"-")</f>
        <v/>
      </c>
      <c r="CY25" s="1525" t="n"/>
      <c r="CZ25" s="3241" t="n"/>
      <c r="DA25" s="3241" t="n"/>
      <c r="DB25" s="3241" t="n"/>
      <c r="DC25" s="3241" t="n"/>
      <c r="DD25" s="3241" t="n"/>
      <c r="DE25" s="1828" t="n"/>
      <c r="DF25" s="1828" t="n"/>
      <c r="DG25" s="1828" t="n"/>
      <c r="DH25" s="1828" t="n"/>
      <c r="DI25" s="3197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541" t="n"/>
      <c r="DO25" s="541" t="n"/>
      <c r="DP25" s="541" t="n"/>
      <c r="DX25" s="2847">
        <f>(CS25-CZ25)*10^6</f>
        <v/>
      </c>
      <c r="DY25" s="2847">
        <f>(CT25-DC25)*10^6</f>
        <v/>
      </c>
      <c r="DZ25" s="2847">
        <f>(CW25-DD25)*10^6</f>
        <v/>
      </c>
    </row>
    <row customFormat="1" customHeight="1" hidden="1" ht="21.75" r="26" s="45">
      <c r="A26" s="1589" t="n"/>
      <c r="B26" s="1590" t="inlineStr">
        <is>
          <t>Trafic (mn)</t>
        </is>
      </c>
      <c r="C26" s="425" t="inlineStr">
        <is>
          <t>MB20</t>
        </is>
      </c>
      <c r="D26" s="3238" t="n"/>
      <c r="E26" s="3238" t="n"/>
      <c r="F26" s="3238" t="n"/>
      <c r="G26" s="3238" t="n"/>
      <c r="H26" s="1640" t="n"/>
      <c r="I26" s="1668" t="n"/>
      <c r="J26" s="3238" t="n"/>
      <c r="K26" s="3238" t="n"/>
      <c r="L26" s="3238" t="n"/>
      <c r="M26" s="3238" t="n"/>
      <c r="N26" s="1640" t="n"/>
      <c r="O26" s="3206" t="n"/>
      <c r="P26" s="3238" t="n"/>
      <c r="Q26" s="3238" t="n"/>
      <c r="R26" s="3238" t="n"/>
      <c r="S26" s="3238" t="n"/>
      <c r="T26" s="1640" t="n"/>
      <c r="U26" s="1689" t="n"/>
      <c r="V26" s="3239" t="n"/>
      <c r="W26" s="3239" t="n"/>
      <c r="X26" s="3239" t="n"/>
      <c r="Y26" s="3239" t="n"/>
      <c r="Z26" s="3239" t="n"/>
      <c r="AA26" s="3239" t="n"/>
      <c r="AB26" s="1735" t="n"/>
      <c r="AC26" s="1689" t="n"/>
      <c r="AD26" s="3238" t="n"/>
      <c r="AE26" s="3238" t="n"/>
      <c r="AF26" s="3238" t="n"/>
      <c r="AG26" s="3238" t="n"/>
      <c r="AH26" s="3206" t="n"/>
      <c r="AI26" s="3238" t="n"/>
      <c r="AJ26" s="1640" t="n"/>
      <c r="AK26" s="1689" t="n"/>
      <c r="AL26" s="3238" t="n"/>
      <c r="AM26" s="3238" t="n"/>
      <c r="AN26" s="3238" t="n"/>
      <c r="AO26" s="3238" t="n"/>
      <c r="AP26" s="3238" t="n"/>
      <c r="AQ26" s="3238" t="n"/>
      <c r="AR26" s="3238" t="n"/>
      <c r="AS26" s="1640" t="n"/>
      <c r="AT26" s="3211" t="n"/>
      <c r="AU26" s="3238" t="n"/>
      <c r="AV26" s="3238" t="n"/>
      <c r="AW26" s="3238" t="n"/>
      <c r="AX26" s="3238" t="n"/>
      <c r="AY26" s="3238" t="n"/>
      <c r="AZ26" s="3238" t="n"/>
      <c r="BA26" s="1640" t="n"/>
      <c r="BB26" s="1689" t="n"/>
      <c r="BC26" s="3238" t="n"/>
      <c r="BD26" s="3238" t="n"/>
      <c r="BE26" s="3238" t="n"/>
      <c r="BF26" s="3238" t="n"/>
      <c r="BG26" s="3238" t="n"/>
      <c r="BH26" s="3238" t="n"/>
      <c r="BI26" s="1640" t="n"/>
      <c r="BJ26" s="1689" t="n"/>
      <c r="BK26" s="3238" t="n"/>
      <c r="BL26" s="3238" t="n"/>
      <c r="BM26" s="3238" t="n"/>
      <c r="BN26" s="3238" t="n"/>
      <c r="BO26" s="3238" t="n"/>
      <c r="BP26" s="3238" t="n"/>
      <c r="BQ26" s="3238" t="n"/>
      <c r="BR26" s="1640" t="n"/>
      <c r="BS26" s="1689" t="n"/>
      <c r="BT26" s="2950" t="n"/>
      <c r="BU26" s="2950" t="n"/>
      <c r="BV26" s="2950" t="n"/>
      <c r="BW26" s="2950" t="n"/>
      <c r="BX26" s="2950" t="n"/>
      <c r="BY26" s="2950" t="n"/>
      <c r="BZ26" s="1636" t="n"/>
      <c r="CA26" s="483" t="n"/>
      <c r="CB26" s="2950" t="n"/>
      <c r="CC26" s="2950" t="n"/>
      <c r="CD26" s="2950" t="n"/>
      <c r="CE26" s="2950" t="n"/>
      <c r="CF26" s="2950" t="n"/>
      <c r="CG26" s="2950" t="n"/>
      <c r="CH26" s="1636" t="n"/>
      <c r="CI26" s="483" t="n"/>
      <c r="CJ26" s="2950" t="n"/>
      <c r="CK26" s="3238" t="n"/>
      <c r="CL26" s="3238" t="n"/>
      <c r="CM26" s="3238" t="n"/>
      <c r="CN26" s="3238" t="n"/>
      <c r="CO26" s="3238" t="n"/>
      <c r="CP26" s="1640" t="n"/>
      <c r="CQ26" s="1692" t="n"/>
      <c r="CR26" s="3200" t="n"/>
      <c r="CS26" s="2950" t="n"/>
      <c r="CT26" s="3238" t="n"/>
      <c r="CU26" s="3238">
        <f>+CR26-CS26</f>
        <v/>
      </c>
      <c r="CV26" s="3238">
        <f>+CR26-CT26</f>
        <v/>
      </c>
      <c r="CW26" s="3238" t="n"/>
      <c r="CX26" s="1668">
        <f>IFERROR(CR26/CW26-1,"-")</f>
        <v/>
      </c>
      <c r="CY26" s="1525" t="n"/>
      <c r="CZ26" s="3238" t="n"/>
      <c r="DA26" s="3238" t="n"/>
      <c r="DB26" s="3238" t="n"/>
      <c r="DC26" s="3238" t="n"/>
      <c r="DD26" s="3238" t="n"/>
      <c r="DE26" s="882">
        <f>CZ26/DD26-1</f>
        <v/>
      </c>
      <c r="DF26" s="882">
        <f>DA26/DD26-1</f>
        <v/>
      </c>
      <c r="DG26" s="882">
        <f>DB26/DD26-1</f>
        <v/>
      </c>
      <c r="DH26" s="882">
        <f>DC26/DD26-1</f>
        <v/>
      </c>
      <c r="DI26" s="3197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541" t="n"/>
      <c r="DO26" s="541" t="n"/>
      <c r="DP26" s="541" t="n"/>
      <c r="DX26" s="2847">
        <f>(CS26-CZ26)*10^6</f>
        <v/>
      </c>
      <c r="DY26" s="2847">
        <f>(CT26-DC26)*10^6</f>
        <v/>
      </c>
      <c r="DZ26" s="2847">
        <f>(CW26-DD26)*10^6</f>
        <v/>
      </c>
    </row>
    <row customFormat="1" customHeight="1" hidden="1" ht="21.75" r="27" s="45">
      <c r="A27" s="1592" t="n"/>
      <c r="B27" s="1593" t="inlineStr">
        <is>
          <t>Coût unitaire</t>
        </is>
      </c>
      <c r="C27" s="425" t="inlineStr">
        <is>
          <t>MB21</t>
        </is>
      </c>
      <c r="D27" s="2690" t="n"/>
      <c r="E27" s="2690" t="n"/>
      <c r="F27" s="2690" t="n"/>
      <c r="G27" s="2690" t="n"/>
      <c r="H27" s="1643" t="n"/>
      <c r="I27" s="882" t="n"/>
      <c r="J27" s="2690" t="n"/>
      <c r="K27" s="2690" t="n"/>
      <c r="L27" s="2690" t="n"/>
      <c r="M27" s="2690" t="n"/>
      <c r="N27" s="1643" t="n"/>
      <c r="O27" s="3216" t="n"/>
      <c r="P27" s="2690" t="n"/>
      <c r="Q27" s="2690" t="n"/>
      <c r="R27" s="2690" t="n"/>
      <c r="S27" s="2690" t="n"/>
      <c r="T27" s="1643" t="n"/>
      <c r="U27" s="1692" t="n"/>
      <c r="V27" s="3240" t="n"/>
      <c r="W27" s="3240" t="n"/>
      <c r="X27" s="3240" t="n"/>
      <c r="Y27" s="3240" t="n"/>
      <c r="Z27" s="3240" t="n"/>
      <c r="AA27" s="3240" t="n"/>
      <c r="AB27" s="1737" t="n"/>
      <c r="AC27" s="1692" t="n"/>
      <c r="AD27" s="2690" t="n"/>
      <c r="AE27" s="2690" t="n"/>
      <c r="AF27" s="2690" t="n"/>
      <c r="AG27" s="2690" t="n"/>
      <c r="AH27" s="3216" t="n"/>
      <c r="AI27" s="2690" t="n"/>
      <c r="AJ27" s="1643" t="n"/>
      <c r="AK27" s="1692" t="n"/>
      <c r="AL27" s="2690" t="n"/>
      <c r="AM27" s="2690" t="n"/>
      <c r="AN27" s="2690" t="n"/>
      <c r="AO27" s="2690" t="n"/>
      <c r="AP27" s="2690" t="n"/>
      <c r="AQ27" s="2690" t="n"/>
      <c r="AR27" s="2690" t="n"/>
      <c r="AS27" s="1643" t="n"/>
      <c r="AT27" s="3218" t="n"/>
      <c r="AU27" s="2690" t="n"/>
      <c r="AV27" s="2690" t="n"/>
      <c r="AW27" s="2690" t="n"/>
      <c r="AX27" s="2690" t="n"/>
      <c r="AY27" s="2690" t="n"/>
      <c r="AZ27" s="2690" t="n"/>
      <c r="BA27" s="1643" t="n"/>
      <c r="BB27" s="1692" t="n"/>
      <c r="BC27" s="2690" t="n"/>
      <c r="BD27" s="2690" t="n"/>
      <c r="BE27" s="2690" t="n"/>
      <c r="BF27" s="2690" t="n"/>
      <c r="BG27" s="2690" t="n"/>
      <c r="BH27" s="2690" t="n"/>
      <c r="BI27" s="1643" t="n"/>
      <c r="BJ27" s="1692" t="n"/>
      <c r="BK27" s="2690" t="n"/>
      <c r="BL27" s="2690" t="n"/>
      <c r="BM27" s="2690" t="n"/>
      <c r="BN27" s="2690" t="n"/>
      <c r="BO27" s="2690" t="n"/>
      <c r="BP27" s="2690" t="n"/>
      <c r="BQ27" s="2690" t="n"/>
      <c r="BR27" s="1643" t="n"/>
      <c r="BS27" s="1692" t="n"/>
      <c r="BT27" s="2671" t="n"/>
      <c r="BU27" s="2671" t="n"/>
      <c r="BV27" s="2671" t="n"/>
      <c r="BW27" s="2671" t="n"/>
      <c r="BX27" s="2671" t="n"/>
      <c r="BY27" s="2671" t="n"/>
      <c r="BZ27" s="667" t="n"/>
      <c r="CA27" s="482" t="n"/>
      <c r="CB27" s="2671" t="n"/>
      <c r="CC27" s="2671" t="n"/>
      <c r="CD27" s="2671" t="n"/>
      <c r="CE27" s="2671" t="n"/>
      <c r="CF27" s="2671" t="n"/>
      <c r="CG27" s="2671" t="n"/>
      <c r="CH27" s="667" t="n"/>
      <c r="CI27" s="482" t="n"/>
      <c r="CJ27" s="2671" t="n"/>
      <c r="CK27" s="2690" t="n"/>
      <c r="CL27" s="2690" t="n"/>
      <c r="CM27" s="2690" t="n"/>
      <c r="CN27" s="2690" t="n"/>
      <c r="CO27" s="2690" t="n"/>
      <c r="CP27" s="1643" t="n"/>
      <c r="CQ27" s="1692" t="n"/>
      <c r="CR27" s="3201" t="n"/>
      <c r="CS27" s="2671" t="n"/>
      <c r="CT27" s="2671" t="n"/>
      <c r="CU27" s="2690">
        <f>+CR27-CS27</f>
        <v/>
      </c>
      <c r="CV27" s="2690">
        <f>+CR27-CT27</f>
        <v/>
      </c>
      <c r="CW27" s="2690" t="n"/>
      <c r="CX27" s="882">
        <f>IFERROR(CR27/CW27-1,"-")</f>
        <v/>
      </c>
      <c r="CY27" s="1525" t="n"/>
      <c r="CZ27" s="2690" t="n"/>
      <c r="DA27" s="2690" t="n"/>
      <c r="DB27" s="2690" t="n"/>
      <c r="DC27" s="2690" t="n"/>
      <c r="DD27" s="2690" t="n"/>
      <c r="DE27" s="882">
        <f>CZ27/DD27-1</f>
        <v/>
      </c>
      <c r="DF27" s="882">
        <f>DA27/DD27-1</f>
        <v/>
      </c>
      <c r="DG27" s="882">
        <f>DB27/DD27-1</f>
        <v/>
      </c>
      <c r="DH27" s="882">
        <f>DC27/DD27-1</f>
        <v/>
      </c>
      <c r="DI27" s="3197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541" t="n"/>
      <c r="DO27" s="541" t="n"/>
      <c r="DP27" s="541" t="n"/>
      <c r="DX27" s="2847">
        <f>(CS27-CZ27)*10^6</f>
        <v/>
      </c>
      <c r="DY27" s="2847">
        <f>(CT27-DC27)*10^6</f>
        <v/>
      </c>
      <c r="DZ27" s="2847">
        <f>(CW27-DD27)*10^6</f>
        <v/>
      </c>
    </row>
    <row customFormat="1" customHeight="1" hidden="1" ht="21.75" r="28" s="45">
      <c r="A28" s="1594" t="n"/>
      <c r="B28" s="1595" t="inlineStr">
        <is>
          <t>Opérateur national 3 (bbcom, libercom &amp; btsa)</t>
        </is>
      </c>
      <c r="C28" s="425" t="inlineStr">
        <is>
          <t>MB22</t>
        </is>
      </c>
      <c r="D28" s="3229" t="n"/>
      <c r="E28" s="3241" t="n"/>
      <c r="F28" s="3241" t="n"/>
      <c r="G28" s="3241" t="n"/>
      <c r="H28" s="1646" t="n"/>
      <c r="I28" s="1669" t="n"/>
      <c r="J28" s="3229" t="n"/>
      <c r="K28" s="3241" t="n"/>
      <c r="L28" s="3241" t="n"/>
      <c r="M28" s="3241" t="n"/>
      <c r="N28" s="1646" t="n"/>
      <c r="O28" s="3220" t="n"/>
      <c r="P28" s="3229" t="n"/>
      <c r="Q28" s="3241" t="n"/>
      <c r="R28" s="3241" t="n"/>
      <c r="S28" s="3241" t="n"/>
      <c r="T28" s="1646" t="n"/>
      <c r="U28" s="1695" t="n"/>
      <c r="V28" s="3230" t="n"/>
      <c r="W28" s="3242" t="n"/>
      <c r="X28" s="3242" t="n"/>
      <c r="Y28" s="3242" t="n"/>
      <c r="Z28" s="3242" t="n"/>
      <c r="AA28" s="3242" t="n"/>
      <c r="AB28" s="1739" t="n"/>
      <c r="AC28" s="1695" t="n"/>
      <c r="AD28" s="3229" t="n"/>
      <c r="AE28" s="3241" t="n"/>
      <c r="AF28" s="3241" t="n"/>
      <c r="AG28" s="3241" t="n"/>
      <c r="AH28" s="3220" t="n"/>
      <c r="AI28" s="3241" t="n"/>
      <c r="AJ28" s="1646" t="n"/>
      <c r="AK28" s="1695" t="n"/>
      <c r="AL28" s="3229" t="n"/>
      <c r="AM28" s="3241" t="n"/>
      <c r="AN28" s="3241" t="n"/>
      <c r="AO28" s="3241" t="n"/>
      <c r="AP28" s="3241" t="n"/>
      <c r="AQ28" s="3241" t="n"/>
      <c r="AR28" s="3241" t="n"/>
      <c r="AS28" s="1646" t="n"/>
      <c r="AT28" s="3225" t="n"/>
      <c r="AU28" s="3229" t="n"/>
      <c r="AV28" s="3241" t="n"/>
      <c r="AW28" s="3241" t="n"/>
      <c r="AX28" s="3241" t="n"/>
      <c r="AY28" s="3241" t="n"/>
      <c r="AZ28" s="3241" t="n"/>
      <c r="BA28" s="1646" t="n"/>
      <c r="BB28" s="1695" t="n"/>
      <c r="BC28" s="3229" t="n"/>
      <c r="BD28" s="3241" t="n"/>
      <c r="BE28" s="3241" t="n"/>
      <c r="BF28" s="3241" t="n"/>
      <c r="BG28" s="3241" t="n"/>
      <c r="BH28" s="3241" t="n"/>
      <c r="BI28" s="1646" t="n"/>
      <c r="BJ28" s="1695" t="n"/>
      <c r="BK28" s="3229" t="n"/>
      <c r="BL28" s="3241" t="n"/>
      <c r="BM28" s="3241" t="n"/>
      <c r="BN28" s="3241" t="n"/>
      <c r="BO28" s="3241" t="n"/>
      <c r="BP28" s="3241" t="n"/>
      <c r="BQ28" s="3241" t="n"/>
      <c r="BR28" s="1646" t="n"/>
      <c r="BS28" s="1695" t="n"/>
      <c r="BT28" s="3202" t="n"/>
      <c r="BU28" s="3202" t="n"/>
      <c r="BV28" s="3202" t="n"/>
      <c r="BW28" s="3202" t="n"/>
      <c r="BX28" s="3202" t="n"/>
      <c r="BY28" s="3202" t="n"/>
      <c r="BZ28" s="1637" t="n"/>
      <c r="CA28" s="619" t="n"/>
      <c r="CB28" s="3202" t="n"/>
      <c r="CC28" s="3202" t="n"/>
      <c r="CD28" s="3202" t="n"/>
      <c r="CE28" s="3202" t="n"/>
      <c r="CF28" s="3202" t="n"/>
      <c r="CG28" s="3202" t="n"/>
      <c r="CH28" s="1637" t="n"/>
      <c r="CI28" s="619" t="n"/>
      <c r="CJ28" s="3202" t="n"/>
      <c r="CK28" s="3241" t="n"/>
      <c r="CL28" s="3241" t="n"/>
      <c r="CM28" s="3241" t="n"/>
      <c r="CN28" s="3241" t="n"/>
      <c r="CO28" s="3241" t="n"/>
      <c r="CP28" s="1646" t="n"/>
      <c r="CQ28" s="1789" t="n"/>
      <c r="CR28" s="3204" t="n"/>
      <c r="CS28" s="3202" t="n"/>
      <c r="CT28" s="3241" t="n"/>
      <c r="CU28" s="3241">
        <f>+CR28-CS28</f>
        <v/>
      </c>
      <c r="CV28" s="3241">
        <f>+CR28-CT28</f>
        <v/>
      </c>
      <c r="CW28" s="3241" t="n"/>
      <c r="CX28" s="1669">
        <f>IFERROR(CR28/CW28-1,"-")</f>
        <v/>
      </c>
      <c r="CY28" s="1525" t="n"/>
      <c r="CZ28" s="3241" t="n"/>
      <c r="DA28" s="3241" t="n"/>
      <c r="DB28" s="3241" t="n"/>
      <c r="DC28" s="3241" t="n"/>
      <c r="DD28" s="3241" t="n"/>
      <c r="DE28" s="1669">
        <f>CZ28/DD28-1</f>
        <v/>
      </c>
      <c r="DF28" s="1669">
        <f>DA28/DD28-1</f>
        <v/>
      </c>
      <c r="DG28" s="1669">
        <f>DB28/DD28-1</f>
        <v/>
      </c>
      <c r="DH28" s="1669">
        <f>DC28/DD28-1</f>
        <v/>
      </c>
      <c r="DI28" s="3197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541" t="n"/>
      <c r="DO28" s="541" t="n"/>
      <c r="DP28" s="541" t="n"/>
      <c r="DX28" s="2847">
        <f>(CS28-CZ28)*10^6</f>
        <v/>
      </c>
      <c r="DY28" s="2847">
        <f>(CT28-DC28)*10^6</f>
        <v/>
      </c>
      <c r="DZ28" s="2847">
        <f>(CW28-DD28)*10^6</f>
        <v/>
      </c>
    </row>
    <row customHeight="1" hidden="1" ht="21.75" r="29">
      <c r="A29" s="438" t="n"/>
      <c r="B29" s="439" t="inlineStr">
        <is>
          <t>Trafic Local (mn)</t>
        </is>
      </c>
      <c r="C29" s="425" t="inlineStr">
        <is>
          <t>MB23</t>
        </is>
      </c>
      <c r="D29" s="2950" t="n"/>
      <c r="E29" s="2950" t="n"/>
      <c r="F29" s="2950" t="n"/>
      <c r="G29" s="2950" t="n"/>
      <c r="H29" s="1636" t="n"/>
      <c r="I29" s="449" t="n"/>
      <c r="J29" s="2950" t="n"/>
      <c r="K29" s="2950" t="n"/>
      <c r="L29" s="2950" t="n"/>
      <c r="M29" s="2950" t="n"/>
      <c r="N29" s="1636" t="n"/>
      <c r="O29" s="2949" t="n"/>
      <c r="P29" s="2950" t="n"/>
      <c r="Q29" s="2950" t="n"/>
      <c r="R29" s="2950" t="n"/>
      <c r="S29" s="2950" t="n"/>
      <c r="T29" s="1636" t="n"/>
      <c r="U29" s="483" t="n"/>
      <c r="V29" s="3058" t="n"/>
      <c r="W29" s="3058" t="n"/>
      <c r="X29" s="3058" t="n"/>
      <c r="Y29" s="3058" t="n"/>
      <c r="Z29" s="3058" t="n"/>
      <c r="AA29" s="3058" t="n"/>
      <c r="AB29" s="1636" t="n"/>
      <c r="AC29" s="483" t="n"/>
      <c r="AD29" s="2950" t="n"/>
      <c r="AE29" s="2950" t="n"/>
      <c r="AF29" s="2950" t="n"/>
      <c r="AG29" s="2950" t="n"/>
      <c r="AH29" s="2949" t="n"/>
      <c r="AI29" s="2950" t="n"/>
      <c r="AJ29" s="1636" t="n"/>
      <c r="AK29" s="483" t="n"/>
      <c r="AL29" s="2950" t="n"/>
      <c r="AM29" s="2950" t="n"/>
      <c r="AN29" s="2950" t="n"/>
      <c r="AO29" s="2950" t="n"/>
      <c r="AP29" s="2950" t="n"/>
      <c r="AQ29" s="2950" t="n"/>
      <c r="AR29" s="2950" t="n"/>
      <c r="AS29" s="1636" t="n"/>
      <c r="AT29" s="2951" t="n"/>
      <c r="AU29" s="2950" t="n"/>
      <c r="AV29" s="2950" t="n"/>
      <c r="AW29" s="2950" t="n"/>
      <c r="AX29" s="2950" t="n"/>
      <c r="AY29" s="2950" t="n"/>
      <c r="AZ29" s="2950" t="n"/>
      <c r="BA29" s="1636" t="n"/>
      <c r="BB29" s="483" t="n"/>
      <c r="BC29" s="2950" t="n"/>
      <c r="BD29" s="2950" t="n"/>
      <c r="BE29" s="2950" t="n"/>
      <c r="BF29" s="2950" t="n"/>
      <c r="BG29" s="2950" t="n"/>
      <c r="BH29" s="2950" t="n"/>
      <c r="BI29" s="1636" t="n"/>
      <c r="BJ29" s="483" t="n"/>
      <c r="BK29" s="2950" t="n"/>
      <c r="BL29" s="2950" t="n"/>
      <c r="BM29" s="2950" t="n"/>
      <c r="BN29" s="2950" t="n"/>
      <c r="BO29" s="2950" t="n"/>
      <c r="BP29" s="2950" t="n"/>
      <c r="BQ29" s="2950" t="n"/>
      <c r="BR29" s="1636" t="n"/>
      <c r="BS29" s="483" t="n"/>
      <c r="BT29" s="2950" t="n"/>
      <c r="BU29" s="2950" t="n"/>
      <c r="BV29" s="2950" t="n"/>
      <c r="BW29" s="2950" t="n"/>
      <c r="BX29" s="2950" t="n"/>
      <c r="BY29" s="2950" t="n"/>
      <c r="BZ29" s="1636" t="n"/>
      <c r="CA29" s="483" t="n"/>
      <c r="CB29" s="2950" t="n"/>
      <c r="CC29" s="2950" t="n"/>
      <c r="CD29" s="2950" t="n"/>
      <c r="CE29" s="2950" t="n"/>
      <c r="CF29" s="2950" t="n"/>
      <c r="CG29" s="2950" t="n"/>
      <c r="CH29" s="1636" t="n"/>
      <c r="CI29" s="483" t="n"/>
      <c r="CJ29" s="2950" t="n"/>
      <c r="CK29" s="2950" t="n"/>
      <c r="CL29" s="2950" t="n"/>
      <c r="CM29" s="2950" t="n"/>
      <c r="CN29" s="2950" t="n"/>
      <c r="CO29" s="2950" t="n"/>
      <c r="CP29" s="1636" t="n"/>
      <c r="CQ29" s="482" t="n"/>
      <c r="CR29" s="3200" t="n"/>
      <c r="CS29" s="2950" t="n"/>
      <c r="CT29" s="2950" t="n"/>
      <c r="CU29" s="2950">
        <f>+CR29-CS29</f>
        <v/>
      </c>
      <c r="CV29" s="2950">
        <f>+CR29-CT29</f>
        <v/>
      </c>
      <c r="CW29" s="2950" t="n"/>
      <c r="CX29" s="449">
        <f>IFERROR(CR29/CW29-1,"-")</f>
        <v/>
      </c>
      <c r="CY29" s="1525" t="n"/>
      <c r="CZ29" s="2950" t="n"/>
      <c r="DA29" s="2950" t="n"/>
      <c r="DB29" s="2950" t="n"/>
      <c r="DC29" s="2950" t="n"/>
      <c r="DD29" s="2950" t="n"/>
      <c r="DE29" s="449" t="n"/>
      <c r="DF29" s="449" t="n"/>
      <c r="DG29" s="449" t="n"/>
      <c r="DH29" s="449" t="n"/>
      <c r="DI29" s="3197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</row>
    <row customHeight="1" hidden="1" ht="21.75" r="30">
      <c r="A30" s="443" t="n"/>
      <c r="B30" s="440" t="inlineStr">
        <is>
          <t>Coût unitaire</t>
        </is>
      </c>
      <c r="C30" s="425" t="inlineStr">
        <is>
          <t>MB24</t>
        </is>
      </c>
      <c r="D30" s="2671" t="n"/>
      <c r="E30" s="2671" t="n"/>
      <c r="F30" s="2671" t="n"/>
      <c r="G30" s="2671" t="n"/>
      <c r="H30" s="667" t="n"/>
      <c r="I30" s="353" t="n"/>
      <c r="J30" s="2671" t="n"/>
      <c r="K30" s="2671" t="n"/>
      <c r="L30" s="2671" t="n"/>
      <c r="M30" s="2671" t="n"/>
      <c r="N30" s="667" t="n"/>
      <c r="O30" s="2779" t="n"/>
      <c r="P30" s="2671" t="n"/>
      <c r="Q30" s="2671" t="n"/>
      <c r="R30" s="2671" t="n"/>
      <c r="S30" s="2671" t="n"/>
      <c r="T30" s="667" t="n"/>
      <c r="U30" s="482" t="n"/>
      <c r="V30" s="2674" t="n"/>
      <c r="W30" s="2674" t="n"/>
      <c r="X30" s="2674" t="n"/>
      <c r="Y30" s="2674" t="n"/>
      <c r="Z30" s="2674" t="n"/>
      <c r="AA30" s="2674" t="n"/>
      <c r="AB30" s="667" t="n"/>
      <c r="AC30" s="482" t="n"/>
      <c r="AD30" s="2671" t="n"/>
      <c r="AE30" s="2671" t="n"/>
      <c r="AF30" s="2671" t="n"/>
      <c r="AG30" s="2671" t="n"/>
      <c r="AH30" s="2779" t="n"/>
      <c r="AI30" s="2671" t="n"/>
      <c r="AJ30" s="667" t="n"/>
      <c r="AK30" s="482" t="n"/>
      <c r="AL30" s="2671" t="n"/>
      <c r="AM30" s="2671" t="n"/>
      <c r="AN30" s="2671" t="n"/>
      <c r="AO30" s="2671" t="n"/>
      <c r="AP30" s="2671" t="n"/>
      <c r="AQ30" s="2671" t="n"/>
      <c r="AR30" s="2671" t="n"/>
      <c r="AS30" s="667" t="n"/>
      <c r="AT30" s="2862" t="n"/>
      <c r="AU30" s="2671" t="n"/>
      <c r="AV30" s="2671" t="n"/>
      <c r="AW30" s="2671" t="n"/>
      <c r="AX30" s="2671" t="n"/>
      <c r="AY30" s="2671" t="n"/>
      <c r="AZ30" s="2671" t="n"/>
      <c r="BA30" s="667" t="n"/>
      <c r="BB30" s="482" t="n"/>
      <c r="BC30" s="2671" t="n"/>
      <c r="BD30" s="2671" t="n"/>
      <c r="BE30" s="2671" t="n"/>
      <c r="BF30" s="2671" t="n"/>
      <c r="BG30" s="2671" t="n"/>
      <c r="BH30" s="2671" t="n"/>
      <c r="BI30" s="667" t="n"/>
      <c r="BJ30" s="482" t="n"/>
      <c r="BK30" s="2671" t="n"/>
      <c r="BL30" s="2671" t="n"/>
      <c r="BM30" s="2671" t="n"/>
      <c r="BN30" s="2671" t="n"/>
      <c r="BO30" s="2671" t="n"/>
      <c r="BP30" s="2671" t="n"/>
      <c r="BQ30" s="2671" t="n"/>
      <c r="BR30" s="667" t="n"/>
      <c r="BS30" s="482" t="n"/>
      <c r="BT30" s="2671" t="n"/>
      <c r="BU30" s="2671" t="n"/>
      <c r="BV30" s="2671" t="n"/>
      <c r="BW30" s="2671" t="n"/>
      <c r="BX30" s="2671" t="n"/>
      <c r="BY30" s="2671" t="n"/>
      <c r="BZ30" s="667" t="n"/>
      <c r="CA30" s="482" t="n"/>
      <c r="CB30" s="2671" t="n"/>
      <c r="CC30" s="2671" t="n"/>
      <c r="CD30" s="2671" t="n"/>
      <c r="CE30" s="2671" t="n"/>
      <c r="CF30" s="2671" t="n"/>
      <c r="CG30" s="2671" t="n"/>
      <c r="CH30" s="667" t="n"/>
      <c r="CI30" s="482" t="n"/>
      <c r="CJ30" s="2671" t="n"/>
      <c r="CK30" s="2671" t="n"/>
      <c r="CL30" s="2671" t="n"/>
      <c r="CM30" s="2671" t="n"/>
      <c r="CN30" s="2671" t="n"/>
      <c r="CO30" s="2671" t="n"/>
      <c r="CP30" s="667" t="n"/>
      <c r="CQ30" s="482" t="n"/>
      <c r="CR30" s="3201" t="n"/>
      <c r="CS30" s="2671" t="n"/>
      <c r="CT30" s="2671" t="n"/>
      <c r="CU30" s="2671">
        <f>+CR30-CS30</f>
        <v/>
      </c>
      <c r="CV30" s="2671">
        <f>+CR30-CT30</f>
        <v/>
      </c>
      <c r="CW30" s="2671" t="n"/>
      <c r="CX30" s="353">
        <f>IFERROR(CR30/CW30-1,"-")</f>
        <v/>
      </c>
      <c r="CY30" s="1525" t="n"/>
      <c r="CZ30" s="2671" t="n"/>
      <c r="DA30" s="2671" t="n"/>
      <c r="DB30" s="2671" t="n"/>
      <c r="DC30" s="2671" t="n"/>
      <c r="DD30" s="2671" t="n"/>
      <c r="DE30" s="353" t="n"/>
      <c r="DF30" s="353" t="n"/>
      <c r="DG30" s="353" t="n"/>
      <c r="DH30" s="353" t="n"/>
      <c r="DI30" s="3197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X30" s="2847">
        <f>(CS30-CZ30)*10^6</f>
        <v/>
      </c>
      <c r="DY30" s="2847">
        <f>(CT30-DC30)*10^6</f>
        <v/>
      </c>
      <c r="DZ30" s="2847">
        <f>(CW30-DD30)*10^6</f>
        <v/>
      </c>
    </row>
    <row customHeight="1" hidden="1" ht="21.75" r="31">
      <c r="A31" s="443" t="n"/>
      <c r="B31" s="440" t="inlineStr">
        <is>
          <t>Trafic Interurbain (mn)</t>
        </is>
      </c>
      <c r="C31" s="425" t="inlineStr">
        <is>
          <t>MB25</t>
        </is>
      </c>
      <c r="D31" s="2671" t="n"/>
      <c r="E31" s="2671" t="n"/>
      <c r="F31" s="2671" t="n"/>
      <c r="G31" s="2671" t="n"/>
      <c r="H31" s="667" t="n"/>
      <c r="I31" s="353" t="n"/>
      <c r="J31" s="2671" t="n"/>
      <c r="K31" s="2671" t="n"/>
      <c r="L31" s="2671" t="n"/>
      <c r="M31" s="2671" t="n"/>
      <c r="N31" s="667" t="n"/>
      <c r="O31" s="2779" t="n"/>
      <c r="P31" s="2671" t="n"/>
      <c r="Q31" s="2671" t="n"/>
      <c r="R31" s="2671" t="n"/>
      <c r="S31" s="2671" t="n"/>
      <c r="T31" s="667" t="n"/>
      <c r="U31" s="482" t="n"/>
      <c r="V31" s="2674" t="n"/>
      <c r="W31" s="2674" t="n"/>
      <c r="X31" s="2674" t="n"/>
      <c r="Y31" s="2674" t="n"/>
      <c r="Z31" s="2674" t="n"/>
      <c r="AA31" s="2674" t="n"/>
      <c r="AB31" s="667" t="n"/>
      <c r="AC31" s="482" t="n"/>
      <c r="AD31" s="2671" t="n"/>
      <c r="AE31" s="2671" t="n"/>
      <c r="AF31" s="2671" t="n"/>
      <c r="AG31" s="2671" t="n"/>
      <c r="AH31" s="2779" t="n"/>
      <c r="AI31" s="2671" t="n"/>
      <c r="AJ31" s="667" t="n"/>
      <c r="AK31" s="482" t="n"/>
      <c r="AL31" s="2671" t="n"/>
      <c r="AM31" s="2671" t="n"/>
      <c r="AN31" s="2671" t="n"/>
      <c r="AO31" s="2671" t="n"/>
      <c r="AP31" s="2671" t="n"/>
      <c r="AQ31" s="2671" t="n"/>
      <c r="AR31" s="2671" t="n"/>
      <c r="AS31" s="667" t="n"/>
      <c r="AT31" s="2862" t="n"/>
      <c r="AU31" s="2671" t="n"/>
      <c r="AV31" s="2671" t="n"/>
      <c r="AW31" s="2671" t="n"/>
      <c r="AX31" s="2671" t="n"/>
      <c r="AY31" s="2671" t="n"/>
      <c r="AZ31" s="2671" t="n"/>
      <c r="BA31" s="667" t="n"/>
      <c r="BB31" s="482" t="n"/>
      <c r="BC31" s="2671" t="n"/>
      <c r="BD31" s="2671" t="n"/>
      <c r="BE31" s="2671" t="n"/>
      <c r="BF31" s="2671" t="n"/>
      <c r="BG31" s="2671" t="n"/>
      <c r="BH31" s="2671" t="n"/>
      <c r="BI31" s="667" t="n"/>
      <c r="BJ31" s="482" t="n"/>
      <c r="BK31" s="2671" t="n"/>
      <c r="BL31" s="2671" t="n"/>
      <c r="BM31" s="2671" t="n"/>
      <c r="BN31" s="2671" t="n"/>
      <c r="BO31" s="2671" t="n"/>
      <c r="BP31" s="2671" t="n"/>
      <c r="BQ31" s="2671" t="n"/>
      <c r="BR31" s="667" t="n"/>
      <c r="BS31" s="482" t="n"/>
      <c r="BT31" s="2671" t="n"/>
      <c r="BU31" s="2671" t="n"/>
      <c r="BV31" s="2671" t="n"/>
      <c r="BW31" s="2671" t="n"/>
      <c r="BX31" s="2671" t="n"/>
      <c r="BY31" s="2671" t="n"/>
      <c r="BZ31" s="667" t="n"/>
      <c r="CA31" s="482" t="n"/>
      <c r="CB31" s="2671" t="n"/>
      <c r="CC31" s="2671" t="n"/>
      <c r="CD31" s="2671" t="n"/>
      <c r="CE31" s="2671" t="n"/>
      <c r="CF31" s="2671" t="n"/>
      <c r="CG31" s="2671" t="n"/>
      <c r="CH31" s="667" t="n"/>
      <c r="CI31" s="482" t="n"/>
      <c r="CJ31" s="2671" t="n"/>
      <c r="CK31" s="2671" t="n"/>
      <c r="CL31" s="2671" t="n"/>
      <c r="CM31" s="2671" t="n"/>
      <c r="CN31" s="2671" t="n"/>
      <c r="CO31" s="2671" t="n"/>
      <c r="CP31" s="667" t="n"/>
      <c r="CQ31" s="482" t="n"/>
      <c r="CR31" s="3201" t="n"/>
      <c r="CS31" s="2671" t="n"/>
      <c r="CT31" s="2671" t="n"/>
      <c r="CU31" s="2671">
        <f>+CR31-CS31</f>
        <v/>
      </c>
      <c r="CV31" s="2671">
        <f>+CR31-CT31</f>
        <v/>
      </c>
      <c r="CW31" s="2671" t="n"/>
      <c r="CX31" s="353">
        <f>IFERROR(CR31/CW31-1,"-")</f>
        <v/>
      </c>
      <c r="CY31" s="1525" t="n"/>
      <c r="CZ31" s="2671" t="n"/>
      <c r="DA31" s="2671" t="n"/>
      <c r="DB31" s="2671" t="n"/>
      <c r="DC31" s="2671" t="n"/>
      <c r="DD31" s="2671" t="n"/>
      <c r="DE31" s="353" t="n"/>
      <c r="DF31" s="353" t="n"/>
      <c r="DG31" s="353" t="n"/>
      <c r="DH31" s="353" t="n"/>
      <c r="DI31" s="3197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</row>
    <row customHeight="1" hidden="1" ht="21.75" r="32">
      <c r="A32" s="443" t="n"/>
      <c r="B32" s="440" t="inlineStr">
        <is>
          <t>Coût unitaire</t>
        </is>
      </c>
      <c r="C32" s="425" t="inlineStr">
        <is>
          <t>MB26</t>
        </is>
      </c>
      <c r="D32" s="2671" t="n"/>
      <c r="E32" s="2671" t="n"/>
      <c r="F32" s="2671" t="n"/>
      <c r="G32" s="2671" t="n"/>
      <c r="H32" s="667" t="n"/>
      <c r="I32" s="353" t="n"/>
      <c r="J32" s="2671" t="n"/>
      <c r="K32" s="2671" t="n"/>
      <c r="L32" s="2671" t="n"/>
      <c r="M32" s="2671" t="n"/>
      <c r="N32" s="667" t="n"/>
      <c r="O32" s="2779" t="n"/>
      <c r="P32" s="2671" t="n"/>
      <c r="Q32" s="2671" t="n"/>
      <c r="R32" s="2671" t="n"/>
      <c r="S32" s="2671" t="n"/>
      <c r="T32" s="667" t="n"/>
      <c r="U32" s="482" t="n"/>
      <c r="V32" s="2674" t="n"/>
      <c r="W32" s="2674" t="n"/>
      <c r="X32" s="2674" t="n"/>
      <c r="Y32" s="2674" t="n"/>
      <c r="Z32" s="2674" t="n"/>
      <c r="AA32" s="2674" t="n"/>
      <c r="AB32" s="667" t="n"/>
      <c r="AC32" s="482" t="n"/>
      <c r="AD32" s="2671" t="n"/>
      <c r="AE32" s="2671" t="n"/>
      <c r="AF32" s="2671" t="n"/>
      <c r="AG32" s="2671" t="n"/>
      <c r="AH32" s="2779" t="n"/>
      <c r="AI32" s="2671" t="n"/>
      <c r="AJ32" s="667" t="n"/>
      <c r="AK32" s="482" t="n"/>
      <c r="AL32" s="2671" t="n"/>
      <c r="AM32" s="2671" t="n"/>
      <c r="AN32" s="2671" t="n"/>
      <c r="AO32" s="2671" t="n"/>
      <c r="AP32" s="2671" t="n"/>
      <c r="AQ32" s="2671" t="n"/>
      <c r="AR32" s="2671" t="n"/>
      <c r="AS32" s="667" t="n"/>
      <c r="AT32" s="2862" t="n"/>
      <c r="AU32" s="2671" t="n"/>
      <c r="AV32" s="2671" t="n"/>
      <c r="AW32" s="2671" t="n"/>
      <c r="AX32" s="2671" t="n"/>
      <c r="AY32" s="2671" t="n"/>
      <c r="AZ32" s="2671" t="n"/>
      <c r="BA32" s="667" t="n"/>
      <c r="BB32" s="482" t="n"/>
      <c r="BC32" s="2671" t="n"/>
      <c r="BD32" s="2671" t="n"/>
      <c r="BE32" s="2671" t="n"/>
      <c r="BF32" s="2671" t="n"/>
      <c r="BG32" s="2671" t="n"/>
      <c r="BH32" s="2671" t="n"/>
      <c r="BI32" s="667" t="n"/>
      <c r="BJ32" s="482" t="n"/>
      <c r="BK32" s="2671" t="n"/>
      <c r="BL32" s="2671" t="n"/>
      <c r="BM32" s="2671" t="n"/>
      <c r="BN32" s="2671" t="n"/>
      <c r="BO32" s="2671" t="n"/>
      <c r="BP32" s="2671" t="n"/>
      <c r="BQ32" s="2671" t="n"/>
      <c r="BR32" s="667" t="n"/>
      <c r="BS32" s="482" t="n"/>
      <c r="BT32" s="2671" t="n"/>
      <c r="BU32" s="2671" t="n"/>
      <c r="BV32" s="2671" t="n"/>
      <c r="BW32" s="2671" t="n"/>
      <c r="BX32" s="2671" t="n"/>
      <c r="BY32" s="2671" t="n"/>
      <c r="BZ32" s="667" t="n"/>
      <c r="CA32" s="482" t="n"/>
      <c r="CB32" s="2671" t="n"/>
      <c r="CC32" s="2671" t="n"/>
      <c r="CD32" s="2671" t="n"/>
      <c r="CE32" s="2671" t="n"/>
      <c r="CF32" s="2671" t="n"/>
      <c r="CG32" s="2671" t="n"/>
      <c r="CH32" s="667" t="n"/>
      <c r="CI32" s="482" t="n"/>
      <c r="CJ32" s="2671" t="n"/>
      <c r="CK32" s="2671" t="n"/>
      <c r="CL32" s="2671" t="n"/>
      <c r="CM32" s="2671" t="n"/>
      <c r="CN32" s="2671" t="n"/>
      <c r="CO32" s="2671" t="n"/>
      <c r="CP32" s="667" t="n"/>
      <c r="CQ32" s="482" t="n"/>
      <c r="CR32" s="3201" t="n"/>
      <c r="CS32" s="2671" t="n"/>
      <c r="CT32" s="2671" t="n"/>
      <c r="CU32" s="2671">
        <f>+CR32-CS32</f>
        <v/>
      </c>
      <c r="CV32" s="2671">
        <f>+CR32-CT32</f>
        <v/>
      </c>
      <c r="CW32" s="2671" t="n"/>
      <c r="CX32" s="353">
        <f>IFERROR(CR32/CW32-1,"-")</f>
        <v/>
      </c>
      <c r="CY32" s="1525" t="n"/>
      <c r="CZ32" s="2671" t="n"/>
      <c r="DA32" s="2671" t="n"/>
      <c r="DB32" s="2671" t="n"/>
      <c r="DC32" s="2671" t="n"/>
      <c r="DD32" s="2671" t="n"/>
      <c r="DE32" s="353" t="n"/>
      <c r="DF32" s="353" t="n"/>
      <c r="DG32" s="353" t="n"/>
      <c r="DH32" s="353" t="n"/>
      <c r="DI32" s="3197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</row>
    <row customHeight="1" hidden="1" ht="21.75" r="33">
      <c r="A33" s="438" t="n"/>
      <c r="B33" s="1601" t="inlineStr">
        <is>
          <t>Trafic Local (mn)</t>
        </is>
      </c>
      <c r="C33" s="425" t="inlineStr">
        <is>
          <t>MB27</t>
        </is>
      </c>
      <c r="D33" s="3232" t="n"/>
      <c r="E33" s="3232" t="n"/>
      <c r="F33" s="3213" t="n"/>
      <c r="G33" s="3232" t="n"/>
      <c r="H33" s="1636" t="n"/>
      <c r="I33" s="449" t="n"/>
      <c r="J33" s="3232" t="n"/>
      <c r="K33" s="3232" t="n"/>
      <c r="L33" s="3213" t="n"/>
      <c r="M33" s="3232" t="n"/>
      <c r="N33" s="1636" t="n"/>
      <c r="O33" s="2949" t="n"/>
      <c r="P33" s="3232" t="n"/>
      <c r="Q33" s="3232" t="n"/>
      <c r="R33" s="3213" t="n"/>
      <c r="S33" s="3232" t="n"/>
      <c r="T33" s="1636" t="n"/>
      <c r="U33" s="483" t="n"/>
      <c r="V33" s="3237" t="n"/>
      <c r="W33" s="3237" t="n"/>
      <c r="X33" s="3237" t="n"/>
      <c r="Y33" s="3213" t="n"/>
      <c r="Z33" s="3213" t="n"/>
      <c r="AA33" s="3237" t="n"/>
      <c r="AB33" s="1636" t="n"/>
      <c r="AC33" s="483" t="n"/>
      <c r="AD33" s="3232" t="n"/>
      <c r="AE33" s="3232" t="n"/>
      <c r="AF33" s="3232" t="n"/>
      <c r="AG33" s="3213" t="n"/>
      <c r="AH33" s="2949" t="n"/>
      <c r="AI33" s="3232" t="n"/>
      <c r="AJ33" s="1636" t="n"/>
      <c r="AK33" s="483" t="n"/>
      <c r="AL33" s="3232" t="n"/>
      <c r="AM33" s="3232" t="n"/>
      <c r="AN33" s="3232" t="n"/>
      <c r="AO33" s="3232" t="n"/>
      <c r="AP33" s="3213" t="n"/>
      <c r="AQ33" s="3213" t="n"/>
      <c r="AR33" s="3232" t="n"/>
      <c r="AS33" s="1636" t="n"/>
      <c r="AT33" s="2951" t="n"/>
      <c r="AU33" s="3232" t="n"/>
      <c r="AV33" s="3232" t="n"/>
      <c r="AW33" s="3232" t="n"/>
      <c r="AX33" s="3213" t="n"/>
      <c r="AY33" s="3213" t="n"/>
      <c r="AZ33" s="3232" t="n"/>
      <c r="BA33" s="1636" t="n"/>
      <c r="BB33" s="483" t="n"/>
      <c r="BC33" s="3232" t="n"/>
      <c r="BD33" s="3232" t="n"/>
      <c r="BE33" s="3232" t="n"/>
      <c r="BF33" s="3213" t="n"/>
      <c r="BG33" s="3213" t="n"/>
      <c r="BH33" s="3232" t="n"/>
      <c r="BI33" s="1636" t="n"/>
      <c r="BJ33" s="483" t="n"/>
      <c r="BK33" s="3232" t="n"/>
      <c r="BL33" s="3232" t="n"/>
      <c r="BM33" s="3232" t="n"/>
      <c r="BN33" s="3232" t="n"/>
      <c r="BO33" s="3213" t="n"/>
      <c r="BP33" s="3213" t="n"/>
      <c r="BQ33" s="3232" t="n"/>
      <c r="BR33" s="1636" t="n"/>
      <c r="BS33" s="483" t="n"/>
      <c r="BT33" s="3232" t="n"/>
      <c r="BU33" s="3232" t="n"/>
      <c r="BV33" s="3232" t="n"/>
      <c r="BW33" s="3213" t="n"/>
      <c r="BX33" s="3213" t="n"/>
      <c r="BY33" s="3232" t="n"/>
      <c r="BZ33" s="1636" t="n"/>
      <c r="CA33" s="483" t="n"/>
      <c r="CB33" s="3232" t="n"/>
      <c r="CC33" s="3232" t="n"/>
      <c r="CD33" s="3232" t="n"/>
      <c r="CE33" s="3213" t="n"/>
      <c r="CF33" s="3213" t="n"/>
      <c r="CG33" s="3232" t="n"/>
      <c r="CH33" s="1636" t="n"/>
      <c r="CI33" s="483" t="n"/>
      <c r="CJ33" s="3232" t="n"/>
      <c r="CK33" s="3232" t="n"/>
      <c r="CL33" s="3232" t="n"/>
      <c r="CM33" s="3213" t="n"/>
      <c r="CN33" s="3213" t="n"/>
      <c r="CO33" s="3232" t="n"/>
      <c r="CP33" s="1636" t="n"/>
      <c r="CQ33" s="483" t="n"/>
      <c r="CR33" s="3200" t="n"/>
      <c r="CS33" s="2950" t="n"/>
      <c r="CT33" s="3232" t="n"/>
      <c r="CU33" s="3213">
        <f>+CR33-CS33</f>
        <v/>
      </c>
      <c r="CV33" s="3213">
        <f>+CR33-CT33</f>
        <v/>
      </c>
      <c r="CW33" s="3232" t="n"/>
      <c r="CX33" s="449">
        <f>IFERROR(CR33/CW33-1,"-")</f>
        <v/>
      </c>
      <c r="CY33" s="1525" t="n"/>
      <c r="CZ33" s="3232" t="n"/>
      <c r="DA33" s="3232" t="n"/>
      <c r="DB33" s="3232" t="n"/>
      <c r="DC33" s="3232" t="n"/>
      <c r="DD33" s="3232" t="n"/>
      <c r="DE33" s="3232" t="n"/>
      <c r="DF33" s="3232" t="n"/>
      <c r="DG33" s="3232" t="n"/>
      <c r="DH33" s="3232" t="n"/>
      <c r="DI33" s="3197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</row>
    <row customHeight="1" hidden="1" ht="21.75" r="34">
      <c r="A34" s="443" t="n"/>
      <c r="B34" s="1603" t="inlineStr">
        <is>
          <t>Coût unitaire</t>
        </is>
      </c>
      <c r="C34" s="425" t="inlineStr">
        <is>
          <t>MB28</t>
        </is>
      </c>
      <c r="D34" s="581" t="n"/>
      <c r="E34" s="1703" t="n"/>
      <c r="F34" s="1703" t="n"/>
      <c r="G34" s="1703" t="n"/>
      <c r="H34" s="667" t="n"/>
      <c r="I34" s="353" t="n"/>
      <c r="J34" s="581" t="n"/>
      <c r="K34" s="1703" t="n"/>
      <c r="L34" s="1703" t="n"/>
      <c r="M34" s="1703" t="n"/>
      <c r="N34" s="667" t="n"/>
      <c r="O34" s="2779" t="n"/>
      <c r="P34" s="581" t="n"/>
      <c r="Q34" s="1703" t="n"/>
      <c r="R34" s="1703" t="n"/>
      <c r="S34" s="1703" t="n"/>
      <c r="T34" s="667" t="n"/>
      <c r="U34" s="482" t="n"/>
      <c r="V34" s="618" t="n"/>
      <c r="W34" s="1703" t="n"/>
      <c r="X34" s="1703" t="n"/>
      <c r="Y34" s="1703" t="n"/>
      <c r="Z34" s="1703" t="n"/>
      <c r="AA34" s="1703" t="n"/>
      <c r="AB34" s="667" t="n"/>
      <c r="AC34" s="482" t="n"/>
      <c r="AD34" s="581" t="n"/>
      <c r="AE34" s="1703" t="n"/>
      <c r="AF34" s="1703" t="n"/>
      <c r="AG34" s="1703" t="n"/>
      <c r="AH34" s="2779" t="n"/>
      <c r="AI34" s="1703" t="n"/>
      <c r="AJ34" s="667" t="n"/>
      <c r="AK34" s="482" t="n"/>
      <c r="AL34" s="581" t="n"/>
      <c r="AM34" s="1703" t="n"/>
      <c r="AN34" s="1703" t="n"/>
      <c r="AO34" s="1703" t="n"/>
      <c r="AP34" s="1703" t="n"/>
      <c r="AQ34" s="1703" t="n"/>
      <c r="AR34" s="1703" t="n"/>
      <c r="AS34" s="667" t="n"/>
      <c r="AT34" s="2862" t="n"/>
      <c r="AU34" s="581" t="n"/>
      <c r="AV34" s="1703" t="n"/>
      <c r="AW34" s="1703" t="n"/>
      <c r="AX34" s="1703" t="n"/>
      <c r="AY34" s="1703" t="n"/>
      <c r="AZ34" s="1703" t="n"/>
      <c r="BA34" s="667" t="n"/>
      <c r="BB34" s="482" t="n"/>
      <c r="BC34" s="581" t="n"/>
      <c r="BD34" s="1703" t="n"/>
      <c r="BE34" s="1703" t="n"/>
      <c r="BF34" s="1703" t="n"/>
      <c r="BG34" s="1703" t="n"/>
      <c r="BH34" s="1703" t="n"/>
      <c r="BI34" s="667" t="n"/>
      <c r="BJ34" s="482" t="n"/>
      <c r="BK34" s="581" t="n"/>
      <c r="BL34" s="1703" t="n"/>
      <c r="BM34" s="1703" t="n"/>
      <c r="BN34" s="1703" t="n"/>
      <c r="BO34" s="1703" t="n"/>
      <c r="BP34" s="1703" t="n"/>
      <c r="BQ34" s="1703" t="n"/>
      <c r="BR34" s="667" t="n"/>
      <c r="BS34" s="482" t="n"/>
      <c r="BT34" s="581" t="n"/>
      <c r="BU34" s="1703" t="n"/>
      <c r="BV34" s="1703" t="n"/>
      <c r="BW34" s="1703" t="n"/>
      <c r="BX34" s="1703" t="n"/>
      <c r="BY34" s="1703" t="n"/>
      <c r="BZ34" s="667" t="n"/>
      <c r="CA34" s="482" t="n"/>
      <c r="CB34" s="581" t="n"/>
      <c r="CC34" s="1703" t="n"/>
      <c r="CD34" s="1703" t="n"/>
      <c r="CE34" s="1703" t="n"/>
      <c r="CF34" s="1703" t="n"/>
      <c r="CG34" s="1703" t="n"/>
      <c r="CH34" s="667" t="n"/>
      <c r="CI34" s="482" t="n"/>
      <c r="CJ34" s="581" t="n"/>
      <c r="CK34" s="1703" t="n"/>
      <c r="CL34" s="1703" t="n"/>
      <c r="CM34" s="1703" t="n"/>
      <c r="CN34" s="1703" t="n"/>
      <c r="CO34" s="1703" t="n"/>
      <c r="CP34" s="667" t="n"/>
      <c r="CQ34" s="482" t="n"/>
      <c r="CR34" s="3201" t="n"/>
      <c r="CS34" s="2671" t="n"/>
      <c r="CT34" s="1703" t="n"/>
      <c r="CU34" s="1703">
        <f>+CR34-CS34</f>
        <v/>
      </c>
      <c r="CV34" s="1703">
        <f>+CR34-CT34</f>
        <v/>
      </c>
      <c r="CW34" s="1703" t="n"/>
      <c r="CX34" s="353">
        <f>IFERROR(CR34/CW34-1,"-")</f>
        <v/>
      </c>
      <c r="CY34" s="1525" t="n"/>
      <c r="CZ34" s="1703" t="n"/>
      <c r="DA34" s="1703" t="n"/>
      <c r="DB34" s="1703" t="n"/>
      <c r="DC34" s="1703" t="n"/>
      <c r="DD34" s="1703" t="n"/>
      <c r="DE34" s="1703" t="n"/>
      <c r="DF34" s="1703" t="n"/>
      <c r="DG34" s="1703" t="n"/>
      <c r="DH34" s="1703" t="n"/>
      <c r="DI34" s="3197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</row>
    <row customHeight="1" hidden="1" ht="21.75" r="35">
      <c r="A35" s="443" t="n"/>
      <c r="B35" s="1603" t="inlineStr">
        <is>
          <t>Trafic Interurbain (mn)</t>
        </is>
      </c>
      <c r="C35" s="425" t="inlineStr">
        <is>
          <t>MB29</t>
        </is>
      </c>
      <c r="D35" s="3243" t="n"/>
      <c r="E35" s="3244" t="n"/>
      <c r="F35" s="3244" t="n"/>
      <c r="G35" s="3244" t="n"/>
      <c r="H35" s="667" t="n"/>
      <c r="I35" s="353" t="n"/>
      <c r="J35" s="3243" t="n"/>
      <c r="K35" s="3244" t="n"/>
      <c r="L35" s="3244" t="n"/>
      <c r="M35" s="3244" t="n"/>
      <c r="N35" s="667" t="n"/>
      <c r="O35" s="2779" t="n"/>
      <c r="P35" s="3243" t="n"/>
      <c r="Q35" s="3244" t="n"/>
      <c r="R35" s="3244" t="n"/>
      <c r="S35" s="3244" t="n"/>
      <c r="T35" s="667" t="n"/>
      <c r="U35" s="482" t="n"/>
      <c r="V35" s="3245" t="n"/>
      <c r="W35" s="3244" t="n"/>
      <c r="X35" s="3244" t="n"/>
      <c r="Y35" s="3244" t="n"/>
      <c r="Z35" s="3244" t="n"/>
      <c r="AA35" s="3244" t="n"/>
      <c r="AB35" s="667" t="n"/>
      <c r="AC35" s="482" t="n"/>
      <c r="AD35" s="3243" t="n"/>
      <c r="AE35" s="3244" t="n"/>
      <c r="AF35" s="3244" t="n"/>
      <c r="AG35" s="3244" t="n"/>
      <c r="AH35" s="2779" t="n"/>
      <c r="AI35" s="3244" t="n"/>
      <c r="AJ35" s="667" t="n"/>
      <c r="AK35" s="482" t="n"/>
      <c r="AL35" s="3243" t="n"/>
      <c r="AM35" s="3244" t="n"/>
      <c r="AN35" s="3244" t="n"/>
      <c r="AO35" s="3244" t="n"/>
      <c r="AP35" s="3244" t="n"/>
      <c r="AQ35" s="3244" t="n"/>
      <c r="AR35" s="3244" t="n"/>
      <c r="AS35" s="667" t="n"/>
      <c r="AT35" s="2862" t="n"/>
      <c r="AU35" s="3243" t="n"/>
      <c r="AV35" s="3244" t="n"/>
      <c r="AW35" s="3244" t="n"/>
      <c r="AX35" s="3244" t="n"/>
      <c r="AY35" s="3244" t="n"/>
      <c r="AZ35" s="3244" t="n"/>
      <c r="BA35" s="667" t="n"/>
      <c r="BB35" s="482" t="n"/>
      <c r="BC35" s="3243" t="n"/>
      <c r="BD35" s="3244" t="n"/>
      <c r="BE35" s="3244" t="n"/>
      <c r="BF35" s="3244" t="n"/>
      <c r="BG35" s="3244" t="n"/>
      <c r="BH35" s="3244" t="n"/>
      <c r="BI35" s="667" t="n"/>
      <c r="BJ35" s="482" t="n"/>
      <c r="BK35" s="3243" t="n"/>
      <c r="BL35" s="3244" t="n"/>
      <c r="BM35" s="3244" t="n"/>
      <c r="BN35" s="3244" t="n"/>
      <c r="BO35" s="3244" t="n"/>
      <c r="BP35" s="3244" t="n"/>
      <c r="BQ35" s="3244" t="n"/>
      <c r="BR35" s="667" t="n"/>
      <c r="BS35" s="482" t="n"/>
      <c r="BT35" s="3243" t="n"/>
      <c r="BU35" s="3244" t="n"/>
      <c r="BV35" s="3244" t="n"/>
      <c r="BW35" s="3244" t="n"/>
      <c r="BX35" s="3244" t="n"/>
      <c r="BY35" s="3244" t="n"/>
      <c r="BZ35" s="667" t="n"/>
      <c r="CA35" s="482" t="n"/>
      <c r="CB35" s="3243" t="n"/>
      <c r="CC35" s="3244" t="n"/>
      <c r="CD35" s="3244" t="n"/>
      <c r="CE35" s="3244" t="n"/>
      <c r="CF35" s="3244" t="n"/>
      <c r="CG35" s="3244" t="n"/>
      <c r="CH35" s="667" t="n"/>
      <c r="CI35" s="482" t="n"/>
      <c r="CJ35" s="3243" t="n"/>
      <c r="CK35" s="3244" t="n"/>
      <c r="CL35" s="3244" t="n"/>
      <c r="CM35" s="3244" t="n"/>
      <c r="CN35" s="3244" t="n"/>
      <c r="CO35" s="3244" t="n"/>
      <c r="CP35" s="667" t="n"/>
      <c r="CQ35" s="482" t="n"/>
      <c r="CR35" s="3201" t="n"/>
      <c r="CS35" s="2671" t="n"/>
      <c r="CT35" s="3244" t="n"/>
      <c r="CU35" s="3244">
        <f>+CR35-CS35</f>
        <v/>
      </c>
      <c r="CV35" s="3244">
        <f>+CR35-CT35</f>
        <v/>
      </c>
      <c r="CW35" s="3244" t="n"/>
      <c r="CX35" s="353">
        <f>IFERROR(CR35/CW35-1,"-")</f>
        <v/>
      </c>
      <c r="CY35" s="1525" t="n"/>
      <c r="CZ35" s="3244" t="n"/>
      <c r="DA35" s="3244" t="n"/>
      <c r="DB35" s="3244" t="n"/>
      <c r="DC35" s="3244" t="n"/>
      <c r="DD35" s="3244" t="n"/>
      <c r="DE35" s="3244" t="n"/>
      <c r="DF35" s="3244" t="n"/>
      <c r="DG35" s="3244" t="n"/>
      <c r="DH35" s="3244" t="n"/>
      <c r="DI35" s="3197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X35" s="2847">
        <f>(CS35-CZ35)*10^6</f>
        <v/>
      </c>
      <c r="DY35" s="2847">
        <f>(CT35-DC35)*10^6</f>
        <v/>
      </c>
      <c r="DZ35" s="2847">
        <f>(CW35-DD35)*10^6</f>
        <v/>
      </c>
    </row>
    <row customHeight="1" hidden="1" ht="21.75" r="36">
      <c r="A36" s="443" t="n"/>
      <c r="B36" s="1603" t="inlineStr">
        <is>
          <t>Coût unitaire</t>
        </is>
      </c>
      <c r="C36" s="425" t="inlineStr">
        <is>
          <t>MB30</t>
        </is>
      </c>
      <c r="D36" s="581" t="n"/>
      <c r="E36" s="1703" t="n"/>
      <c r="F36" s="1703" t="n"/>
      <c r="G36" s="1703" t="n"/>
      <c r="H36" s="667" t="n"/>
      <c r="I36" s="353" t="n"/>
      <c r="J36" s="581" t="n"/>
      <c r="K36" s="1703" t="n"/>
      <c r="L36" s="1703" t="n"/>
      <c r="M36" s="1703" t="n"/>
      <c r="N36" s="667" t="n"/>
      <c r="O36" s="2779" t="n"/>
      <c r="P36" s="581" t="n"/>
      <c r="Q36" s="1703" t="n"/>
      <c r="R36" s="1703" t="n"/>
      <c r="S36" s="1703" t="n"/>
      <c r="T36" s="667" t="n"/>
      <c r="U36" s="482" t="n"/>
      <c r="V36" s="618" t="n"/>
      <c r="W36" s="1703" t="n"/>
      <c r="X36" s="1703" t="n"/>
      <c r="Y36" s="1703" t="n"/>
      <c r="Z36" s="1703" t="n"/>
      <c r="AA36" s="1703" t="n"/>
      <c r="AB36" s="667" t="n"/>
      <c r="AC36" s="482" t="n"/>
      <c r="AD36" s="581" t="n"/>
      <c r="AE36" s="1703" t="n"/>
      <c r="AF36" s="1703" t="n"/>
      <c r="AG36" s="1703" t="n"/>
      <c r="AH36" s="2779" t="n"/>
      <c r="AI36" s="1703" t="n"/>
      <c r="AJ36" s="667" t="n"/>
      <c r="AK36" s="482" t="n"/>
      <c r="AL36" s="581" t="n"/>
      <c r="AM36" s="1703" t="n"/>
      <c r="AN36" s="1703" t="n"/>
      <c r="AO36" s="1703" t="n"/>
      <c r="AP36" s="1703" t="n"/>
      <c r="AQ36" s="1703" t="n"/>
      <c r="AR36" s="1703" t="n"/>
      <c r="AS36" s="667" t="n"/>
      <c r="AT36" s="2862" t="n"/>
      <c r="AU36" s="581" t="n"/>
      <c r="AV36" s="1703" t="n"/>
      <c r="AW36" s="1703" t="n"/>
      <c r="AX36" s="1703" t="n"/>
      <c r="AY36" s="1703" t="n"/>
      <c r="AZ36" s="1703" t="n"/>
      <c r="BA36" s="667" t="n"/>
      <c r="BB36" s="482" t="n"/>
      <c r="BC36" s="581" t="n"/>
      <c r="BD36" s="1703" t="n"/>
      <c r="BE36" s="1703" t="n"/>
      <c r="BF36" s="1703" t="n"/>
      <c r="BG36" s="1703" t="n"/>
      <c r="BH36" s="1703" t="n"/>
      <c r="BI36" s="667" t="n"/>
      <c r="BJ36" s="482" t="n"/>
      <c r="BK36" s="581" t="n"/>
      <c r="BL36" s="1703" t="n"/>
      <c r="BM36" s="1703" t="n"/>
      <c r="BN36" s="1703" t="n"/>
      <c r="BO36" s="1703" t="n"/>
      <c r="BP36" s="1703" t="n"/>
      <c r="BQ36" s="1703" t="n"/>
      <c r="BR36" s="667" t="n"/>
      <c r="BS36" s="482" t="n"/>
      <c r="BT36" s="581" t="n"/>
      <c r="BU36" s="1703" t="n"/>
      <c r="BV36" s="1703" t="n"/>
      <c r="BW36" s="1703" t="n"/>
      <c r="BX36" s="1703" t="n"/>
      <c r="BY36" s="1703" t="n"/>
      <c r="BZ36" s="667" t="n"/>
      <c r="CA36" s="482" t="n"/>
      <c r="CB36" s="581" t="n"/>
      <c r="CC36" s="1703" t="n"/>
      <c r="CD36" s="1703" t="n"/>
      <c r="CE36" s="1703" t="n"/>
      <c r="CF36" s="1703" t="n"/>
      <c r="CG36" s="1703" t="n"/>
      <c r="CH36" s="667" t="n"/>
      <c r="CI36" s="482" t="n"/>
      <c r="CJ36" s="581" t="n"/>
      <c r="CK36" s="1703" t="n"/>
      <c r="CL36" s="1703" t="n"/>
      <c r="CM36" s="1703" t="n"/>
      <c r="CN36" s="1703" t="n"/>
      <c r="CO36" s="1703" t="n"/>
      <c r="CP36" s="667" t="n"/>
      <c r="CQ36" s="482" t="n"/>
      <c r="CR36" s="3201" t="n"/>
      <c r="CS36" s="2671" t="n"/>
      <c r="CT36" s="1703" t="n"/>
      <c r="CU36" s="1703">
        <f>+CR36-CS36</f>
        <v/>
      </c>
      <c r="CV36" s="1703">
        <f>+CR36-CT36</f>
        <v/>
      </c>
      <c r="CW36" s="1703" t="n"/>
      <c r="CX36" s="353">
        <f>IFERROR(CR36/CW36-1,"-")</f>
        <v/>
      </c>
      <c r="CY36" s="1525" t="n"/>
      <c r="CZ36" s="1703" t="n"/>
      <c r="DA36" s="1703" t="n"/>
      <c r="DB36" s="1703" t="n"/>
      <c r="DC36" s="1703" t="n"/>
      <c r="DD36" s="1703" t="n"/>
      <c r="DE36" s="1703" t="n"/>
      <c r="DF36" s="1703" t="n"/>
      <c r="DG36" s="1703" t="n"/>
      <c r="DH36" s="1703" t="n"/>
      <c r="DI36" s="3197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X36" s="2847">
        <f>(CS36-CZ36)*10^6</f>
        <v/>
      </c>
      <c r="DY36" s="2847">
        <f>(CT36-DC36)*10^6</f>
        <v/>
      </c>
      <c r="DZ36" s="2847">
        <f>(CW36-DD36)*10^6</f>
        <v/>
      </c>
    </row>
    <row customHeight="1" hidden="1" ht="21.75" r="37">
      <c r="A37" s="1604" t="n"/>
      <c r="B37" s="1600" t="inlineStr">
        <is>
          <t>Interconnexion Fixe</t>
        </is>
      </c>
      <c r="C37" s="425" t="inlineStr">
        <is>
          <t>MB31</t>
        </is>
      </c>
      <c r="D37" s="3226" t="n"/>
      <c r="E37" s="3227" t="n"/>
      <c r="F37" s="3227" t="n"/>
      <c r="G37" s="3227" t="n"/>
      <c r="H37" s="1637" t="n"/>
      <c r="I37" s="673" t="n"/>
      <c r="J37" s="3226" t="n"/>
      <c r="K37" s="3227" t="n"/>
      <c r="L37" s="3227" t="n"/>
      <c r="M37" s="3227" t="n"/>
      <c r="N37" s="1637" t="n"/>
      <c r="O37" s="2978" t="n"/>
      <c r="P37" s="3226" t="n"/>
      <c r="Q37" s="3227" t="n"/>
      <c r="R37" s="3227" t="n"/>
      <c r="S37" s="3227" t="n"/>
      <c r="T37" s="1637" t="n"/>
      <c r="U37" s="619" t="n"/>
      <c r="V37" s="3234" t="n"/>
      <c r="W37" s="3235" t="n"/>
      <c r="X37" s="3235" t="n"/>
      <c r="Y37" s="3235" t="n"/>
      <c r="Z37" s="3235" t="n"/>
      <c r="AA37" s="3235" t="n"/>
      <c r="AB37" s="1733" t="n"/>
      <c r="AC37" s="619" t="n"/>
      <c r="AD37" s="3226" t="n"/>
      <c r="AE37" s="3227" t="n"/>
      <c r="AF37" s="3227" t="n"/>
      <c r="AG37" s="3227" t="n"/>
      <c r="AH37" s="2978" t="n"/>
      <c r="AI37" s="3227" t="n"/>
      <c r="AJ37" s="1637" t="n"/>
      <c r="AK37" s="619" t="n"/>
      <c r="AL37" s="3226" t="n"/>
      <c r="AM37" s="3227" t="n"/>
      <c r="AN37" s="3227" t="n"/>
      <c r="AO37" s="3227" t="n"/>
      <c r="AP37" s="3227" t="n"/>
      <c r="AQ37" s="3227" t="n"/>
      <c r="AR37" s="3227" t="n"/>
      <c r="AS37" s="1637" t="n"/>
      <c r="AT37" s="3161" t="n"/>
      <c r="AU37" s="3226" t="n"/>
      <c r="AV37" s="3227" t="n"/>
      <c r="AW37" s="3227" t="n"/>
      <c r="AX37" s="3227" t="n"/>
      <c r="AY37" s="3227" t="n"/>
      <c r="AZ37" s="3227" t="n"/>
      <c r="BA37" s="1637" t="n"/>
      <c r="BB37" s="619" t="n"/>
      <c r="BC37" s="3226" t="n"/>
      <c r="BD37" s="3227" t="n"/>
      <c r="BE37" s="3227" t="n"/>
      <c r="BF37" s="3227" t="n"/>
      <c r="BG37" s="3227" t="n"/>
      <c r="BH37" s="3227" t="n"/>
      <c r="BI37" s="1637" t="n"/>
      <c r="BJ37" s="619" t="n"/>
      <c r="BK37" s="3226" t="n"/>
      <c r="BL37" s="3227" t="n"/>
      <c r="BM37" s="3227" t="n"/>
      <c r="BN37" s="3227" t="n"/>
      <c r="BO37" s="3227" t="n"/>
      <c r="BP37" s="3227" t="n"/>
      <c r="BQ37" s="3227" t="n"/>
      <c r="BR37" s="1637" t="n"/>
      <c r="BS37" s="619" t="n"/>
      <c r="BT37" s="3226" t="n"/>
      <c r="BU37" s="3227" t="n"/>
      <c r="BV37" s="3227" t="n"/>
      <c r="BW37" s="3227" t="n"/>
      <c r="BX37" s="3227" t="n"/>
      <c r="BY37" s="3227" t="n"/>
      <c r="BZ37" s="1637" t="n"/>
      <c r="CA37" s="619" t="n"/>
      <c r="CB37" s="3226" t="n"/>
      <c r="CC37" s="3227" t="n"/>
      <c r="CD37" s="3227" t="n"/>
      <c r="CE37" s="3227" t="n"/>
      <c r="CF37" s="3227" t="n"/>
      <c r="CG37" s="3227" t="n"/>
      <c r="CH37" s="1637" t="n"/>
      <c r="CI37" s="619" t="n"/>
      <c r="CJ37" s="3226" t="n"/>
      <c r="CK37" s="3227" t="n"/>
      <c r="CL37" s="3227" t="n"/>
      <c r="CM37" s="3227" t="n"/>
      <c r="CN37" s="3227" t="n"/>
      <c r="CO37" s="3227" t="n"/>
      <c r="CP37" s="1637" t="n"/>
      <c r="CQ37" s="619" t="n"/>
      <c r="CR37" s="3204" t="n"/>
      <c r="CS37" s="3227" t="n"/>
      <c r="CT37" s="3227" t="n"/>
      <c r="CU37" s="3227">
        <f>+CR37-CS37</f>
        <v/>
      </c>
      <c r="CV37" s="3227">
        <f>+CR37-CT37</f>
        <v/>
      </c>
      <c r="CW37" s="3227" t="n"/>
      <c r="CX37" s="673">
        <f>IFERROR(CR37/CW37-1,"-")</f>
        <v/>
      </c>
      <c r="CY37" s="1525" t="n"/>
      <c r="CZ37" s="3227" t="n"/>
      <c r="DA37" s="3227" t="n"/>
      <c r="DB37" s="3227" t="n"/>
      <c r="DC37" s="3227" t="n"/>
      <c r="DD37" s="3227" t="n"/>
      <c r="DE37" s="3246" t="n"/>
      <c r="DF37" s="3246" t="n"/>
      <c r="DG37" s="3246" t="n"/>
      <c r="DH37" s="3246" t="n"/>
      <c r="DI37" s="3197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X37" s="2847">
        <f>(CS37-CZ37)*10^6</f>
        <v/>
      </c>
      <c r="DY37" s="2847">
        <f>(CT37-DC37)*10^6</f>
        <v/>
      </c>
      <c r="DZ37" s="2847">
        <f>(CW37-DD37)*10^6</f>
        <v/>
      </c>
    </row>
    <row r="38">
      <c r="A38" s="1604" t="n"/>
      <c r="B38" s="1605" t="inlineStr">
        <is>
          <t>Reversements SVA</t>
        </is>
      </c>
      <c r="C38" s="425" t="inlineStr">
        <is>
          <t>MB32</t>
        </is>
      </c>
      <c r="D38" s="3247" t="n">
        <v>-57.508345</v>
      </c>
      <c r="E38" s="3248" t="n">
        <v>-33.68739850289441</v>
      </c>
      <c r="F38" s="3248" t="n">
        <v>-23.82094649710559</v>
      </c>
      <c r="G38" s="3248" t="n">
        <v>-31.695007</v>
      </c>
      <c r="H38" s="1653" t="n">
        <v>0.8144291622967617</v>
      </c>
      <c r="I38" s="1670" t="n"/>
      <c r="J38" s="3247" t="n">
        <v>-36.354178</v>
      </c>
      <c r="K38" s="3248" t="n">
        <v>-33.34340414713433</v>
      </c>
      <c r="L38" s="3248" t="n">
        <v>-3.010773852865668</v>
      </c>
      <c r="M38" s="3248" t="n">
        <v>-19.083352</v>
      </c>
      <c r="N38" s="1653" t="n">
        <v>0.9050205645213689</v>
      </c>
      <c r="O38" s="3249" t="n"/>
      <c r="P38" s="3247" t="n">
        <v>-28.136646</v>
      </c>
      <c r="Q38" s="3248" t="n">
        <v>-35.23983240680148</v>
      </c>
      <c r="R38" s="3248" t="n">
        <v>7.103186406801477</v>
      </c>
      <c r="S38" s="3248" t="n">
        <v>-22.02637</v>
      </c>
      <c r="T38" s="1653" t="n">
        <v>0.2774073076952761</v>
      </c>
      <c r="U38" s="1710" t="n"/>
      <c r="V38" s="3250" t="n">
        <v>-26.187367</v>
      </c>
      <c r="W38" s="3251" t="n">
        <v>-34.8800745581279</v>
      </c>
      <c r="X38" s="3251" t="n">
        <v>-34.88007455812792</v>
      </c>
      <c r="Y38" s="3251" t="n">
        <v>8.692707558127903</v>
      </c>
      <c r="Z38" s="3251" t="n">
        <v>8.692707558127918</v>
      </c>
      <c r="AA38" s="3251" t="n">
        <v>-40.275282</v>
      </c>
      <c r="AB38" s="1741" t="n">
        <v>-0.3497905986108303</v>
      </c>
      <c r="AC38" s="1710" t="n"/>
      <c r="AD38" s="3247" t="n"/>
      <c r="AE38" s="3248" t="n"/>
      <c r="AF38" s="3248" t="n"/>
      <c r="AG38" s="3248" t="n"/>
      <c r="AH38" s="3249" t="n"/>
      <c r="AI38" s="3248" t="n"/>
      <c r="AJ38" s="1653" t="n"/>
      <c r="AK38" s="1710" t="n"/>
      <c r="AL38" s="3247" t="n"/>
      <c r="AM38" s="3248" t="n"/>
      <c r="AN38" s="3248" t="n"/>
      <c r="AO38" s="3248" t="n"/>
      <c r="AP38" s="3248" t="n"/>
      <c r="AQ38" s="3248" t="n"/>
      <c r="AR38" s="3248" t="n"/>
      <c r="AS38" s="1653" t="n"/>
      <c r="AT38" s="3252" t="n"/>
      <c r="AU38" s="3247" t="n"/>
      <c r="AV38" s="3248" t="n"/>
      <c r="AW38" s="3248" t="n"/>
      <c r="AX38" s="3248" t="n"/>
      <c r="AY38" s="3248" t="n"/>
      <c r="AZ38" s="3248" t="n"/>
      <c r="BA38" s="1653" t="n"/>
      <c r="BB38" s="1710" t="n"/>
      <c r="BC38" s="3247" t="n"/>
      <c r="BD38" s="3248" t="n"/>
      <c r="BE38" s="3248" t="n"/>
      <c r="BF38" s="3248" t="n"/>
      <c r="BG38" s="3248" t="n"/>
      <c r="BH38" s="3248" t="n"/>
      <c r="BI38" s="1653" t="n"/>
      <c r="BJ38" s="1710" t="n"/>
      <c r="BK38" s="3247" t="n"/>
      <c r="BL38" s="3248" t="n"/>
      <c r="BM38" s="3248" t="n"/>
      <c r="BN38" s="3248" t="n"/>
      <c r="BO38" s="3248" t="n"/>
      <c r="BP38" s="3248" t="n"/>
      <c r="BQ38" s="3248" t="n"/>
      <c r="BR38" s="1653" t="n"/>
      <c r="BS38" s="1710" t="n"/>
      <c r="BT38" s="3247" t="n"/>
      <c r="BU38" s="3248" t="n"/>
      <c r="BV38" s="3248" t="n"/>
      <c r="BW38" s="3248" t="n"/>
      <c r="BX38" s="3248" t="n"/>
      <c r="BY38" s="3248" t="n"/>
      <c r="BZ38" s="1653" t="n"/>
      <c r="CA38" s="1710" t="n"/>
      <c r="CB38" s="3247" t="n"/>
      <c r="CC38" s="3248" t="n"/>
      <c r="CD38" s="3248" t="n"/>
      <c r="CE38" s="3248" t="n"/>
      <c r="CF38" s="3248" t="n"/>
      <c r="CG38" s="3248" t="n"/>
      <c r="CH38" s="1653" t="n"/>
      <c r="CI38" s="1710" t="n"/>
      <c r="CJ38" s="3247" t="n"/>
      <c r="CK38" s="3248" t="n"/>
      <c r="CL38" s="3248" t="n"/>
      <c r="CM38" s="3248" t="n"/>
      <c r="CN38" s="3248" t="n"/>
      <c r="CO38" s="3248" t="n"/>
      <c r="CP38" s="1653" t="n"/>
      <c r="CQ38" s="1790" t="n"/>
      <c r="CR38" s="3253" t="n">
        <v>-148.186536</v>
      </c>
      <c r="CS38" s="3248" t="n">
        <v>-137.1507096149581</v>
      </c>
      <c r="CT38" s="3248" t="n">
        <v>-156.8792435581279</v>
      </c>
      <c r="CU38" s="3248" t="n">
        <v>-11.0358263850419</v>
      </c>
      <c r="CV38" s="3248" t="n">
        <v>8.692707558127921</v>
      </c>
      <c r="CW38" s="3248" t="n">
        <v>-113.080011</v>
      </c>
      <c r="CX38" s="1670">
        <f>IFERROR(CR38/CW38-1,"-")</f>
        <v/>
      </c>
      <c r="CY38" s="1525" t="n"/>
      <c r="CZ38" s="3248" t="n">
        <v>-450.294229806429</v>
      </c>
      <c r="DA38" s="3248" t="n">
        <v>-470.0227637495989</v>
      </c>
      <c r="DB38" s="3248" t="n"/>
      <c r="DC38" s="3248" t="n"/>
      <c r="DD38" s="3248" t="n">
        <v>-685.329327</v>
      </c>
      <c r="DE38" s="1829">
        <f>CZ38/DD38-1</f>
        <v/>
      </c>
      <c r="DF38" s="1829">
        <f>DA38/DD38-1</f>
        <v/>
      </c>
      <c r="DG38" s="1829">
        <f>DB38/DD38-1</f>
        <v/>
      </c>
      <c r="DH38" s="1829">
        <f>DC38/DD38-1</f>
        <v/>
      </c>
      <c r="DI38" s="3197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X38" s="2847">
        <f>(CS38-CZ38)*10^6</f>
        <v/>
      </c>
      <c r="DY38" s="2847">
        <f>(CT38-DC38)*10^6</f>
        <v/>
      </c>
      <c r="DZ38" s="2847">
        <f>(CW38-DD38)*10^6</f>
        <v/>
      </c>
      <c r="EA38" t="n">
        <v>203.110593</v>
      </c>
      <c r="EB38" s="3254">
        <f>EA38+CR38</f>
        <v/>
      </c>
    </row>
    <row r="39">
      <c r="A39" s="1604" t="n"/>
      <c r="B39" s="1605" t="inlineStr">
        <is>
          <t>Achat de capacité</t>
        </is>
      </c>
      <c r="C39" s="425" t="inlineStr">
        <is>
          <t>MB55</t>
        </is>
      </c>
      <c r="D39" s="3247" t="n">
        <v>-49.196775</v>
      </c>
      <c r="E39" s="3248" t="n">
        <v>-48.35812422809315</v>
      </c>
      <c r="F39" s="3248" t="n">
        <v>-0.838650771906849</v>
      </c>
      <c r="G39" s="3248" t="n">
        <v>-49.196775</v>
      </c>
      <c r="H39" s="1653" t="n">
        <v>0</v>
      </c>
      <c r="I39" s="1670" t="n"/>
      <c r="J39" s="3247" t="n">
        <v>-49.196775</v>
      </c>
      <c r="K39" s="3248" t="n">
        <v>-48.35812422809315</v>
      </c>
      <c r="L39" s="3248" t="n">
        <v>-0.838650771906849</v>
      </c>
      <c r="M39" s="3248" t="n">
        <v>-49.196775</v>
      </c>
      <c r="N39" s="1653" t="n">
        <v>0</v>
      </c>
      <c r="O39" s="3249" t="n"/>
      <c r="P39" s="3247" t="n">
        <v>-49.196775</v>
      </c>
      <c r="Q39" s="3248" t="n">
        <v>-48.35812422809315</v>
      </c>
      <c r="R39" s="3248" t="n">
        <v>-0.838650771906849</v>
      </c>
      <c r="S39" s="3248" t="n">
        <v>-49.37173399999995</v>
      </c>
      <c r="T39" s="1653" t="n">
        <v>-0.003543707822778575</v>
      </c>
      <c r="U39" s="1710" t="n"/>
      <c r="V39" s="3250" t="n">
        <v>-77.07494800000001</v>
      </c>
      <c r="W39" s="3251" t="n">
        <v>-48.3581242280932</v>
      </c>
      <c r="X39" s="3251" t="n">
        <v>-49.196775</v>
      </c>
      <c r="Y39" s="3251" t="n">
        <v>-28.7168237719068</v>
      </c>
      <c r="Z39" s="3251" t="n">
        <v>-27.878173</v>
      </c>
      <c r="AA39" s="3251" t="n">
        <v>-49.196775</v>
      </c>
      <c r="AB39" s="1741" t="n">
        <v>0.5666666768299344</v>
      </c>
      <c r="AC39" s="1710" t="n"/>
      <c r="AD39" s="3247" t="n"/>
      <c r="AE39" s="3248" t="n"/>
      <c r="AF39" s="3248" t="n"/>
      <c r="AG39" s="3248" t="n"/>
      <c r="AH39" s="3249" t="n"/>
      <c r="AI39" s="3248" t="n"/>
      <c r="AJ39" s="1653" t="n"/>
      <c r="AK39" s="1710" t="n"/>
      <c r="AL39" s="3247" t="n"/>
      <c r="AM39" s="3248" t="n"/>
      <c r="AN39" s="3248" t="n"/>
      <c r="AO39" s="3248" t="n"/>
      <c r="AP39" s="3248" t="n"/>
      <c r="AQ39" s="3248" t="n"/>
      <c r="AR39" s="3248" t="n"/>
      <c r="AS39" s="1653" t="n"/>
      <c r="AT39" s="3252" t="n"/>
      <c r="AU39" s="3247" t="n"/>
      <c r="AV39" s="3248" t="n"/>
      <c r="AW39" s="3248" t="n"/>
      <c r="AX39" s="3248" t="n"/>
      <c r="AY39" s="3248" t="n"/>
      <c r="AZ39" s="3248" t="n"/>
      <c r="BA39" s="1653" t="n"/>
      <c r="BB39" s="1710" t="n"/>
      <c r="BC39" s="3247" t="n"/>
      <c r="BD39" s="3248" t="n"/>
      <c r="BE39" s="3248" t="n"/>
      <c r="BF39" s="3248" t="n"/>
      <c r="BG39" s="3248" t="n"/>
      <c r="BH39" s="3248" t="n"/>
      <c r="BI39" s="1653" t="n"/>
      <c r="BJ39" s="1710" t="n"/>
      <c r="BK39" s="3247" t="n"/>
      <c r="BL39" s="3248" t="n"/>
      <c r="BM39" s="3248" t="n"/>
      <c r="BN39" s="3248" t="n"/>
      <c r="BO39" s="3248" t="n"/>
      <c r="BP39" s="3248" t="n"/>
      <c r="BQ39" s="3248" t="n"/>
      <c r="BR39" s="1653" t="n"/>
      <c r="BS39" s="1710" t="n"/>
      <c r="BT39" s="3247" t="n"/>
      <c r="BU39" s="3248" t="n"/>
      <c r="BV39" s="3248" t="n"/>
      <c r="BW39" s="3248" t="n"/>
      <c r="BX39" s="3248" t="n"/>
      <c r="BY39" s="3248" t="n"/>
      <c r="BZ39" s="1653" t="n"/>
      <c r="CA39" s="1710" t="n"/>
      <c r="CB39" s="3247" t="n"/>
      <c r="CC39" s="3248" t="n"/>
      <c r="CD39" s="3248" t="n"/>
      <c r="CE39" s="3248" t="n"/>
      <c r="CF39" s="3248" t="n"/>
      <c r="CG39" s="3248" t="n"/>
      <c r="CH39" s="1653" t="n"/>
      <c r="CI39" s="1710" t="n"/>
      <c r="CJ39" s="3247" t="n"/>
      <c r="CK39" s="3248" t="n"/>
      <c r="CL39" s="3248" t="n"/>
      <c r="CM39" s="3248" t="n"/>
      <c r="CN39" s="3248" t="n"/>
      <c r="CO39" s="3248" t="n"/>
      <c r="CP39" s="1653" t="n"/>
      <c r="CQ39" s="1790" t="n"/>
      <c r="CR39" s="3253" t="n">
        <v>-224.665273</v>
      </c>
      <c r="CS39" s="3248" t="n">
        <v>-193.4324969123727</v>
      </c>
      <c r="CT39" s="3248" t="n">
        <v>-196.7871</v>
      </c>
      <c r="CU39" s="3248" t="n">
        <v>-31.23277608762734</v>
      </c>
      <c r="CV39" s="3248" t="n">
        <v>-27.878173</v>
      </c>
      <c r="CW39" s="3248" t="n">
        <v>-196.962059</v>
      </c>
      <c r="CX39" s="1670">
        <f>IFERROR(CR39/CW39-1,"-")</f>
        <v/>
      </c>
      <c r="CY39" s="1525" t="n"/>
      <c r="CZ39" s="3248" t="n">
        <v>-577.647069596652</v>
      </c>
      <c r="DA39" s="3248" t="n">
        <v>-590.3613</v>
      </c>
      <c r="DB39" s="3248" t="n"/>
      <c r="DC39" s="3248" t="n"/>
      <c r="DD39" s="3248" t="n">
        <v>-493.0613</v>
      </c>
      <c r="DE39" s="1829" t="n"/>
      <c r="DF39" s="1829" t="n"/>
      <c r="DG39" s="1829" t="n"/>
      <c r="DH39" s="1829" t="n"/>
      <c r="DI39" s="3197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X39" s="2847">
        <f>(CS39-CZ39)*10^6</f>
        <v/>
      </c>
      <c r="DY39" s="2847">
        <f>(CT39-DC39)*10^6</f>
        <v/>
      </c>
      <c r="DZ39" s="2847">
        <f>(CW39-DD39)*10^6</f>
        <v/>
      </c>
    </row>
    <row customHeight="1" ht="15" r="40">
      <c r="A40" s="438" t="n"/>
      <c r="B40" s="439" t="inlineStr">
        <is>
          <t>Nbre SMS</t>
        </is>
      </c>
      <c r="C40" s="425" t="inlineStr">
        <is>
          <t>MB33</t>
        </is>
      </c>
      <c r="D40" s="2950" t="n">
        <v>0.7865155</v>
      </c>
      <c r="E40" s="2950" t="n">
        <v>1.292629347195628</v>
      </c>
      <c r="F40" s="2950" t="n">
        <v>-0.506113847195628</v>
      </c>
      <c r="G40" s="2950" t="n">
        <v>1.053019</v>
      </c>
      <c r="H40" s="1636" t="n">
        <v>-0.2530851770006048</v>
      </c>
      <c r="I40" s="449" t="n"/>
      <c r="J40" s="2949" t="n">
        <v>1.612996</v>
      </c>
      <c r="K40" s="2950" t="n">
        <v>1.292629347195628</v>
      </c>
      <c r="L40" s="2950" t="n">
        <v>0.320366652804372</v>
      </c>
      <c r="M40" s="2950" t="n">
        <v>1.01555</v>
      </c>
      <c r="N40" s="1636" t="n">
        <v>0.5882979666190735</v>
      </c>
      <c r="O40" s="2949" t="n"/>
      <c r="P40" s="2949" t="n">
        <v>1.371572894736844</v>
      </c>
      <c r="Q40" s="2950" t="n">
        <v>1.292629347195628</v>
      </c>
      <c r="R40" s="2950" t="n">
        <v>0.07894354754121613</v>
      </c>
      <c r="S40" s="2950" t="n">
        <v>1.025542</v>
      </c>
      <c r="T40" s="1636" t="n">
        <v>0.3374126995645661</v>
      </c>
      <c r="U40" s="483" t="n"/>
      <c r="V40" s="3057" t="n">
        <v>1.731654137931036</v>
      </c>
      <c r="W40" s="3058" t="n">
        <v>1.29262934719563</v>
      </c>
      <c r="X40" s="3058" t="n">
        <v>1.292629347195628</v>
      </c>
      <c r="Y40" s="3058" t="n">
        <v>0.4390247907354061</v>
      </c>
      <c r="Z40" s="3058" t="n">
        <v>0.4390247907354081</v>
      </c>
      <c r="AA40" s="3058" t="n">
        <v>0.7195510000000001</v>
      </c>
      <c r="AB40" s="1636" t="n">
        <v>1.406575959078698</v>
      </c>
      <c r="AC40" s="483" t="n"/>
      <c r="AD40" s="2949" t="n"/>
      <c r="AE40" s="2950" t="n"/>
      <c r="AF40" s="2950" t="n"/>
      <c r="AG40" s="2950" t="n"/>
      <c r="AH40" s="2949" t="n"/>
      <c r="AI40" s="2950" t="n"/>
      <c r="AJ40" s="1636" t="n"/>
      <c r="AK40" s="483" t="n"/>
      <c r="AL40" s="2949" t="n"/>
      <c r="AM40" s="2950" t="n"/>
      <c r="AN40" s="2950" t="n"/>
      <c r="AO40" s="2950" t="n"/>
      <c r="AP40" s="2950" t="n"/>
      <c r="AQ40" s="2950" t="n"/>
      <c r="AR40" s="2950" t="n"/>
      <c r="AS40" s="1636" t="n"/>
      <c r="AT40" s="2951" t="n"/>
      <c r="AU40" s="2949" t="n"/>
      <c r="AV40" s="2950" t="n"/>
      <c r="AW40" s="2950" t="n"/>
      <c r="AX40" s="2950" t="n"/>
      <c r="AY40" s="2950" t="n"/>
      <c r="AZ40" s="2950" t="n"/>
      <c r="BA40" s="1636" t="n"/>
      <c r="BB40" s="483" t="n"/>
      <c r="BC40" s="2949" t="n"/>
      <c r="BD40" s="2950" t="n"/>
      <c r="BE40" s="2950" t="n"/>
      <c r="BF40" s="2950" t="n"/>
      <c r="BG40" s="2950" t="n"/>
      <c r="BH40" s="2950" t="n"/>
      <c r="BI40" s="1636" t="n"/>
      <c r="BJ40" s="483" t="n"/>
      <c r="BK40" s="3200" t="n"/>
      <c r="BL40" s="2950" t="n"/>
      <c r="BM40" s="2950" t="n"/>
      <c r="BN40" s="2950" t="n"/>
      <c r="BO40" s="2950" t="n"/>
      <c r="BP40" s="2950" t="n"/>
      <c r="BQ40" s="2950" t="n"/>
      <c r="BR40" s="1636" t="n"/>
      <c r="BS40" s="483" t="n"/>
      <c r="BT40" s="3200" t="n"/>
      <c r="BU40" s="2950" t="n"/>
      <c r="BV40" s="2950" t="n"/>
      <c r="BW40" s="2950" t="n"/>
      <c r="BX40" s="2950" t="n"/>
      <c r="BY40" s="2950" t="n"/>
      <c r="BZ40" s="1636" t="n"/>
      <c r="CA40" s="483" t="n"/>
      <c r="CB40" s="3200" t="n"/>
      <c r="CC40" s="2950" t="n"/>
      <c r="CD40" s="2950" t="n"/>
      <c r="CE40" s="2950" t="n"/>
      <c r="CF40" s="2950" t="n"/>
      <c r="CG40" s="2950" t="n"/>
      <c r="CH40" s="1636" t="n"/>
      <c r="CI40" s="483" t="n"/>
      <c r="CJ40" s="3200" t="n"/>
      <c r="CK40" s="2950" t="n"/>
      <c r="CL40" s="2950" t="n"/>
      <c r="CM40" s="2950" t="n"/>
      <c r="CN40" s="2950" t="n"/>
      <c r="CO40" s="2950" t="n"/>
      <c r="CP40" s="1636" t="n"/>
      <c r="CQ40" s="482" t="n"/>
      <c r="CR40" s="3200" t="n">
        <v>5.50273853266788</v>
      </c>
      <c r="CS40" s="2950" t="n">
        <v>5.170517388782514</v>
      </c>
      <c r="CT40" s="2950" t="n">
        <v>5.063713741932473</v>
      </c>
      <c r="CU40" s="2950" t="n">
        <v>0.3322211438853664</v>
      </c>
      <c r="CV40" s="2950" t="n">
        <v>0.4390247907354077</v>
      </c>
      <c r="CW40" s="2950" t="n">
        <v>3.813662</v>
      </c>
      <c r="CX40" s="449">
        <f>IFERROR(CR40/CW40-1,"-")</f>
        <v/>
      </c>
      <c r="CY40" s="1525" t="n"/>
      <c r="CZ40" s="2950" t="n">
        <v>15.5115521663475</v>
      </c>
      <c r="DA40" s="2950" t="n">
        <v>15.4047485194975</v>
      </c>
      <c r="DB40" s="2950" t="n"/>
      <c r="DC40" s="2950" t="n"/>
      <c r="DD40" s="2950" t="n">
        <v>9.597596425795194</v>
      </c>
      <c r="DE40" s="353">
        <f>CZ40/DD40-1</f>
        <v/>
      </c>
      <c r="DF40" s="353">
        <f>DA40/DD40-1</f>
        <v/>
      </c>
      <c r="DG40" s="353">
        <f>DB40/DD40-1</f>
        <v/>
      </c>
      <c r="DH40" s="353">
        <f>DC40/DD40-1</f>
        <v/>
      </c>
      <c r="DI40" s="3197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X40" s="2847">
        <f>(CS40-CZ40)*10^6</f>
        <v/>
      </c>
      <c r="DY40" s="2847">
        <f>(CT40-DC40)*10^6</f>
        <v/>
      </c>
      <c r="DZ40" s="2847">
        <f>(CW40-DD40)*10^6</f>
        <v/>
      </c>
    </row>
    <row customHeight="1" ht="15" r="41">
      <c r="A41" s="443" t="n"/>
      <c r="B41" s="440" t="inlineStr">
        <is>
          <t>Coût unitaire</t>
        </is>
      </c>
      <c r="C41" s="425" t="inlineStr">
        <is>
          <t>MB34</t>
        </is>
      </c>
      <c r="D41" s="3201" t="n">
        <v>-3.522626063949153</v>
      </c>
      <c r="E41" s="2861" t="n">
        <v>-2.913957256841249</v>
      </c>
      <c r="F41" s="3255" t="n">
        <v>-0.6086688071079038</v>
      </c>
      <c r="G41" s="2861" t="n">
        <v>-4.642895332372921</v>
      </c>
      <c r="H41" s="667" t="n">
        <v>-0.2412867808181265</v>
      </c>
      <c r="I41" s="353" t="n"/>
      <c r="J41" s="3201" t="n">
        <v>-1.455764924401548</v>
      </c>
      <c r="K41" s="2861" t="n">
        <v>-2.913957256841249</v>
      </c>
      <c r="L41" s="2671" t="n">
        <v>1.458192332439701</v>
      </c>
      <c r="M41" s="2861" t="n">
        <v>-5.783167741617843</v>
      </c>
      <c r="N41" s="667" t="n">
        <v>-0.7482755144857172</v>
      </c>
      <c r="O41" s="2779" t="n"/>
      <c r="P41" s="3201" t="n">
        <v>-1.593402733741916</v>
      </c>
      <c r="Q41" s="2861" t="n">
        <v>-2.913957256841249</v>
      </c>
      <c r="R41" s="2671" t="n">
        <v>1.320554523099333</v>
      </c>
      <c r="S41" s="2861" t="n">
        <v>-6.383924792938759</v>
      </c>
      <c r="T41" s="667" t="n">
        <v>-0.750403899572192</v>
      </c>
      <c r="U41" s="482" t="n"/>
      <c r="V41" s="2674" t="n">
        <v>-0.7457990436491153</v>
      </c>
      <c r="W41" s="3256" t="n">
        <v>-2.91395725684125</v>
      </c>
      <c r="X41" s="3256" t="n">
        <v>-2.913957256841249</v>
      </c>
      <c r="Y41" s="3257" t="n">
        <v>2.168158213192135</v>
      </c>
      <c r="Z41" s="3257" t="n">
        <v>2.168158213192134</v>
      </c>
      <c r="AA41" s="3256" t="n">
        <v>-5.882041717682276</v>
      </c>
      <c r="AB41" s="667" t="n">
        <v>-0.8732074542403985</v>
      </c>
      <c r="AC41" s="482" t="n"/>
      <c r="AD41" s="3201" t="n"/>
      <c r="AE41" s="2861" t="n"/>
      <c r="AF41" s="2861" t="n"/>
      <c r="AG41" s="2671" t="n"/>
      <c r="AH41" s="2779" t="n"/>
      <c r="AI41" s="2861" t="n"/>
      <c r="AJ41" s="667" t="n"/>
      <c r="AK41" s="482" t="n"/>
      <c r="AL41" s="3201" t="n"/>
      <c r="AM41" s="2861" t="n"/>
      <c r="AN41" s="2861" t="n"/>
      <c r="AO41" s="2861" t="n"/>
      <c r="AP41" s="2671" t="n"/>
      <c r="AQ41" s="2671" t="n"/>
      <c r="AR41" s="2861" t="n"/>
      <c r="AS41" s="667" t="n"/>
      <c r="AT41" s="2862" t="n"/>
      <c r="AU41" s="3201" t="n"/>
      <c r="AV41" s="2861" t="n"/>
      <c r="AW41" s="2861" t="n"/>
      <c r="AX41" s="2671" t="n"/>
      <c r="AY41" s="2671" t="n"/>
      <c r="AZ41" s="2861" t="n"/>
      <c r="BA41" s="667" t="n"/>
      <c r="BB41" s="482" t="n"/>
      <c r="BC41" s="3201" t="n"/>
      <c r="BD41" s="2861" t="n"/>
      <c r="BE41" s="2861" t="n"/>
      <c r="BF41" s="2671" t="n"/>
      <c r="BG41" s="2671" t="n"/>
      <c r="BH41" s="2861" t="n"/>
      <c r="BI41" s="667" t="n"/>
      <c r="BJ41" s="482" t="n"/>
      <c r="BK41" s="3201" t="n"/>
      <c r="BL41" s="2861" t="n"/>
      <c r="BM41" s="2861" t="n"/>
      <c r="BN41" s="2861" t="n"/>
      <c r="BO41" s="2671" t="n"/>
      <c r="BP41" s="2671" t="n"/>
      <c r="BQ41" s="2861" t="n"/>
      <c r="BR41" s="667" t="n"/>
      <c r="BS41" s="482" t="n"/>
      <c r="BT41" s="3201" t="n"/>
      <c r="BU41" s="2861" t="n"/>
      <c r="BV41" s="2861" t="n"/>
      <c r="BW41" s="2671" t="n"/>
      <c r="BX41" s="2671" t="n"/>
      <c r="BY41" s="2861" t="n"/>
      <c r="BZ41" s="667" t="n"/>
      <c r="CA41" s="482" t="n"/>
      <c r="CB41" s="3201" t="n"/>
      <c r="CC41" s="2861" t="n"/>
      <c r="CD41" s="2861" t="n"/>
      <c r="CE41" s="2671" t="n"/>
      <c r="CF41" s="2671" t="n"/>
      <c r="CG41" s="2861" t="n"/>
      <c r="CH41" s="667" t="n"/>
      <c r="CI41" s="482" t="n"/>
      <c r="CJ41" s="3201" t="n"/>
      <c r="CK41" s="2861" t="n"/>
      <c r="CL41" s="2861" t="n"/>
      <c r="CM41" s="2671" t="n"/>
      <c r="CN41" s="2671" t="n"/>
      <c r="CO41" s="2861" t="n"/>
      <c r="CP41" s="667" t="n"/>
      <c r="CQ41" s="482" t="n"/>
      <c r="CR41" s="3201" t="n">
        <v>-1.562072584217913</v>
      </c>
      <c r="CS41" s="2861" t="n">
        <v>-2.913957256841249</v>
      </c>
      <c r="CT41" s="2861" t="n">
        <v>-2.186315860430466</v>
      </c>
      <c r="CU41" s="2671" t="n">
        <v>1.351884672623336</v>
      </c>
      <c r="CV41" s="2671" t="n">
        <v>0.6242432762125534</v>
      </c>
      <c r="CW41" s="2861" t="n">
        <v>-5.648524961047938</v>
      </c>
      <c r="CX41" s="353">
        <f>IFERROR(CR41/CW41-1,"-")</f>
        <v/>
      </c>
      <c r="CY41" s="1525" t="n"/>
      <c r="CZ41" s="2861" t="n">
        <v>-2.91395725684125</v>
      </c>
      <c r="DA41" s="2861" t="n">
        <v>-2.674773362762048</v>
      </c>
      <c r="DB41" s="2861" t="n"/>
      <c r="DC41" s="2861" t="n"/>
      <c r="DD41" s="2861" t="n">
        <v>-5.270987626030394</v>
      </c>
      <c r="DE41" s="353">
        <f>CZ41/DD41-1</f>
        <v/>
      </c>
      <c r="DF41" s="353">
        <f>DA41/DD41-1</f>
        <v/>
      </c>
      <c r="DG41" s="353">
        <f>DB41/DD41-1</f>
        <v/>
      </c>
      <c r="DH41" s="353">
        <f>DC41/DD41-1</f>
        <v/>
      </c>
      <c r="DI41" s="3197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X41" s="2847">
        <f>(CS41-CZ41)*10^6</f>
        <v/>
      </c>
      <c r="DY41" s="2847">
        <f>(CT41-DC41)*10^6</f>
        <v/>
      </c>
      <c r="DZ41" s="2847">
        <f>(CW41-DD41)*10^6</f>
        <v/>
      </c>
    </row>
    <row customHeight="1" ht="15" r="42">
      <c r="A42" s="1586" t="n"/>
      <c r="B42" s="1587" t="inlineStr">
        <is>
          <t>Interconnexion SMS</t>
        </is>
      </c>
      <c r="C42" s="425" t="inlineStr">
        <is>
          <t>MB35</t>
        </is>
      </c>
      <c r="D42" s="3258" t="n">
        <v>-2.7706</v>
      </c>
      <c r="E42" s="3202" t="n">
        <v>-3.766666666666667</v>
      </c>
      <c r="F42" s="3202" t="n">
        <v>0.9960666666666671</v>
      </c>
      <c r="G42" s="3202" t="n">
        <v>-4.889057</v>
      </c>
      <c r="H42" s="1637" t="n">
        <v>-0.4333058501874697</v>
      </c>
      <c r="I42" s="673" t="n"/>
      <c r="J42" s="3258" t="n">
        <v>-2.348143</v>
      </c>
      <c r="K42" s="3202" t="n">
        <v>-3.766666666666667</v>
      </c>
      <c r="L42" s="3202" t="n">
        <v>1.418523666666667</v>
      </c>
      <c r="M42" s="3202" t="n">
        <v>-5.873096</v>
      </c>
      <c r="N42" s="1637" t="n">
        <v>-0.6001865115094323</v>
      </c>
      <c r="O42" s="2978" t="n"/>
      <c r="P42" s="3258" t="n">
        <v>-2.185468</v>
      </c>
      <c r="Q42" s="3202" t="n">
        <v>-3.766666666666667</v>
      </c>
      <c r="R42" s="3202" t="n">
        <v>1.581198666666667</v>
      </c>
      <c r="S42" s="3202" t="n">
        <v>-6.546983</v>
      </c>
      <c r="T42" s="1637" t="n">
        <v>-0.6661870055260568</v>
      </c>
      <c r="U42" s="619" t="n"/>
      <c r="V42" s="3259" t="n">
        <v>-1.291466</v>
      </c>
      <c r="W42" s="3203" t="n">
        <v>-3.76666666666667</v>
      </c>
      <c r="X42" s="3203" t="n">
        <v>-3.766666666666667</v>
      </c>
      <c r="Y42" s="3203" t="n">
        <v>2.47520066666667</v>
      </c>
      <c r="Z42" s="3203" t="n">
        <v>2.475200666666667</v>
      </c>
      <c r="AA42" s="3203" t="n">
        <v>-4.232429</v>
      </c>
      <c r="AB42" s="1733" t="n">
        <v>-0.6948641075845572</v>
      </c>
      <c r="AC42" s="619" t="n"/>
      <c r="AD42" s="3258" t="n"/>
      <c r="AE42" s="3202" t="n"/>
      <c r="AF42" s="3202" t="n"/>
      <c r="AG42" s="3202" t="n"/>
      <c r="AH42" s="2978" t="n"/>
      <c r="AI42" s="3202" t="n"/>
      <c r="AJ42" s="1637" t="n"/>
      <c r="AK42" s="619" t="n"/>
      <c r="AL42" s="3258" t="n"/>
      <c r="AM42" s="3202" t="n"/>
      <c r="AN42" s="3202" t="n"/>
      <c r="AO42" s="3202" t="n"/>
      <c r="AP42" s="3202" t="n"/>
      <c r="AQ42" s="3202" t="n"/>
      <c r="AR42" s="3202" t="n"/>
      <c r="AS42" s="1637" t="n"/>
      <c r="AT42" s="3161" t="n"/>
      <c r="AU42" s="3258" t="n"/>
      <c r="AV42" s="3202" t="n"/>
      <c r="AW42" s="3202" t="n"/>
      <c r="AX42" s="3202" t="n"/>
      <c r="AY42" s="3202" t="n"/>
      <c r="AZ42" s="3202" t="n"/>
      <c r="BA42" s="1637" t="n"/>
      <c r="BB42" s="619" t="n"/>
      <c r="BC42" s="3258" t="n"/>
      <c r="BD42" s="3202" t="n"/>
      <c r="BE42" s="3202" t="n"/>
      <c r="BF42" s="3202" t="n"/>
      <c r="BG42" s="3202" t="n"/>
      <c r="BH42" s="3202" t="n"/>
      <c r="BI42" s="1637" t="n"/>
      <c r="BJ42" s="619" t="n"/>
      <c r="BK42" s="3258" t="n"/>
      <c r="BL42" s="3202" t="n"/>
      <c r="BM42" s="3202" t="n"/>
      <c r="BN42" s="3202" t="n"/>
      <c r="BO42" s="3202" t="n"/>
      <c r="BP42" s="3202" t="n"/>
      <c r="BQ42" s="3202" t="n"/>
      <c r="BR42" s="1637" t="n"/>
      <c r="BS42" s="619" t="n"/>
      <c r="BT42" s="3258" t="n"/>
      <c r="BU42" s="3202" t="n"/>
      <c r="BV42" s="3202" t="n"/>
      <c r="BW42" s="3202" t="n"/>
      <c r="BX42" s="3202" t="n"/>
      <c r="BY42" s="3202" t="n"/>
      <c r="BZ42" s="1637" t="n"/>
      <c r="CA42" s="619" t="n"/>
      <c r="CB42" s="3258" t="n"/>
      <c r="CC42" s="3202" t="n"/>
      <c r="CD42" s="3202" t="n"/>
      <c r="CE42" s="3202" t="n"/>
      <c r="CF42" s="3202" t="n"/>
      <c r="CG42" s="3202" t="n"/>
      <c r="CH42" s="1637" t="n"/>
      <c r="CI42" s="619" t="n"/>
      <c r="CJ42" s="3258" t="n"/>
      <c r="CK42" s="3202" t="n"/>
      <c r="CL42" s="3202" t="n"/>
      <c r="CM42" s="3202" t="n"/>
      <c r="CN42" s="3202" t="n"/>
      <c r="CO42" s="3202" t="n"/>
      <c r="CP42" s="1637" t="n"/>
      <c r="CQ42" s="659" t="n"/>
      <c r="CR42" s="3204" t="n">
        <v>-8.595677</v>
      </c>
      <c r="CS42" s="3202" t="n">
        <v>-15.06666666666667</v>
      </c>
      <c r="CT42" s="3202" t="n">
        <v>-11.07087766666667</v>
      </c>
      <c r="CU42" s="3202" t="n">
        <v>6.47098966666667</v>
      </c>
      <c r="CV42" s="3202" t="n">
        <v>2.475200666666668</v>
      </c>
      <c r="CW42" s="3202" t="n">
        <v>-21.541565</v>
      </c>
      <c r="CX42" s="673">
        <f>IFERROR(CR42/CW42-1,"-")</f>
        <v/>
      </c>
      <c r="CY42" s="1525" t="n"/>
      <c r="CZ42" s="3202" t="n">
        <v>-45.2</v>
      </c>
      <c r="DA42" s="3202" t="n">
        <v>-41.204211</v>
      </c>
      <c r="DB42" s="3202" t="n"/>
      <c r="DC42" s="3202" t="n"/>
      <c r="DD42" s="3202" t="n">
        <v>-50.588812</v>
      </c>
      <c r="DE42" s="673">
        <f>CZ42/DD42-1</f>
        <v/>
      </c>
      <c r="DF42" s="673">
        <f>DA42/DD42-1</f>
        <v/>
      </c>
      <c r="DG42" s="673">
        <f>DB42/DD42-1</f>
        <v/>
      </c>
      <c r="DH42" s="673">
        <f>DC42/DD42-1</f>
        <v/>
      </c>
      <c r="DI42" s="3197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X42" s="2847">
        <f>(CS42-CZ42)*10^6</f>
        <v/>
      </c>
      <c r="DY42" s="2847">
        <f>(CT42-DC42)*10^6</f>
        <v/>
      </c>
      <c r="DZ42" s="2847">
        <f>(CW42-DD42)*10^6</f>
        <v/>
      </c>
      <c r="EA42" s="2605" t="n">
        <v>57.488162</v>
      </c>
      <c r="EB42" s="3254">
        <f>EA42+CR42</f>
        <v/>
      </c>
    </row>
    <row customHeight="1" ht="15" r="43">
      <c r="A43" s="1608" t="n"/>
      <c r="B43" s="1609" t="inlineStr">
        <is>
          <t>Roaming out</t>
        </is>
      </c>
      <c r="C43" s="425" t="inlineStr">
        <is>
          <t>MB36</t>
        </is>
      </c>
      <c r="D43" s="3260" t="n">
        <v>-56.238983</v>
      </c>
      <c r="E43" s="3055" t="n">
        <v>-25.72958988367319</v>
      </c>
      <c r="F43" s="3055" t="n">
        <v>-30.50939311632681</v>
      </c>
      <c r="G43" s="3055" t="n">
        <v>-51.451201</v>
      </c>
      <c r="H43" s="1655" t="n">
        <v>0.09305481518303149</v>
      </c>
      <c r="I43" s="1491" t="n"/>
      <c r="J43" s="3260" t="n">
        <v>-71.00739400000001</v>
      </c>
      <c r="K43" s="3055" t="n">
        <v>-23.36109002648363</v>
      </c>
      <c r="L43" s="3055" t="n">
        <v>-47.64630397351637</v>
      </c>
      <c r="M43" s="3055" t="n">
        <v>-20.967997</v>
      </c>
      <c r="N43" s="1655" t="n">
        <v>2.386465288029181</v>
      </c>
      <c r="O43" s="3261" t="n"/>
      <c r="P43" s="3260" t="n">
        <v>-81.562183</v>
      </c>
      <c r="Q43" s="3055" t="n">
        <v>-26.01523380520205</v>
      </c>
      <c r="R43" s="3055" t="n">
        <v>-55.54694919479796</v>
      </c>
      <c r="S43" s="3055" t="n">
        <v>-44.301684</v>
      </c>
      <c r="T43" s="1655" t="n">
        <v>0.841062813774754</v>
      </c>
      <c r="U43" s="1495" t="n"/>
      <c r="V43" s="3262" t="n">
        <v>-76.014887</v>
      </c>
      <c r="W43" s="3263" t="n">
        <v>-25.3258141777091</v>
      </c>
      <c r="X43" s="3263" t="n">
        <v>-49.5</v>
      </c>
      <c r="Y43" s="3263" t="n">
        <v>-50.6890728222909</v>
      </c>
      <c r="Z43" s="3263" t="n">
        <v>-26.514887</v>
      </c>
      <c r="AA43" s="3263" t="n">
        <v>-30.995185</v>
      </c>
      <c r="AB43" s="1743" t="n">
        <v>1.452474053631233</v>
      </c>
      <c r="AC43" s="1495" t="n"/>
      <c r="AD43" s="3260" t="n"/>
      <c r="AE43" s="3055" t="n"/>
      <c r="AF43" s="3055" t="n"/>
      <c r="AG43" s="3055" t="n"/>
      <c r="AH43" s="3261" t="n"/>
      <c r="AI43" s="3055" t="n"/>
      <c r="AJ43" s="1655" t="n"/>
      <c r="AK43" s="1495" t="n"/>
      <c r="AL43" s="3260" t="n"/>
      <c r="AM43" s="3055" t="n"/>
      <c r="AN43" s="3055" t="n"/>
      <c r="AO43" s="3055" t="n"/>
      <c r="AP43" s="3055" t="n"/>
      <c r="AQ43" s="3055" t="n"/>
      <c r="AR43" s="3055" t="n"/>
      <c r="AS43" s="1655" t="n"/>
      <c r="AT43" s="2848" t="n"/>
      <c r="AU43" s="3260" t="n"/>
      <c r="AV43" s="3055" t="n"/>
      <c r="AW43" s="3055" t="n"/>
      <c r="AX43" s="3055" t="n"/>
      <c r="AY43" s="3055" t="n"/>
      <c r="AZ43" s="3055" t="n"/>
      <c r="BA43" s="1655" t="n"/>
      <c r="BB43" s="1495" t="n"/>
      <c r="BC43" s="3260" t="n"/>
      <c r="BD43" s="3055" t="n"/>
      <c r="BE43" s="3055" t="n"/>
      <c r="BF43" s="3055" t="n"/>
      <c r="BG43" s="3055" t="n"/>
      <c r="BH43" s="3055" t="n"/>
      <c r="BI43" s="1655" t="n"/>
      <c r="BJ43" s="1495" t="n"/>
      <c r="BK43" s="3260" t="n"/>
      <c r="BL43" s="3055" t="n"/>
      <c r="BM43" s="3055" t="n"/>
      <c r="BN43" s="3055" t="n"/>
      <c r="BO43" s="3055" t="n"/>
      <c r="BP43" s="3055" t="n"/>
      <c r="BQ43" s="3055" t="n"/>
      <c r="BR43" s="1655" t="n"/>
      <c r="BS43" s="1495" t="n"/>
      <c r="BT43" s="3260" t="n"/>
      <c r="BU43" s="3055" t="n"/>
      <c r="BV43" s="3055" t="n"/>
      <c r="BW43" s="3055" t="n"/>
      <c r="BX43" s="3055" t="n"/>
      <c r="BY43" s="3055" t="n"/>
      <c r="BZ43" s="1655" t="n"/>
      <c r="CA43" s="1495" t="n"/>
      <c r="CB43" s="3260" t="n"/>
      <c r="CC43" s="3055" t="n"/>
      <c r="CD43" s="3055" t="n"/>
      <c r="CE43" s="3055" t="n"/>
      <c r="CF43" s="3055" t="n"/>
      <c r="CG43" s="3055" t="n"/>
      <c r="CH43" s="1655" t="n"/>
      <c r="CI43" s="1495" t="n"/>
      <c r="CJ43" s="3260" t="n"/>
      <c r="CK43" s="3055" t="n"/>
      <c r="CL43" s="3055" t="n"/>
      <c r="CM43" s="3055" t="n"/>
      <c r="CN43" s="3055" t="n"/>
      <c r="CO43" s="3055" t="n"/>
      <c r="CP43" s="1655" t="n"/>
      <c r="CQ43" s="659" t="n"/>
      <c r="CR43" s="3264" t="n">
        <v>-284.823447</v>
      </c>
      <c r="CS43" s="3055" t="n">
        <v>-100.431727893068</v>
      </c>
      <c r="CT43" s="3055" t="n">
        <v>-258.30856</v>
      </c>
      <c r="CU43" s="3055" t="n">
        <v>-184.391719106932</v>
      </c>
      <c r="CV43" s="3055" t="n">
        <v>-26.51488699999999</v>
      </c>
      <c r="CW43" s="3055" t="n">
        <v>-147.716067</v>
      </c>
      <c r="CX43" s="1491">
        <f>IFERROR(CR43/CW43-1,"-")</f>
        <v/>
      </c>
      <c r="CY43" s="1525" t="n"/>
      <c r="CZ43" s="3055" t="n">
        <v>-312.762153893118</v>
      </c>
      <c r="DA43" s="3055" t="n">
        <v>-624.3085599999999</v>
      </c>
      <c r="DB43" s="3055" t="n"/>
      <c r="DC43" s="3055" t="n"/>
      <c r="DD43" s="3055" t="n">
        <v>-575.3916029999998</v>
      </c>
      <c r="DE43" s="1830">
        <f>CZ43/DD43-1</f>
        <v/>
      </c>
      <c r="DF43" s="1830">
        <f>DA43/DD43-1</f>
        <v/>
      </c>
      <c r="DG43" s="1830">
        <f>DB43/DD43-1</f>
        <v/>
      </c>
      <c r="DH43" s="1830">
        <f>DC43/DD43-1</f>
        <v/>
      </c>
      <c r="DI43" s="3197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X43" s="2847">
        <f>(CS43-CZ43)*10^6</f>
        <v/>
      </c>
      <c r="DY43" s="2847">
        <f>(CT43-DC43)*10^6</f>
        <v/>
      </c>
      <c r="DZ43" s="2847">
        <f>(CW43-DD43)*10^6</f>
        <v/>
      </c>
    </row>
    <row customHeight="1" ht="1.5" r="44">
      <c r="A44" s="1610" t="n"/>
      <c r="B44" s="1611" t="n"/>
      <c r="C44" s="425" t="inlineStr">
        <is>
          <t>MB37</t>
        </is>
      </c>
      <c r="D44" s="3265" t="n"/>
      <c r="E44" s="3265" t="n"/>
      <c r="F44" s="3265" t="n"/>
      <c r="G44" s="3265" t="n"/>
      <c r="H44" s="1656" t="n"/>
      <c r="I44" s="3266" t="n"/>
      <c r="J44" s="3265" t="n"/>
      <c r="K44" s="3265" t="n"/>
      <c r="L44" s="3265" t="n"/>
      <c r="M44" s="3265" t="n"/>
      <c r="N44" s="1656" t="n"/>
      <c r="O44" s="3267" t="n"/>
      <c r="P44" s="3265" t="n"/>
      <c r="Q44" s="3265" t="n"/>
      <c r="R44" s="3265" t="n"/>
      <c r="S44" s="3265" t="n"/>
      <c r="T44" s="1656" t="n"/>
      <c r="U44" s="1717" t="n"/>
      <c r="V44" s="3268" t="n"/>
      <c r="W44" s="3268" t="n"/>
      <c r="X44" s="3268" t="n"/>
      <c r="Y44" s="3268" t="n"/>
      <c r="Z44" s="3268" t="n"/>
      <c r="AA44" s="3268" t="n"/>
      <c r="AB44" s="1744" t="n"/>
      <c r="AC44" s="1717" t="n"/>
      <c r="AD44" s="3265" t="n"/>
      <c r="AE44" s="3265" t="n"/>
      <c r="AF44" s="3265" t="n"/>
      <c r="AG44" s="3265" t="n"/>
      <c r="AH44" s="3267" t="n"/>
      <c r="AI44" s="3265" t="n"/>
      <c r="AJ44" s="1656" t="n"/>
      <c r="AK44" s="3269" t="n"/>
      <c r="AL44" s="3265" t="n"/>
      <c r="AM44" s="3265" t="n"/>
      <c r="AN44" s="3265" t="n"/>
      <c r="AO44" s="3265" t="n"/>
      <c r="AP44" s="3265" t="n"/>
      <c r="AQ44" s="3265" t="n"/>
      <c r="AR44" s="3265" t="n"/>
      <c r="AS44" s="1656" t="n"/>
      <c r="AT44" s="3270" t="n"/>
      <c r="AU44" s="3265" t="n"/>
      <c r="AV44" s="3265" t="n"/>
      <c r="AW44" s="3265" t="n"/>
      <c r="AX44" s="3265" t="n"/>
      <c r="AY44" s="3265" t="n"/>
      <c r="AZ44" s="3265" t="n"/>
      <c r="BA44" s="1656" t="n"/>
      <c r="BB44" s="1717" t="n"/>
      <c r="BC44" s="3265" t="n"/>
      <c r="BD44" s="3265" t="n"/>
      <c r="BE44" s="3265" t="n"/>
      <c r="BF44" s="3265" t="n"/>
      <c r="BG44" s="3265" t="n"/>
      <c r="BH44" s="3265" t="n"/>
      <c r="BI44" s="1656" t="n"/>
      <c r="BJ44" s="1717" t="n"/>
      <c r="BK44" s="3265" t="n"/>
      <c r="BL44" s="3265" t="n"/>
      <c r="BM44" s="3265" t="n"/>
      <c r="BN44" s="3265" t="n"/>
      <c r="BO44" s="3265" t="n"/>
      <c r="BP44" s="3265" t="n"/>
      <c r="BQ44" s="3265" t="n"/>
      <c r="BR44" s="1656" t="n"/>
      <c r="BS44" s="3269" t="n"/>
      <c r="BT44" s="3265" t="n"/>
      <c r="BU44" s="3265" t="n"/>
      <c r="BV44" s="3265" t="n"/>
      <c r="BW44" s="3265" t="n"/>
      <c r="BX44" s="3265" t="n"/>
      <c r="BY44" s="3265" t="n"/>
      <c r="BZ44" s="1656" t="n"/>
      <c r="CA44" s="3269" t="n"/>
      <c r="CB44" s="3265" t="n"/>
      <c r="CC44" s="3265" t="n"/>
      <c r="CD44" s="3265" t="n"/>
      <c r="CE44" s="3265" t="n"/>
      <c r="CF44" s="3265" t="n"/>
      <c r="CG44" s="3265" t="n"/>
      <c r="CH44" s="1656" t="n"/>
      <c r="CI44" s="3269" t="n"/>
      <c r="CJ44" s="3265" t="n"/>
      <c r="CK44" s="3265" t="n"/>
      <c r="CL44" s="3265" t="n"/>
      <c r="CM44" s="3265" t="n"/>
      <c r="CN44" s="3265" t="n"/>
      <c r="CO44" s="3265" t="n"/>
      <c r="CP44" s="1656" t="n"/>
      <c r="CQ44" s="3271" t="n"/>
      <c r="CR44" s="3272" t="n"/>
      <c r="CS44" s="3265" t="n"/>
      <c r="CT44" s="3265" t="n"/>
      <c r="CU44" s="3265">
        <f>+CR44-CS44</f>
        <v/>
      </c>
      <c r="CV44" s="3265">
        <f>+CR44-CT44</f>
        <v/>
      </c>
      <c r="CW44" s="3265" t="n"/>
      <c r="CX44" s="3266">
        <f>IFERROR(CR44/CW44-1,"-")</f>
        <v/>
      </c>
      <c r="CY44" s="1525" t="n"/>
      <c r="CZ44" s="3265" t="n"/>
      <c r="DA44" s="3265" t="n"/>
      <c r="DB44" s="3265" t="n"/>
      <c r="DC44" s="3265" t="n"/>
      <c r="DD44" s="3265" t="n"/>
      <c r="DE44" s="3273" t="n"/>
      <c r="DF44" s="3273" t="n"/>
      <c r="DG44" s="3273" t="n"/>
      <c r="DH44" s="3273" t="n"/>
      <c r="DI44" s="3197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X44" s="2847">
        <f>(CS44-CZ44)*10^6</f>
        <v/>
      </c>
      <c r="DY44" s="2847">
        <f>(CT44-DC44)*10^6</f>
        <v/>
      </c>
      <c r="DZ44" s="2847">
        <f>(CW44-DD44)*10^6</f>
        <v/>
      </c>
    </row>
    <row customHeight="1" ht="15" r="45">
      <c r="A45" s="1613" t="n"/>
      <c r="B45" s="1614" t="inlineStr">
        <is>
          <t>Coûts des terminaux et cartes</t>
        </is>
      </c>
      <c r="C45" s="425" t="inlineStr">
        <is>
          <t>MB38</t>
        </is>
      </c>
      <c r="D45" s="2662" t="n">
        <v>-104.456426</v>
      </c>
      <c r="E45" s="2662" t="n">
        <v>-208.525</v>
      </c>
      <c r="F45" s="2662" t="n">
        <v>104.068574</v>
      </c>
      <c r="G45" s="2662" t="n">
        <v>-182.847508</v>
      </c>
      <c r="H45" s="934" t="n">
        <v>-0.4287238194134972</v>
      </c>
      <c r="I45" s="780" t="n"/>
      <c r="J45" s="2662" t="n">
        <v>-87.531463</v>
      </c>
      <c r="K45" s="2662" t="n">
        <v>-208.525</v>
      </c>
      <c r="L45" s="2662" t="n">
        <v>120.993537</v>
      </c>
      <c r="M45" s="2662" t="n">
        <v>-205.784444</v>
      </c>
      <c r="N45" s="934" t="n">
        <v>-0.5746448988146062</v>
      </c>
      <c r="O45" s="3069" t="n"/>
      <c r="P45" s="2662" t="n">
        <v>-67.634944</v>
      </c>
      <c r="Q45" s="2662" t="n">
        <v>-208.525</v>
      </c>
      <c r="R45" s="2662" t="n">
        <v>140.890056</v>
      </c>
      <c r="S45" s="2662" t="n">
        <v>-181.646879</v>
      </c>
      <c r="T45" s="934" t="n">
        <v>-0.6276569992705462</v>
      </c>
      <c r="U45" s="659" t="n"/>
      <c r="V45" s="2664" t="n">
        <v>-131.862866</v>
      </c>
      <c r="W45" s="2664" t="n">
        <v>-208.525</v>
      </c>
      <c r="X45" s="2664" t="n">
        <v>-104.3972702868483</v>
      </c>
      <c r="Y45" s="2664" t="n">
        <v>76.66213399999998</v>
      </c>
      <c r="Z45" s="2664" t="n">
        <v>-27.46559571315171</v>
      </c>
      <c r="AA45" s="2664" t="n">
        <v>-222.238724</v>
      </c>
      <c r="AB45" s="1745" t="n">
        <v>-0.4066611631553464</v>
      </c>
      <c r="AC45" s="659" t="n"/>
      <c r="AD45" s="2662" t="n"/>
      <c r="AE45" s="2662" t="n"/>
      <c r="AF45" s="2662" t="n"/>
      <c r="AG45" s="2662" t="n"/>
      <c r="AH45" s="3069" t="n"/>
      <c r="AI45" s="2662" t="n"/>
      <c r="AJ45" s="934" t="n"/>
      <c r="AK45" s="659" t="n"/>
      <c r="AL45" s="2662" t="n"/>
      <c r="AM45" s="2662" t="n"/>
      <c r="AN45" s="2662" t="n"/>
      <c r="AO45" s="2662" t="n"/>
      <c r="AP45" s="2662" t="n"/>
      <c r="AQ45" s="2662" t="n"/>
      <c r="AR45" s="2662" t="n"/>
      <c r="AS45" s="934" t="n"/>
      <c r="AT45" s="3067" t="n"/>
      <c r="AU45" s="2662" t="n"/>
      <c r="AV45" s="2662" t="n"/>
      <c r="AW45" s="2662" t="n"/>
      <c r="AX45" s="2662" t="n"/>
      <c r="AY45" s="2662" t="n"/>
      <c r="AZ45" s="2662" t="n"/>
      <c r="BA45" s="934" t="n"/>
      <c r="BB45" s="659" t="n"/>
      <c r="BC45" s="2662" t="n"/>
      <c r="BD45" s="2662" t="n"/>
      <c r="BE45" s="2662" t="n"/>
      <c r="BF45" s="2662" t="n"/>
      <c r="BG45" s="2662" t="n"/>
      <c r="BH45" s="2662" t="n"/>
      <c r="BI45" s="934" t="n"/>
      <c r="BJ45" s="659" t="n"/>
      <c r="BK45" s="2662" t="n"/>
      <c r="BL45" s="2662" t="n"/>
      <c r="BM45" s="2662" t="n"/>
      <c r="BN45" s="2662" t="n"/>
      <c r="BO45" s="2662" t="n"/>
      <c r="BP45" s="2662" t="n"/>
      <c r="BQ45" s="2662" t="n"/>
      <c r="BR45" s="934" t="n"/>
      <c r="BS45" s="659" t="n"/>
      <c r="BT45" s="2662" t="n"/>
      <c r="BU45" s="2662" t="n"/>
      <c r="BV45" s="2662" t="n"/>
      <c r="BW45" s="2662" t="n"/>
      <c r="BX45" s="2662" t="n"/>
      <c r="BY45" s="2662" t="n"/>
      <c r="BZ45" s="934" t="n"/>
      <c r="CA45" s="659" t="n"/>
      <c r="CB45" s="2662" t="n"/>
      <c r="CC45" s="2662" t="n"/>
      <c r="CD45" s="2662" t="n"/>
      <c r="CE45" s="2662" t="n"/>
      <c r="CF45" s="2662" t="n"/>
      <c r="CG45" s="2662" t="n"/>
      <c r="CH45" s="934" t="n"/>
      <c r="CI45" s="659" t="n"/>
      <c r="CJ45" s="2662" t="n"/>
      <c r="CK45" s="2662" t="n"/>
      <c r="CL45" s="2662" t="n"/>
      <c r="CM45" s="2662" t="n"/>
      <c r="CN45" s="2662" t="n"/>
      <c r="CO45" s="2662" t="n"/>
      <c r="CP45" s="934" t="n"/>
      <c r="CQ45" s="659" t="n"/>
      <c r="CR45" s="3274" t="n">
        <v>-391.4856990000001</v>
      </c>
      <c r="CS45" s="2662" t="n">
        <v>-834.0999999999999</v>
      </c>
      <c r="CT45" s="2662" t="n">
        <v>-364.0201032868483</v>
      </c>
      <c r="CU45" s="2662" t="n">
        <v>442.6143009999998</v>
      </c>
      <c r="CV45" s="2662" t="n">
        <v>-27.46559571315174</v>
      </c>
      <c r="CW45" s="2662" t="n">
        <v>-792.517555</v>
      </c>
      <c r="CX45" s="780">
        <f>IFERROR(CR45/CW45-1,"-")</f>
        <v/>
      </c>
      <c r="CY45" s="1525" t="n"/>
      <c r="CZ45" s="2662" t="n">
        <v>-2502.3</v>
      </c>
      <c r="DA45" s="2662" t="n">
        <v>-1199.198265581635</v>
      </c>
      <c r="DB45" s="2662" t="n"/>
      <c r="DC45" s="2662" t="n"/>
      <c r="DD45" s="2662" t="n">
        <v>-1921.614852</v>
      </c>
      <c r="DE45" s="780">
        <f>CZ45/DD45-1</f>
        <v/>
      </c>
      <c r="DF45" s="780">
        <f>DA45/DD45-1</f>
        <v/>
      </c>
      <c r="DG45" s="780">
        <f>DB45/DD45-1</f>
        <v/>
      </c>
      <c r="DH45" s="780">
        <f>DC45/DD45-1</f>
        <v/>
      </c>
      <c r="DI45" s="3197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X45" s="2847">
        <f>(CS45-CZ45)*10^6</f>
        <v/>
      </c>
      <c r="DY45" s="2847">
        <f>(CT45-DC45)*10^6</f>
        <v/>
      </c>
      <c r="DZ45" s="2847">
        <f>(CW45-DD45)*10^6</f>
        <v/>
      </c>
    </row>
    <row customFormat="1" customHeight="1" hidden="1" ht="21.75" r="46" s="1578">
      <c r="A46" s="1615" t="n"/>
      <c r="B46" s="1616" t="inlineStr">
        <is>
          <t>Dont coût des cartes de recharge vendues &amp; des Kits.</t>
        </is>
      </c>
      <c r="C46" s="425" t="inlineStr">
        <is>
          <t>MB39</t>
        </is>
      </c>
      <c r="D46" s="3275" t="n"/>
      <c r="E46" s="3276" t="n"/>
      <c r="F46" s="3276" t="n"/>
      <c r="G46" s="3276" t="n"/>
      <c r="H46" s="1658" t="n"/>
      <c r="I46" s="1672" t="n"/>
      <c r="J46" s="3275" t="n"/>
      <c r="K46" s="3276" t="n"/>
      <c r="L46" s="3276" t="n"/>
      <c r="M46" s="3276" t="n"/>
      <c r="N46" s="1658" t="n"/>
      <c r="O46" s="3277" t="n"/>
      <c r="P46" s="3275" t="n"/>
      <c r="Q46" s="3276" t="n"/>
      <c r="R46" s="3276" t="n"/>
      <c r="S46" s="3276" t="n"/>
      <c r="T46" s="1658" t="n"/>
      <c r="U46" s="1719" t="n"/>
      <c r="V46" s="3278" t="n"/>
      <c r="W46" s="3279" t="n"/>
      <c r="X46" s="3279" t="n"/>
      <c r="Y46" s="3279" t="n"/>
      <c r="Z46" s="3279" t="n"/>
      <c r="AA46" s="3279" t="n"/>
      <c r="AB46" s="1746" t="n"/>
      <c r="AC46" s="1719" t="n"/>
      <c r="AD46" s="3275" t="n"/>
      <c r="AE46" s="3276" t="n"/>
      <c r="AF46" s="3276" t="n"/>
      <c r="AG46" s="3276" t="n"/>
      <c r="AH46" s="3277" t="n"/>
      <c r="AI46" s="3276" t="n"/>
      <c r="AJ46" s="1658" t="n"/>
      <c r="AK46" s="1719" t="n"/>
      <c r="AL46" s="3275" t="n"/>
      <c r="AM46" s="3276" t="n"/>
      <c r="AN46" s="3276" t="n"/>
      <c r="AO46" s="3276" t="n"/>
      <c r="AP46" s="3276" t="n"/>
      <c r="AQ46" s="3276" t="n"/>
      <c r="AR46" s="3276" t="n"/>
      <c r="AS46" s="1658" t="n"/>
      <c r="AT46" s="3280" t="n"/>
      <c r="AU46" s="3275" t="n"/>
      <c r="AV46" s="3276" t="n"/>
      <c r="AW46" s="3276" t="n"/>
      <c r="AX46" s="3276" t="n"/>
      <c r="AY46" s="3276" t="n"/>
      <c r="AZ46" s="3276" t="n"/>
      <c r="BA46" s="1658" t="n"/>
      <c r="BB46" s="1719" t="n"/>
      <c r="BC46" s="3275" t="n"/>
      <c r="BD46" s="3276" t="n"/>
      <c r="BE46" s="3276" t="n"/>
      <c r="BF46" s="3276" t="n"/>
      <c r="BG46" s="3276" t="n"/>
      <c r="BH46" s="3276" t="n"/>
      <c r="BI46" s="1658" t="n"/>
      <c r="BJ46" s="1719" t="n"/>
      <c r="BK46" s="3275" t="n"/>
      <c r="BL46" s="3276" t="n"/>
      <c r="BM46" s="3276" t="n"/>
      <c r="BN46" s="3276" t="n"/>
      <c r="BO46" s="3276" t="n"/>
      <c r="BP46" s="3276" t="n"/>
      <c r="BQ46" s="3276" t="n"/>
      <c r="BR46" s="1658" t="n"/>
      <c r="BS46" s="1719" t="n"/>
      <c r="BT46" s="3275" t="n"/>
      <c r="BU46" s="3281" t="n"/>
      <c r="BV46" s="3281" t="n"/>
      <c r="BW46" s="3281" t="n"/>
      <c r="BX46" s="3281" t="n"/>
      <c r="BY46" s="3281" t="n"/>
      <c r="BZ46" s="1776" t="n"/>
      <c r="CA46" s="1777" t="n"/>
      <c r="CB46" s="3275" t="n"/>
      <c r="CC46" s="3281" t="n"/>
      <c r="CD46" s="3281" t="n"/>
      <c r="CE46" s="3281" t="n"/>
      <c r="CF46" s="3281" t="n"/>
      <c r="CG46" s="3281" t="n"/>
      <c r="CH46" s="1776" t="n"/>
      <c r="CI46" s="1777" t="n"/>
      <c r="CJ46" s="3275" t="n"/>
      <c r="CK46" s="3276" t="n"/>
      <c r="CL46" s="3276" t="n"/>
      <c r="CM46" s="3276" t="n"/>
      <c r="CN46" s="3276" t="n"/>
      <c r="CO46" s="3276" t="n"/>
      <c r="CP46" s="1658" t="n"/>
      <c r="CQ46" s="1719" t="n"/>
      <c r="CR46" s="3282" t="n"/>
      <c r="CS46" s="3276" t="n"/>
      <c r="CT46" s="3276" t="n"/>
      <c r="CU46" s="3276" t="n"/>
      <c r="CV46" s="3276" t="n"/>
      <c r="CW46" s="3276" t="n"/>
      <c r="CX46" s="1672">
        <f>IFERROR(CR46/CW46-1,"-")</f>
        <v/>
      </c>
      <c r="CY46" s="1525" t="n"/>
      <c r="CZ46" s="3276" t="n"/>
      <c r="DA46" s="3276" t="n"/>
      <c r="DB46" s="3276" t="n"/>
      <c r="DC46" s="3276" t="n"/>
      <c r="DD46" s="3276" t="n"/>
      <c r="DE46" s="3283" t="n"/>
      <c r="DF46" s="3283" t="n"/>
      <c r="DG46" s="3283" t="n"/>
      <c r="DH46" s="3283" t="n"/>
      <c r="DI46" s="3197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541" t="n"/>
      <c r="DO46" s="541" t="n"/>
      <c r="DP46" s="541" t="n"/>
      <c r="DQ46" s="45" t="n"/>
      <c r="DR46" s="45" t="n"/>
      <c r="DS46" s="45" t="n"/>
      <c r="DT46" s="45" t="n"/>
      <c r="DU46" s="45" t="n"/>
      <c r="DV46" s="45" t="n"/>
      <c r="DW46" s="45" t="n"/>
      <c r="DX46" s="2847">
        <f>(CS46-CZ46)*10^6</f>
        <v/>
      </c>
      <c r="DY46" s="2847">
        <f>(CT46-DC46)*10^6</f>
        <v/>
      </c>
      <c r="DZ46" s="2847">
        <f>(CW46-DD46)*10^6</f>
        <v/>
      </c>
      <c r="EA46" s="45" t="n"/>
      <c r="EB46" s="45" t="n"/>
      <c r="EC46" s="45" t="n"/>
      <c r="ED46" s="45" t="n"/>
      <c r="EE46" s="45" t="n"/>
      <c r="EF46" s="45" t="n"/>
      <c r="EG46" s="45" t="n"/>
      <c r="EH46" s="45" t="n"/>
      <c r="EI46" s="45" t="n"/>
      <c r="EJ46" s="45" t="n"/>
      <c r="EK46" s="45" t="n"/>
      <c r="EL46" s="45" t="n"/>
      <c r="EM46" s="45" t="n"/>
      <c r="EN46" s="45" t="n"/>
      <c r="EO46" s="45" t="n"/>
      <c r="EP46" s="45" t="n"/>
      <c r="EQ46" s="45" t="n"/>
      <c r="ER46" s="45" t="n"/>
      <c r="ES46" s="45" t="n"/>
      <c r="ET46" s="45" t="n"/>
      <c r="EU46" s="45" t="n"/>
      <c r="EV46" s="45" t="n"/>
      <c r="EW46" s="45" t="n"/>
      <c r="EX46" s="45" t="n"/>
      <c r="EY46" s="45" t="n"/>
      <c r="EZ46" s="45" t="n"/>
      <c r="FA46" s="45" t="n"/>
      <c r="FB46" s="45" t="n"/>
      <c r="FC46" s="45" t="n"/>
      <c r="FD46" s="45" t="n"/>
      <c r="FE46" s="45" t="n"/>
      <c r="FF46" s="45" t="n"/>
      <c r="FG46" s="45" t="n"/>
      <c r="FH46" s="45" t="n"/>
      <c r="FI46" s="45" t="n"/>
      <c r="FJ46" s="45" t="n"/>
      <c r="FK46" s="45" t="n"/>
      <c r="FL46" s="45" t="n"/>
      <c r="FM46" s="45" t="n"/>
      <c r="FN46" s="45" t="n"/>
      <c r="FO46" s="45" t="n"/>
      <c r="FP46" s="45" t="n"/>
      <c r="FQ46" s="45" t="n"/>
      <c r="FR46" s="45" t="n"/>
    </row>
    <row customFormat="1" customHeight="1" hidden="1" ht="21.75" r="47" s="45">
      <c r="A47" s="1618" t="n"/>
      <c r="B47" s="1619" t="inlineStr">
        <is>
          <t>Dont coût des cartes SIM</t>
        </is>
      </c>
      <c r="C47" s="425" t="inlineStr">
        <is>
          <t>MB40</t>
        </is>
      </c>
      <c r="D47" s="3275" t="n"/>
      <c r="E47" s="3284" t="n"/>
      <c r="F47" s="3284" t="n"/>
      <c r="G47" s="3284" t="n"/>
      <c r="H47" s="1643" t="n"/>
      <c r="I47" s="3284" t="n"/>
      <c r="J47" s="3275" t="n"/>
      <c r="K47" s="3284" t="n"/>
      <c r="L47" s="3284" t="n"/>
      <c r="M47" s="3284" t="n"/>
      <c r="N47" s="1643" t="n"/>
      <c r="O47" s="3216" t="n"/>
      <c r="P47" s="3275" t="n"/>
      <c r="Q47" s="3284" t="n"/>
      <c r="R47" s="3284" t="n"/>
      <c r="S47" s="3284" t="n"/>
      <c r="T47" s="1643" t="n"/>
      <c r="U47" s="1692" t="n"/>
      <c r="V47" s="3278" t="n"/>
      <c r="W47" s="3285" t="n"/>
      <c r="X47" s="3285" t="n"/>
      <c r="Y47" s="3285" t="n"/>
      <c r="Z47" s="3285" t="n"/>
      <c r="AA47" s="3285" t="n"/>
      <c r="AB47" s="1737" t="n"/>
      <c r="AC47" s="1692" t="n"/>
      <c r="AD47" s="3275" t="n"/>
      <c r="AE47" s="3284" t="n"/>
      <c r="AF47" s="3284" t="n"/>
      <c r="AG47" s="3284" t="n"/>
      <c r="AH47" s="3216" t="n"/>
      <c r="AI47" s="3284" t="n"/>
      <c r="AJ47" s="1643" t="n"/>
      <c r="AK47" s="3286" t="n"/>
      <c r="AL47" s="3275" t="n"/>
      <c r="AM47" s="3284" t="n"/>
      <c r="AN47" s="3284" t="n"/>
      <c r="AO47" s="3284" t="n"/>
      <c r="AP47" s="3284" t="n"/>
      <c r="AQ47" s="3284" t="n"/>
      <c r="AR47" s="3284" t="n"/>
      <c r="AS47" s="1643" t="n"/>
      <c r="AT47" s="3218" t="n"/>
      <c r="AU47" s="3275" t="n"/>
      <c r="AV47" s="3284" t="n"/>
      <c r="AW47" s="3284" t="n"/>
      <c r="AX47" s="3284" t="n"/>
      <c r="AY47" s="3284" t="n"/>
      <c r="AZ47" s="3284" t="n"/>
      <c r="BA47" s="1643" t="n"/>
      <c r="BB47" s="1692" t="n"/>
      <c r="BC47" s="3275" t="n"/>
      <c r="BD47" s="3284" t="n"/>
      <c r="BE47" s="3284" t="n"/>
      <c r="BF47" s="3284" t="n"/>
      <c r="BG47" s="3284" t="n"/>
      <c r="BH47" s="3284" t="n"/>
      <c r="BI47" s="1643" t="n"/>
      <c r="BJ47" s="1692" t="n"/>
      <c r="BK47" s="3275" t="n"/>
      <c r="BL47" s="3284" t="n"/>
      <c r="BM47" s="3284" t="n"/>
      <c r="BN47" s="3284" t="n"/>
      <c r="BO47" s="3284" t="n"/>
      <c r="BP47" s="3284" t="n"/>
      <c r="BQ47" s="3284" t="n"/>
      <c r="BR47" s="1643" t="n"/>
      <c r="BS47" s="3286" t="n"/>
      <c r="BT47" s="3275" t="n"/>
      <c r="BU47" s="2753" t="n"/>
      <c r="BV47" s="2753" t="n"/>
      <c r="BW47" s="2753" t="n"/>
      <c r="BX47" s="2753" t="n"/>
      <c r="BY47" s="2753" t="n"/>
      <c r="BZ47" s="667" t="n"/>
      <c r="CA47" s="2676" t="n"/>
      <c r="CB47" s="3275" t="n"/>
      <c r="CC47" s="2753" t="n"/>
      <c r="CD47" s="2753" t="n"/>
      <c r="CE47" s="2753" t="n"/>
      <c r="CF47" s="2753" t="n"/>
      <c r="CG47" s="2753" t="n"/>
      <c r="CH47" s="667" t="n"/>
      <c r="CI47" s="2676" t="n"/>
      <c r="CJ47" s="3275" t="n"/>
      <c r="CK47" s="3284" t="n"/>
      <c r="CL47" s="3284" t="n"/>
      <c r="CM47" s="3284" t="n"/>
      <c r="CN47" s="3284" t="n"/>
      <c r="CO47" s="3284" t="n"/>
      <c r="CP47" s="1643" t="n"/>
      <c r="CQ47" s="3286" t="n"/>
      <c r="CR47" s="3282" t="n"/>
      <c r="CS47" s="3284" t="n"/>
      <c r="CT47" s="3284" t="n"/>
      <c r="CU47" s="3284" t="n"/>
      <c r="CV47" s="3284" t="n"/>
      <c r="CW47" s="3284" t="n"/>
      <c r="CX47" s="3284">
        <f>IFERROR(CR47/CW47-1,"-")</f>
        <v/>
      </c>
      <c r="CY47" s="1525" t="n"/>
      <c r="CZ47" s="3284" t="n"/>
      <c r="DA47" s="3284" t="n"/>
      <c r="DB47" s="3284" t="n"/>
      <c r="DC47" s="3284" t="n"/>
      <c r="DD47" s="3284" t="n"/>
      <c r="DE47" s="3284" t="n"/>
      <c r="DF47" s="3284" t="n"/>
      <c r="DG47" s="3284" t="n"/>
      <c r="DH47" s="3284" t="n"/>
      <c r="DI47" s="3197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541" t="n"/>
      <c r="DO47" s="541" t="n"/>
      <c r="DP47" s="541" t="n"/>
      <c r="DX47" s="2847">
        <f>(CS47-CZ47)*10^6</f>
        <v/>
      </c>
      <c r="DY47" s="2847">
        <f>(CT47-DC47)*10^6</f>
        <v/>
      </c>
      <c r="DZ47" s="2847">
        <f>(CW47-DD47)*10^6</f>
        <v/>
      </c>
    </row>
    <row customFormat="1" customHeight="1" hidden="1" ht="21.75" r="48" s="1578">
      <c r="A48" s="1615" t="n"/>
      <c r="B48" s="1619" t="inlineStr">
        <is>
          <t>Dont coût des cartes de recharge vendues</t>
        </is>
      </c>
      <c r="C48" s="425" t="inlineStr">
        <is>
          <t>MB41</t>
        </is>
      </c>
      <c r="D48" s="3275" t="n"/>
      <c r="E48" s="3287" t="n"/>
      <c r="F48" s="3287" t="n"/>
      <c r="G48" s="3287" t="n"/>
      <c r="H48" s="1658" t="n"/>
      <c r="I48" s="3287" t="n"/>
      <c r="J48" s="3275" t="n"/>
      <c r="K48" s="3287" t="n"/>
      <c r="L48" s="3287" t="n"/>
      <c r="M48" s="3287" t="n"/>
      <c r="N48" s="1658" t="n"/>
      <c r="O48" s="3277" t="n"/>
      <c r="P48" s="3275" t="n"/>
      <c r="Q48" s="3287" t="n"/>
      <c r="R48" s="3287" t="n"/>
      <c r="S48" s="3287" t="n"/>
      <c r="T48" s="1658" t="n"/>
      <c r="U48" s="1719" t="n"/>
      <c r="V48" s="3278" t="n"/>
      <c r="W48" s="3288" t="n"/>
      <c r="X48" s="3288" t="n"/>
      <c r="Y48" s="3288" t="n"/>
      <c r="Z48" s="3288" t="n"/>
      <c r="AA48" s="3288" t="n"/>
      <c r="AB48" s="1746" t="n"/>
      <c r="AC48" s="1719" t="n"/>
      <c r="AD48" s="3275" t="n"/>
      <c r="AE48" s="3287" t="n"/>
      <c r="AF48" s="3287" t="n"/>
      <c r="AG48" s="3287" t="n"/>
      <c r="AH48" s="3277" t="n"/>
      <c r="AI48" s="3287" t="n"/>
      <c r="AJ48" s="1658" t="n"/>
      <c r="AK48" s="3289" t="n"/>
      <c r="AL48" s="3275" t="n"/>
      <c r="AM48" s="3287" t="n"/>
      <c r="AN48" s="3287" t="n"/>
      <c r="AO48" s="3287" t="n"/>
      <c r="AP48" s="3287" t="n"/>
      <c r="AQ48" s="3287" t="n"/>
      <c r="AR48" s="3287" t="n"/>
      <c r="AS48" s="1658" t="n"/>
      <c r="AT48" s="3280" t="n"/>
      <c r="AU48" s="3275" t="n"/>
      <c r="AV48" s="3287" t="n"/>
      <c r="AW48" s="3287" t="n"/>
      <c r="AX48" s="3287" t="n"/>
      <c r="AY48" s="3287" t="n"/>
      <c r="AZ48" s="3287" t="n"/>
      <c r="BA48" s="1658" t="n"/>
      <c r="BB48" s="1719" t="n"/>
      <c r="BC48" s="3275" t="n"/>
      <c r="BD48" s="3287" t="n"/>
      <c r="BE48" s="3287" t="n"/>
      <c r="BF48" s="3287" t="n"/>
      <c r="BG48" s="3287" t="n"/>
      <c r="BH48" s="3287" t="n"/>
      <c r="BI48" s="1658" t="n"/>
      <c r="BJ48" s="1719" t="n"/>
      <c r="BK48" s="3275" t="n"/>
      <c r="BL48" s="3287" t="n"/>
      <c r="BM48" s="3287" t="n"/>
      <c r="BN48" s="3287" t="n"/>
      <c r="BO48" s="3287" t="n"/>
      <c r="BP48" s="3287" t="n"/>
      <c r="BQ48" s="3287" t="n"/>
      <c r="BR48" s="1658" t="n"/>
      <c r="BS48" s="3289" t="n"/>
      <c r="BT48" s="3275" t="n"/>
      <c r="BU48" s="3290" t="n"/>
      <c r="BV48" s="3290" t="n"/>
      <c r="BW48" s="3290" t="n"/>
      <c r="BX48" s="3290" t="n"/>
      <c r="BY48" s="3290" t="n"/>
      <c r="BZ48" s="1776" t="n"/>
      <c r="CA48" s="3291" t="n"/>
      <c r="CB48" s="3275" t="n"/>
      <c r="CC48" s="3290" t="n"/>
      <c r="CD48" s="3290" t="n"/>
      <c r="CE48" s="3290" t="n"/>
      <c r="CF48" s="3290" t="n"/>
      <c r="CG48" s="3290" t="n"/>
      <c r="CH48" s="1776" t="n"/>
      <c r="CI48" s="3291" t="n"/>
      <c r="CJ48" s="3275" t="n"/>
      <c r="CK48" s="3287" t="n"/>
      <c r="CL48" s="3287" t="n"/>
      <c r="CM48" s="3287" t="n"/>
      <c r="CN48" s="3287" t="n"/>
      <c r="CO48" s="3287" t="n"/>
      <c r="CP48" s="1658" t="n"/>
      <c r="CQ48" s="3289" t="n"/>
      <c r="CR48" s="3282" t="n"/>
      <c r="CS48" s="3287" t="n"/>
      <c r="CT48" s="3287" t="n"/>
      <c r="CU48" s="3287" t="n"/>
      <c r="CV48" s="3287" t="n"/>
      <c r="CW48" s="3287" t="n"/>
      <c r="CX48" s="3287">
        <f>IFERROR(CR48/CW48-1,"-")</f>
        <v/>
      </c>
      <c r="CY48" s="1525" t="n"/>
      <c r="CZ48" s="3287" t="n"/>
      <c r="DA48" s="3287" t="n"/>
      <c r="DB48" s="3287" t="n"/>
      <c r="DC48" s="3287" t="n"/>
      <c r="DD48" s="3287" t="n"/>
      <c r="DE48" s="3287" t="n"/>
      <c r="DF48" s="3287" t="n"/>
      <c r="DG48" s="3287" t="n"/>
      <c r="DH48" s="3287" t="n"/>
      <c r="DI48" s="3197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541" t="n"/>
      <c r="DO48" s="541" t="n"/>
      <c r="DP48" s="541" t="n"/>
      <c r="DQ48" s="45" t="n"/>
      <c r="DR48" s="45" t="n"/>
      <c r="DS48" s="45" t="n"/>
      <c r="DT48" s="45" t="n"/>
      <c r="DU48" s="45" t="n"/>
      <c r="DV48" s="45" t="n"/>
      <c r="DW48" s="45" t="n"/>
      <c r="DX48" s="2847">
        <f>(CS48-CZ48)*10^6</f>
        <v/>
      </c>
      <c r="DY48" s="2847">
        <f>(CT48-DC48)*10^6</f>
        <v/>
      </c>
      <c r="DZ48" s="2847">
        <f>(CW48-DD48)*10^6</f>
        <v/>
      </c>
      <c r="EA48" s="45" t="n"/>
      <c r="EB48" s="45" t="n"/>
      <c r="EC48" s="45" t="n"/>
      <c r="ED48" s="45" t="n"/>
      <c r="EE48" s="45" t="n"/>
      <c r="EF48" s="45" t="n"/>
      <c r="EG48" s="45" t="n"/>
      <c r="EH48" s="45" t="n"/>
      <c r="EI48" s="45" t="n"/>
      <c r="EJ48" s="45" t="n"/>
      <c r="EK48" s="45" t="n"/>
      <c r="EL48" s="45" t="n"/>
      <c r="EM48" s="45" t="n"/>
      <c r="EN48" s="45" t="n"/>
      <c r="EO48" s="45" t="n"/>
      <c r="EP48" s="45" t="n"/>
      <c r="EQ48" s="45" t="n"/>
      <c r="ER48" s="45" t="n"/>
      <c r="ES48" s="45" t="n"/>
      <c r="ET48" s="45" t="n"/>
      <c r="EU48" s="45" t="n"/>
      <c r="EV48" s="45" t="n"/>
      <c r="EW48" s="45" t="n"/>
      <c r="EX48" s="45" t="n"/>
      <c r="EY48" s="45" t="n"/>
      <c r="EZ48" s="45" t="n"/>
      <c r="FA48" s="45" t="n"/>
      <c r="FB48" s="45" t="n"/>
      <c r="FC48" s="45" t="n"/>
      <c r="FD48" s="45" t="n"/>
      <c r="FE48" s="45" t="n"/>
      <c r="FF48" s="45" t="n"/>
      <c r="FG48" s="45" t="n"/>
      <c r="FH48" s="45" t="n"/>
      <c r="FI48" s="45" t="n"/>
      <c r="FJ48" s="45" t="n"/>
      <c r="FK48" s="45" t="n"/>
      <c r="FL48" s="45" t="n"/>
      <c r="FM48" s="45" t="n"/>
      <c r="FN48" s="45" t="n"/>
      <c r="FO48" s="45" t="n"/>
      <c r="FP48" s="45" t="n"/>
      <c r="FQ48" s="45" t="n"/>
      <c r="FR48" s="45" t="n"/>
    </row>
    <row customFormat="1" customHeight="1" ht="15" r="49" s="1578">
      <c r="A49" s="1615" t="n"/>
      <c r="B49" s="1619" t="inlineStr">
        <is>
          <t>Dont coût des terminaux.</t>
        </is>
      </c>
      <c r="C49" s="425" t="inlineStr">
        <is>
          <t>MB42</t>
        </is>
      </c>
      <c r="D49" s="3281" t="n">
        <v>-107.690139</v>
      </c>
      <c r="E49" s="3276" t="n">
        <v>-153.65</v>
      </c>
      <c r="F49" s="3276" t="n">
        <v>45.95986099999998</v>
      </c>
      <c r="G49" s="3276" t="n">
        <v>-180.107956</v>
      </c>
      <c r="H49" s="1658" t="n">
        <v>-0.4020800558083064</v>
      </c>
      <c r="I49" s="1672" t="n"/>
      <c r="J49" s="3281" t="n">
        <v>-90.436086</v>
      </c>
      <c r="K49" s="3276" t="n">
        <v>-153.65</v>
      </c>
      <c r="L49" s="3276" t="n">
        <v>63.21391399999997</v>
      </c>
      <c r="M49" s="3276" t="n">
        <v>-201.649682</v>
      </c>
      <c r="N49" s="1658" t="n">
        <v>-0.5515188265955213</v>
      </c>
      <c r="O49" s="3277" t="n"/>
      <c r="P49" s="3281" t="n">
        <v>-71.45051100000001</v>
      </c>
      <c r="Q49" s="3276" t="n">
        <v>-153.65</v>
      </c>
      <c r="R49" s="3276" t="n">
        <v>82.19948899999997</v>
      </c>
      <c r="S49" s="3276" t="n">
        <v>-130.46139</v>
      </c>
      <c r="T49" s="1658" t="n">
        <v>-0.4523244693315009</v>
      </c>
      <c r="U49" s="1719" t="n"/>
      <c r="V49" s="3278" t="n">
        <v>-136.667108</v>
      </c>
      <c r="W49" s="3279" t="n">
        <v>-153.65</v>
      </c>
      <c r="X49" s="3279" t="n">
        <v>-104.3972702868483</v>
      </c>
      <c r="Y49" s="3279" t="n">
        <v>16.98289199999999</v>
      </c>
      <c r="Z49" s="3279" t="n">
        <v>-32.2698377131517</v>
      </c>
      <c r="AA49" s="3279" t="n">
        <v>-217.538914</v>
      </c>
      <c r="AB49" s="1746" t="n">
        <v>-0.3717578823621414</v>
      </c>
      <c r="AC49" s="1719" t="n"/>
      <c r="AD49" s="3281" t="n"/>
      <c r="AE49" s="3276" t="n"/>
      <c r="AF49" s="3276" t="n"/>
      <c r="AG49" s="3276" t="n"/>
      <c r="AH49" s="3277" t="n"/>
      <c r="AI49" s="3276" t="n"/>
      <c r="AJ49" s="1658" t="n"/>
      <c r="AK49" s="1719" t="n"/>
      <c r="AL49" s="3275" t="n"/>
      <c r="AM49" s="3276" t="n"/>
      <c r="AN49" s="3276" t="n"/>
      <c r="AO49" s="3276" t="n"/>
      <c r="AP49" s="3276" t="n"/>
      <c r="AQ49" s="3276" t="n"/>
      <c r="AR49" s="3276" t="n"/>
      <c r="AS49" s="1658" t="n"/>
      <c r="AT49" s="3280" t="n"/>
      <c r="AU49" s="3275" t="n"/>
      <c r="AV49" s="3276" t="n"/>
      <c r="AW49" s="3276" t="n"/>
      <c r="AX49" s="3276" t="n"/>
      <c r="AY49" s="3276" t="n"/>
      <c r="AZ49" s="3276" t="n"/>
      <c r="BA49" s="1658" t="n"/>
      <c r="BB49" s="1719" t="n"/>
      <c r="BC49" s="3275" t="n"/>
      <c r="BD49" s="3276" t="n"/>
      <c r="BE49" s="3276" t="n"/>
      <c r="BF49" s="3276" t="n"/>
      <c r="BG49" s="3276" t="n"/>
      <c r="BH49" s="3276" t="n"/>
      <c r="BI49" s="1658" t="n"/>
      <c r="BJ49" s="1719" t="n"/>
      <c r="BK49" s="3275" t="n"/>
      <c r="BL49" s="3276" t="n"/>
      <c r="BM49" s="3276" t="n"/>
      <c r="BN49" s="3276" t="n"/>
      <c r="BO49" s="3276" t="n"/>
      <c r="BP49" s="3276" t="n"/>
      <c r="BQ49" s="3276" t="n"/>
      <c r="BR49" s="1658" t="n"/>
      <c r="BS49" s="1719" t="n"/>
      <c r="BT49" s="3275" t="n"/>
      <c r="BU49" s="3281" t="n"/>
      <c r="BV49" s="3281" t="n"/>
      <c r="BW49" s="3281" t="n"/>
      <c r="BX49" s="3281" t="n"/>
      <c r="BY49" s="3281" t="n"/>
      <c r="BZ49" s="1776" t="n"/>
      <c r="CA49" s="1777" t="n"/>
      <c r="CB49" s="3275" t="n"/>
      <c r="CC49" s="3281" t="n"/>
      <c r="CD49" s="3281" t="n"/>
      <c r="CE49" s="3281" t="n"/>
      <c r="CF49" s="3281" t="n"/>
      <c r="CG49" s="3281" t="n"/>
      <c r="CH49" s="1776" t="n"/>
      <c r="CI49" s="1777" t="n"/>
      <c r="CJ49" s="3275" t="n"/>
      <c r="CK49" s="3276" t="n"/>
      <c r="CL49" s="3276" t="n"/>
      <c r="CM49" s="3276" t="n"/>
      <c r="CN49" s="3276" t="n"/>
      <c r="CO49" s="3276" t="n"/>
      <c r="CP49" s="1658" t="n"/>
      <c r="CQ49" s="1719" t="n"/>
      <c r="CR49" s="3282" t="n">
        <v>-406.243844</v>
      </c>
      <c r="CS49" s="3276" t="n">
        <v>-614.5999999999999</v>
      </c>
      <c r="CT49" s="3276" t="n">
        <v>-373.9740062868483</v>
      </c>
      <c r="CU49" s="3276" t="n">
        <v>208.3561559999999</v>
      </c>
      <c r="CV49" s="3276" t="n">
        <v>-32.26983771315167</v>
      </c>
      <c r="CW49" s="3276" t="n">
        <v>-729.757942</v>
      </c>
      <c r="CX49" s="1672">
        <f>IFERROR(CR49/CW49-1,"-")</f>
        <v/>
      </c>
      <c r="CY49" s="1525" t="n"/>
      <c r="CZ49" s="3276" t="n">
        <v>-2634</v>
      </c>
      <c r="DA49" s="3276" t="n">
        <v>-1199.198265581635</v>
      </c>
      <c r="DB49" s="3276" t="n"/>
      <c r="DC49" s="3276" t="n"/>
      <c r="DD49" s="3276" t="n">
        <v>-1995.680091</v>
      </c>
      <c r="DE49" s="3283">
        <f>CZ49/DD49-1</f>
        <v/>
      </c>
      <c r="DF49" s="3283">
        <f>DA49/DD49-1</f>
        <v/>
      </c>
      <c r="DG49" s="3283">
        <f>DB49/DD49-1</f>
        <v/>
      </c>
      <c r="DH49" s="3283">
        <f>DC49/DD49-1</f>
        <v/>
      </c>
      <c r="DI49" s="3197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541" t="n"/>
      <c r="DO49" s="541" t="n"/>
      <c r="DP49" s="541" t="n"/>
      <c r="DQ49" s="45" t="n"/>
      <c r="DR49" s="45" t="n"/>
      <c r="DS49" s="45" t="n"/>
      <c r="DT49" s="45" t="n"/>
      <c r="DU49" s="45" t="n"/>
      <c r="DV49" s="45" t="n"/>
      <c r="DW49" s="45" t="n"/>
      <c r="DX49" s="2847">
        <f>(CS49-CZ49)*10^6</f>
        <v/>
      </c>
      <c r="DY49" s="2847">
        <f>(CT49-DC49)*10^6</f>
        <v/>
      </c>
      <c r="DZ49" s="2847">
        <f>(CW49-DD49)*10^6</f>
        <v/>
      </c>
      <c r="EA49" s="45" t="n"/>
      <c r="EB49" s="45" t="n"/>
      <c r="EC49" s="45" t="n"/>
      <c r="ED49" s="45" t="n"/>
      <c r="EE49" s="45" t="n"/>
      <c r="EF49" s="45" t="n"/>
      <c r="EG49" s="45" t="n"/>
      <c r="EH49" s="45" t="n"/>
      <c r="EI49" s="45" t="n"/>
      <c r="EJ49" s="45" t="n"/>
      <c r="EK49" s="45" t="n"/>
      <c r="EL49" s="45" t="n"/>
      <c r="EM49" s="45" t="n"/>
      <c r="EN49" s="45" t="n"/>
      <c r="EO49" s="45" t="n"/>
      <c r="EP49" s="45" t="n"/>
      <c r="EQ49" s="45" t="n"/>
      <c r="ER49" s="45" t="n"/>
      <c r="ES49" s="45" t="n"/>
      <c r="ET49" s="45" t="n"/>
      <c r="EU49" s="45" t="n"/>
      <c r="EV49" s="45" t="n"/>
      <c r="EW49" s="45" t="n"/>
      <c r="EX49" s="45" t="n"/>
      <c r="EY49" s="45" t="n"/>
      <c r="EZ49" s="45" t="n"/>
      <c r="FA49" s="45" t="n"/>
      <c r="FB49" s="45" t="n"/>
      <c r="FC49" s="45" t="n"/>
      <c r="FD49" s="45" t="n"/>
      <c r="FE49" s="45" t="n"/>
      <c r="FF49" s="45" t="n"/>
      <c r="FG49" s="45" t="n"/>
      <c r="FH49" s="45" t="n"/>
      <c r="FI49" s="45" t="n"/>
      <c r="FJ49" s="45" t="n"/>
      <c r="FK49" s="45" t="n"/>
      <c r="FL49" s="45" t="n"/>
      <c r="FM49" s="45" t="n"/>
      <c r="FN49" s="45" t="n"/>
      <c r="FO49" s="45" t="n"/>
      <c r="FP49" s="45" t="n"/>
      <c r="FQ49" s="45" t="n"/>
      <c r="FR49" s="45" t="n"/>
    </row>
    <row customFormat="1" hidden="1" r="50" s="1578">
      <c r="A50" s="1615" t="n"/>
      <c r="B50" s="1621" t="inlineStr">
        <is>
          <t>Dont Clé Internet Mobile</t>
        </is>
      </c>
      <c r="C50" s="425" t="inlineStr">
        <is>
          <t>MB43</t>
        </is>
      </c>
      <c r="D50" s="3275" t="n"/>
      <c r="E50" s="3287" t="n"/>
      <c r="F50" s="3287" t="n"/>
      <c r="G50" s="3287" t="n"/>
      <c r="H50" s="1658" t="n"/>
      <c r="I50" s="3287" t="n"/>
      <c r="J50" s="3275" t="n"/>
      <c r="K50" s="3287" t="n"/>
      <c r="L50" s="3287" t="n"/>
      <c r="M50" s="3287" t="n"/>
      <c r="N50" s="1658" t="n"/>
      <c r="O50" s="3277" t="n"/>
      <c r="P50" s="3275" t="n"/>
      <c r="Q50" s="3287" t="n"/>
      <c r="R50" s="3287" t="n"/>
      <c r="S50" s="3287" t="n"/>
      <c r="T50" s="1658" t="n"/>
      <c r="U50" s="1719" t="n"/>
      <c r="V50" s="3278" t="n"/>
      <c r="W50" s="3288" t="n"/>
      <c r="X50" s="3288" t="n"/>
      <c r="Y50" s="3288" t="n"/>
      <c r="Z50" s="3288" t="n"/>
      <c r="AA50" s="3288" t="n"/>
      <c r="AB50" s="1746" t="n"/>
      <c r="AC50" s="1719" t="n"/>
      <c r="AD50" s="3275" t="n"/>
      <c r="AE50" s="3287" t="n"/>
      <c r="AF50" s="3287" t="n"/>
      <c r="AG50" s="3287" t="n"/>
      <c r="AH50" s="3277" t="n"/>
      <c r="AI50" s="3287" t="n"/>
      <c r="AJ50" s="1658" t="n"/>
      <c r="AK50" s="3289" t="n"/>
      <c r="AL50" s="3275" t="n"/>
      <c r="AM50" s="3287" t="n"/>
      <c r="AN50" s="3287" t="n"/>
      <c r="AO50" s="3287" t="n"/>
      <c r="AP50" s="3287" t="n"/>
      <c r="AQ50" s="3287" t="n"/>
      <c r="AR50" s="3287" t="n"/>
      <c r="AS50" s="1658" t="n"/>
      <c r="AT50" s="3280" t="n"/>
      <c r="AU50" s="3275" t="n"/>
      <c r="AV50" s="3287" t="n"/>
      <c r="AW50" s="3287" t="n"/>
      <c r="AX50" s="3287" t="n"/>
      <c r="AY50" s="3287" t="n"/>
      <c r="AZ50" s="3287" t="n"/>
      <c r="BA50" s="1658" t="n"/>
      <c r="BB50" s="1719" t="n"/>
      <c r="BC50" s="3275" t="n"/>
      <c r="BD50" s="3287" t="n"/>
      <c r="BE50" s="3287" t="n"/>
      <c r="BF50" s="3287" t="n"/>
      <c r="BG50" s="3287" t="n"/>
      <c r="BH50" s="3287" t="n"/>
      <c r="BI50" s="1658" t="n"/>
      <c r="BJ50" s="1719" t="n"/>
      <c r="BK50" s="3275" t="n"/>
      <c r="BL50" s="3287" t="n"/>
      <c r="BM50" s="3287" t="n"/>
      <c r="BN50" s="3287" t="n"/>
      <c r="BO50" s="3287" t="n"/>
      <c r="BP50" s="3287" t="n"/>
      <c r="BQ50" s="3287" t="n"/>
      <c r="BR50" s="1658" t="n"/>
      <c r="BS50" s="3289" t="n"/>
      <c r="BT50" s="3275" t="n"/>
      <c r="BU50" s="3290" t="n"/>
      <c r="BV50" s="3290" t="n"/>
      <c r="BW50" s="3290" t="n"/>
      <c r="BX50" s="3290" t="n"/>
      <c r="BY50" s="3290" t="n"/>
      <c r="BZ50" s="1776" t="n"/>
      <c r="CA50" s="3291" t="n"/>
      <c r="CB50" s="3275" t="n"/>
      <c r="CC50" s="3290" t="n"/>
      <c r="CD50" s="3290" t="n"/>
      <c r="CE50" s="3290" t="n"/>
      <c r="CF50" s="3290" t="n"/>
      <c r="CG50" s="3290" t="n"/>
      <c r="CH50" s="1776" t="n"/>
      <c r="CI50" s="3291" t="n"/>
      <c r="CJ50" s="3275" t="n"/>
      <c r="CK50" s="3287" t="n"/>
      <c r="CL50" s="3287" t="n"/>
      <c r="CM50" s="3287" t="n"/>
      <c r="CN50" s="3287" t="n"/>
      <c r="CO50" s="3287" t="n"/>
      <c r="CP50" s="1658" t="n"/>
      <c r="CQ50" s="3289" t="n"/>
      <c r="CR50" s="3282" t="n"/>
      <c r="CS50" s="3276" t="n"/>
      <c r="CT50" s="3287" t="n"/>
      <c r="CU50" s="3287" t="n"/>
      <c r="CV50" s="3287" t="n"/>
      <c r="CW50" s="3287" t="n"/>
      <c r="CX50" s="3287">
        <f>IFERROR(CR50/CW50-1,"-")</f>
        <v/>
      </c>
      <c r="CY50" s="1525" t="n"/>
      <c r="CZ50" s="3287" t="n"/>
      <c r="DA50" s="3287" t="n"/>
      <c r="DB50" s="3287" t="n"/>
      <c r="DC50" s="3287" t="n"/>
      <c r="DD50" s="3287" t="n"/>
      <c r="DE50" s="3287" t="n"/>
      <c r="DF50" s="3287" t="n"/>
      <c r="DG50" s="3287" t="n"/>
      <c r="DH50" s="3287" t="n"/>
      <c r="DI50" s="3197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541" t="n"/>
      <c r="DO50" s="541" t="n"/>
      <c r="DP50" s="541" t="n"/>
      <c r="DQ50" s="45" t="n"/>
      <c r="DR50" s="45" t="n"/>
      <c r="DS50" s="45" t="n"/>
      <c r="DT50" s="45" t="n"/>
      <c r="DU50" s="45" t="n"/>
      <c r="DV50" s="45" t="n"/>
      <c r="DW50" s="45" t="n"/>
      <c r="DX50" s="2847">
        <f>(CS50-CZ50)*10^6</f>
        <v/>
      </c>
      <c r="DY50" s="2847">
        <f>(CT50-DC50)*10^6</f>
        <v/>
      </c>
      <c r="DZ50" s="2847">
        <f>(CW50-DD50)*10^6</f>
        <v/>
      </c>
      <c r="EA50" s="45" t="n"/>
      <c r="EB50" s="45" t="n"/>
      <c r="EC50" s="45" t="n"/>
      <c r="ED50" s="45" t="n"/>
      <c r="EE50" s="45" t="n"/>
      <c r="EF50" s="45" t="n"/>
      <c r="EG50" s="45" t="n"/>
      <c r="EH50" s="45" t="n"/>
      <c r="EI50" s="45" t="n"/>
      <c r="EJ50" s="45" t="n"/>
      <c r="EK50" s="45" t="n"/>
      <c r="EL50" s="45" t="n"/>
      <c r="EM50" s="45" t="n"/>
      <c r="EN50" s="45" t="n"/>
      <c r="EO50" s="45" t="n"/>
      <c r="EP50" s="45" t="n"/>
      <c r="EQ50" s="45" t="n"/>
      <c r="ER50" s="45" t="n"/>
      <c r="ES50" s="45" t="n"/>
      <c r="ET50" s="45" t="n"/>
      <c r="EU50" s="45" t="n"/>
      <c r="EV50" s="45" t="n"/>
      <c r="EW50" s="45" t="n"/>
      <c r="EX50" s="45" t="n"/>
      <c r="EY50" s="45" t="n"/>
      <c r="EZ50" s="45" t="n"/>
      <c r="FA50" s="45" t="n"/>
      <c r="FB50" s="45" t="n"/>
      <c r="FC50" s="45" t="n"/>
      <c r="FD50" s="45" t="n"/>
      <c r="FE50" s="45" t="n"/>
      <c r="FF50" s="45" t="n"/>
      <c r="FG50" s="45" t="n"/>
      <c r="FH50" s="45" t="n"/>
      <c r="FI50" s="45" t="n"/>
      <c r="FJ50" s="45" t="n"/>
      <c r="FK50" s="45" t="n"/>
      <c r="FL50" s="45" t="n"/>
      <c r="FM50" s="45" t="n"/>
      <c r="FN50" s="45" t="n"/>
      <c r="FO50" s="45" t="n"/>
      <c r="FP50" s="45" t="n"/>
      <c r="FQ50" s="45" t="n"/>
      <c r="FR50" s="45" t="n"/>
    </row>
    <row customFormat="1" r="51" s="1579">
      <c r="A51" s="1622" t="n"/>
      <c r="B51" s="1623" t="inlineStr">
        <is>
          <t>Dont provisions sur stocks</t>
        </is>
      </c>
      <c r="C51" s="425" t="inlineStr">
        <is>
          <t>MB44</t>
        </is>
      </c>
      <c r="D51" s="3275" t="n">
        <v>3.233713</v>
      </c>
      <c r="E51" s="3281" t="n">
        <v>0</v>
      </c>
      <c r="F51" s="3281" t="n">
        <v>3.233713</v>
      </c>
      <c r="G51" s="3281" t="n">
        <v>-2.739552</v>
      </c>
      <c r="H51" s="1658" t="n">
        <v>-2.180380222751749</v>
      </c>
      <c r="I51" s="1672" t="n"/>
      <c r="J51" s="3275" t="n">
        <v>2.904623</v>
      </c>
      <c r="K51" s="3281" t="n">
        <v>0</v>
      </c>
      <c r="L51" s="3281" t="n">
        <v>2.904623</v>
      </c>
      <c r="M51" s="3281" t="n">
        <v>-4.134762</v>
      </c>
      <c r="N51" s="1658" t="n">
        <v>-1.702488559196394</v>
      </c>
      <c r="O51" s="3277" t="n"/>
      <c r="P51" s="3275" t="n">
        <v>3.815567</v>
      </c>
      <c r="Q51" s="3281" t="n">
        <v>0</v>
      </c>
      <c r="R51" s="3281" t="n">
        <v>3.815567</v>
      </c>
      <c r="S51" s="3281" t="n">
        <v>-51.185489</v>
      </c>
      <c r="T51" s="1658" t="n">
        <v>-1.074543920055155</v>
      </c>
      <c r="U51" s="1719" t="n"/>
      <c r="V51" s="3278" t="n">
        <v>4.804242</v>
      </c>
      <c r="W51" s="3292" t="n">
        <v>0</v>
      </c>
      <c r="X51" s="3292" t="n">
        <v>0</v>
      </c>
      <c r="Y51" s="3292" t="n">
        <v>4.804242</v>
      </c>
      <c r="Z51" s="3292" t="n">
        <v>4.804242</v>
      </c>
      <c r="AA51" s="3292" t="n">
        <v>-4.69981</v>
      </c>
      <c r="AB51" s="1746" t="n">
        <v>-2.022220472742515</v>
      </c>
      <c r="AC51" s="1719" t="n"/>
      <c r="AD51" s="3275" t="n"/>
      <c r="AE51" s="3281" t="n"/>
      <c r="AF51" s="3281" t="n"/>
      <c r="AG51" s="3281" t="n"/>
      <c r="AH51" s="3277" t="n"/>
      <c r="AI51" s="3281" t="n"/>
      <c r="AJ51" s="1658" t="n"/>
      <c r="AK51" s="1719" t="n"/>
      <c r="AL51" s="3275" t="n"/>
      <c r="AM51" s="3281" t="n"/>
      <c r="AN51" s="3281" t="n"/>
      <c r="AO51" s="3281" t="n"/>
      <c r="AP51" s="3281" t="n"/>
      <c r="AQ51" s="3281" t="n"/>
      <c r="AR51" s="3281" t="n"/>
      <c r="AS51" s="1658" t="n"/>
      <c r="AT51" s="3280" t="n"/>
      <c r="AU51" s="3275" t="n"/>
      <c r="AV51" s="3281" t="n"/>
      <c r="AW51" s="3281" t="n"/>
      <c r="AX51" s="3281" t="n"/>
      <c r="AY51" s="3281" t="n"/>
      <c r="AZ51" s="3281" t="n"/>
      <c r="BA51" s="1658" t="n"/>
      <c r="BB51" s="1719" t="n"/>
      <c r="BC51" s="3275" t="n"/>
      <c r="BD51" s="3281" t="n"/>
      <c r="BE51" s="3281" t="n"/>
      <c r="BF51" s="3281" t="n"/>
      <c r="BG51" s="3281" t="n"/>
      <c r="BH51" s="3281" t="n"/>
      <c r="BI51" s="1658" t="n"/>
      <c r="BJ51" s="1719" t="n"/>
      <c r="BK51" s="3275" t="n"/>
      <c r="BL51" s="3281" t="n"/>
      <c r="BM51" s="3281" t="n"/>
      <c r="BN51" s="3281" t="n"/>
      <c r="BO51" s="3281" t="n"/>
      <c r="BP51" s="3281" t="n"/>
      <c r="BQ51" s="3281" t="n"/>
      <c r="BR51" s="1658" t="n"/>
      <c r="BS51" s="1719" t="n"/>
      <c r="BT51" s="3275" t="n"/>
      <c r="BU51" s="3281" t="n"/>
      <c r="BV51" s="3281" t="n"/>
      <c r="BW51" s="3281" t="n"/>
      <c r="BX51" s="3281" t="n"/>
      <c r="BY51" s="3281" t="n"/>
      <c r="BZ51" s="1776" t="n"/>
      <c r="CA51" s="1777" t="n"/>
      <c r="CB51" s="3275" t="n"/>
      <c r="CC51" s="3281" t="n"/>
      <c r="CD51" s="3281" t="n"/>
      <c r="CE51" s="3281" t="n"/>
      <c r="CF51" s="3281" t="n"/>
      <c r="CG51" s="3281" t="n"/>
      <c r="CH51" s="1776" t="n"/>
      <c r="CI51" s="1777" t="n"/>
      <c r="CJ51" s="3275" t="n"/>
      <c r="CK51" s="3281" t="n"/>
      <c r="CL51" s="3281" t="n"/>
      <c r="CM51" s="3281" t="n"/>
      <c r="CN51" s="3281" t="n"/>
      <c r="CO51" s="3281" t="n"/>
      <c r="CP51" s="1658" t="n"/>
      <c r="CQ51" s="1719" t="n"/>
      <c r="CR51" s="3282" t="n">
        <v>14.758145</v>
      </c>
      <c r="CS51" s="3276" t="n">
        <v>0</v>
      </c>
      <c r="CT51" s="3281" t="n">
        <v>9.953903</v>
      </c>
      <c r="CU51" s="3281" t="n">
        <v>14.758145</v>
      </c>
      <c r="CV51" s="3281" t="n">
        <v>4.804242</v>
      </c>
      <c r="CW51" s="3281" t="n">
        <v>-62.75961299999999</v>
      </c>
      <c r="CX51" s="1812">
        <f>IFERROR(CR51/CW51-1,"-")</f>
        <v/>
      </c>
      <c r="CY51" s="1525" t="n"/>
      <c r="CZ51" s="3281" t="n">
        <v>0</v>
      </c>
      <c r="DA51" s="3281" t="n">
        <v>0</v>
      </c>
      <c r="DB51" s="3281" t="n"/>
      <c r="DC51" s="3281" t="n"/>
      <c r="DD51" s="3281" t="n">
        <v>74.06523900000002</v>
      </c>
      <c r="DE51" s="3293">
        <f>CZ51/DD51-1</f>
        <v/>
      </c>
      <c r="DF51" s="3293">
        <f>DA51/DD51-1</f>
        <v/>
      </c>
      <c r="DG51" s="3293">
        <f>DB51/DD51-1</f>
        <v/>
      </c>
      <c r="DH51" s="3293">
        <f>DC51/DD51-1</f>
        <v/>
      </c>
      <c r="DI51" s="3197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418" t="n"/>
      <c r="DO51" s="418" t="n"/>
      <c r="DP51" s="418" t="n"/>
      <c r="DX51" s="2847">
        <f>(CS51-CZ51)*10^6</f>
        <v/>
      </c>
      <c r="DY51" s="2847">
        <f>(CT51-DC51)*10^6</f>
        <v/>
      </c>
      <c r="DZ51" s="2847">
        <f>(CW51-DD51)*10^6</f>
        <v/>
      </c>
    </row>
    <row customHeight="1" ht="15" r="52">
      <c r="A52" s="1613" t="n"/>
      <c r="B52" s="1614" t="inlineStr">
        <is>
          <t>Commissions</t>
        </is>
      </c>
      <c r="C52" s="425" t="inlineStr">
        <is>
          <t>MB45</t>
        </is>
      </c>
      <c r="D52" s="2662" t="n">
        <v>-802.5915639999999</v>
      </c>
      <c r="E52" s="2662" t="n">
        <v>-971.3367157037079</v>
      </c>
      <c r="F52" s="2662" t="n">
        <v>168.745151703708</v>
      </c>
      <c r="G52" s="2662" t="n">
        <v>-910.055464</v>
      </c>
      <c r="H52" s="934" t="n">
        <v>-0.118085000586294</v>
      </c>
      <c r="I52" s="780" t="n"/>
      <c r="J52" s="2662" t="n">
        <v>-843.8357080000001</v>
      </c>
      <c r="K52" s="2662" t="n">
        <v>-935.8117317522936</v>
      </c>
      <c r="L52" s="2662" t="n">
        <v>91.97602375229349</v>
      </c>
      <c r="M52" s="2662" t="n">
        <v>-888.648145</v>
      </c>
      <c r="N52" s="934" t="n">
        <v>-0.05042764929194776</v>
      </c>
      <c r="O52" s="3069" t="n"/>
      <c r="P52" s="2662" t="n">
        <v>-891.1908149999999</v>
      </c>
      <c r="Q52" s="2662" t="n">
        <v>-1039.717412153093</v>
      </c>
      <c r="R52" s="2662" t="n">
        <v>148.526597153093</v>
      </c>
      <c r="S52" s="2662" t="n">
        <v>-995.0197720000001</v>
      </c>
      <c r="T52" s="934" t="n">
        <v>-0.1043486370037682</v>
      </c>
      <c r="U52" s="659" t="n"/>
      <c r="V52" s="2664" t="n">
        <v>-876.6508430000001</v>
      </c>
      <c r="W52" s="2664" t="n">
        <v>-1013.90119710886</v>
      </c>
      <c r="X52" s="2664" t="n">
        <v>-856.6890961721305</v>
      </c>
      <c r="Y52" s="2664" t="n">
        <v>137.2503541088598</v>
      </c>
      <c r="Z52" s="2664" t="n">
        <v>-19.96174682786966</v>
      </c>
      <c r="AA52" s="2664" t="n">
        <v>-961.2657530000001</v>
      </c>
      <c r="AB52" s="1745" t="n">
        <v>-0.08802447162600624</v>
      </c>
      <c r="AC52" s="659" t="n"/>
      <c r="AD52" s="2662" t="n"/>
      <c r="AE52" s="2662" t="n"/>
      <c r="AF52" s="2662" t="n"/>
      <c r="AG52" s="2662" t="n"/>
      <c r="AH52" s="3069" t="n"/>
      <c r="AI52" s="2662" t="n"/>
      <c r="AJ52" s="934" t="n"/>
      <c r="AK52" s="659" t="n"/>
      <c r="AL52" s="2662" t="n"/>
      <c r="AM52" s="2662" t="n"/>
      <c r="AN52" s="2662" t="n"/>
      <c r="AO52" s="2662" t="n"/>
      <c r="AP52" s="2662" t="n"/>
      <c r="AQ52" s="2662" t="n"/>
      <c r="AR52" s="2662" t="n"/>
      <c r="AS52" s="934" t="n"/>
      <c r="AT52" s="3067" t="n"/>
      <c r="AU52" s="2662" t="n"/>
      <c r="AV52" s="2662" t="n"/>
      <c r="AW52" s="2662" t="n"/>
      <c r="AX52" s="2662" t="n"/>
      <c r="AY52" s="2662" t="n"/>
      <c r="AZ52" s="2662" t="n"/>
      <c r="BA52" s="934" t="n"/>
      <c r="BB52" s="659" t="n"/>
      <c r="BC52" s="2662" t="n"/>
      <c r="BD52" s="2662" t="n"/>
      <c r="BE52" s="2662" t="n"/>
      <c r="BF52" s="2662" t="n"/>
      <c r="BG52" s="2662" t="n"/>
      <c r="BH52" s="2662" t="n"/>
      <c r="BI52" s="934" t="n"/>
      <c r="BJ52" s="659" t="n"/>
      <c r="BK52" s="2662" t="n"/>
      <c r="BL52" s="2662" t="n"/>
      <c r="BM52" s="2662" t="n"/>
      <c r="BN52" s="2662" t="n"/>
      <c r="BO52" s="2662" t="n"/>
      <c r="BP52" s="2662" t="n"/>
      <c r="BQ52" s="2662" t="n"/>
      <c r="BR52" s="934" t="n"/>
      <c r="BS52" s="659" t="n"/>
      <c r="BT52" s="2662" t="n"/>
      <c r="BU52" s="2662" t="n"/>
      <c r="BV52" s="2662" t="n"/>
      <c r="BW52" s="2662" t="n"/>
      <c r="BX52" s="2662" t="n"/>
      <c r="BY52" s="2662" t="n"/>
      <c r="BZ52" s="934" t="n"/>
      <c r="CA52" s="659" t="n"/>
      <c r="CB52" s="2662" t="n"/>
      <c r="CC52" s="2662" t="n"/>
      <c r="CD52" s="2662" t="n"/>
      <c r="CE52" s="2662" t="n"/>
      <c r="CF52" s="2662" t="n"/>
      <c r="CG52" s="2662" t="n"/>
      <c r="CH52" s="934" t="n"/>
      <c r="CI52" s="659" t="n"/>
      <c r="CJ52" s="2662" t="n"/>
      <c r="CK52" s="2662" t="n"/>
      <c r="CL52" s="2662" t="n"/>
      <c r="CM52" s="2662" t="n"/>
      <c r="CN52" s="2662" t="n"/>
      <c r="CO52" s="2662" t="n"/>
      <c r="CP52" s="934" t="n"/>
      <c r="CQ52" s="659" t="n"/>
      <c r="CR52" s="3274" t="n">
        <v>-3414.26893</v>
      </c>
      <c r="CS52" s="2662" t="n">
        <v>-3960.767056717954</v>
      </c>
      <c r="CT52" s="2662" t="n">
        <v>-3394.30718317213</v>
      </c>
      <c r="CU52" s="2662" t="n">
        <v>546.4981267179542</v>
      </c>
      <c r="CV52" s="2662" t="n">
        <v>-19.96174682786977</v>
      </c>
      <c r="CW52" s="2662" t="n">
        <v>-3754.989134</v>
      </c>
      <c r="CX52" s="780">
        <f>IFERROR(CR52/CW52-1,"-")</f>
        <v/>
      </c>
      <c r="CY52" s="1525" t="n"/>
      <c r="CZ52" s="2662" t="n">
        <v>-11951.7576010857</v>
      </c>
      <c r="DA52" s="2662" t="n">
        <v>-11353.327596426</v>
      </c>
      <c r="DB52" s="2662" t="n"/>
      <c r="DC52" s="2662" t="n"/>
      <c r="DD52" s="2662" t="n">
        <v>-10384.012152</v>
      </c>
      <c r="DE52" s="2691">
        <f>CZ52/DD52-1</f>
        <v/>
      </c>
      <c r="DF52" s="2691">
        <f>DA52/DD52-1</f>
        <v/>
      </c>
      <c r="DG52" s="2691">
        <f>DB52/DD52-1</f>
        <v/>
      </c>
      <c r="DH52" s="2691">
        <f>DC52/DD52-1</f>
        <v/>
      </c>
      <c r="DI52" s="3197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X52" s="2847">
        <f>(CS52-CZ52)*10^6</f>
        <v/>
      </c>
      <c r="DY52" s="2847">
        <f>(CT52-DC52)*10^6</f>
        <v/>
      </c>
      <c r="DZ52" s="2847">
        <f>(CW52-DD52)*10^6</f>
        <v/>
      </c>
    </row>
    <row customHeight="1" ht="15" r="53">
      <c r="A53" s="443" t="n"/>
      <c r="B53" s="1623" t="inlineStr">
        <is>
          <t>Dont commissions up-front</t>
        </is>
      </c>
      <c r="C53" s="425" t="inlineStr">
        <is>
          <t>MB46</t>
        </is>
      </c>
      <c r="D53" s="2671" t="n">
        <v>-2.237289</v>
      </c>
      <c r="E53" s="2671" t="n">
        <v>-4.26858383356907</v>
      </c>
      <c r="F53" s="2671" t="n">
        <v>2.03129483356907</v>
      </c>
      <c r="G53" s="2671" t="n">
        <v>-22.956492</v>
      </c>
      <c r="H53" s="667" t="n">
        <v>-0.9025422089751344</v>
      </c>
      <c r="I53" s="353" t="n"/>
      <c r="J53" s="2671" t="n">
        <v>-3.112126</v>
      </c>
      <c r="K53" s="2671" t="n">
        <v>-4.26858383356907</v>
      </c>
      <c r="L53" s="2671" t="n">
        <v>1.15645783356907</v>
      </c>
      <c r="M53" s="2671" t="n">
        <v>-8.813560000000001</v>
      </c>
      <c r="N53" s="667" t="n">
        <v>-0.6468934233158905</v>
      </c>
      <c r="O53" s="2779" t="n"/>
      <c r="P53" s="2671" t="n">
        <v>-2.391757</v>
      </c>
      <c r="Q53" s="2671" t="n">
        <v>-4.26858383356907</v>
      </c>
      <c r="R53" s="2671" t="n">
        <v>1.876826833569071</v>
      </c>
      <c r="S53" s="2671" t="n">
        <v>-5.168582</v>
      </c>
      <c r="T53" s="667" t="n">
        <v>-0.5372508359159244</v>
      </c>
      <c r="U53" s="482" t="n"/>
      <c r="V53" s="2674" t="n">
        <v>-2.896486</v>
      </c>
      <c r="W53" s="2674" t="n">
        <v>-4.26858383356907</v>
      </c>
      <c r="X53" s="2674" t="n">
        <v>-3.573732854487421</v>
      </c>
      <c r="Y53" s="2674" t="n">
        <v>1.37209783356907</v>
      </c>
      <c r="Z53" s="2674" t="n">
        <v>0.6772468544874206</v>
      </c>
      <c r="AA53" s="2674" t="n">
        <v>-9.788136</v>
      </c>
      <c r="AB53" s="667" t="n">
        <v>-0.7040819620814422</v>
      </c>
      <c r="AC53" s="482" t="n"/>
      <c r="AD53" s="2671" t="n"/>
      <c r="AE53" s="2671" t="n"/>
      <c r="AF53" s="2671" t="n"/>
      <c r="AG53" s="2671" t="n"/>
      <c r="AH53" s="2779" t="n"/>
      <c r="AI53" s="2671" t="n"/>
      <c r="AJ53" s="667" t="n"/>
      <c r="AK53" s="482" t="n"/>
      <c r="AL53" s="2671" t="n"/>
      <c r="AM53" s="2671" t="n"/>
      <c r="AN53" s="2671" t="n"/>
      <c r="AO53" s="2671" t="n"/>
      <c r="AP53" s="2671" t="n"/>
      <c r="AQ53" s="2671" t="n"/>
      <c r="AR53" s="2671" t="n"/>
      <c r="AS53" s="667" t="n"/>
      <c r="AT53" s="2862" t="n"/>
      <c r="AU53" s="2671" t="n"/>
      <c r="AV53" s="2671" t="n"/>
      <c r="AW53" s="2671" t="n"/>
      <c r="AX53" s="2671" t="n"/>
      <c r="AY53" s="2671" t="n"/>
      <c r="AZ53" s="2671" t="n"/>
      <c r="BA53" s="667" t="n"/>
      <c r="BB53" s="482" t="n"/>
      <c r="BC53" s="2671" t="n"/>
      <c r="BD53" s="2671" t="n"/>
      <c r="BE53" s="2671" t="n"/>
      <c r="BF53" s="2671" t="n"/>
      <c r="BG53" s="2671" t="n"/>
      <c r="BH53" s="2671" t="n"/>
      <c r="BI53" s="667" t="n"/>
      <c r="BJ53" s="482" t="n"/>
      <c r="BK53" s="2671" t="n"/>
      <c r="BL53" s="2671" t="n"/>
      <c r="BM53" s="2671" t="n"/>
      <c r="BN53" s="2671" t="n"/>
      <c r="BO53" s="2671" t="n"/>
      <c r="BP53" s="2671" t="n"/>
      <c r="BQ53" s="2671" t="n"/>
      <c r="BR53" s="667" t="n"/>
      <c r="BS53" s="482" t="n"/>
      <c r="BT53" s="2671" t="n"/>
      <c r="BU53" s="2671" t="n"/>
      <c r="BV53" s="2671" t="n"/>
      <c r="BW53" s="2671" t="n"/>
      <c r="BX53" s="2671" t="n"/>
      <c r="BY53" s="2671" t="n"/>
      <c r="BZ53" s="667" t="n"/>
      <c r="CA53" s="482" t="n"/>
      <c r="CB53" s="2671" t="n"/>
      <c r="CC53" s="2671" t="n"/>
      <c r="CD53" s="2671" t="n"/>
      <c r="CE53" s="2671" t="n"/>
      <c r="CF53" s="2671" t="n"/>
      <c r="CG53" s="2671" t="n"/>
      <c r="CH53" s="667" t="n"/>
      <c r="CI53" s="482" t="n"/>
      <c r="CJ53" s="2671" t="n"/>
      <c r="CK53" s="2671" t="n"/>
      <c r="CL53" s="2671" t="n"/>
      <c r="CM53" s="2671" t="n"/>
      <c r="CN53" s="2671" t="n"/>
      <c r="CO53" s="2671" t="n"/>
      <c r="CP53" s="667" t="n"/>
      <c r="CQ53" s="482" t="n"/>
      <c r="CR53" s="2779" t="n">
        <v>-10.637658</v>
      </c>
      <c r="CS53" s="2671" t="n">
        <v>-17.07433533427628</v>
      </c>
      <c r="CT53" s="2671" t="n">
        <v>-11.31490485448742</v>
      </c>
      <c r="CU53" s="2671" t="n">
        <v>6.436677334276281</v>
      </c>
      <c r="CV53" s="2671" t="n">
        <v>0.6772468544874215</v>
      </c>
      <c r="CW53" s="2671" t="n">
        <v>-46.72677</v>
      </c>
      <c r="CX53" s="353">
        <f>IFERROR(CR53/CW53-1,"-")</f>
        <v/>
      </c>
      <c r="CY53" s="1525" t="n"/>
      <c r="CZ53" s="2671" t="n">
        <v>-51.2230060028288</v>
      </c>
      <c r="DA53" s="2671" t="n">
        <v>-43.50946261329949</v>
      </c>
      <c r="DB53" s="2671" t="n"/>
      <c r="DC53" s="2671" t="n"/>
      <c r="DD53" s="2671" t="n">
        <v>-78.83205800000002</v>
      </c>
      <c r="DE53" s="2677">
        <f>CZ53/DD53-1</f>
        <v/>
      </c>
      <c r="DF53" s="2677">
        <f>DA53/DD53-1</f>
        <v/>
      </c>
      <c r="DG53" s="2677">
        <f>DB53/DD53-1</f>
        <v/>
      </c>
      <c r="DH53" s="2677">
        <f>DC53/DD53-1</f>
        <v/>
      </c>
      <c r="DI53" s="3197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X53" s="2847">
        <f>(CS53-CZ53)*10^6</f>
        <v/>
      </c>
      <c r="DY53" s="2847">
        <f>(CT53-DC53)*10^6</f>
        <v/>
      </c>
      <c r="DZ53" s="2847">
        <f>(CW53-DD53)*10^6</f>
        <v/>
      </c>
      <c r="EA53" s="2605" t="n">
        <v>289.874263</v>
      </c>
      <c r="EB53" s="2605" t="n">
        <v>22.828125</v>
      </c>
    </row>
    <row customHeight="1" ht="15" r="54">
      <c r="A54" s="443" t="n"/>
      <c r="B54" s="1623" t="inlineStr">
        <is>
          <t>Dont avoirs de performance</t>
        </is>
      </c>
      <c r="C54" s="425" t="inlineStr">
        <is>
          <t>MB47</t>
        </is>
      </c>
      <c r="D54" s="2671" t="n">
        <v>-386.823197</v>
      </c>
      <c r="E54" s="2671" t="n">
        <v>-460.5065572756997</v>
      </c>
      <c r="F54" s="2671" t="n">
        <v>73.68336027569973</v>
      </c>
      <c r="G54" s="2671" t="n">
        <v>-472.252242</v>
      </c>
      <c r="H54" s="667" t="n">
        <v>-0.1808970660217639</v>
      </c>
      <c r="I54" s="353" t="n"/>
      <c r="J54" s="2671" t="n">
        <v>-392.335166</v>
      </c>
      <c r="K54" s="2671" t="n">
        <v>-435.2666673900289</v>
      </c>
      <c r="L54" s="2671" t="n">
        <v>42.93150139002887</v>
      </c>
      <c r="M54" s="2671" t="n">
        <v>-473.016966</v>
      </c>
      <c r="N54" s="667" t="n">
        <v>-0.1705685119125304</v>
      </c>
      <c r="O54" s="2779" t="n"/>
      <c r="P54" s="2671" t="n">
        <v>-382.435727</v>
      </c>
      <c r="Q54" s="2671" t="n">
        <v>-491.3688014382194</v>
      </c>
      <c r="R54" s="2671" t="n">
        <v>108.9330744382194</v>
      </c>
      <c r="S54" s="2671" t="n">
        <v>-542.9171720000001</v>
      </c>
      <c r="T54" s="667" t="n">
        <v>-0.2955910280178061</v>
      </c>
      <c r="U54" s="482" t="n"/>
      <c r="V54" s="2674" t="n">
        <v>-347.263994</v>
      </c>
      <c r="W54" s="2674" t="n">
        <v>-474.991571890752</v>
      </c>
      <c r="X54" s="2674" t="n">
        <v>-357.373285448742</v>
      </c>
      <c r="Y54" s="2674" t="n">
        <v>127.727577890752</v>
      </c>
      <c r="Z54" s="2674" t="n">
        <v>10.109291448742</v>
      </c>
      <c r="AA54" s="2674" t="n">
        <v>-519.127101</v>
      </c>
      <c r="AB54" s="667" t="n">
        <v>-0.331061712380144</v>
      </c>
      <c r="AC54" s="482" t="n"/>
      <c r="AD54" s="2671" t="n"/>
      <c r="AE54" s="2671" t="n"/>
      <c r="AF54" s="2671" t="n"/>
      <c r="AG54" s="2671" t="n"/>
      <c r="AH54" s="2779" t="n"/>
      <c r="AI54" s="2671" t="n"/>
      <c r="AJ54" s="667" t="n"/>
      <c r="AK54" s="482" t="n"/>
      <c r="AL54" s="2671" t="n"/>
      <c r="AM54" s="2671" t="n"/>
      <c r="AN54" s="2671" t="n"/>
      <c r="AO54" s="2671" t="n"/>
      <c r="AP54" s="2671" t="n"/>
      <c r="AQ54" s="2671" t="n"/>
      <c r="AR54" s="2671" t="n"/>
      <c r="AS54" s="667" t="n"/>
      <c r="AT54" s="2862" t="n"/>
      <c r="AU54" s="2671" t="n"/>
      <c r="AV54" s="2671" t="n"/>
      <c r="AW54" s="2671" t="n"/>
      <c r="AX54" s="2671" t="n"/>
      <c r="AY54" s="2671" t="n"/>
      <c r="AZ54" s="2671" t="n"/>
      <c r="BA54" s="667" t="n"/>
      <c r="BB54" s="482" t="n"/>
      <c r="BC54" s="2671" t="n"/>
      <c r="BD54" s="2671" t="n"/>
      <c r="BE54" s="2671" t="n"/>
      <c r="BF54" s="2671" t="n"/>
      <c r="BG54" s="2671" t="n"/>
      <c r="BH54" s="2671" t="n"/>
      <c r="BI54" s="667" t="n"/>
      <c r="BJ54" s="482" t="n"/>
      <c r="BK54" s="2671" t="n"/>
      <c r="BL54" s="2671" t="n"/>
      <c r="BM54" s="2671" t="n"/>
      <c r="BN54" s="2671" t="n"/>
      <c r="BO54" s="2671" t="n"/>
      <c r="BP54" s="2671" t="n"/>
      <c r="BQ54" s="2671" t="n"/>
      <c r="BR54" s="667" t="n"/>
      <c r="BS54" s="482" t="n"/>
      <c r="BT54" s="2671" t="n"/>
      <c r="BU54" s="2671" t="n"/>
      <c r="BV54" s="2671" t="n"/>
      <c r="BW54" s="2671" t="n"/>
      <c r="BX54" s="2671" t="n"/>
      <c r="BY54" s="2671" t="n"/>
      <c r="BZ54" s="667" t="n"/>
      <c r="CA54" s="482" t="n"/>
      <c r="CB54" s="2671" t="n"/>
      <c r="CC54" s="2671" t="n"/>
      <c r="CD54" s="2671" t="n"/>
      <c r="CE54" s="2671" t="n"/>
      <c r="CF54" s="2671" t="n"/>
      <c r="CG54" s="2671" t="n"/>
      <c r="CH54" s="667" t="n"/>
      <c r="CI54" s="482" t="n"/>
      <c r="CJ54" s="2671" t="n"/>
      <c r="CK54" s="2671" t="n"/>
      <c r="CL54" s="2671" t="n"/>
      <c r="CM54" s="2671" t="n"/>
      <c r="CN54" s="2671" t="n"/>
      <c r="CO54" s="2671" t="n"/>
      <c r="CP54" s="667" t="n"/>
      <c r="CQ54" s="482" t="n"/>
      <c r="CR54" s="2779" t="n">
        <v>-1508.858084</v>
      </c>
      <c r="CS54" s="2671" t="n">
        <v>-1862.1335979947</v>
      </c>
      <c r="CT54" s="2671" t="n">
        <v>-1518.967375448742</v>
      </c>
      <c r="CU54" s="2671" t="n">
        <v>353.2755139947001</v>
      </c>
      <c r="CV54" s="2671" t="n">
        <v>10.10929144874217</v>
      </c>
      <c r="CW54" s="2671" t="n">
        <v>-2007.313481</v>
      </c>
      <c r="CX54" s="353">
        <f>IFERROR(CR54/CW54-1,"-")</f>
        <v/>
      </c>
      <c r="CY54" s="1525" t="n"/>
      <c r="CZ54" s="2671" t="n">
        <v>-5122.30060028288</v>
      </c>
      <c r="DA54" s="2671" t="n">
        <v>-4743.423151329948</v>
      </c>
      <c r="DB54" s="2671" t="n"/>
      <c r="DC54" s="2671" t="n"/>
      <c r="DD54" s="2671" t="n">
        <v>-5077.553677999999</v>
      </c>
      <c r="DE54" s="2677">
        <f>CZ54/DD54-1</f>
        <v/>
      </c>
      <c r="DF54" s="2677">
        <f>DA54/DD54-1</f>
        <v/>
      </c>
      <c r="DG54" s="2677">
        <f>DB54/DD54-1</f>
        <v/>
      </c>
      <c r="DH54" s="2677">
        <f>DC54/DD54-1</f>
        <v/>
      </c>
      <c r="DI54" s="3197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X54" s="2847">
        <f>(CS54-CZ54)*10^6</f>
        <v/>
      </c>
      <c r="DY54" s="2847">
        <f>(CT54-DC54)*10^6</f>
        <v/>
      </c>
      <c r="DZ54" s="2847">
        <f>(CW54-DD54)*10^6</f>
        <v/>
      </c>
      <c r="EA54" s="2605" t="n">
        <v>6659.847838</v>
      </c>
      <c r="EB54" s="2605">
        <f>EA54+CR54</f>
        <v/>
      </c>
      <c r="EC54" t="n">
        <v>136.148830096214</v>
      </c>
    </row>
    <row customFormat="1" hidden="1" r="55" s="45">
      <c r="A55" s="1592" t="n"/>
      <c r="B55" s="1619" t="inlineStr">
        <is>
          <t>Dont Reversement MAB à MM</t>
        </is>
      </c>
      <c r="C55" s="425" t="inlineStr">
        <is>
          <t>MB48</t>
        </is>
      </c>
      <c r="D55" s="3287" t="n"/>
      <c r="E55" s="3284" t="n"/>
      <c r="F55" s="3284" t="n"/>
      <c r="G55" s="3284" t="n"/>
      <c r="H55" s="1643" t="n"/>
      <c r="I55" s="3284" t="n"/>
      <c r="J55" s="3287" t="n"/>
      <c r="K55" s="3284" t="n"/>
      <c r="L55" s="3284" t="n"/>
      <c r="M55" s="3284" t="n"/>
      <c r="N55" s="1643" t="n"/>
      <c r="O55" s="3216" t="n"/>
      <c r="P55" s="3287" t="n"/>
      <c r="Q55" s="3284" t="n"/>
      <c r="R55" s="3284" t="n"/>
      <c r="S55" s="3284" t="n"/>
      <c r="T55" s="1643" t="n"/>
      <c r="U55" s="1692" t="n"/>
      <c r="V55" s="2674" t="n"/>
      <c r="W55" s="3285" t="n"/>
      <c r="X55" s="3285" t="n"/>
      <c r="Y55" s="3285" t="n"/>
      <c r="Z55" s="3285" t="n"/>
      <c r="AA55" s="3285" t="n"/>
      <c r="AB55" s="1737" t="n"/>
      <c r="AC55" s="1692" t="n"/>
      <c r="AD55" s="2671" t="n"/>
      <c r="AE55" s="3284" t="n"/>
      <c r="AF55" s="3284" t="n"/>
      <c r="AG55" s="3284" t="n"/>
      <c r="AH55" s="3216" t="n"/>
      <c r="AI55" s="3284" t="n"/>
      <c r="AJ55" s="1643" t="n"/>
      <c r="AK55" s="3286" t="n"/>
      <c r="AL55" s="2671" t="n"/>
      <c r="AM55" s="3284" t="n"/>
      <c r="AN55" s="3284" t="n"/>
      <c r="AO55" s="3284" t="n"/>
      <c r="AP55" s="3284" t="n"/>
      <c r="AQ55" s="3284" t="n"/>
      <c r="AR55" s="3284" t="n"/>
      <c r="AS55" s="1643" t="n"/>
      <c r="AT55" s="3218" t="n"/>
      <c r="AU55" s="2671" t="n"/>
      <c r="AV55" s="3284" t="n"/>
      <c r="AW55" s="3284" t="n"/>
      <c r="AX55" s="3284" t="n"/>
      <c r="AY55" s="3284" t="n"/>
      <c r="AZ55" s="3284" t="n"/>
      <c r="BA55" s="1643" t="n"/>
      <c r="BB55" s="1692" t="n"/>
      <c r="BC55" s="2671" t="n"/>
      <c r="BD55" s="3284" t="n"/>
      <c r="BE55" s="3284" t="n"/>
      <c r="BF55" s="3284" t="n"/>
      <c r="BG55" s="3284" t="n"/>
      <c r="BH55" s="3284" t="n"/>
      <c r="BI55" s="1643" t="n"/>
      <c r="BJ55" s="1692" t="n"/>
      <c r="BK55" s="2671" t="n"/>
      <c r="BL55" s="3284" t="n"/>
      <c r="BM55" s="3284" t="n"/>
      <c r="BN55" s="3284" t="n"/>
      <c r="BO55" s="3284" t="n"/>
      <c r="BP55" s="3284" t="n"/>
      <c r="BQ55" s="3284" t="n"/>
      <c r="BR55" s="1643" t="n"/>
      <c r="BS55" s="3286" t="n"/>
      <c r="BT55" s="2671" t="n"/>
      <c r="BU55" s="2753" t="n"/>
      <c r="BV55" s="2753" t="n"/>
      <c r="BW55" s="2753" t="n"/>
      <c r="BX55" s="2753" t="n"/>
      <c r="BY55" s="2753" t="n"/>
      <c r="BZ55" s="667" t="n"/>
      <c r="CA55" s="2676" t="n"/>
      <c r="CB55" s="2671" t="n"/>
      <c r="CC55" s="2753" t="n"/>
      <c r="CD55" s="2753" t="n"/>
      <c r="CE55" s="2753" t="n"/>
      <c r="CF55" s="2753" t="n"/>
      <c r="CG55" s="2753" t="n"/>
      <c r="CH55" s="667" t="n"/>
      <c r="CI55" s="2676" t="n"/>
      <c r="CJ55" s="2671" t="n"/>
      <c r="CK55" s="3284" t="n"/>
      <c r="CL55" s="3284" t="n"/>
      <c r="CM55" s="3284" t="n"/>
      <c r="CN55" s="3284" t="n"/>
      <c r="CO55" s="3284" t="n"/>
      <c r="CP55" s="1643" t="n"/>
      <c r="CQ55" s="3286" t="n"/>
      <c r="CR55" s="3282" t="n"/>
      <c r="CS55" s="3284" t="n"/>
      <c r="CT55" s="3284" t="n"/>
      <c r="CU55" s="3284">
        <f>+CR55-CS55</f>
        <v/>
      </c>
      <c r="CV55" s="3284">
        <f>+CR55-CT55</f>
        <v/>
      </c>
      <c r="CW55" s="3284" t="n"/>
      <c r="CX55" s="3284">
        <f>IFERROR(CR55/CW55-1,"-")</f>
        <v/>
      </c>
      <c r="CY55" s="1525" t="n"/>
      <c r="CZ55" s="3284" t="n"/>
      <c r="DA55" s="3284" t="n"/>
      <c r="DB55" s="3284" t="n"/>
      <c r="DC55" s="3284" t="n"/>
      <c r="DD55" s="3284" t="n"/>
      <c r="DE55" s="3284" t="n"/>
      <c r="DF55" s="3284" t="n"/>
      <c r="DG55" s="3284" t="n"/>
      <c r="DH55" s="3284" t="n"/>
      <c r="DI55" s="3197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541" t="n"/>
      <c r="DO55" s="541" t="n"/>
      <c r="DP55" s="541" t="n"/>
      <c r="DX55" s="2847">
        <f>(CS55-CZ55)*10^6</f>
        <v/>
      </c>
      <c r="DY55" s="2847">
        <f>(CT55-DC55)*10^6</f>
        <v/>
      </c>
      <c r="DZ55" s="2847">
        <f>(CW55-DD55)*10^6</f>
        <v/>
      </c>
    </row>
    <row customFormat="1" r="56" s="2604">
      <c r="A56" s="3294" t="n"/>
      <c r="B56" s="1626" t="inlineStr">
        <is>
          <t>Dont Commissions Flooz</t>
        </is>
      </c>
      <c r="C56" s="425" t="inlineStr">
        <is>
          <t>MB49</t>
        </is>
      </c>
      <c r="D56" s="3295" t="n">
        <v>-413.531078</v>
      </c>
      <c r="E56" s="3295" t="n">
        <v>-506.5615745944391</v>
      </c>
      <c r="F56" s="3295" t="n">
        <v>93.03049659443911</v>
      </c>
      <c r="G56" s="3295" t="n">
        <v>-414.84673</v>
      </c>
      <c r="H56" s="1659" t="n">
        <v>-0.003171417067696303</v>
      </c>
      <c r="I56" s="1673" t="n"/>
      <c r="J56" s="3295" t="n">
        <v>-448.388416</v>
      </c>
      <c r="K56" s="3295" t="n">
        <v>-496.2764805286955</v>
      </c>
      <c r="L56" s="3295" t="n">
        <v>47.88806452869551</v>
      </c>
      <c r="M56" s="3295" t="n">
        <v>-406.817619</v>
      </c>
      <c r="N56" s="1659" t="n">
        <v>0.1021853406993172</v>
      </c>
      <c r="O56" s="3296" t="n"/>
      <c r="P56" s="3295" t="n">
        <v>-506.363331</v>
      </c>
      <c r="Q56" s="3295" t="n">
        <v>-544.0800268813044</v>
      </c>
      <c r="R56" s="3295" t="n">
        <v>37.71669588130442</v>
      </c>
      <c r="S56" s="3295" t="n">
        <v>-446.934018</v>
      </c>
      <c r="T56" s="1659" t="n">
        <v>0.1329711111853653</v>
      </c>
      <c r="U56" s="1725" t="n"/>
      <c r="V56" s="3297" t="n">
        <v>-526.4903630000001</v>
      </c>
      <c r="W56" s="3298" t="n">
        <v>-534.641041384543</v>
      </c>
      <c r="X56" s="3298" t="n">
        <v>-495.742077868901</v>
      </c>
      <c r="Y56" s="3298" t="n">
        <v>8.150678384542857</v>
      </c>
      <c r="Z56" s="3298" t="n">
        <v>-30.74828513109912</v>
      </c>
      <c r="AA56" s="3298" t="n">
        <v>-432.350516</v>
      </c>
      <c r="AB56" s="1747" t="n">
        <v>0.2177396429891161</v>
      </c>
      <c r="AC56" s="1725" t="n"/>
      <c r="AD56" s="2750" t="n"/>
      <c r="AE56" s="3295" t="n"/>
      <c r="AF56" s="3295" t="n"/>
      <c r="AG56" s="3295" t="n"/>
      <c r="AH56" s="3296" t="n"/>
      <c r="AI56" s="3295" t="n"/>
      <c r="AJ56" s="1659" t="n"/>
      <c r="AK56" s="1725" t="n"/>
      <c r="AL56" s="2750" t="n"/>
      <c r="AM56" s="3295" t="n"/>
      <c r="AN56" s="2750" t="n"/>
      <c r="AO56" s="3295" t="n"/>
      <c r="AP56" s="3295" t="n"/>
      <c r="AQ56" s="3295" t="n"/>
      <c r="AR56" s="3295" t="n"/>
      <c r="AS56" s="1659" t="n"/>
      <c r="AT56" s="3299" t="n"/>
      <c r="AU56" s="2750" t="n"/>
      <c r="AV56" s="3295" t="n"/>
      <c r="AW56" s="3295" t="n"/>
      <c r="AX56" s="3295" t="n"/>
      <c r="AY56" s="3295" t="n"/>
      <c r="AZ56" s="3295" t="n"/>
      <c r="BA56" s="1659" t="n"/>
      <c r="BB56" s="1725" t="n"/>
      <c r="BC56" s="2750" t="n"/>
      <c r="BD56" s="3295" t="n"/>
      <c r="BE56" s="3295" t="n"/>
      <c r="BF56" s="3295" t="n"/>
      <c r="BG56" s="3295" t="n"/>
      <c r="BH56" s="3295" t="n"/>
      <c r="BI56" s="1659" t="n"/>
      <c r="BJ56" s="1725" t="n"/>
      <c r="BK56" s="2750" t="n"/>
      <c r="BL56" s="3295" t="n"/>
      <c r="BM56" s="3295" t="n"/>
      <c r="BN56" s="3295" t="n"/>
      <c r="BO56" s="3295" t="n"/>
      <c r="BP56" s="3295" t="n"/>
      <c r="BQ56" s="3295" t="n"/>
      <c r="BR56" s="1659" t="n"/>
      <c r="BS56" s="1725" t="n"/>
      <c r="BT56" s="2750" t="n"/>
      <c r="BU56" s="2750" t="n"/>
      <c r="BV56" s="2750" t="n"/>
      <c r="BW56" s="2750" t="n"/>
      <c r="BX56" s="2750" t="n"/>
      <c r="BY56" s="2750" t="n"/>
      <c r="BZ56" s="672" t="n"/>
      <c r="CA56" s="487" t="n"/>
      <c r="CB56" s="2750" t="n"/>
      <c r="CC56" s="2750" t="n"/>
      <c r="CD56" s="2750" t="n"/>
      <c r="CE56" s="2750" t="n"/>
      <c r="CF56" s="2750" t="n"/>
      <c r="CG56" s="2750" t="n"/>
      <c r="CH56" s="672" t="n"/>
      <c r="CI56" s="487" t="n"/>
      <c r="CJ56" s="2750" t="n"/>
      <c r="CK56" s="3295" t="n"/>
      <c r="CL56" s="3295" t="n"/>
      <c r="CM56" s="3295" t="n"/>
      <c r="CN56" s="3295" t="n"/>
      <c r="CO56" s="3295" t="n"/>
      <c r="CP56" s="1659" t="n"/>
      <c r="CQ56" s="1692" t="n"/>
      <c r="CR56" s="3300" t="n">
        <v>-1894.773188</v>
      </c>
      <c r="CS56" s="3295" t="n">
        <v>-2081.559123388982</v>
      </c>
      <c r="CT56" s="3295" t="n">
        <v>-1864.024902868901</v>
      </c>
      <c r="CU56" s="3295" t="n">
        <v>186.7859353889817</v>
      </c>
      <c r="CV56" s="3295" t="n">
        <v>-30.74828513109924</v>
      </c>
      <c r="CW56" s="3295" t="n">
        <v>-1700.948883</v>
      </c>
      <c r="CX56" s="1673">
        <f>IFERROR(CR56/CW56-1,"-")</f>
        <v/>
      </c>
      <c r="CY56" s="1525" t="n"/>
      <c r="CZ56" s="3295" t="n">
        <v>-6778.2339948</v>
      </c>
      <c r="DA56" s="3295" t="n">
        <v>-6566.394982482748</v>
      </c>
      <c r="DB56" s="3295" t="n"/>
      <c r="DC56" s="3295" t="n"/>
      <c r="DD56" s="3295" t="n">
        <v>-5227.626416</v>
      </c>
      <c r="DE56" s="1673">
        <f>CZ56/DD56-1</f>
        <v/>
      </c>
      <c r="DF56" s="1673">
        <f>DA56/DD56-1</f>
        <v/>
      </c>
      <c r="DG56" s="1673">
        <f>DB56/DD56-1</f>
        <v/>
      </c>
      <c r="DH56" s="1673">
        <f>DC56/DD56-1</f>
        <v/>
      </c>
      <c r="DI56" s="3197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3301" t="n"/>
      <c r="DO56" s="3301" t="n"/>
      <c r="DP56" s="3301" t="n"/>
      <c r="DX56" s="2847">
        <f>(CS56-CZ56)*10^6</f>
        <v/>
      </c>
      <c r="DY56" s="2847">
        <f>(CT56-DC56)*10^6</f>
        <v/>
      </c>
      <c r="DZ56" s="2847">
        <f>(CW56-DD56)*10^6</f>
        <v/>
      </c>
      <c r="EA56" s="2604" t="n">
        <v>4893.58416</v>
      </c>
      <c r="EB56" s="2604">
        <f>+EA56+CR56</f>
        <v/>
      </c>
      <c r="EC56" s="2604" t="n">
        <v>524.674345903781</v>
      </c>
    </row>
    <row customHeight="1" ht="6" r="57">
      <c r="A57" s="435" t="n"/>
      <c r="B57" s="441" t="n"/>
      <c r="C57" s="425" t="inlineStr">
        <is>
          <t>MB50</t>
        </is>
      </c>
      <c r="D57" s="2944" t="n"/>
      <c r="E57" s="2944" t="n"/>
      <c r="F57" s="2944" t="n"/>
      <c r="G57" s="2944" t="n"/>
      <c r="H57" s="1637" t="n"/>
      <c r="I57" s="1674" t="n"/>
      <c r="J57" s="2944" t="n"/>
      <c r="K57" s="2944" t="n"/>
      <c r="L57" s="2944" t="n"/>
      <c r="M57" s="2944" t="n"/>
      <c r="N57" s="1637" t="n"/>
      <c r="O57" s="2978" t="n"/>
      <c r="P57" s="2944" t="n"/>
      <c r="Q57" s="2944" t="n"/>
      <c r="R57" s="2944" t="n"/>
      <c r="S57" s="2944" t="n"/>
      <c r="T57" s="1637" t="n"/>
      <c r="U57" s="619" t="n"/>
      <c r="V57" s="3302" t="n"/>
      <c r="W57" s="3302" t="n"/>
      <c r="X57" s="3302" t="n"/>
      <c r="Y57" s="3302" t="n"/>
      <c r="Z57" s="3302" t="n"/>
      <c r="AA57" s="3302" t="n"/>
      <c r="AB57" s="1733" t="n"/>
      <c r="AC57" s="619" t="n"/>
      <c r="AD57" s="2944" t="n"/>
      <c r="AE57" s="2944" t="n"/>
      <c r="AF57" s="2944" t="n"/>
      <c r="AG57" s="2944" t="n"/>
      <c r="AH57" s="2978" t="n"/>
      <c r="AI57" s="2944" t="n"/>
      <c r="AJ57" s="1637" t="n"/>
      <c r="AK57" s="1759" t="n"/>
      <c r="AL57" s="2944" t="n"/>
      <c r="AM57" s="2944" t="n"/>
      <c r="AN57" s="2944" t="n"/>
      <c r="AO57" s="2944" t="n"/>
      <c r="AP57" s="2944" t="n"/>
      <c r="AQ57" s="2944" t="n"/>
      <c r="AR57" s="2944" t="n"/>
      <c r="AS57" s="1637" t="n"/>
      <c r="AT57" s="3161" t="n"/>
      <c r="AU57" s="2944" t="n"/>
      <c r="AV57" s="2944" t="n"/>
      <c r="AW57" s="2944" t="n"/>
      <c r="AX57" s="2944" t="n"/>
      <c r="AY57" s="2944" t="n"/>
      <c r="AZ57" s="2944" t="n"/>
      <c r="BA57" s="1637" t="n"/>
      <c r="BB57" s="619" t="n"/>
      <c r="BC57" s="2944" t="n"/>
      <c r="BD57" s="2944" t="n"/>
      <c r="BE57" s="2944" t="n"/>
      <c r="BF57" s="2944" t="n"/>
      <c r="BG57" s="2944" t="n"/>
      <c r="BH57" s="2944" t="n"/>
      <c r="BI57" s="1637" t="n"/>
      <c r="BJ57" s="619" t="n"/>
      <c r="BK57" s="2944" t="n"/>
      <c r="BL57" s="2944" t="n"/>
      <c r="BM57" s="2944" t="n"/>
      <c r="BN57" s="2944" t="n"/>
      <c r="BO57" s="2944" t="n"/>
      <c r="BP57" s="2944" t="n"/>
      <c r="BQ57" s="2944" t="n"/>
      <c r="BR57" s="1637" t="n"/>
      <c r="BS57" s="1759" t="n"/>
      <c r="BT57" s="2944" t="n"/>
      <c r="BU57" s="2944" t="n"/>
      <c r="BV57" s="2944" t="n"/>
      <c r="BW57" s="2944" t="n"/>
      <c r="BX57" s="2944" t="n"/>
      <c r="BY57" s="2944" t="n"/>
      <c r="BZ57" s="1637" t="n"/>
      <c r="CA57" s="1759" t="n"/>
      <c r="CB57" s="2944" t="n"/>
      <c r="CC57" s="2944" t="n"/>
      <c r="CD57" s="2944" t="n"/>
      <c r="CE57" s="2944" t="n"/>
      <c r="CF57" s="2944" t="n"/>
      <c r="CG57" s="2944" t="n"/>
      <c r="CH57" s="1637" t="n"/>
      <c r="CI57" s="1759" t="n"/>
      <c r="CJ57" s="2944" t="n"/>
      <c r="CK57" s="2944" t="n"/>
      <c r="CL57" s="2944" t="n"/>
      <c r="CM57" s="2944" t="n"/>
      <c r="CN57" s="2944" t="n"/>
      <c r="CO57" s="2944" t="n"/>
      <c r="CP57" s="1637" t="n"/>
      <c r="CQ57" s="1798" t="n"/>
      <c r="CR57" s="3303" t="n"/>
      <c r="CS57" s="2944" t="n"/>
      <c r="CT57" s="2944" t="n"/>
      <c r="CU57" s="2944" t="n"/>
      <c r="CV57" s="2944" t="n"/>
      <c r="CW57" s="2944" t="n"/>
      <c r="CX57" s="1541">
        <f>IFERROR(CR57/CW57-1,"-")</f>
        <v/>
      </c>
      <c r="CY57" s="1525" t="n"/>
      <c r="CZ57" s="2944" t="n"/>
      <c r="DA57" s="2944" t="n"/>
      <c r="DB57" s="2944" t="n"/>
      <c r="DC57" s="2944" t="n"/>
      <c r="DD57" s="2944" t="n"/>
      <c r="DE57" s="1541" t="n"/>
      <c r="DF57" s="1541" t="n"/>
      <c r="DG57" s="1541" t="n"/>
      <c r="DH57" s="1541" t="n"/>
      <c r="DI57" s="3197" t="n"/>
      <c r="DJ57" s="2652">
        <f>SUM(D57,J57,P57,V57,AD57,AL57,AU57,BC57,BK57,BT57,CB57,CJ57)-CR57</f>
        <v/>
      </c>
      <c r="DK57" s="2652">
        <f>SUM(E57,K57,Q57,W57,AE57,AM57,AV57,BD57,BL57,BU57,CC57,CK57)-CS57</f>
        <v/>
      </c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X57" s="2847">
        <f>(CS57-CZ57)*10^6</f>
        <v/>
      </c>
      <c r="DY57" s="2847">
        <f>(CT57-DC57)*10^6</f>
        <v/>
      </c>
      <c r="DZ57" s="2847">
        <f>(CW57-DD57)*10^6</f>
        <v/>
      </c>
    </row>
    <row customHeight="1" ht="15" r="58">
      <c r="A58" s="556" t="inlineStr">
        <is>
          <t>Coûts des ventes</t>
        </is>
      </c>
      <c r="B58" s="557" t="n"/>
      <c r="C58" s="425" t="inlineStr">
        <is>
          <t>MB51</t>
        </is>
      </c>
      <c r="D58" s="2847" t="n">
        <v>-1224.083154</v>
      </c>
      <c r="E58" s="2847" t="n">
        <v>-1453.331780427905</v>
      </c>
      <c r="F58" s="2847" t="n">
        <v>229.2486264279046</v>
      </c>
      <c r="G58" s="2847" t="n">
        <v>-1407.871257</v>
      </c>
      <c r="H58" s="1635" t="n">
        <v>-0.1305432596099945</v>
      </c>
      <c r="I58" s="475" t="n"/>
      <c r="J58" s="2847" t="n">
        <v>-1255.569496</v>
      </c>
      <c r="K58" s="2847" t="n">
        <v>-1394.689669670104</v>
      </c>
      <c r="L58" s="2847" t="n">
        <v>139.1201736701041</v>
      </c>
      <c r="M58" s="2847" t="n">
        <v>-1367.513988</v>
      </c>
      <c r="N58" s="1635" t="n">
        <v>-0.08185985151327024</v>
      </c>
      <c r="O58" s="2846" t="n"/>
      <c r="P58" s="2847" t="n">
        <v>-1282.604688</v>
      </c>
      <c r="Q58" s="2847" t="n">
        <v>-1519.402060633806</v>
      </c>
      <c r="R58" s="2847" t="n">
        <v>236.7973726338064</v>
      </c>
      <c r="S58" s="2847" t="n">
        <v>-1517.871904000001</v>
      </c>
      <c r="T58" s="1635" t="n">
        <v>-0.154998070245591</v>
      </c>
      <c r="U58" s="481" t="n"/>
      <c r="V58" s="2646" t="n">
        <v>-1356.948872</v>
      </c>
      <c r="W58" s="2646" t="n">
        <v>-1495.58773864167</v>
      </c>
      <c r="X58" s="2646" t="n">
        <v>-1249.260744585984</v>
      </c>
      <c r="Y58" s="2646" t="n">
        <v>138.6388666416701</v>
      </c>
      <c r="Z58" s="2646" t="n">
        <v>-107.6881274140155</v>
      </c>
      <c r="AA58" s="2646" t="n">
        <v>-1545.021294</v>
      </c>
      <c r="AB58" s="1732" t="n">
        <v>-0.1217280452576081</v>
      </c>
      <c r="AC58" s="481" t="n"/>
      <c r="AD58" s="2847" t="n"/>
      <c r="AE58" s="2847" t="n"/>
      <c r="AF58" s="2847" t="n"/>
      <c r="AG58" s="2847" t="n"/>
      <c r="AH58" s="2846" t="n"/>
      <c r="AI58" s="2847" t="n"/>
      <c r="AJ58" s="1635" t="n"/>
      <c r="AK58" s="3304" t="n"/>
      <c r="AL58" s="2847" t="n"/>
      <c r="AM58" s="2847" t="n"/>
      <c r="AN58" s="2847" t="n"/>
      <c r="AO58" s="2847" t="n"/>
      <c r="AP58" s="2847" t="n"/>
      <c r="AQ58" s="2847" t="n"/>
      <c r="AR58" s="2847" t="n"/>
      <c r="AS58" s="1635" t="n"/>
      <c r="AT58" s="2851" t="n"/>
      <c r="AU58" s="2847" t="n"/>
      <c r="AV58" s="2847" t="n"/>
      <c r="AW58" s="2847" t="n"/>
      <c r="AX58" s="2847" t="n"/>
      <c r="AY58" s="2847" t="n"/>
      <c r="AZ58" s="2847" t="n"/>
      <c r="BA58" s="1635" t="n"/>
      <c r="BB58" s="481" t="n"/>
      <c r="BC58" s="2847" t="n"/>
      <c r="BD58" s="2847" t="n"/>
      <c r="BE58" s="2847" t="n"/>
      <c r="BF58" s="2847" t="n"/>
      <c r="BG58" s="2847" t="n"/>
      <c r="BH58" s="2847" t="n"/>
      <c r="BI58" s="1635" t="n"/>
      <c r="BJ58" s="481" t="n"/>
      <c r="BK58" s="2847" t="n"/>
      <c r="BL58" s="2847" t="n"/>
      <c r="BM58" s="2847" t="n"/>
      <c r="BN58" s="2847" t="n"/>
      <c r="BO58" s="2847" t="n"/>
      <c r="BP58" s="2847" t="n"/>
      <c r="BQ58" s="2847" t="n"/>
      <c r="BR58" s="1635" t="n"/>
      <c r="BS58" s="481" t="n"/>
      <c r="BT58" s="2847" t="n"/>
      <c r="BU58" s="2847" t="n"/>
      <c r="BV58" s="2847" t="n"/>
      <c r="BW58" s="2847" t="n"/>
      <c r="BX58" s="2847" t="n"/>
      <c r="BY58" s="2847" t="n"/>
      <c r="BZ58" s="1635" t="n"/>
      <c r="CA58" s="481" t="n"/>
      <c r="CB58" s="2847" t="n"/>
      <c r="CC58" s="2847" t="n"/>
      <c r="CD58" s="2847" t="n"/>
      <c r="CE58" s="2847" t="n"/>
      <c r="CF58" s="2847" t="n"/>
      <c r="CG58" s="2847" t="n"/>
      <c r="CH58" s="1635" t="n"/>
      <c r="CI58" s="481" t="n"/>
      <c r="CJ58" s="2847" t="n"/>
      <c r="CK58" s="2847" t="n"/>
      <c r="CL58" s="2847" t="n"/>
      <c r="CM58" s="2847" t="n"/>
      <c r="CN58" s="2847" t="n"/>
      <c r="CO58" s="2847" t="n"/>
      <c r="CP58" s="1635" t="n"/>
      <c r="CQ58" s="499" t="n"/>
      <c r="CR58" s="2852" t="n">
        <v>-5119.20621</v>
      </c>
      <c r="CS58" s="2847" t="n">
        <v>-5863.011249373485</v>
      </c>
      <c r="CT58" s="2847" t="n">
        <v>-5011.518082585984</v>
      </c>
      <c r="CU58" s="2847" t="n">
        <v>743.8050393734848</v>
      </c>
      <c r="CV58" s="2847" t="n">
        <v>-107.688127414016</v>
      </c>
      <c r="CW58" s="2847" t="n">
        <v>-5838.278443000001</v>
      </c>
      <c r="CX58" s="1675">
        <f>IFERROR(CR58/CW58-1,"-")</f>
        <v/>
      </c>
      <c r="CY58" s="1525" t="n"/>
      <c r="CZ58" s="2847" t="n">
        <v>-17731.0991903819</v>
      </c>
      <c r="DA58" s="2847" t="n">
        <v>-16097.64325609098</v>
      </c>
      <c r="DB58" s="2847" t="n"/>
      <c r="DC58" s="2847" t="n"/>
      <c r="DD58" s="2847" t="n">
        <v>-16073.789978</v>
      </c>
      <c r="DE58" s="475">
        <f>CZ58/DD58-1</f>
        <v/>
      </c>
      <c r="DF58" s="475">
        <f>DA58/DD58-1</f>
        <v/>
      </c>
      <c r="DG58" s="475">
        <f>DB58/DD58-1</f>
        <v/>
      </c>
      <c r="DH58" s="475">
        <f>DC58/DD58-1</f>
        <v/>
      </c>
      <c r="DI58" s="3197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X58" s="2847">
        <f>(CS58-CZ58)*10^6</f>
        <v/>
      </c>
      <c r="DY58" s="2847">
        <f>(CT58-DC58)*10^6</f>
        <v/>
      </c>
      <c r="DZ58" s="2847">
        <f>(CW58-DD58)*10^6</f>
        <v/>
      </c>
    </row>
    <row customHeight="1" ht="6" r="59">
      <c r="C59" s="425" t="inlineStr">
        <is>
          <t>MB52</t>
        </is>
      </c>
      <c r="D59" s="2671" t="n"/>
      <c r="E59" s="2671" t="n"/>
      <c r="F59" s="2671" t="n"/>
      <c r="G59" s="2671" t="n"/>
      <c r="H59" s="667" t="n"/>
      <c r="J59" s="2671" t="n"/>
      <c r="K59" s="2671" t="n"/>
      <c r="L59" s="2671" t="n"/>
      <c r="M59" s="2671" t="n"/>
      <c r="N59" s="667" t="n"/>
      <c r="O59" s="2779" t="n"/>
      <c r="P59" s="2671" t="n"/>
      <c r="Q59" s="2671" t="n"/>
      <c r="R59" s="2671" t="n"/>
      <c r="S59" s="2671" t="n"/>
      <c r="T59" s="667" t="n"/>
      <c r="U59" s="482" t="n"/>
      <c r="V59" s="2674" t="n"/>
      <c r="W59" s="2674" t="n"/>
      <c r="X59" s="2674" t="n"/>
      <c r="Y59" s="2674" t="n"/>
      <c r="Z59" s="2674" t="n"/>
      <c r="AA59" s="2674" t="n"/>
      <c r="AB59" s="667" t="n"/>
      <c r="AC59" s="482" t="n"/>
      <c r="AD59" s="2671" t="n"/>
      <c r="AE59" s="2671" t="n"/>
      <c r="AF59" s="2671" t="n"/>
      <c r="AG59" s="2671" t="n"/>
      <c r="AH59" s="2779" t="n"/>
      <c r="AI59" s="2671" t="n"/>
      <c r="AJ59" s="667" t="n"/>
      <c r="AK59" s="60" t="n"/>
      <c r="AL59" s="2671" t="n"/>
      <c r="AM59" s="2671" t="n"/>
      <c r="AN59" s="2671" t="n"/>
      <c r="AO59" s="2671" t="n"/>
      <c r="AP59" s="2671" t="n"/>
      <c r="AQ59" s="2671" t="n"/>
      <c r="AR59" s="2671" t="n"/>
      <c r="AS59" s="667" t="n"/>
      <c r="AT59" s="2862" t="n"/>
      <c r="AU59" s="2671" t="n"/>
      <c r="AV59" s="2671" t="n"/>
      <c r="AW59" s="2671" t="n"/>
      <c r="AX59" s="2671" t="n"/>
      <c r="AY59" s="2671" t="n"/>
      <c r="AZ59" s="2671" t="n"/>
      <c r="BA59" s="667" t="n"/>
      <c r="BB59" s="482" t="n"/>
      <c r="BC59" s="2671" t="n"/>
      <c r="BD59" s="2671" t="n"/>
      <c r="BE59" s="2671" t="n"/>
      <c r="BF59" s="2671" t="n"/>
      <c r="BG59" s="2671" t="n"/>
      <c r="BH59" s="2671" t="n"/>
      <c r="BI59" s="667" t="n"/>
      <c r="BJ59" s="482" t="n"/>
      <c r="BK59" s="2671" t="n"/>
      <c r="BL59" s="2671" t="n"/>
      <c r="BM59" s="2671" t="n"/>
      <c r="BN59" s="2671" t="n"/>
      <c r="BO59" s="2671" t="n"/>
      <c r="BP59" s="2671" t="n"/>
      <c r="BQ59" s="2671" t="n"/>
      <c r="BR59" s="667" t="n"/>
      <c r="BS59" s="60" t="n"/>
      <c r="BT59" s="2671" t="n"/>
      <c r="BU59" s="2671" t="n"/>
      <c r="BV59" s="2671" t="n"/>
      <c r="BW59" s="2671" t="n"/>
      <c r="BX59" s="2671" t="n"/>
      <c r="BY59" s="2671" t="n"/>
      <c r="BZ59" s="667" t="n"/>
      <c r="CA59" s="60" t="n"/>
      <c r="CB59" s="2671" t="n"/>
      <c r="CC59" s="2671" t="n"/>
      <c r="CD59" s="2671" t="n"/>
      <c r="CE59" s="2671" t="n"/>
      <c r="CF59" s="2671" t="n"/>
      <c r="CG59" s="2671" t="n"/>
      <c r="CH59" s="667" t="n"/>
      <c r="CI59" s="60" t="n"/>
      <c r="CJ59" s="2671" t="n"/>
      <c r="CK59" s="2671" t="n"/>
      <c r="CL59" s="2671" t="n"/>
      <c r="CM59" s="2671" t="n"/>
      <c r="CN59" s="2671" t="n"/>
      <c r="CO59" s="2671" t="n"/>
      <c r="CP59" s="667" t="n"/>
      <c r="CQ59" s="60" t="n"/>
      <c r="CR59" s="3201" t="n"/>
      <c r="CS59" s="2671" t="n"/>
      <c r="CT59" s="2671" t="n"/>
      <c r="CU59" s="2671">
        <f>+CR59-CS59</f>
        <v/>
      </c>
      <c r="CV59" s="2671">
        <f>+CR59-CT59</f>
        <v/>
      </c>
      <c r="CW59" s="2671" t="n"/>
      <c r="CX59" s="39">
        <f>IFERROR(CR59/CW59-1,"-")</f>
        <v/>
      </c>
      <c r="CY59" s="1525" t="n"/>
      <c r="CZ59" s="2671" t="n"/>
      <c r="DA59" s="2671" t="n"/>
      <c r="DB59" s="2671" t="n"/>
      <c r="DC59" s="2671" t="n"/>
      <c r="DD59" s="2671" t="n"/>
      <c r="DE59" s="39" t="n"/>
      <c r="DF59" s="39" t="n"/>
      <c r="DG59" s="39" t="n"/>
      <c r="DH59" s="39" t="n"/>
      <c r="DI59" s="3197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X59" s="2847">
        <f>(CS59-CZ59)*10^6</f>
        <v/>
      </c>
      <c r="DY59" s="2847">
        <f>(CT59-DC59)*10^6</f>
        <v/>
      </c>
      <c r="DZ59" s="2847">
        <f>(CW59-DD59)*10^6</f>
        <v/>
      </c>
    </row>
    <row customHeight="1" ht="15" r="60">
      <c r="A60" s="556" t="inlineStr">
        <is>
          <t>Marge Brute</t>
        </is>
      </c>
      <c r="B60" s="557" t="n"/>
      <c r="C60" s="425" t="inlineStr">
        <is>
          <t>MB53</t>
        </is>
      </c>
      <c r="D60" s="2986" t="n">
        <v>6115.795944940679</v>
      </c>
      <c r="E60" s="2986" t="n">
        <v>6535.710216683268</v>
      </c>
      <c r="F60" s="2986" t="n">
        <v>-419.9142717425893</v>
      </c>
      <c r="G60" s="2986" t="n">
        <v>6917.031517543135</v>
      </c>
      <c r="H60" s="1660" t="n">
        <v>-0.1158351773546707</v>
      </c>
      <c r="I60" s="1675" t="n"/>
      <c r="J60" s="2986" t="n">
        <v>4945.372310864406</v>
      </c>
      <c r="K60" s="2986" t="n">
        <v>6216.023221415217</v>
      </c>
      <c r="L60" s="2986" t="n">
        <v>-1270.650910550811</v>
      </c>
      <c r="M60" s="2986" t="n">
        <v>6232.397033913814</v>
      </c>
      <c r="N60" s="1660" t="n">
        <v>-0.2065055733846891</v>
      </c>
      <c r="O60" s="2987" t="n"/>
      <c r="P60" s="2986" t="n">
        <v>5671.464691000001</v>
      </c>
      <c r="Q60" s="2986" t="n">
        <v>6971.759731947594</v>
      </c>
      <c r="R60" s="2986" t="n">
        <v>-1300.295040947593</v>
      </c>
      <c r="S60" s="2986" t="n">
        <v>6425.620493543056</v>
      </c>
      <c r="T60" s="1660" t="n">
        <v>-0.1173670003232975</v>
      </c>
      <c r="U60" s="1728" t="n"/>
      <c r="V60" s="3305" t="n">
        <v>4937.478075125763</v>
      </c>
      <c r="W60" s="3305" t="n">
        <v>6748.01411656109</v>
      </c>
      <c r="X60" s="3305" t="n">
        <v>5719.710820305785</v>
      </c>
      <c r="Y60" s="3305" t="n">
        <v>-1810.536041435327</v>
      </c>
      <c r="Z60" s="3305" t="n">
        <v>-782.232745180022</v>
      </c>
      <c r="AA60" s="3305" t="n">
        <v>6535.207902876017</v>
      </c>
      <c r="AB60" s="1748" t="n">
        <v>-0.2444803365853325</v>
      </c>
      <c r="AC60" s="1728" t="n"/>
      <c r="AD60" s="2986" t="n"/>
      <c r="AE60" s="2986" t="n"/>
      <c r="AF60" s="2986" t="n"/>
      <c r="AG60" s="2986" t="n"/>
      <c r="AH60" s="2987" t="n"/>
      <c r="AI60" s="2986" t="n"/>
      <c r="AJ60" s="1660" t="n"/>
      <c r="AK60" s="1728" t="n"/>
      <c r="AL60" s="2986" t="n"/>
      <c r="AM60" s="2986" t="n"/>
      <c r="AN60" s="2986" t="n"/>
      <c r="AO60" s="2986" t="n"/>
      <c r="AP60" s="2986" t="n"/>
      <c r="AQ60" s="2986" t="n"/>
      <c r="AR60" s="2986" t="n"/>
      <c r="AS60" s="1660" t="n"/>
      <c r="AT60" s="2991" t="n"/>
      <c r="AU60" s="2986" t="n"/>
      <c r="AV60" s="2986" t="n"/>
      <c r="AW60" s="2986" t="n"/>
      <c r="AX60" s="2986" t="n"/>
      <c r="AY60" s="2986" t="n"/>
      <c r="AZ60" s="2986" t="n"/>
      <c r="BA60" s="1660" t="n"/>
      <c r="BB60" s="1728" t="n"/>
      <c r="BC60" s="2986" t="n"/>
      <c r="BD60" s="2986" t="n"/>
      <c r="BE60" s="2986" t="n"/>
      <c r="BF60" s="2986" t="n"/>
      <c r="BG60" s="2986" t="n"/>
      <c r="BH60" s="2986" t="n"/>
      <c r="BI60" s="1660" t="n"/>
      <c r="BJ60" s="1728" t="n"/>
      <c r="BK60" s="2986" t="n"/>
      <c r="BL60" s="2986" t="n"/>
      <c r="BM60" s="2986" t="n"/>
      <c r="BN60" s="2986" t="n"/>
      <c r="BO60" s="2986" t="n"/>
      <c r="BP60" s="2986" t="n"/>
      <c r="BQ60" s="2986" t="n"/>
      <c r="BR60" s="1660" t="n"/>
      <c r="BS60" s="1728" t="n"/>
      <c r="BT60" s="2986" t="n"/>
      <c r="BU60" s="2986" t="n"/>
      <c r="BV60" s="2986" t="n"/>
      <c r="BW60" s="2986" t="n"/>
      <c r="BX60" s="2986" t="n"/>
      <c r="BY60" s="2986" t="n"/>
      <c r="BZ60" s="1660" t="n"/>
      <c r="CA60" s="1779" t="n"/>
      <c r="CB60" s="2986" t="n"/>
      <c r="CC60" s="2986" t="n"/>
      <c r="CD60" s="2986" t="n"/>
      <c r="CE60" s="2986" t="n"/>
      <c r="CF60" s="2986" t="n"/>
      <c r="CG60" s="2986" t="n"/>
      <c r="CH60" s="1660" t="n"/>
      <c r="CI60" s="1779" t="n"/>
      <c r="CJ60" s="2986" t="n"/>
      <c r="CK60" s="2986" t="n"/>
      <c r="CL60" s="2986" t="n"/>
      <c r="CM60" s="2986" t="n"/>
      <c r="CN60" s="2986" t="n"/>
      <c r="CO60" s="2986" t="n"/>
      <c r="CP60" s="1660" t="n"/>
      <c r="CQ60" s="878" t="n"/>
      <c r="CR60" s="3306" t="n">
        <v>21670.11102193085</v>
      </c>
      <c r="CS60" s="2986" t="n">
        <v>26471.50728660717</v>
      </c>
      <c r="CT60" s="2986" t="n">
        <v>22452.34376711087</v>
      </c>
      <c r="CU60" s="2986" t="n">
        <v>-4801.396264676321</v>
      </c>
      <c r="CV60" s="2986" t="n">
        <v>-782.2327451800193</v>
      </c>
      <c r="CW60" s="2986" t="n">
        <v>26110.25694787602</v>
      </c>
      <c r="CX60" s="1675">
        <f>IFERROR(CR60/CW60-1,"-")</f>
        <v/>
      </c>
      <c r="CY60" s="1525" t="n"/>
      <c r="CZ60" s="2986" t="n">
        <v>84014.27764575261</v>
      </c>
      <c r="DA60" s="2986" t="n">
        <v>75805.39430533657</v>
      </c>
      <c r="DB60" s="2986" t="n"/>
      <c r="DC60" s="2986" t="n"/>
      <c r="DD60" s="2986" t="n">
        <v>75550.68007546611</v>
      </c>
      <c r="DE60" s="1675">
        <f>CZ60/DD60-1</f>
        <v/>
      </c>
      <c r="DF60" s="1675">
        <f>DA60/DD60-1</f>
        <v/>
      </c>
      <c r="DG60" s="1675">
        <f>DB60/DD60-1</f>
        <v/>
      </c>
      <c r="DH60" s="1675">
        <f>DC60/DD60-1</f>
        <v/>
      </c>
      <c r="DI60" s="3197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X60" s="2847">
        <f>(CS60-CZ60)*10^6</f>
        <v/>
      </c>
      <c r="DY60" s="2847">
        <f>(CT60-DC60)*10^6</f>
        <v/>
      </c>
      <c r="DZ60" s="2847">
        <f>(CW60-DD60)*10^6</f>
        <v/>
      </c>
    </row>
    <row customFormat="1" customHeight="1" ht="13.5" r="61" s="1581">
      <c r="A61" s="1629" t="inlineStr">
        <is>
          <t>En % du CA</t>
        </is>
      </c>
      <c r="B61" s="1630" t="n"/>
      <c r="C61" s="425" t="inlineStr">
        <is>
          <t>MB54</t>
        </is>
      </c>
      <c r="D61" s="778" t="n">
        <v>0.833228430945591</v>
      </c>
      <c r="E61" s="1661" t="n">
        <v>0.818084348417066</v>
      </c>
      <c r="F61" s="3307" t="n">
        <v>1.514408252852495</v>
      </c>
      <c r="G61" s="1663" t="n">
        <v>0.8308843604390006</v>
      </c>
      <c r="H61" s="3308" t="n">
        <v>0.002821175386370056</v>
      </c>
      <c r="I61" s="778" t="n"/>
      <c r="J61" s="778" t="n">
        <v>0.797519548592994</v>
      </c>
      <c r="K61" s="1661" t="n">
        <v>0.816746513811636</v>
      </c>
      <c r="L61" s="3307" t="n">
        <v>-1.922696521864198</v>
      </c>
      <c r="M61" s="1663" t="n">
        <v>0.8200618422956704</v>
      </c>
      <c r="N61" s="1684" t="n">
        <v>-0.02748852896212284</v>
      </c>
      <c r="O61" s="778" t="n"/>
      <c r="P61" s="778" t="n">
        <v>0.815560556258868</v>
      </c>
      <c r="Q61" s="1661" t="n">
        <v>0.821060757320478</v>
      </c>
      <c r="R61" s="3307" t="n">
        <v>-0.5500201061609977</v>
      </c>
      <c r="S61" s="1663" t="n">
        <v>0.8089163017932159</v>
      </c>
      <c r="T61" s="1684" t="n">
        <v>0.008213772489098048</v>
      </c>
      <c r="U61" s="794" t="n"/>
      <c r="V61" s="3309" t="n">
        <v>0.7844205861155278</v>
      </c>
      <c r="W61" s="1731" t="n">
        <v>0.81857593744684</v>
      </c>
      <c r="X61" s="1731" t="n">
        <v>0.8207395836023352</v>
      </c>
      <c r="Y61" s="3310" t="n">
        <v>-3.41553513313122</v>
      </c>
      <c r="Z61" s="3310" t="n">
        <v>-3.631899748680745</v>
      </c>
      <c r="AA61" s="3311" t="n">
        <v>0.8087899171724811</v>
      </c>
      <c r="AB61" s="3312" t="n">
        <v>-0.03013060689746005</v>
      </c>
      <c r="AC61" s="1752" t="n"/>
      <c r="AD61" s="3313" t="n"/>
      <c r="AE61" s="1661" t="n"/>
      <c r="AF61" s="3314" t="n"/>
      <c r="AG61" s="3307" t="n"/>
      <c r="AH61" s="3307" t="n"/>
      <c r="AI61" s="1663" t="n"/>
      <c r="AJ61" s="1684" t="n"/>
      <c r="AK61" s="3315" t="n"/>
      <c r="AL61" s="778" t="n"/>
      <c r="AM61" s="1661" t="n"/>
      <c r="AN61" s="1661" t="n"/>
      <c r="AO61" s="1661" t="n"/>
      <c r="AP61" s="3307" t="n"/>
      <c r="AQ61" s="3307" t="n"/>
      <c r="AR61" s="1663" t="n"/>
      <c r="AS61" s="1684" t="n"/>
      <c r="AT61" s="3316" t="n"/>
      <c r="AU61" s="778" t="n"/>
      <c r="AV61" s="1661" t="n"/>
      <c r="AW61" s="1661" t="n"/>
      <c r="AX61" s="3307" t="n"/>
      <c r="AY61" s="3307" t="n"/>
      <c r="AZ61" s="1663" t="n"/>
      <c r="BA61" s="3317" t="n"/>
      <c r="BB61" s="3316" t="n"/>
      <c r="BC61" s="3313" t="n"/>
      <c r="BD61" s="1661" t="n"/>
      <c r="BE61" s="1661" t="n"/>
      <c r="BF61" s="3307" t="n"/>
      <c r="BG61" s="3307" t="n"/>
      <c r="BH61" s="1663" t="n"/>
      <c r="BI61" s="3317" t="n"/>
      <c r="BJ61" s="3316" t="n"/>
      <c r="BK61" s="3313" t="n"/>
      <c r="BL61" s="1661" t="n"/>
      <c r="BM61" s="1661" t="n"/>
      <c r="BN61" s="1661" t="n"/>
      <c r="BO61" s="3307" t="n"/>
      <c r="BP61" s="3307" t="n"/>
      <c r="BQ61" s="1663" t="n"/>
      <c r="BR61" s="3317" t="n"/>
      <c r="BS61" s="3316" t="n"/>
      <c r="BT61" s="778" t="n"/>
      <c r="BU61" s="1661" t="n"/>
      <c r="BV61" s="1661" t="n"/>
      <c r="BW61" s="3307" t="n"/>
      <c r="BX61" s="3307" t="n"/>
      <c r="BY61" s="1663" t="n"/>
      <c r="BZ61" s="3317" t="n"/>
      <c r="CA61" s="3316" t="n"/>
      <c r="CB61" s="778" t="n"/>
      <c r="CC61" s="1661" t="n"/>
      <c r="CD61" s="1661" t="n"/>
      <c r="CE61" s="3307" t="n"/>
      <c r="CF61" s="3307" t="n"/>
      <c r="CG61" s="1663" t="n"/>
      <c r="CH61" s="3317" t="n"/>
      <c r="CI61" s="3316" t="n"/>
      <c r="CJ61" s="778" t="n"/>
      <c r="CK61" s="1661" t="n"/>
      <c r="CL61" s="1661" t="n"/>
      <c r="CM61" s="3307" t="n"/>
      <c r="CN61" s="3307" t="n"/>
      <c r="CO61" s="1663" t="n"/>
      <c r="CP61" s="3317" t="n"/>
      <c r="CQ61" s="1752" t="n"/>
      <c r="CR61" s="3313" t="n">
        <v>0.8104668843284293</v>
      </c>
      <c r="CS61" s="778" t="n">
        <v>0.8186764017268622</v>
      </c>
      <c r="CT61" s="778" t="n">
        <v>0.8175231833741072</v>
      </c>
      <c r="CU61" s="3317" t="n">
        <v>-0.8209517398432897</v>
      </c>
      <c r="CV61" s="3317" t="n">
        <v>-0.705629904567795</v>
      </c>
      <c r="CW61" s="3313" t="n">
        <v>0.8172599034174406</v>
      </c>
      <c r="CX61" s="3317">
        <f>IFERROR(CR61/CW61-1,"-")</f>
        <v/>
      </c>
      <c r="CY61" s="1525" t="n"/>
      <c r="CZ61" s="1661" t="n">
        <v>0.82573066470687</v>
      </c>
      <c r="DA61" s="1661" t="n">
        <v>0.8248410097943565</v>
      </c>
      <c r="DB61" s="1661" t="n"/>
      <c r="DC61" s="1661" t="n"/>
      <c r="DD61" s="1663" t="n">
        <v>0.8245688082166217</v>
      </c>
      <c r="DE61" s="3318">
        <f>(+CZ61-DD61)*100</f>
        <v/>
      </c>
      <c r="DF61" s="3318">
        <f>(+DA61-DD61)*100</f>
        <v/>
      </c>
      <c r="DG61" s="3318">
        <f>(+DB61-DD61)*100</f>
        <v/>
      </c>
      <c r="DH61" s="3318">
        <f>(+DC61-DD61)*100</f>
        <v/>
      </c>
      <c r="DI61" s="3197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496" t="n"/>
      <c r="DO61" s="496" t="n"/>
      <c r="DP61" s="496" t="n"/>
      <c r="DQ61" s="191" t="n"/>
      <c r="DR61" s="191" t="n"/>
      <c r="DS61" s="191" t="n"/>
      <c r="DT61" s="191" t="n"/>
      <c r="DU61" s="191" t="n"/>
      <c r="DV61" s="191" t="n"/>
      <c r="DW61" s="191" t="n"/>
      <c r="DX61" s="2847">
        <f>(CS61-CZ61)*10^6</f>
        <v/>
      </c>
      <c r="DY61" s="2847">
        <f>(CT61-DC61)*10^6</f>
        <v/>
      </c>
      <c r="DZ61" s="2847">
        <f>(CW61-DD61)*10^6</f>
        <v/>
      </c>
      <c r="EA61" s="191" t="n"/>
      <c r="EB61" s="191" t="n"/>
      <c r="EC61" s="191" t="n"/>
      <c r="ED61" s="191" t="n"/>
      <c r="EE61" s="191" t="n"/>
      <c r="EF61" s="191" t="n"/>
      <c r="EG61" s="191" t="n"/>
      <c r="EH61" s="191" t="n"/>
      <c r="EI61" s="191" t="n"/>
      <c r="EJ61" s="191" t="n"/>
      <c r="EK61" s="191" t="n"/>
      <c r="EL61" s="191" t="n"/>
      <c r="EM61" s="191" t="n"/>
      <c r="EN61" s="191" t="n"/>
      <c r="EO61" s="191" t="n"/>
      <c r="EP61" s="191" t="n"/>
      <c r="EQ61" s="191" t="n"/>
      <c r="ER61" s="191" t="n"/>
      <c r="ES61" s="191" t="n"/>
      <c r="ET61" s="191" t="n"/>
      <c r="EU61" s="191" t="n"/>
      <c r="EV61" s="191" t="n"/>
      <c r="EW61" s="191" t="n"/>
      <c r="EX61" s="191" t="n"/>
      <c r="EY61" s="191" t="n"/>
      <c r="EZ61" s="191" t="n"/>
      <c r="FA61" s="191" t="n"/>
      <c r="FB61" s="191" t="n"/>
      <c r="FC61" s="191" t="n"/>
      <c r="FD61" s="191" t="n"/>
      <c r="FE61" s="191" t="n"/>
      <c r="FF61" s="191" t="n"/>
      <c r="FG61" s="191" t="n"/>
      <c r="FH61" s="191" t="n"/>
      <c r="FI61" s="191" t="n"/>
      <c r="FJ61" s="191" t="n"/>
      <c r="FK61" s="191" t="n"/>
      <c r="FL61" s="191" t="n"/>
      <c r="FM61" s="191" t="n"/>
      <c r="FN61" s="191" t="n"/>
      <c r="FO61" s="191" t="n"/>
      <c r="FP61" s="191" t="n"/>
      <c r="FQ61" s="191" t="n"/>
      <c r="FR61" s="191" t="n"/>
    </row>
    <row customFormat="1" customHeight="1" ht="9" r="62" s="33"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53" t="n"/>
      <c r="O62" s="39" t="n"/>
      <c r="P62" s="39" t="n"/>
      <c r="Q62" s="39" t="n"/>
      <c r="R62" s="39" t="n"/>
      <c r="S62" s="39" t="n"/>
      <c r="T62" s="353" t="n"/>
      <c r="U62" s="353" t="n"/>
      <c r="V62" s="353" t="n"/>
      <c r="W62" s="353" t="n"/>
      <c r="X62" s="353" t="n"/>
      <c r="Y62" s="353" t="n"/>
      <c r="Z62" s="353" t="n"/>
      <c r="AA62" s="353" t="n"/>
      <c r="AB62" s="353" t="n"/>
      <c r="AC62" s="353" t="n"/>
      <c r="AD62" s="353" t="n"/>
      <c r="AE62" s="353" t="n"/>
      <c r="AF62" s="353" t="n"/>
      <c r="AG62" s="353" t="n"/>
      <c r="AH62" s="353" t="n"/>
      <c r="AI62" s="353" t="n"/>
      <c r="AJ62" s="353" t="n"/>
      <c r="AK62" s="353" t="n"/>
      <c r="AL62" s="353" t="n"/>
      <c r="AM62" s="353" t="n"/>
      <c r="AN62" s="353" t="n"/>
      <c r="AO62" s="353" t="n"/>
      <c r="AP62" s="353" t="n"/>
      <c r="AQ62" s="353" t="n"/>
      <c r="AR62" s="353" t="n"/>
      <c r="AS62" s="353" t="n"/>
      <c r="AT62" s="353" t="n"/>
      <c r="AU62" s="353" t="n"/>
      <c r="AV62" s="353" t="n"/>
      <c r="AW62" s="353" t="n"/>
      <c r="AX62" s="353" t="n"/>
      <c r="AY62" s="353" t="n"/>
      <c r="AZ62" s="353" t="n"/>
      <c r="BA62" s="353" t="n"/>
      <c r="BB62" s="353" t="n"/>
      <c r="BC62" s="353" t="n"/>
      <c r="BD62" s="353" t="n"/>
      <c r="BE62" s="353" t="n"/>
      <c r="BF62" s="353" t="n"/>
      <c r="BG62" s="353" t="n"/>
      <c r="BH62" s="353" t="n"/>
      <c r="BI62" s="353" t="n"/>
      <c r="BJ62" s="353" t="n"/>
      <c r="BK62" s="353" t="n"/>
      <c r="BL62" s="353" t="n"/>
      <c r="BM62" s="353" t="n"/>
      <c r="BN62" s="353" t="n"/>
      <c r="BO62" s="353" t="n"/>
      <c r="BP62" s="353" t="n"/>
      <c r="BQ62" s="353" t="n"/>
      <c r="BR62" s="353" t="n"/>
      <c r="BS62" s="353" t="n"/>
      <c r="BT62" s="353" t="n"/>
      <c r="BU62" s="353" t="n"/>
      <c r="BV62" s="353" t="n"/>
      <c r="BW62" s="353" t="n"/>
      <c r="BX62" s="353" t="n"/>
      <c r="BY62" s="353" t="n"/>
      <c r="BZ62" s="353" t="n"/>
      <c r="CA62" s="353" t="n"/>
      <c r="CB62" s="353" t="n"/>
      <c r="CC62" s="353" t="n"/>
      <c r="CD62" s="353" t="n"/>
      <c r="CE62" s="353" t="n"/>
      <c r="CF62" s="353" t="n"/>
      <c r="CG62" s="353" t="n"/>
      <c r="CH62" s="353" t="n"/>
      <c r="CI62" s="353" t="n"/>
      <c r="CJ62" s="2861" t="n"/>
      <c r="CK62" s="2671" t="n"/>
      <c r="CL62" s="2671" t="n"/>
      <c r="CM62" s="2671" t="n"/>
      <c r="CN62" s="2671" t="n"/>
      <c r="CO62" s="2671" t="n"/>
      <c r="CP62" s="1802" t="n"/>
      <c r="CQ62" s="39" t="n"/>
      <c r="CR62" s="3319">
        <f>CR60-SUM(CJ60,CB60,BT60,BK60,BC60,AU60,AL60,AD60,V60,P60,J60,D60)</f>
        <v/>
      </c>
      <c r="CS62" s="3320">
        <f>CS60-SUM(CK60,CC60,BU60,BL60,BD60,AV60,AM60,AE60,W60,Q60,K60,E60)</f>
        <v/>
      </c>
      <c r="CT62" s="2671" t="n"/>
      <c r="CU62" s="2671" t="n"/>
      <c r="CV62" s="3201" t="n"/>
      <c r="CW62" s="2671" t="n"/>
      <c r="CX62" s="39" t="n"/>
      <c r="CY62" s="1813" t="n"/>
      <c r="CZ62" s="2671" t="n"/>
      <c r="DA62" s="2671" t="n"/>
      <c r="DB62" s="2671" t="n"/>
      <c r="DC62" s="2671" t="n"/>
      <c r="DD62" s="2671" t="n">
        <v>0</v>
      </c>
      <c r="DE62" s="39" t="n"/>
      <c r="DF62" s="353" t="n"/>
      <c r="DG62" s="39" t="n"/>
      <c r="DH62" s="39" t="n"/>
      <c r="DI62" s="2761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534" t="n"/>
      <c r="DO62" s="534" t="n"/>
      <c r="DP62" s="534" t="n"/>
      <c r="DX62" s="2847">
        <f>(CS62-CZ62)*10^6</f>
        <v/>
      </c>
      <c r="DY62" s="2847">
        <f>(CT62-DC62)*10^6</f>
        <v/>
      </c>
      <c r="DZ62" s="2847">
        <f>(CW62-DD62)*10^6</f>
        <v/>
      </c>
    </row>
    <row customHeight="1" hidden="1" ht="15" r="63">
      <c r="A63" s="556" t="inlineStr">
        <is>
          <t>Marge Brute (hors transit)</t>
        </is>
      </c>
      <c r="B63" s="557" t="n"/>
      <c r="C63" s="666" t="n"/>
      <c r="D63" s="666" t="n"/>
      <c r="E63" s="666" t="n"/>
      <c r="F63" s="666" t="n"/>
      <c r="G63" s="666" t="n"/>
      <c r="H63" s="666" t="n"/>
      <c r="I63" s="666" t="n"/>
      <c r="J63" s="666" t="n"/>
      <c r="K63" s="666" t="n"/>
      <c r="L63" s="666" t="n"/>
      <c r="M63" s="666" t="n"/>
      <c r="N63" s="780" t="n"/>
      <c r="O63" s="666" t="n"/>
      <c r="P63" s="666" t="n"/>
      <c r="Q63" s="666" t="n"/>
      <c r="R63" s="666" t="n"/>
      <c r="S63" s="666" t="n"/>
      <c r="T63" s="780" t="n"/>
      <c r="U63" s="780" t="n"/>
      <c r="V63" s="780" t="n"/>
      <c r="W63" s="780" t="n"/>
      <c r="X63" s="780" t="n"/>
      <c r="Y63" s="780" t="n"/>
      <c r="Z63" s="780" t="n"/>
      <c r="AA63" s="780" t="n"/>
      <c r="AB63" s="780" t="n"/>
      <c r="AC63" s="780" t="n"/>
      <c r="AD63" s="780" t="n"/>
      <c r="AE63" s="780" t="n"/>
      <c r="AF63" s="780" t="n"/>
      <c r="AG63" s="780" t="n"/>
      <c r="AH63" s="780" t="n"/>
      <c r="AI63" s="780" t="n"/>
      <c r="AJ63" s="780" t="n"/>
      <c r="AK63" s="780" t="n"/>
      <c r="AL63" s="780" t="n"/>
      <c r="AM63" s="780" t="n"/>
      <c r="AN63" s="780" t="n"/>
      <c r="AO63" s="780" t="n"/>
      <c r="AP63" s="780" t="n"/>
      <c r="AQ63" s="780" t="n"/>
      <c r="AR63" s="780" t="n"/>
      <c r="AS63" s="780" t="n"/>
      <c r="AT63" s="780" t="n"/>
      <c r="AU63" s="780" t="n"/>
      <c r="AV63" s="780" t="n"/>
      <c r="AW63" s="780" t="n"/>
      <c r="AX63" s="780" t="n"/>
      <c r="AY63" s="780" t="n"/>
      <c r="AZ63" s="780" t="n"/>
      <c r="BA63" s="780" t="n"/>
      <c r="BB63" s="780" t="n"/>
      <c r="BC63" s="780" t="n"/>
      <c r="BD63" s="780" t="n"/>
      <c r="BE63" s="780" t="n"/>
      <c r="BF63" s="780" t="n"/>
      <c r="BG63" s="780" t="n"/>
      <c r="BH63" s="780" t="n"/>
      <c r="BI63" s="780" t="n"/>
      <c r="BJ63" s="780" t="n"/>
      <c r="BK63" s="780" t="n"/>
      <c r="BL63" s="780" t="n"/>
      <c r="BM63" s="780" t="n"/>
      <c r="BN63" s="780" t="n"/>
      <c r="BO63" s="780" t="n"/>
      <c r="BP63" s="780" t="n"/>
      <c r="BQ63" s="780" t="n"/>
      <c r="BR63" s="780" t="n"/>
      <c r="BS63" s="780" t="n"/>
      <c r="BT63" s="780" t="n"/>
      <c r="BU63" s="780" t="n"/>
      <c r="BV63" s="780" t="n"/>
      <c r="BW63" s="780" t="n"/>
      <c r="BX63" s="780" t="n"/>
      <c r="BY63" s="780" t="n"/>
      <c r="BZ63" s="780" t="n"/>
      <c r="CA63" s="780" t="n"/>
      <c r="CB63" s="780" t="n"/>
      <c r="CC63" s="780" t="n"/>
      <c r="CD63" s="780" t="n"/>
      <c r="CE63" s="780" t="n"/>
      <c r="CF63" s="780" t="n"/>
      <c r="CG63" s="780" t="n"/>
      <c r="CH63" s="780" t="n"/>
      <c r="CI63" s="780" t="n"/>
      <c r="CJ63" s="3321" t="n"/>
      <c r="CK63" s="3322" t="n"/>
      <c r="CL63" s="3322" t="n"/>
      <c r="CM63" s="3322" t="n"/>
      <c r="CN63" s="3322" t="n"/>
      <c r="CO63" s="3322" t="n"/>
      <c r="CP63" s="1804" t="n"/>
      <c r="CQ63" s="475" t="n"/>
      <c r="CR63" s="2852" t="n"/>
      <c r="CS63" s="3322" t="n"/>
      <c r="CT63" s="3322" t="n"/>
      <c r="CU63" s="3322" t="n"/>
      <c r="CV63" s="2852" t="n"/>
      <c r="CW63" s="3322" t="n"/>
      <c r="CX63" s="905" t="n"/>
      <c r="CY63" s="244" t="n"/>
      <c r="CZ63" s="3322" t="n"/>
      <c r="DA63" s="3322" t="n"/>
      <c r="DB63" s="3322" t="n"/>
      <c r="DC63" s="3322" t="n"/>
      <c r="DD63" s="3322" t="n"/>
      <c r="DE63" s="3322" t="n"/>
      <c r="DF63" s="3323" t="n"/>
      <c r="DG63" s="3322" t="n"/>
      <c r="DH63" s="3322" t="n"/>
      <c r="DX63" s="2847">
        <f>(CS63-CZ63)*10^6</f>
        <v/>
      </c>
      <c r="DY63" s="2847">
        <f>(CT63-DC63)*10^6</f>
        <v/>
      </c>
      <c r="DZ63" s="2847">
        <f>(CW63-DD63)*10^6</f>
        <v/>
      </c>
    </row>
    <row customHeight="1" hidden="1" ht="15" r="64">
      <c r="A64" s="1631" t="inlineStr">
        <is>
          <t>% CA</t>
        </is>
      </c>
      <c r="B64" s="1632" t="n"/>
      <c r="C64" s="39" t="n"/>
      <c r="W64" s="353" t="n"/>
      <c r="X64" s="353" t="n"/>
      <c r="Y64" s="353" t="n"/>
      <c r="Z64" s="353" t="n"/>
      <c r="AA64" s="353" t="n"/>
      <c r="AB64" s="353" t="n"/>
      <c r="AC64" s="353" t="n"/>
      <c r="AD64" s="353" t="n"/>
      <c r="AE64" s="353" t="n"/>
      <c r="AF64" s="353" t="n"/>
      <c r="AG64" s="353" t="n"/>
      <c r="AH64" s="353" t="n"/>
      <c r="AI64" s="353" t="n"/>
      <c r="AJ64" s="353" t="n"/>
      <c r="AK64" s="353" t="n"/>
      <c r="AL64" s="353" t="n"/>
      <c r="AM64" s="353" t="n"/>
      <c r="AN64" s="353" t="n"/>
      <c r="AO64" s="353" t="n"/>
      <c r="AP64" s="353" t="n"/>
      <c r="AQ64" s="353" t="n"/>
      <c r="AR64" s="353" t="n"/>
      <c r="AS64" s="353" t="n"/>
      <c r="AT64" s="353" t="n"/>
      <c r="AU64" s="353" t="n"/>
      <c r="AV64" s="353" t="n"/>
      <c r="AW64" s="353" t="n"/>
      <c r="AX64" s="353" t="n"/>
      <c r="AY64" s="353" t="n"/>
      <c r="AZ64" s="353" t="n"/>
      <c r="BA64" s="353" t="n"/>
      <c r="BB64" s="353" t="n"/>
      <c r="BC64" s="353" t="n"/>
      <c r="BD64" s="353" t="n"/>
      <c r="BE64" s="353" t="n"/>
      <c r="BF64" s="353" t="n"/>
      <c r="BG64" s="353" t="n"/>
      <c r="BH64" s="353" t="n"/>
      <c r="BI64" s="353" t="n"/>
      <c r="BJ64" s="353" t="n"/>
      <c r="BK64" s="353" t="n"/>
      <c r="BL64" s="353" t="n"/>
      <c r="BM64" s="353" t="n"/>
      <c r="BN64" s="353" t="n"/>
      <c r="BO64" s="353" t="n"/>
      <c r="BP64" s="353" t="n"/>
      <c r="BQ64" s="353" t="n"/>
      <c r="BR64" s="353" t="n"/>
      <c r="BS64" s="353" t="n"/>
      <c r="BT64" s="353" t="n"/>
      <c r="BU64" s="353" t="n"/>
      <c r="BV64" s="353" t="n"/>
      <c r="BW64" s="353" t="n"/>
      <c r="BX64" s="353" t="n"/>
      <c r="BY64" s="353" t="n"/>
      <c r="BZ64" s="353" t="n"/>
      <c r="CA64" s="353" t="n"/>
      <c r="CB64" s="353" t="n"/>
      <c r="CC64" s="353" t="n"/>
      <c r="CD64" s="353" t="n"/>
      <c r="CE64" s="353" t="n"/>
      <c r="CF64" s="353" t="n"/>
      <c r="CG64" s="353" t="n"/>
      <c r="CH64" s="353" t="n"/>
      <c r="CI64" s="353" t="n"/>
      <c r="CJ64" s="1782" t="n"/>
      <c r="CK64" s="1785" t="n"/>
      <c r="CL64" s="1785" t="n"/>
      <c r="CM64" s="3324" t="n"/>
      <c r="CN64" s="3324" t="n"/>
      <c r="CO64" s="1785" t="n"/>
      <c r="CP64" s="3325" t="n"/>
      <c r="CQ64" s="3324" t="n"/>
      <c r="CR64" s="3326" t="n"/>
      <c r="CS64" s="1785" t="n"/>
      <c r="CT64" s="1785" t="n"/>
      <c r="CU64" s="3324" t="n"/>
      <c r="CV64" s="3326" t="n"/>
      <c r="CW64" s="1785" t="n"/>
      <c r="CX64" s="3327" t="n"/>
      <c r="CY64" s="1815" t="n"/>
      <c r="CZ64" s="3324" t="n"/>
      <c r="DA64" s="1785" t="n"/>
      <c r="DB64" s="1785" t="n"/>
      <c r="DC64" s="3324" t="n"/>
      <c r="DD64" s="3324" t="n"/>
      <c r="DE64" s="1785" t="n"/>
      <c r="DF64" s="1838" t="n"/>
      <c r="DG64" s="1839" t="n"/>
      <c r="DH64" s="1840" t="n"/>
      <c r="DX64" s="2847">
        <f>(CS64-CZ64)*10^6</f>
        <v/>
      </c>
      <c r="DY64" s="2847">
        <f>(CT64-DC64)*10^6</f>
        <v/>
      </c>
      <c r="DZ64" s="2847">
        <f>(CW64-DD64)*10^6</f>
        <v/>
      </c>
    </row>
    <row customFormat="1" customHeight="1" hidden="1" ht="12" r="65" s="2671">
      <c r="A65" s="3328" t="n"/>
      <c r="B65" s="3328" t="n"/>
      <c r="N65" s="353" t="n"/>
      <c r="T65" s="353" t="n"/>
      <c r="U65" s="353" t="n"/>
      <c r="V65" s="353" t="n"/>
      <c r="W65" s="353" t="n"/>
      <c r="X65" s="353" t="n"/>
      <c r="Y65" s="353" t="n"/>
      <c r="Z65" s="353" t="n"/>
      <c r="AA65" s="353" t="n"/>
      <c r="AB65" s="353" t="n"/>
      <c r="AC65" s="353" t="n"/>
      <c r="AD65" s="353" t="n"/>
      <c r="AE65" s="353" t="n"/>
      <c r="AF65" s="353" t="n"/>
      <c r="AG65" s="353" t="n"/>
      <c r="AH65" s="353" t="n"/>
      <c r="AI65" s="353" t="n"/>
      <c r="AJ65" s="353" t="n"/>
      <c r="AK65" s="353" t="n"/>
      <c r="AL65" s="353" t="n"/>
      <c r="AM65" s="353" t="n"/>
      <c r="AN65" s="353" t="n"/>
      <c r="AO65" s="353" t="n"/>
      <c r="AP65" s="353" t="n"/>
      <c r="AQ65" s="353" t="n"/>
      <c r="AR65" s="353" t="n"/>
      <c r="AS65" s="353" t="n"/>
      <c r="AT65" s="353" t="n"/>
      <c r="AU65" s="353" t="n"/>
      <c r="AV65" s="353" t="n"/>
      <c r="AW65" s="353" t="n"/>
      <c r="AX65" s="353" t="n"/>
      <c r="AY65" s="353" t="n"/>
      <c r="AZ65" s="353" t="n"/>
      <c r="BA65" s="353" t="n"/>
      <c r="BB65" s="353" t="n"/>
      <c r="BC65" s="353" t="n"/>
      <c r="BD65" s="353" t="n"/>
      <c r="BE65" s="353" t="n"/>
      <c r="BF65" s="353" t="n"/>
      <c r="BG65" s="353" t="n"/>
      <c r="BH65" s="353" t="n"/>
      <c r="BI65" s="353" t="n"/>
      <c r="BJ65" s="353" t="n"/>
      <c r="BK65" s="353" t="n"/>
      <c r="BL65" s="353" t="n"/>
      <c r="BM65" s="353" t="n"/>
      <c r="BN65" s="353" t="n"/>
      <c r="BO65" s="353" t="n"/>
      <c r="BP65" s="353" t="n"/>
      <c r="BQ65" s="353" t="n"/>
      <c r="BR65" s="353" t="n"/>
      <c r="BS65" s="353" t="n"/>
      <c r="BT65" s="353" t="n"/>
      <c r="BU65" s="353" t="n"/>
      <c r="BV65" s="353" t="n"/>
      <c r="BW65" s="353" t="n"/>
      <c r="BX65" s="353" t="n"/>
      <c r="BY65" s="353" t="n"/>
      <c r="BZ65" s="353" t="n"/>
      <c r="CA65" s="353" t="n"/>
      <c r="CB65" s="353" t="n"/>
      <c r="CC65" s="353" t="n"/>
      <c r="CD65" s="353" t="n"/>
      <c r="CE65" s="353" t="n"/>
      <c r="CF65" s="353" t="n"/>
      <c r="CG65" s="353" t="n"/>
      <c r="CH65" s="353" t="n"/>
      <c r="CI65" s="353" t="n"/>
      <c r="CR65" s="3329" t="n"/>
      <c r="CV65" s="3201" t="n"/>
      <c r="DI65" s="2761" t="n"/>
      <c r="DJ65" s="418" t="n"/>
      <c r="DK65" s="418" t="n"/>
      <c r="DL65" s="418" t="n"/>
      <c r="DM65" s="418" t="n"/>
      <c r="DN65" s="418" t="n"/>
      <c r="DO65" s="418" t="n"/>
      <c r="DP65" s="418" t="n"/>
      <c r="DX65" s="2847">
        <f>(CS65-CZ65)*10^6</f>
        <v/>
      </c>
      <c r="DY65" s="2847">
        <f>(CT65-DC65)*10^6</f>
        <v/>
      </c>
      <c r="DZ65" s="2847">
        <f>(CW65-DD65)*10^6</f>
        <v/>
      </c>
    </row>
    <row customFormat="1" customHeight="1" hidden="1" ht="18" outlineLevel="1" r="66" s="2753">
      <c r="B66" s="3330" t="inlineStr">
        <is>
          <t>Charges d'interco</t>
        </is>
      </c>
      <c r="N66" s="353" t="n"/>
      <c r="T66" s="353" t="n"/>
      <c r="U66" s="353" t="n"/>
      <c r="V66" s="353" t="n"/>
      <c r="W66" s="353" t="n"/>
      <c r="X66" s="353" t="n"/>
      <c r="Y66" s="353" t="n"/>
      <c r="Z66" s="353" t="n"/>
      <c r="AA66" s="353" t="n"/>
      <c r="AB66" s="353" t="n"/>
      <c r="AC66" s="353" t="n"/>
      <c r="AD66" s="353" t="n"/>
      <c r="AE66" s="353" t="n"/>
      <c r="AF66" s="353" t="n"/>
      <c r="AG66" s="353" t="n"/>
      <c r="AH66" s="353" t="n"/>
      <c r="AI66" s="353" t="n"/>
      <c r="AJ66" s="353" t="n"/>
      <c r="AK66" s="353" t="n"/>
      <c r="AL66" s="353" t="n"/>
      <c r="AM66" s="353" t="n"/>
      <c r="AN66" s="353" t="n"/>
      <c r="AO66" s="353" t="n"/>
      <c r="AP66" s="353" t="n"/>
      <c r="AQ66" s="353" t="n"/>
      <c r="AR66" s="353" t="n"/>
      <c r="AS66" s="353" t="n"/>
      <c r="AT66" s="353" t="n"/>
      <c r="AU66" s="353" t="n"/>
      <c r="AV66" s="353" t="n"/>
      <c r="AW66" s="353" t="n"/>
      <c r="AX66" s="353" t="n"/>
      <c r="AY66" s="353" t="n"/>
      <c r="AZ66" s="353" t="n"/>
      <c r="BA66" s="353" t="n"/>
      <c r="BB66" s="353" t="n"/>
      <c r="BC66" s="353" t="n"/>
      <c r="BD66" s="353" t="n"/>
      <c r="BE66" s="353" t="n"/>
      <c r="BF66" s="353" t="n"/>
      <c r="BG66" s="353" t="n"/>
      <c r="BH66" s="353" t="n"/>
      <c r="BI66" s="353" t="n"/>
      <c r="BJ66" s="353" t="n"/>
      <c r="BK66" s="353" t="n"/>
      <c r="BL66" s="353" t="n"/>
      <c r="BM66" s="353" t="n"/>
      <c r="BN66" s="353" t="n"/>
      <c r="BO66" s="353" t="n"/>
      <c r="BP66" s="353" t="n"/>
      <c r="BQ66" s="353" t="n"/>
      <c r="BR66" s="353" t="n"/>
      <c r="BS66" s="353" t="n"/>
      <c r="BT66" s="353" t="n"/>
      <c r="BU66" s="353" t="n"/>
      <c r="BV66" s="353" t="n"/>
      <c r="BW66" s="353" t="n"/>
      <c r="BX66" s="353" t="n"/>
      <c r="BY66" s="353" t="n"/>
      <c r="BZ66" s="353" t="n"/>
      <c r="CA66" s="353" t="n"/>
      <c r="CB66" s="353" t="n"/>
      <c r="CC66" s="353" t="n"/>
      <c r="CD66" s="353" t="n"/>
      <c r="CE66" s="353" t="n"/>
      <c r="CF66" s="353" t="n"/>
      <c r="CG66" s="353" t="n"/>
      <c r="CH66" s="353" t="n"/>
      <c r="CI66" s="353" t="n"/>
      <c r="CJ66" s="3331" t="n"/>
      <c r="CK66" s="1856" t="n"/>
      <c r="CL66" s="1856" t="n"/>
      <c r="CM66" s="2671" t="n"/>
      <c r="CN66" s="2671" t="n"/>
      <c r="CO66" s="2671" t="n"/>
      <c r="CP66" s="1864" t="n"/>
      <c r="CQ66" s="1864" t="n"/>
      <c r="CR66" s="3332" t="n"/>
      <c r="CS66" s="2671" t="n"/>
      <c r="CT66" s="2671" t="n"/>
      <c r="CU66" s="3333" t="n"/>
      <c r="CV66" s="3334" t="n"/>
      <c r="CW66" s="2671" t="n"/>
      <c r="CX66" s="353" t="n"/>
      <c r="CZ66" s="2671" t="n"/>
      <c r="DA66" s="2671" t="n"/>
      <c r="DB66" s="2671" t="n"/>
      <c r="DC66" s="2671" t="n"/>
      <c r="DD66" s="2671" t="n"/>
      <c r="DF66" s="353" t="n"/>
      <c r="DI66" s="2761" t="n"/>
      <c r="DJ66" s="418" t="n"/>
      <c r="DK66" s="418" t="n"/>
      <c r="DL66" s="418" t="n"/>
      <c r="DM66" s="418" t="n"/>
      <c r="DN66" s="418" t="n"/>
      <c r="DO66" s="418" t="n"/>
      <c r="DP66" s="418" t="n"/>
      <c r="DX66" s="2847">
        <f>(CS66-CZ66)*10^6</f>
        <v/>
      </c>
      <c r="DY66" s="2847">
        <f>(CT66-DC66)*10^6</f>
        <v/>
      </c>
      <c r="DZ66" s="2847">
        <f>(CW66-DD66)*10^6</f>
        <v/>
      </c>
    </row>
    <row customFormat="1" customHeight="1" hidden="1" ht="18" outlineLevel="1" r="67" s="2753">
      <c r="B67" s="3330" t="n"/>
      <c r="K67" s="2779" t="n"/>
      <c r="N67" s="353" t="n"/>
      <c r="T67" s="353" t="n"/>
      <c r="U67" s="353" t="n"/>
      <c r="V67" s="353" t="n"/>
      <c r="W67" s="353" t="n"/>
      <c r="X67" s="353" t="n"/>
      <c r="Y67" s="353" t="n"/>
      <c r="Z67" s="353" t="n"/>
      <c r="AA67" s="353" t="n"/>
      <c r="AB67" s="353" t="n"/>
      <c r="AC67" s="353" t="n"/>
      <c r="AD67" s="353" t="n"/>
      <c r="AE67" s="353" t="n"/>
      <c r="AF67" s="353" t="n"/>
      <c r="AG67" s="353" t="n"/>
      <c r="AH67" s="353" t="n"/>
      <c r="AI67" s="353" t="n"/>
      <c r="AJ67" s="353" t="n"/>
      <c r="AK67" s="353" t="n"/>
      <c r="AL67" s="353" t="n"/>
      <c r="AM67" s="353" t="n"/>
      <c r="AN67" s="353" t="n"/>
      <c r="AO67" s="353" t="n"/>
      <c r="AP67" s="353" t="n"/>
      <c r="AQ67" s="353" t="n"/>
      <c r="AR67" s="353" t="n"/>
      <c r="AS67" s="353" t="n"/>
      <c r="AT67" s="353" t="n"/>
      <c r="AU67" s="353" t="n"/>
      <c r="AV67" s="353" t="n"/>
      <c r="AW67" s="353" t="n"/>
      <c r="AX67" s="353" t="n"/>
      <c r="AY67" s="353" t="n"/>
      <c r="AZ67" s="353" t="n"/>
      <c r="BA67" s="353" t="n"/>
      <c r="BB67" s="353" t="n"/>
      <c r="BC67" s="353" t="n"/>
      <c r="BD67" s="353" t="n"/>
      <c r="BE67" s="353" t="n"/>
      <c r="BF67" s="353" t="n"/>
      <c r="BG67" s="353" t="n"/>
      <c r="BH67" s="353" t="n"/>
      <c r="BI67" s="353" t="n"/>
      <c r="BJ67" s="353" t="n"/>
      <c r="BK67" s="353" t="n"/>
      <c r="BL67" s="353" t="n"/>
      <c r="BM67" s="353" t="n"/>
      <c r="BN67" s="353" t="n"/>
      <c r="BO67" s="353" t="n"/>
      <c r="BP67" s="353" t="n"/>
      <c r="BQ67" s="353" t="n"/>
      <c r="BR67" s="353" t="n"/>
      <c r="BS67" s="353" t="n"/>
      <c r="BT67" s="353" t="n"/>
      <c r="BU67" s="353" t="n"/>
      <c r="BV67" s="353" t="n"/>
      <c r="BW67" s="353" t="n"/>
      <c r="BX67" s="353" t="n"/>
      <c r="BY67" s="353" t="n"/>
      <c r="BZ67" s="353" t="n"/>
      <c r="CA67" s="353" t="n"/>
      <c r="CB67" s="353" t="n"/>
      <c r="CC67" s="353" t="n"/>
      <c r="CD67" s="353" t="n"/>
      <c r="CE67" s="353" t="n"/>
      <c r="CF67" s="353" t="n"/>
      <c r="CG67" s="353" t="n"/>
      <c r="CH67" s="353" t="n"/>
      <c r="CI67" s="353" t="n"/>
      <c r="CJ67" s="1856" t="n"/>
      <c r="CK67" s="2671" t="n"/>
      <c r="CL67" s="2671" t="n"/>
      <c r="CM67" s="2671" t="n"/>
      <c r="CN67" s="2671" t="n"/>
      <c r="CO67" s="2671" t="n"/>
      <c r="CP67" s="1864" t="n"/>
      <c r="CQ67" s="1864" t="n"/>
      <c r="CR67" s="3201" t="n"/>
      <c r="CS67" s="2671" t="n"/>
      <c r="CT67" s="2671" t="n"/>
      <c r="CU67" s="3333" t="n"/>
      <c r="CV67" s="3334" t="n"/>
      <c r="CW67" s="2671" t="n"/>
      <c r="CX67" s="353" t="n"/>
      <c r="CZ67" s="2671" t="n"/>
      <c r="DA67" s="2671" t="n"/>
      <c r="DB67" s="2671" t="n"/>
      <c r="DC67" s="2671" t="n"/>
      <c r="DD67" s="2671" t="n"/>
      <c r="DF67" s="353" t="n"/>
      <c r="DI67" s="2761" t="n"/>
      <c r="DJ67" s="418" t="n"/>
      <c r="DK67" s="418" t="n"/>
      <c r="DL67" s="418" t="n"/>
      <c r="DM67" s="418" t="n"/>
      <c r="DN67" s="418" t="n"/>
      <c r="DO67" s="418" t="n"/>
      <c r="DP67" s="418" t="n"/>
      <c r="DX67" s="2847">
        <f>(CS67-CZ67)*10^6</f>
        <v/>
      </c>
      <c r="DY67" s="2847">
        <f>(CT67-DC67)*10^6</f>
        <v/>
      </c>
      <c r="DZ67" s="2847">
        <f>(CW67-DD67)*10^6</f>
        <v/>
      </c>
    </row>
    <row customFormat="1" hidden="1" outlineLevel="1" r="68" s="549">
      <c r="B68" s="1845" t="inlineStr">
        <is>
          <t>Revenu net</t>
        </is>
      </c>
      <c r="C68" s="671" t="n"/>
      <c r="D68" s="671" t="n"/>
      <c r="E68" s="671" t="n"/>
      <c r="F68" s="671" t="n"/>
      <c r="G68" s="671" t="n"/>
      <c r="H68" s="671" t="n"/>
      <c r="I68" s="671" t="n"/>
      <c r="J68" s="671" t="n"/>
      <c r="K68" s="2779" t="n"/>
      <c r="L68" s="671" t="n"/>
      <c r="M68" s="671" t="n"/>
      <c r="N68" s="676" t="n"/>
      <c r="O68" s="671" t="n"/>
      <c r="P68" s="671" t="n"/>
      <c r="Q68" s="671" t="n"/>
      <c r="R68" s="671" t="n"/>
      <c r="S68" s="671" t="n"/>
      <c r="T68" s="676" t="n"/>
      <c r="U68" s="676" t="n"/>
      <c r="V68" s="676" t="n"/>
      <c r="W68" s="676" t="n"/>
      <c r="X68" s="676" t="n"/>
      <c r="Y68" s="676" t="n"/>
      <c r="Z68" s="676" t="n"/>
      <c r="AA68" s="676" t="n"/>
      <c r="AB68" s="676" t="n"/>
      <c r="AC68" s="676" t="n"/>
      <c r="AD68" s="676" t="n"/>
      <c r="AE68" s="676" t="n"/>
      <c r="AF68" s="676" t="n"/>
      <c r="AG68" s="676" t="n"/>
      <c r="AH68" s="676" t="n"/>
      <c r="AI68" s="676" t="n"/>
      <c r="AJ68" s="676" t="n"/>
      <c r="AK68" s="676" t="n"/>
      <c r="AL68" s="676" t="n"/>
      <c r="AM68" s="676" t="n"/>
      <c r="AN68" s="676" t="n"/>
      <c r="AO68" s="676" t="n"/>
      <c r="AP68" s="676" t="n"/>
      <c r="AQ68" s="676" t="n"/>
      <c r="AR68" s="676" t="n"/>
      <c r="AS68" s="676" t="n"/>
      <c r="AT68" s="676" t="n"/>
      <c r="AU68" s="676" t="n"/>
      <c r="AV68" s="676" t="n"/>
      <c r="AW68" s="676" t="n"/>
      <c r="AX68" s="676" t="n"/>
      <c r="AY68" s="676" t="n"/>
      <c r="AZ68" s="676" t="n"/>
      <c r="BA68" s="676" t="n"/>
      <c r="BB68" s="676" t="n"/>
      <c r="BC68" s="676" t="n"/>
      <c r="BD68" s="676" t="n"/>
      <c r="BE68" s="676" t="n"/>
      <c r="BF68" s="676" t="n"/>
      <c r="BG68" s="676" t="n"/>
      <c r="BH68" s="676" t="n"/>
      <c r="BI68" s="676" t="n"/>
      <c r="BJ68" s="676" t="n"/>
      <c r="BK68" s="676" t="n"/>
      <c r="BL68" s="676" t="n"/>
      <c r="BM68" s="676" t="n"/>
      <c r="BN68" s="676" t="n"/>
      <c r="BO68" s="676" t="n"/>
      <c r="BP68" s="676" t="n"/>
      <c r="BQ68" s="676" t="n"/>
      <c r="BR68" s="676" t="n"/>
      <c r="BS68" s="676" t="n"/>
      <c r="BT68" s="676" t="n"/>
      <c r="BU68" s="676" t="n"/>
      <c r="BV68" s="676" t="n"/>
      <c r="BW68" s="676" t="n"/>
      <c r="BX68" s="676" t="n"/>
      <c r="BY68" s="676" t="n"/>
      <c r="BZ68" s="676" t="n"/>
      <c r="CA68" s="676" t="n"/>
      <c r="CB68" s="676" t="n"/>
      <c r="CC68" s="676" t="n"/>
      <c r="CD68" s="676" t="n"/>
      <c r="CE68" s="676" t="n"/>
      <c r="CF68" s="676" t="n"/>
      <c r="CG68" s="676" t="n"/>
      <c r="CH68" s="676" t="n"/>
      <c r="CI68" s="676" t="n"/>
      <c r="CJ68" s="1857" t="n"/>
      <c r="CK68" s="671" t="n"/>
      <c r="CL68" s="671" t="n"/>
      <c r="CM68" s="671" t="n"/>
      <c r="CN68" s="671" t="n"/>
      <c r="CO68" s="671" t="n"/>
      <c r="CP68" s="671" t="n"/>
      <c r="CQ68" s="671" t="n"/>
      <c r="CR68" s="3335" t="n"/>
      <c r="CS68" s="2665" t="n"/>
      <c r="CT68" s="2665" t="n"/>
      <c r="CU68" s="2665" t="n"/>
      <c r="CV68" s="3335" t="n"/>
      <c r="CW68" s="2665" t="n"/>
      <c r="CX68" s="676" t="n"/>
      <c r="CY68" s="671" t="n"/>
      <c r="CZ68" s="2665" t="n"/>
      <c r="DA68" s="2665" t="n"/>
      <c r="DB68" s="2665" t="n"/>
      <c r="DC68" s="2665" t="n"/>
      <c r="DD68" s="2665" t="n"/>
      <c r="DE68" s="671" t="n"/>
      <c r="DF68" s="676" t="n"/>
      <c r="DG68" s="671" t="n"/>
      <c r="DH68" s="671" t="n"/>
      <c r="DI68" s="2761" t="n"/>
      <c r="DJ68" s="418" t="n"/>
      <c r="DK68" s="418" t="n"/>
      <c r="DL68" s="418" t="n"/>
      <c r="DM68" s="418" t="n"/>
      <c r="DN68" s="418" t="n"/>
      <c r="DO68" s="418" t="n"/>
      <c r="DP68" s="418" t="n"/>
      <c r="DX68" s="2847">
        <f>(CS68-CZ68)*10^6</f>
        <v/>
      </c>
      <c r="DY68" s="2847">
        <f>(CT68-DC68)*10^6</f>
        <v/>
      </c>
      <c r="DZ68" s="2847">
        <f>(CW68-DD68)*10^6</f>
        <v/>
      </c>
    </row>
    <row hidden="1" outlineLevel="1" r="69">
      <c r="B69" s="222" t="n"/>
      <c r="C69" s="39" t="n"/>
      <c r="W69" s="353" t="n"/>
      <c r="X69" s="353" t="n"/>
      <c r="Y69" s="353" t="n"/>
      <c r="Z69" s="353" t="n"/>
      <c r="AA69" s="353" t="n"/>
      <c r="AB69" s="353" t="n"/>
      <c r="AC69" s="353" t="n"/>
      <c r="AD69" s="353" t="n"/>
      <c r="AE69" s="353" t="n"/>
      <c r="AF69" s="353" t="n"/>
      <c r="AG69" s="353" t="n"/>
      <c r="AH69" s="353" t="n"/>
      <c r="AI69" s="353" t="n"/>
      <c r="AJ69" s="353" t="n"/>
      <c r="AK69" s="353" t="n"/>
      <c r="AL69" s="353" t="n"/>
      <c r="AM69" s="353" t="n"/>
      <c r="AN69" s="353" t="n"/>
      <c r="AO69" s="353" t="n"/>
      <c r="AP69" s="353" t="n"/>
      <c r="AQ69" s="353" t="n"/>
      <c r="AR69" s="353" t="n"/>
      <c r="AS69" s="353" t="n"/>
      <c r="AT69" s="353" t="n"/>
      <c r="AU69" s="353" t="n"/>
      <c r="AV69" s="353" t="n"/>
      <c r="AW69" s="353" t="n"/>
      <c r="AX69" s="353" t="n"/>
      <c r="AY69" s="353" t="n"/>
      <c r="AZ69" s="353" t="n"/>
      <c r="BA69" s="353" t="n"/>
      <c r="BB69" s="353" t="n"/>
      <c r="BC69" s="353" t="n"/>
      <c r="BD69" s="353" t="n"/>
      <c r="BE69" s="353" t="n"/>
      <c r="BF69" s="353" t="n"/>
      <c r="BG69" s="353" t="n"/>
      <c r="BH69" s="353" t="n"/>
      <c r="BI69" s="353" t="n"/>
      <c r="BJ69" s="353" t="n"/>
      <c r="BK69" s="353" t="n"/>
      <c r="BL69" s="353" t="n"/>
      <c r="BM69" s="353" t="n"/>
      <c r="BN69" s="353" t="n"/>
      <c r="BO69" s="353" t="n"/>
      <c r="BP69" s="353" t="n"/>
      <c r="BQ69" s="353" t="n"/>
      <c r="BR69" s="353" t="n"/>
      <c r="BS69" s="353" t="n"/>
      <c r="BT69" s="353" t="n"/>
      <c r="BU69" s="353" t="n"/>
      <c r="BV69" s="353" t="n"/>
      <c r="BW69" s="353" t="n"/>
      <c r="BX69" s="353" t="n"/>
      <c r="BY69" s="353" t="n"/>
      <c r="BZ69" s="353" t="n"/>
      <c r="CA69" s="353" t="n"/>
      <c r="CB69" s="353" t="n"/>
      <c r="CC69" s="353" t="n"/>
      <c r="CD69" s="353" t="n"/>
      <c r="CE69" s="353" t="n"/>
      <c r="CF69" s="353" t="n"/>
      <c r="CG69" s="353" t="n"/>
      <c r="CH69" s="353" t="n"/>
      <c r="CI69" s="353" t="n"/>
      <c r="CJ69" s="1858" t="n"/>
      <c r="CK69" s="39" t="n"/>
      <c r="CL69" s="39" t="n"/>
      <c r="CM69" s="39" t="n"/>
      <c r="CN69" s="39" t="n"/>
      <c r="CO69" s="39" t="n"/>
      <c r="CP69" s="39" t="n"/>
      <c r="CQ69" s="39" t="n"/>
      <c r="CR69" s="3201" t="n"/>
      <c r="CS69" s="2671" t="n"/>
      <c r="CT69" s="2671" t="n"/>
      <c r="CU69" s="2671" t="n"/>
      <c r="CV69" s="3201" t="n"/>
      <c r="CW69" s="2671" t="n"/>
      <c r="CX69" s="353" t="n"/>
      <c r="CY69" s="39" t="n"/>
      <c r="CZ69" s="2671" t="n"/>
      <c r="DA69" s="2671" t="n"/>
      <c r="DB69" s="2671" t="n"/>
      <c r="DC69" s="2671" t="n"/>
      <c r="DD69" s="2671" t="n"/>
      <c r="DE69" s="39" t="n"/>
      <c r="DF69" s="353" t="n"/>
      <c r="DG69" s="39" t="n"/>
      <c r="DH69" s="39" t="n"/>
      <c r="DX69" s="2847">
        <f>(CS69-CZ69)*10^6</f>
        <v/>
      </c>
      <c r="DY69" s="2847">
        <f>(CT69-DC69)*10^6</f>
        <v/>
      </c>
      <c r="DZ69" s="2847">
        <f>(CW69-DD69)*10^6</f>
        <v/>
      </c>
    </row>
    <row hidden="1" outlineLevel="1" r="70">
      <c r="B70" s="3330" t="inlineStr">
        <is>
          <t>Charges d'interco</t>
        </is>
      </c>
      <c r="C70" s="39" t="n"/>
      <c r="W70" s="353" t="n"/>
      <c r="X70" s="353" t="n"/>
      <c r="Y70" s="353" t="n"/>
      <c r="Z70" s="353" t="n"/>
      <c r="AA70" s="353" t="n"/>
      <c r="AB70" s="353" t="n"/>
      <c r="AC70" s="353" t="n"/>
      <c r="AD70" s="353" t="n"/>
      <c r="AE70" s="353" t="n"/>
      <c r="AF70" s="353" t="n"/>
      <c r="AG70" s="353" t="n"/>
      <c r="AH70" s="353" t="n"/>
      <c r="AI70" s="353" t="n"/>
      <c r="AJ70" s="353" t="n"/>
      <c r="AK70" s="353" t="n"/>
      <c r="AL70" s="353" t="n"/>
      <c r="AM70" s="353" t="n"/>
      <c r="AN70" s="353" t="n"/>
      <c r="AO70" s="353" t="n"/>
      <c r="AP70" s="353" t="n"/>
      <c r="AQ70" s="353" t="n"/>
      <c r="AR70" s="353" t="n"/>
      <c r="AS70" s="353" t="n"/>
      <c r="AT70" s="353" t="n"/>
      <c r="AU70" s="353" t="n"/>
      <c r="AV70" s="353" t="n"/>
      <c r="AW70" s="353" t="n"/>
      <c r="AX70" s="353" t="n"/>
      <c r="AY70" s="353" t="n"/>
      <c r="AZ70" s="353" t="n"/>
      <c r="BA70" s="353" t="n"/>
      <c r="BB70" s="353" t="n"/>
      <c r="BC70" s="353" t="n"/>
      <c r="BD70" s="353" t="n"/>
      <c r="BE70" s="353" t="n"/>
      <c r="BF70" s="353" t="n"/>
      <c r="BG70" s="353" t="n"/>
      <c r="BH70" s="353" t="n"/>
      <c r="BI70" s="353" t="n"/>
      <c r="BJ70" s="353" t="n"/>
      <c r="BK70" s="353" t="n"/>
      <c r="BL70" s="353" t="n"/>
      <c r="BM70" s="353" t="n"/>
      <c r="BN70" s="353" t="n"/>
      <c r="BO70" s="353" t="n"/>
      <c r="BP70" s="353" t="n"/>
      <c r="BQ70" s="353" t="n"/>
      <c r="BR70" s="353" t="n"/>
      <c r="BS70" s="353" t="n"/>
      <c r="BT70" s="353" t="n"/>
      <c r="BU70" s="353" t="n"/>
      <c r="BV70" s="353" t="n"/>
      <c r="BW70" s="353" t="n"/>
      <c r="BX70" s="353" t="n"/>
      <c r="BY70" s="353" t="n"/>
      <c r="BZ70" s="353" t="n"/>
      <c r="CA70" s="353" t="n"/>
      <c r="CB70" s="353" t="n"/>
      <c r="CC70" s="353" t="n"/>
      <c r="CD70" s="353" t="n"/>
      <c r="CE70" s="353" t="n"/>
      <c r="CF70" s="353" t="n"/>
      <c r="CG70" s="353" t="n"/>
      <c r="CH70" s="353" t="n"/>
      <c r="CI70" s="353" t="n"/>
      <c r="CJ70" s="3336" t="n"/>
      <c r="CK70" s="3336" t="n"/>
      <c r="CL70" s="3336" t="n"/>
      <c r="CM70" s="39" t="n"/>
      <c r="CN70" s="39" t="n"/>
      <c r="CO70" s="39" t="n"/>
      <c r="CP70" s="39" t="n"/>
      <c r="CQ70" s="39" t="n"/>
      <c r="CR70" s="3201" t="n">
        <v>2648.346459</v>
      </c>
      <c r="CS70" s="2671" t="n"/>
      <c r="CT70" s="2671" t="n"/>
      <c r="CU70" s="2671" t="n"/>
      <c r="CV70" s="3201" t="n"/>
      <c r="CW70" s="2671" t="n"/>
      <c r="CX70" s="353" t="n"/>
      <c r="CY70" s="39" t="n"/>
      <c r="CZ70" s="2671" t="n"/>
      <c r="DA70" s="2671" t="n"/>
      <c r="DB70" s="2671" t="n"/>
      <c r="DC70" s="2671" t="n"/>
      <c r="DD70" s="2671" t="n"/>
      <c r="DE70" s="39" t="n"/>
      <c r="DF70" s="353" t="n"/>
      <c r="DG70" s="39" t="n"/>
      <c r="DH70" s="39" t="n"/>
      <c r="DX70" s="2847">
        <f>(CS70-CZ70)*10^6</f>
        <v/>
      </c>
      <c r="DY70" s="2847">
        <f>(CT70-DC70)*10^6</f>
        <v/>
      </c>
      <c r="DZ70" s="2847">
        <f>(CW70-DD70)*10^6</f>
        <v/>
      </c>
    </row>
    <row hidden="1" outlineLevel="1" r="71">
      <c r="C71" s="39" t="n"/>
      <c r="W71" s="353" t="n"/>
      <c r="X71" s="353" t="n"/>
      <c r="Y71" s="353" t="n"/>
      <c r="Z71" s="353" t="n"/>
      <c r="AA71" s="353" t="n"/>
      <c r="AB71" s="353" t="n"/>
      <c r="AC71" s="353" t="n"/>
      <c r="AD71" s="353" t="n"/>
      <c r="AE71" s="353" t="n"/>
      <c r="AF71" s="353" t="n"/>
      <c r="AG71" s="353" t="n"/>
      <c r="AH71" s="353" t="n"/>
      <c r="AI71" s="353" t="n"/>
      <c r="AJ71" s="353" t="n"/>
      <c r="AK71" s="353" t="n"/>
      <c r="AL71" s="353" t="n"/>
      <c r="AM71" s="353" t="n"/>
      <c r="AN71" s="353" t="n"/>
      <c r="AO71" s="353" t="n"/>
      <c r="AP71" s="353" t="n"/>
      <c r="AQ71" s="353" t="n"/>
      <c r="AR71" s="353" t="n"/>
      <c r="AS71" s="353" t="n"/>
      <c r="AT71" s="353" t="n"/>
      <c r="AU71" s="353" t="n"/>
      <c r="AV71" s="353" t="n"/>
      <c r="AW71" s="353" t="n"/>
      <c r="AX71" s="353" t="n"/>
      <c r="AY71" s="353" t="n"/>
      <c r="AZ71" s="353" t="n"/>
      <c r="BA71" s="353" t="n"/>
      <c r="BB71" s="353" t="n"/>
      <c r="BC71" s="353" t="n"/>
      <c r="BD71" s="353" t="n"/>
      <c r="BE71" s="353" t="n"/>
      <c r="BF71" s="353" t="n"/>
      <c r="BG71" s="353" t="n"/>
      <c r="BH71" s="353" t="n"/>
      <c r="BI71" s="353" t="n"/>
      <c r="BJ71" s="353" t="n"/>
      <c r="BK71" s="353" t="n"/>
      <c r="BL71" s="353" t="n"/>
      <c r="BM71" s="353" t="n"/>
      <c r="BN71" s="353" t="n"/>
      <c r="BO71" s="353" t="n"/>
      <c r="BP71" s="353" t="n"/>
      <c r="BQ71" s="353" t="n"/>
      <c r="BR71" s="353" t="n"/>
      <c r="BS71" s="353" t="n"/>
      <c r="BT71" s="353" t="n"/>
      <c r="BU71" s="353" t="n"/>
      <c r="BV71" s="353" t="n"/>
      <c r="BW71" s="353" t="n"/>
      <c r="BX71" s="353" t="n"/>
      <c r="BY71" s="353" t="n"/>
      <c r="BZ71" s="353" t="n"/>
      <c r="CA71" s="353" t="n"/>
      <c r="CB71" s="353" t="n"/>
      <c r="CC71" s="353" t="n"/>
      <c r="CD71" s="353" t="n"/>
      <c r="CE71" s="353" t="n"/>
      <c r="CF71" s="353" t="n"/>
      <c r="CG71" s="353" t="n"/>
      <c r="CH71" s="353" t="n"/>
      <c r="CI71" s="353" t="n"/>
      <c r="CJ71" s="3337" t="n"/>
      <c r="CK71" s="39" t="n"/>
      <c r="CL71" s="39" t="n"/>
      <c r="CM71" s="39" t="n"/>
      <c r="CN71" s="39" t="n"/>
      <c r="CO71" s="39" t="n"/>
      <c r="CP71" s="39" t="n"/>
      <c r="CQ71" s="39" t="n"/>
      <c r="CR71" s="3201">
        <f>CR70+CR56</f>
        <v/>
      </c>
      <c r="CS71" s="2671" t="n"/>
      <c r="CT71" s="2671" t="n"/>
      <c r="CU71" s="2671" t="n"/>
      <c r="CV71" s="3201" t="n"/>
      <c r="CW71" s="2662" t="n"/>
      <c r="CX71" s="353" t="n"/>
      <c r="CY71" s="39" t="n"/>
      <c r="CZ71" s="2671" t="n"/>
      <c r="DA71" s="2671" t="n"/>
      <c r="DB71" s="2671" t="n"/>
      <c r="DC71" s="2671" t="n"/>
      <c r="DD71" s="2671" t="n"/>
      <c r="DE71" s="39" t="n"/>
      <c r="DF71" s="353" t="n"/>
      <c r="DG71" s="39" t="n"/>
      <c r="DH71" s="39" t="n"/>
      <c r="DX71" s="2847">
        <f>(CS71-CZ71)*10^6</f>
        <v/>
      </c>
      <c r="DY71" s="2847">
        <f>(CT71-DC71)*10^6</f>
        <v/>
      </c>
      <c r="DZ71" s="2847">
        <f>(CW71-DD71)*10^6</f>
        <v/>
      </c>
    </row>
    <row hidden="1" r="72">
      <c r="C72" s="39" t="n"/>
      <c r="W72" s="353" t="n"/>
      <c r="X72" s="353" t="n"/>
      <c r="Y72" s="353" t="n"/>
      <c r="Z72" s="353" t="n"/>
      <c r="AA72" s="353" t="n"/>
      <c r="AB72" s="353" t="n"/>
      <c r="AC72" s="353" t="n"/>
      <c r="AD72" s="353" t="n"/>
      <c r="AE72" s="353" t="n"/>
      <c r="AF72" s="353" t="n"/>
      <c r="AG72" s="353" t="n"/>
      <c r="AH72" s="353" t="n"/>
      <c r="AI72" s="353" t="n"/>
      <c r="AJ72" s="353" t="n"/>
      <c r="AK72" s="353" t="n"/>
      <c r="AL72" s="353" t="n"/>
      <c r="AM72" s="353" t="n"/>
      <c r="AN72" s="353" t="n"/>
      <c r="AO72" s="353" t="n"/>
      <c r="AP72" s="353" t="n"/>
      <c r="AQ72" s="353" t="n"/>
      <c r="AR72" s="353" t="n"/>
      <c r="AS72" s="353" t="n"/>
      <c r="AT72" s="353" t="n"/>
      <c r="AU72" s="353" t="n"/>
      <c r="AV72" s="353" t="n"/>
      <c r="AW72" s="353" t="n"/>
      <c r="AX72" s="353" t="n"/>
      <c r="AY72" s="353" t="n"/>
      <c r="AZ72" s="353" t="n"/>
      <c r="BA72" s="353" t="n"/>
      <c r="BB72" s="353" t="n"/>
      <c r="BC72" s="353" t="n"/>
      <c r="BD72" s="353" t="n"/>
      <c r="BE72" s="353" t="n"/>
      <c r="BF72" s="353" t="n"/>
      <c r="BG72" s="353" t="n"/>
      <c r="BH72" s="353" t="n"/>
      <c r="BI72" s="353" t="n"/>
      <c r="BJ72" s="353" t="n"/>
      <c r="BK72" s="353" t="n"/>
      <c r="BL72" s="353" t="n"/>
      <c r="BM72" s="353" t="n"/>
      <c r="BN72" s="353" t="n"/>
      <c r="BO72" s="353" t="n"/>
      <c r="BP72" s="353" t="n"/>
      <c r="BQ72" s="353" t="n"/>
      <c r="BR72" s="353" t="n"/>
      <c r="BS72" s="353" t="n"/>
      <c r="BT72" s="353" t="n"/>
      <c r="BU72" s="353" t="n"/>
      <c r="BV72" s="353" t="n"/>
      <c r="BW72" s="353" t="n"/>
      <c r="BX72" s="353" t="n"/>
      <c r="BY72" s="353" t="n"/>
      <c r="BZ72" s="353" t="n"/>
      <c r="CA72" s="353" t="n"/>
      <c r="CB72" s="353" t="n"/>
      <c r="CC72" s="353" t="n"/>
      <c r="CD72" s="353" t="n"/>
      <c r="CE72" s="353" t="n"/>
      <c r="CF72" s="353" t="n"/>
      <c r="CG72" s="353" t="n"/>
      <c r="CH72" s="353" t="n"/>
      <c r="CI72" s="353" t="n"/>
      <c r="CJ72" s="3147" t="n"/>
      <c r="CK72" s="3147" t="n"/>
      <c r="CL72" s="3147" t="n"/>
      <c r="CM72" s="3147" t="n"/>
      <c r="CN72" s="3147" t="n"/>
      <c r="CO72" s="3147" t="n"/>
      <c r="CP72" s="3147" t="n"/>
      <c r="CQ72" s="3147" t="n"/>
      <c r="CR72" s="3201" t="n"/>
      <c r="CS72" s="2671" t="n"/>
      <c r="CT72" s="3338" t="n"/>
      <c r="CU72" s="2671" t="n"/>
      <c r="CV72" s="3201" t="n"/>
      <c r="CW72" s="2671" t="n"/>
      <c r="CX72" s="353" t="n"/>
      <c r="CY72" s="39" t="n"/>
      <c r="CZ72" s="2671" t="n"/>
      <c r="DA72" s="2671" t="n"/>
      <c r="DB72" s="2671" t="n"/>
      <c r="DC72" s="2671" t="n"/>
      <c r="DD72" s="2671" t="n"/>
      <c r="DE72" s="3147" t="n"/>
      <c r="DF72" s="353" t="n"/>
      <c r="DG72" s="3147" t="n"/>
      <c r="DH72" s="3147" t="n"/>
      <c r="DX72" s="2847">
        <f>(CS72-CZ72)*10^6</f>
        <v/>
      </c>
      <c r="DY72" s="2847">
        <f>(CT72-DC72)*10^6</f>
        <v/>
      </c>
      <c r="DZ72" s="2847">
        <f>(CW72-DD72)*10^6</f>
        <v/>
      </c>
    </row>
    <row customFormat="1" hidden="1" r="73" s="1582">
      <c r="B73" s="1846" t="inlineStr">
        <is>
          <t>Taux hors flooz mois</t>
        </is>
      </c>
      <c r="C73" s="1847" t="n"/>
      <c r="D73" s="1847" t="n"/>
      <c r="E73" s="1847" t="n"/>
      <c r="F73" s="1847" t="n"/>
      <c r="G73" s="1847" t="n"/>
      <c r="H73" s="1847" t="n"/>
      <c r="I73" s="1847" t="n"/>
      <c r="J73" s="1847" t="n"/>
      <c r="K73" s="1847" t="n"/>
      <c r="L73" s="1847" t="n"/>
      <c r="M73" s="1847" t="n"/>
      <c r="N73" s="1851" t="n"/>
      <c r="O73" s="1847" t="n"/>
      <c r="P73" s="1847" t="n"/>
      <c r="Q73" s="1847" t="n"/>
      <c r="R73" s="1847" t="n"/>
      <c r="S73" s="1847" t="n"/>
      <c r="T73" s="1851" t="n"/>
      <c r="U73" s="1851" t="n"/>
      <c r="V73" s="1851" t="n"/>
      <c r="W73" s="1851" t="n"/>
      <c r="X73" s="1851" t="n"/>
      <c r="Y73" s="1851" t="n"/>
      <c r="Z73" s="1851" t="n"/>
      <c r="AA73" s="1851" t="n"/>
      <c r="AB73" s="1851" t="n"/>
      <c r="AC73" s="1851" t="n"/>
      <c r="AD73" s="1851" t="n"/>
      <c r="AE73" s="1851" t="n"/>
      <c r="AF73" s="1851" t="n"/>
      <c r="AG73" s="1851" t="n"/>
      <c r="AH73" s="1851" t="n"/>
      <c r="AI73" s="1851" t="n"/>
      <c r="AJ73" s="1851" t="n"/>
      <c r="AK73" s="1851" t="n"/>
      <c r="AL73" s="1851" t="n"/>
      <c r="AM73" s="1851" t="n"/>
      <c r="AN73" s="1851" t="n"/>
      <c r="AO73" s="1851" t="n"/>
      <c r="AP73" s="1851" t="n"/>
      <c r="AQ73" s="1851" t="n"/>
      <c r="AR73" s="1851" t="n"/>
      <c r="AS73" s="1851" t="n"/>
      <c r="AT73" s="1851" t="n"/>
      <c r="AU73" s="1851" t="n"/>
      <c r="AV73" s="1851" t="n"/>
      <c r="AW73" s="1851" t="n"/>
      <c r="AX73" s="1851" t="n"/>
      <c r="AY73" s="1851" t="n"/>
      <c r="AZ73" s="1851" t="n"/>
      <c r="BA73" s="1851" t="n"/>
      <c r="BB73" s="1851" t="n"/>
      <c r="BC73" s="1851" t="n"/>
      <c r="BD73" s="1851" t="n"/>
      <c r="BE73" s="1851" t="n"/>
      <c r="BF73" s="1851" t="n"/>
      <c r="BG73" s="1851" t="n"/>
      <c r="BH73" s="1851" t="n"/>
      <c r="BI73" s="1851" t="n"/>
      <c r="BJ73" s="1851" t="n"/>
      <c r="BK73" s="1851" t="n"/>
      <c r="BL73" s="1851" t="n"/>
      <c r="BM73" s="1851" t="n"/>
      <c r="BN73" s="1851" t="n"/>
      <c r="BO73" s="1851" t="n"/>
      <c r="BP73" s="1851" t="n"/>
      <c r="BQ73" s="1851" t="n"/>
      <c r="BR73" s="1851" t="n"/>
      <c r="BS73" s="1851" t="n"/>
      <c r="BT73" s="1851" t="n"/>
      <c r="BU73" s="1851" t="n"/>
      <c r="BV73" s="1851" t="n"/>
      <c r="BW73" s="1851" t="n"/>
      <c r="BX73" s="1851" t="n"/>
      <c r="BY73" s="1851" t="n"/>
      <c r="BZ73" s="1851" t="n"/>
      <c r="CA73" s="1851" t="n"/>
      <c r="CB73" s="1851" t="n"/>
      <c r="CC73" s="1851" t="n"/>
      <c r="CD73" s="1851" t="n"/>
      <c r="CE73" s="1851" t="n"/>
      <c r="CF73" s="1851" t="n"/>
      <c r="CG73" s="1851" t="n"/>
      <c r="CH73" s="1851" t="n"/>
      <c r="CI73" s="1851" t="n"/>
      <c r="CJ73" s="3339" t="n"/>
      <c r="CK73" s="3339" t="n"/>
      <c r="CL73" s="3339" t="n"/>
      <c r="CM73" s="3340" t="n"/>
      <c r="CN73" s="3340" t="n"/>
      <c r="CO73" s="3340" t="n"/>
      <c r="CP73" s="3340" t="n"/>
      <c r="CQ73" s="3340" t="n"/>
      <c r="CR73" s="3341" t="n"/>
      <c r="CS73" s="3339" t="n"/>
      <c r="CT73" s="3342" t="n"/>
      <c r="CU73" s="3342" t="n"/>
      <c r="CV73" s="3341" t="n"/>
      <c r="CW73" s="3342" t="n"/>
      <c r="CX73" s="1851" t="n"/>
      <c r="CY73" s="1847" t="n"/>
      <c r="CZ73" s="3342" t="n"/>
      <c r="DA73" s="3342" t="n"/>
      <c r="DB73" s="3342" t="n"/>
      <c r="DC73" s="3342" t="n"/>
      <c r="DD73" s="3342" t="n"/>
      <c r="DE73" s="3340" t="n"/>
      <c r="DF73" s="1851" t="n"/>
      <c r="DG73" s="3340" t="n"/>
      <c r="DH73" s="3340" t="n"/>
      <c r="DI73" s="2761" t="n"/>
      <c r="DJ73" s="418" t="n"/>
      <c r="DK73" s="418" t="n"/>
      <c r="DL73" s="418" t="n"/>
      <c r="DM73" s="418" t="n"/>
      <c r="DN73" s="418" t="n"/>
      <c r="DO73" s="418" t="n"/>
      <c r="DP73" s="418" t="n"/>
      <c r="DX73" s="2847">
        <f>(CS73-CZ73)*10^6</f>
        <v/>
      </c>
      <c r="DY73" s="2847">
        <f>(CT73-DC73)*10^6</f>
        <v/>
      </c>
      <c r="DZ73" s="2847">
        <f>(CW73-DD73)*10^6</f>
        <v/>
      </c>
    </row>
    <row hidden="1" r="74">
      <c r="B74" s="1846" t="inlineStr">
        <is>
          <t>Taux hors flooz moyenne</t>
        </is>
      </c>
      <c r="C74" s="39" t="n"/>
      <c r="W74" s="353" t="n"/>
      <c r="X74" s="353" t="n"/>
      <c r="Y74" s="353" t="n"/>
      <c r="Z74" s="353" t="n"/>
      <c r="AA74" s="353" t="n"/>
      <c r="AB74" s="353" t="n"/>
      <c r="AC74" s="353" t="n"/>
      <c r="AD74" s="353" t="n"/>
      <c r="AE74" s="353" t="n"/>
      <c r="AF74" s="353" t="n"/>
      <c r="AG74" s="353" t="n"/>
      <c r="AH74" s="353" t="n"/>
      <c r="AI74" s="353" t="n"/>
      <c r="AJ74" s="353" t="n"/>
      <c r="AK74" s="353" t="n"/>
      <c r="AL74" s="353" t="n"/>
      <c r="AM74" s="353" t="n"/>
      <c r="AN74" s="353" t="n"/>
      <c r="AO74" s="353" t="n"/>
      <c r="AP74" s="353" t="n"/>
      <c r="AQ74" s="353" t="n"/>
      <c r="AR74" s="353" t="n"/>
      <c r="AS74" s="353" t="n"/>
      <c r="AT74" s="353" t="n"/>
      <c r="AU74" s="353" t="n"/>
      <c r="AV74" s="353" t="n"/>
      <c r="AW74" s="353" t="n"/>
      <c r="AX74" s="353" t="n"/>
      <c r="AY74" s="353" t="n"/>
      <c r="AZ74" s="353" t="n"/>
      <c r="BA74" s="353" t="n"/>
      <c r="BB74" s="353" t="n"/>
      <c r="BC74" s="353" t="n"/>
      <c r="BD74" s="353" t="n"/>
      <c r="BE74" s="353" t="n"/>
      <c r="BF74" s="353" t="n"/>
      <c r="BG74" s="353" t="n"/>
      <c r="BH74" s="353" t="n"/>
      <c r="BI74" s="353" t="n"/>
      <c r="BJ74" s="353" t="n"/>
      <c r="BK74" s="353" t="n"/>
      <c r="BL74" s="353" t="n"/>
      <c r="BM74" s="353" t="n"/>
      <c r="BN74" s="353" t="n"/>
      <c r="BO74" s="353" t="n"/>
      <c r="BP74" s="353" t="n"/>
      <c r="BQ74" s="353" t="n"/>
      <c r="BR74" s="353" t="n"/>
      <c r="BS74" s="353" t="n"/>
      <c r="BT74" s="353" t="n"/>
      <c r="BU74" s="353" t="n"/>
      <c r="BV74" s="353" t="n"/>
      <c r="BW74" s="353" t="n"/>
      <c r="BX74" s="353" t="n"/>
      <c r="BY74" s="353" t="n"/>
      <c r="BZ74" s="353" t="n"/>
      <c r="CA74" s="353" t="n"/>
      <c r="CB74" s="353" t="n"/>
      <c r="CC74" s="353" t="n"/>
      <c r="CD74" s="353" t="n"/>
      <c r="CE74" s="353" t="n"/>
      <c r="CF74" s="353" t="n"/>
      <c r="CG74" s="353" t="n"/>
      <c r="CH74" s="353" t="n"/>
      <c r="CI74" s="353" t="n"/>
      <c r="CJ74" s="3339" t="n"/>
      <c r="CK74" s="39" t="n"/>
      <c r="CL74" s="39" t="n"/>
      <c r="CM74" s="39" t="n"/>
      <c r="CN74" s="39" t="n"/>
      <c r="CO74" s="39" t="n"/>
      <c r="CP74" s="39" t="n"/>
      <c r="CQ74" s="39" t="n"/>
      <c r="CR74" s="3201" t="n"/>
      <c r="CS74" s="2671" t="n"/>
      <c r="CT74" s="2671" t="n"/>
      <c r="CU74" s="2671" t="n"/>
      <c r="CV74" s="3201" t="n"/>
      <c r="CW74" s="2671" t="n"/>
      <c r="CX74" s="353" t="n"/>
      <c r="CY74" s="39" t="n"/>
      <c r="CZ74" s="2671" t="n"/>
      <c r="DA74" s="2671" t="n"/>
      <c r="DB74" s="2671" t="n"/>
      <c r="DC74" s="2671" t="n"/>
      <c r="DD74" s="2671" t="n"/>
      <c r="DE74" s="39" t="n"/>
      <c r="DF74" s="353" t="n"/>
      <c r="DG74" s="39" t="n"/>
      <c r="DH74" s="39" t="n"/>
      <c r="DX74" s="2847">
        <f>(CS74-CZ74)*10^6</f>
        <v/>
      </c>
      <c r="DY74" s="2847">
        <f>(CT74-DC74)*10^6</f>
        <v/>
      </c>
      <c r="DZ74" s="2847">
        <f>(CW74-DD74)*10^6</f>
        <v/>
      </c>
    </row>
    <row hidden="1" r="75">
      <c r="C75" s="39" t="n"/>
      <c r="D75" s="1848" t="n"/>
      <c r="E75" s="1848" t="n"/>
      <c r="W75" s="353" t="n"/>
      <c r="X75" s="353" t="n"/>
      <c r="Y75" s="353" t="n"/>
      <c r="Z75" s="353" t="n"/>
      <c r="AA75" s="353" t="n"/>
      <c r="AB75" s="353" t="n"/>
      <c r="AC75" s="353" t="n"/>
      <c r="AD75" s="353" t="n"/>
      <c r="AE75" s="353" t="n"/>
      <c r="AF75" s="353" t="n"/>
      <c r="AG75" s="353" t="n"/>
      <c r="AH75" s="353" t="n"/>
      <c r="AI75" s="353" t="n"/>
      <c r="AJ75" s="353" t="n"/>
      <c r="AK75" s="353" t="n"/>
      <c r="AL75" s="353" t="n"/>
      <c r="AM75" s="353" t="n"/>
      <c r="AN75" s="353" t="n"/>
      <c r="AO75" s="353" t="n"/>
      <c r="AP75" s="353" t="n"/>
      <c r="AQ75" s="353" t="n"/>
      <c r="AR75" s="353" t="n"/>
      <c r="AS75" s="353" t="n"/>
      <c r="AT75" s="353" t="n"/>
      <c r="AU75" s="353" t="n"/>
      <c r="AV75" s="353" t="n"/>
      <c r="AW75" s="353" t="n"/>
      <c r="AX75" s="353" t="n"/>
      <c r="AY75" s="353" t="n"/>
      <c r="AZ75" s="353" t="n"/>
      <c r="BA75" s="353" t="n"/>
      <c r="BB75" s="353" t="n"/>
      <c r="BC75" s="353" t="n"/>
      <c r="BD75" s="353" t="n"/>
      <c r="BE75" s="353" t="n"/>
      <c r="BF75" s="353" t="n"/>
      <c r="BG75" s="353" t="n"/>
      <c r="BH75" s="353" t="n"/>
      <c r="BI75" s="353" t="n"/>
      <c r="BJ75" s="353" t="n"/>
      <c r="BK75" s="353" t="n"/>
      <c r="BL75" s="353" t="n"/>
      <c r="BM75" s="353" t="n"/>
      <c r="BN75" s="353" t="n"/>
      <c r="BO75" s="353" t="n"/>
      <c r="BP75" s="353" t="n"/>
      <c r="BQ75" s="353" t="n"/>
      <c r="BR75" s="353" t="n"/>
      <c r="BS75" s="353" t="n"/>
      <c r="BT75" s="353" t="n"/>
      <c r="BU75" s="353" t="n"/>
      <c r="BV75" s="353" t="n"/>
      <c r="BW75" s="353" t="n"/>
      <c r="BX75" s="353" t="n"/>
      <c r="BY75" s="353" t="n"/>
      <c r="BZ75" s="353" t="n"/>
      <c r="CA75" s="353" t="n"/>
      <c r="CB75" s="353" t="n"/>
      <c r="CC75" s="353" t="n"/>
      <c r="CD75" s="353" t="n"/>
      <c r="CE75" s="353" t="n"/>
      <c r="CF75" s="353" t="n"/>
      <c r="CG75" s="353" t="n"/>
      <c r="CH75" s="353" t="n"/>
      <c r="CI75" s="353" t="n"/>
      <c r="CJ75" s="353" t="n"/>
      <c r="CK75" s="39" t="n"/>
      <c r="CL75" s="2779" t="n"/>
      <c r="CM75" s="39" t="n"/>
      <c r="CN75" s="39" t="n"/>
      <c r="CO75" s="2779" t="n"/>
      <c r="CP75" s="39" t="n"/>
      <c r="CQ75" s="39" t="n"/>
      <c r="CR75" s="3319">
        <f>CR7+CR58-CR60</f>
        <v/>
      </c>
      <c r="CS75" s="3320">
        <f>CS7+CS58-CS60</f>
        <v/>
      </c>
      <c r="CT75" s="2671" t="n"/>
      <c r="CU75" s="2671" t="n"/>
      <c r="CV75" s="3201" t="n"/>
      <c r="CW75" s="2671" t="n"/>
      <c r="CX75" s="353" t="n"/>
      <c r="CY75" s="39" t="n"/>
      <c r="CZ75" s="2671" t="n"/>
      <c r="DA75" s="2671" t="n"/>
      <c r="DB75" s="2671" t="n"/>
      <c r="DC75" s="2671" t="n"/>
      <c r="DD75" s="2671" t="n"/>
      <c r="DE75" s="39" t="n"/>
      <c r="DF75" s="353" t="n"/>
      <c r="DG75" s="39" t="n"/>
      <c r="DH75" s="39" t="n"/>
      <c r="DX75" s="2847">
        <f>(CS75-CZ75)*10^6</f>
        <v/>
      </c>
      <c r="DY75" s="2847">
        <f>(CT75-DC75)*10^6</f>
        <v/>
      </c>
      <c r="DZ75" s="2847">
        <f>(CW75-DD75)*10^6</f>
        <v/>
      </c>
    </row>
    <row hidden="1" r="76">
      <c r="C76" s="39" t="n"/>
      <c r="D76" s="1848" t="n"/>
      <c r="E76" s="1848" t="n"/>
      <c r="W76" s="353" t="n"/>
      <c r="X76" s="353" t="n"/>
      <c r="Y76" s="353" t="n"/>
      <c r="Z76" s="353" t="n"/>
      <c r="AA76" s="353" t="n"/>
      <c r="AB76" s="353" t="n"/>
      <c r="AC76" s="353" t="n"/>
      <c r="AD76" s="353" t="n"/>
      <c r="AE76" s="353" t="n"/>
      <c r="AF76" s="353" t="n"/>
      <c r="AG76" s="353" t="n"/>
      <c r="AH76" s="353" t="n"/>
      <c r="AI76" s="353" t="n"/>
      <c r="AJ76" s="353" t="n"/>
      <c r="AK76" s="353" t="n"/>
      <c r="AL76" s="353" t="n"/>
      <c r="AM76" s="353" t="n"/>
      <c r="AN76" s="353" t="n"/>
      <c r="AO76" s="353" t="n"/>
      <c r="AP76" s="353" t="n"/>
      <c r="AQ76" s="353" t="n"/>
      <c r="AR76" s="353" t="n"/>
      <c r="AS76" s="353" t="n"/>
      <c r="AT76" s="353" t="n"/>
      <c r="AU76" s="353" t="n"/>
      <c r="AV76" s="353" t="n"/>
      <c r="AW76" s="353" t="n"/>
      <c r="AX76" s="353" t="n"/>
      <c r="AY76" s="353" t="n"/>
      <c r="AZ76" s="353" t="n"/>
      <c r="BA76" s="353" t="n"/>
      <c r="BB76" s="353" t="n"/>
      <c r="BC76" s="353" t="n"/>
      <c r="BD76" s="353" t="n"/>
      <c r="BE76" s="353" t="n"/>
      <c r="BF76" s="353" t="n"/>
      <c r="BG76" s="353" t="n"/>
      <c r="BH76" s="353" t="n"/>
      <c r="BI76" s="353" t="n"/>
      <c r="BJ76" s="353" t="n"/>
      <c r="BK76" s="353" t="n"/>
      <c r="BL76" s="353" t="n"/>
      <c r="BM76" s="353" t="n"/>
      <c r="BN76" s="353" t="n"/>
      <c r="BO76" s="353" t="n"/>
      <c r="BP76" s="353" t="n"/>
      <c r="BQ76" s="353" t="n"/>
      <c r="BR76" s="353" t="n"/>
      <c r="BS76" s="353" t="n"/>
      <c r="BT76" s="2779" t="n"/>
      <c r="BU76" s="353" t="n"/>
      <c r="BV76" s="353" t="n"/>
      <c r="BW76" s="353" t="n"/>
      <c r="BX76" s="353" t="n"/>
      <c r="BY76" s="353" t="n"/>
      <c r="BZ76" s="353" t="n"/>
      <c r="CA76" s="353" t="n"/>
      <c r="CB76" s="353" t="n"/>
      <c r="CC76" s="353" t="n"/>
      <c r="CD76" s="353" t="n"/>
      <c r="CE76" s="353" t="n"/>
      <c r="CF76" s="353" t="n"/>
      <c r="CG76" s="353" t="n"/>
      <c r="CH76" s="353" t="n"/>
      <c r="CI76" s="353" t="n"/>
      <c r="CJ76" s="2779" t="n"/>
      <c r="CK76" s="3343" t="n"/>
      <c r="CL76" s="39" t="n"/>
      <c r="CM76" s="39" t="n"/>
      <c r="CN76" s="39" t="n"/>
      <c r="CO76" s="39" t="n"/>
      <c r="CP76" s="39" t="n"/>
      <c r="CQ76" s="39" t="n"/>
      <c r="CR76" s="3201" t="n"/>
      <c r="CS76" s="2671" t="n"/>
      <c r="CT76" s="2671" t="n"/>
      <c r="CU76" s="2671" t="n"/>
      <c r="CV76" s="3201" t="n"/>
      <c r="CW76" s="2671" t="n"/>
      <c r="CX76" s="353" t="n"/>
      <c r="CY76" s="39" t="n"/>
      <c r="CZ76" s="2671" t="n"/>
      <c r="DA76" s="2671" t="n"/>
      <c r="DB76" s="2671" t="n"/>
      <c r="DC76" s="2671" t="n"/>
      <c r="DD76" s="2671" t="n"/>
      <c r="DE76" s="39" t="n"/>
      <c r="DF76" s="353" t="n"/>
      <c r="DG76" s="39" t="n"/>
      <c r="DH76" s="39" t="n"/>
      <c r="DX76" s="2847">
        <f>(CS76-CZ76)*10^6</f>
        <v/>
      </c>
      <c r="DY76" s="2847">
        <f>(CT76-DC76)*10^6</f>
        <v/>
      </c>
      <c r="DZ76" s="2847">
        <f>(CW76-DD76)*10^6</f>
        <v/>
      </c>
    </row>
    <row hidden="1" r="77">
      <c r="C77" s="39" t="n"/>
      <c r="W77" s="353" t="n"/>
      <c r="X77" s="353" t="n"/>
      <c r="Y77" s="353" t="n"/>
      <c r="Z77" s="353" t="n"/>
      <c r="AA77" s="353" t="n"/>
      <c r="AB77" s="353" t="n"/>
      <c r="AC77" s="353" t="n"/>
      <c r="AD77" s="353" t="n"/>
      <c r="AE77" s="353" t="n"/>
      <c r="AF77" s="353" t="n"/>
      <c r="AG77" s="353" t="n"/>
      <c r="AH77" s="353" t="n"/>
      <c r="AI77" s="353" t="n"/>
      <c r="AJ77" s="353" t="n"/>
      <c r="AK77" s="353" t="n"/>
      <c r="AL77" s="353" t="n"/>
      <c r="AM77" s="353" t="n"/>
      <c r="AN77" s="353" t="n"/>
      <c r="AO77" s="353" t="n"/>
      <c r="AP77" s="353" t="n"/>
      <c r="AQ77" s="353" t="n"/>
      <c r="AR77" s="353" t="n"/>
      <c r="AS77" s="353" t="n"/>
      <c r="AT77" s="353" t="n"/>
      <c r="AU77" s="353" t="n"/>
      <c r="AV77" s="353" t="n"/>
      <c r="AW77" s="353" t="n"/>
      <c r="AX77" s="353" t="n"/>
      <c r="AY77" s="353" t="n"/>
      <c r="AZ77" s="353" t="n"/>
      <c r="BA77" s="353" t="n"/>
      <c r="BB77" s="353" t="n"/>
      <c r="BC77" s="353" t="n"/>
      <c r="BD77" s="353" t="n"/>
      <c r="BE77" s="353" t="n"/>
      <c r="BF77" s="353" t="n"/>
      <c r="BG77" s="353" t="n"/>
      <c r="BH77" s="353" t="n"/>
      <c r="BI77" s="353" t="n"/>
      <c r="BJ77" s="353" t="n"/>
      <c r="BK77" s="353" t="n"/>
      <c r="BL77" s="353" t="n"/>
      <c r="BM77" s="353" t="n"/>
      <c r="BN77" s="353" t="n"/>
      <c r="BO77" s="353" t="n"/>
      <c r="BP77" s="353" t="n"/>
      <c r="BQ77" s="353" t="n"/>
      <c r="BR77" s="353" t="n"/>
      <c r="BS77" s="353" t="n"/>
      <c r="BT77" s="353" t="n"/>
      <c r="BU77" s="353" t="n"/>
      <c r="BV77" s="353" t="n"/>
      <c r="BW77" s="353" t="n"/>
      <c r="BX77" s="353" t="n"/>
      <c r="BY77" s="353" t="n"/>
      <c r="BZ77" s="353" t="n"/>
      <c r="CA77" s="353" t="n"/>
      <c r="CB77" s="353" t="n"/>
      <c r="CC77" s="353" t="n"/>
      <c r="CD77" s="353" t="n"/>
      <c r="CE77" s="353" t="n"/>
      <c r="CF77" s="353" t="n"/>
      <c r="CG77" s="353" t="n"/>
      <c r="CH77" s="353" t="n"/>
      <c r="CI77" s="353" t="n"/>
      <c r="CJ77" s="2779" t="n"/>
      <c r="CK77" s="3343" t="n"/>
      <c r="CL77" s="39" t="n"/>
      <c r="CM77" s="39" t="n"/>
      <c r="CN77" s="39" t="n"/>
      <c r="CO77" s="2779" t="n"/>
      <c r="CP77" s="39" t="n"/>
      <c r="CQ77" s="39" t="n"/>
      <c r="CR77" s="3201" t="n"/>
      <c r="CS77" s="2671" t="n"/>
      <c r="CT77" s="2671" t="n"/>
      <c r="CU77" s="2671" t="n"/>
      <c r="CV77" s="3201" t="n"/>
      <c r="CW77" s="2671" t="n"/>
      <c r="CX77" s="353" t="n"/>
      <c r="CY77" s="39" t="n"/>
      <c r="CZ77" s="2671" t="n"/>
      <c r="DA77" s="2671" t="n"/>
      <c r="DB77" s="2671" t="n"/>
      <c r="DC77" s="2671" t="n"/>
      <c r="DD77" s="2671" t="n"/>
      <c r="DE77" s="39" t="n"/>
      <c r="DF77" s="353" t="n"/>
      <c r="DG77" s="39" t="n"/>
      <c r="DH77" s="39" t="n"/>
      <c r="DX77" s="2847">
        <f>(CS77-CZ77)*10^6</f>
        <v/>
      </c>
      <c r="DY77" s="2847">
        <f>(CT77-DC77)*10^6</f>
        <v/>
      </c>
      <c r="DZ77" s="2847">
        <f>(CW77-DD77)*10^6</f>
        <v/>
      </c>
    </row>
    <row customFormat="1" r="78" s="1583">
      <c r="C78" s="1849" t="n"/>
      <c r="D78" s="1849" t="n"/>
      <c r="E78" s="1849" t="n"/>
      <c r="F78" s="1849" t="n"/>
      <c r="G78" s="1849" t="n"/>
      <c r="H78" s="1849" t="n"/>
      <c r="I78" s="1849" t="n"/>
      <c r="J78" s="1849" t="n"/>
      <c r="K78" s="1849" t="n"/>
      <c r="L78" s="1849" t="n"/>
      <c r="M78" s="1849" t="n"/>
      <c r="N78" s="1852" t="n"/>
      <c r="O78" s="1849" t="n"/>
      <c r="P78" s="1849" t="n"/>
      <c r="Q78" s="1849" t="n"/>
      <c r="R78" s="1849" t="n"/>
      <c r="S78" s="1849" t="n"/>
      <c r="T78" s="1852" t="n"/>
      <c r="U78" s="1852" t="n"/>
      <c r="V78" s="1852" t="n"/>
      <c r="W78" s="1852" t="n"/>
      <c r="X78" s="1852" t="n"/>
      <c r="Y78" s="1852" t="n"/>
      <c r="Z78" s="1852" t="n"/>
      <c r="AA78" s="1852" t="n"/>
      <c r="AB78" s="1852" t="n"/>
      <c r="AC78" s="1852" t="n"/>
      <c r="AD78" s="1852" t="n"/>
      <c r="AE78" s="1852" t="n"/>
      <c r="AF78" s="1852" t="n"/>
      <c r="AG78" s="1852" t="n"/>
      <c r="AH78" s="1852" t="n"/>
      <c r="AI78" s="1852" t="n"/>
      <c r="AJ78" s="1852" t="n"/>
      <c r="AK78" s="1852" t="n"/>
      <c r="AL78" s="1852" t="n"/>
      <c r="AM78" s="1852" t="n"/>
      <c r="AN78" s="1852" t="n"/>
      <c r="AO78" s="1852" t="n"/>
      <c r="AP78" s="1852" t="n"/>
      <c r="AQ78" s="1852" t="n"/>
      <c r="AR78" s="1852" t="n"/>
      <c r="AS78" s="1852" t="n"/>
      <c r="AT78" s="1852" t="n"/>
      <c r="AU78" s="1852" t="n"/>
      <c r="AV78" s="1852" t="n"/>
      <c r="AW78" s="1852" t="n"/>
      <c r="AX78" s="1852" t="n"/>
      <c r="AY78" s="1852" t="n"/>
      <c r="AZ78" s="1852" t="n"/>
      <c r="BA78" s="1852" t="n"/>
      <c r="BB78" s="1852" t="n"/>
      <c r="BC78" s="1852" t="n"/>
      <c r="BD78" s="1852" t="n"/>
      <c r="BE78" s="1852" t="n"/>
      <c r="BF78" s="1852" t="n"/>
      <c r="BG78" s="1852" t="n"/>
      <c r="BH78" s="1852" t="n"/>
      <c r="BI78" s="1852" t="n"/>
      <c r="BJ78" s="1852" t="n"/>
      <c r="BK78" s="1852" t="n"/>
      <c r="BL78" s="1852" t="n"/>
      <c r="BM78" s="1852" t="n"/>
      <c r="BN78" s="1852" t="n"/>
      <c r="BO78" s="1852" t="n"/>
      <c r="BP78" s="1852" t="n"/>
      <c r="BQ78" s="1852" t="n"/>
      <c r="BR78" s="1852" t="n"/>
      <c r="BS78" s="1852" t="n"/>
      <c r="BT78" s="1852" t="n"/>
      <c r="BU78" s="1852" t="n"/>
      <c r="BV78" s="1852" t="n"/>
      <c r="BW78" s="1852" t="n"/>
      <c r="BX78" s="1852" t="n"/>
      <c r="BY78" s="1852" t="n"/>
      <c r="BZ78" s="1852" t="n"/>
      <c r="CA78" s="1852" t="n"/>
      <c r="CB78" s="1852" t="n"/>
      <c r="CC78" s="1852" t="n"/>
      <c r="CD78" s="1852" t="n"/>
      <c r="CE78" s="1852" t="n"/>
      <c r="CF78" s="1852" t="n"/>
      <c r="CG78" s="1852" t="n"/>
      <c r="CH78" s="1852" t="n"/>
      <c r="CI78" s="1852" t="n"/>
      <c r="CJ78" s="1849" t="n"/>
      <c r="CK78" s="1849" t="n"/>
      <c r="CL78" s="1849" t="n"/>
      <c r="CM78" s="1849" t="n"/>
      <c r="CN78" s="1849" t="n"/>
      <c r="CO78" s="1849" t="n"/>
      <c r="CP78" s="1849" t="n"/>
      <c r="CQ78" s="1849" t="n"/>
      <c r="CR78" s="3344" t="n"/>
      <c r="CS78" s="3345" t="n"/>
      <c r="CT78" s="3345" t="n"/>
      <c r="CU78" s="3345" t="n"/>
      <c r="CV78" s="3344" t="n"/>
      <c r="CW78" s="3345" t="n"/>
      <c r="CX78" s="1852" t="n"/>
      <c r="CY78" s="1849" t="n"/>
      <c r="CZ78" s="3345" t="n"/>
      <c r="DA78" s="3345" t="n"/>
      <c r="DB78" s="3345" t="n"/>
      <c r="DC78" s="3345" t="n"/>
      <c r="DD78" s="3345" t="n"/>
      <c r="DE78" s="1849" t="n"/>
      <c r="DF78" s="1852" t="n"/>
      <c r="DG78" s="1849" t="n"/>
      <c r="DH78" s="1849" t="n"/>
      <c r="DI78" s="2761" t="n"/>
      <c r="DJ78" s="418" t="n"/>
      <c r="DK78" s="418" t="n"/>
      <c r="DL78" s="418" t="n"/>
      <c r="DM78" s="418" t="n"/>
      <c r="DN78" s="418" t="n"/>
      <c r="DO78" s="418" t="n"/>
      <c r="DP78" s="418" t="n"/>
      <c r="DX78" s="2847">
        <f>(CS78-CZ78)*10^6</f>
        <v/>
      </c>
      <c r="DY78" s="2847">
        <f>(CT78-DC78)*10^6</f>
        <v/>
      </c>
      <c r="DZ78" s="2847">
        <f>(CW78-DD78)*10^6</f>
        <v/>
      </c>
    </row>
    <row customFormat="1" r="79" s="1583">
      <c r="C79" s="1849" t="n"/>
      <c r="D79" s="3346" t="n"/>
      <c r="E79" s="1849" t="n"/>
      <c r="F79" s="1849" t="n"/>
      <c r="G79" s="1849" t="n"/>
      <c r="H79" s="1849" t="n"/>
      <c r="I79" s="1849" t="n"/>
      <c r="J79" s="1849" t="n"/>
      <c r="K79" s="1849" t="n"/>
      <c r="L79" s="1849" t="n"/>
      <c r="M79" s="1849" t="n"/>
      <c r="N79" s="1852" t="n"/>
      <c r="O79" s="1849" t="n"/>
      <c r="P79" s="3347" t="n"/>
      <c r="Q79" s="3347" t="n"/>
      <c r="R79" s="3347" t="n"/>
      <c r="S79" s="3347" t="n"/>
      <c r="T79" s="3347" t="n"/>
      <c r="U79" s="3347" t="n"/>
      <c r="V79" s="3347" t="n"/>
      <c r="W79" s="3347" t="n"/>
      <c r="X79" s="3347" t="n"/>
      <c r="Y79" s="3347" t="n"/>
      <c r="Z79" s="3347" t="n"/>
      <c r="AA79" s="3347" t="n"/>
      <c r="AB79" s="3347" t="n"/>
      <c r="AC79" s="3347" t="n"/>
      <c r="AD79" s="3347" t="n"/>
      <c r="AE79" s="3347" t="n"/>
      <c r="AF79" s="3347" t="n"/>
      <c r="AG79" s="3347" t="n"/>
      <c r="AH79" s="3347" t="n"/>
      <c r="AI79" s="3347" t="n"/>
      <c r="AJ79" s="3347" t="n"/>
      <c r="AK79" s="3347" t="n"/>
      <c r="AL79" s="3347" t="n"/>
      <c r="AM79" s="3347" t="n"/>
      <c r="AN79" s="3347" t="n"/>
      <c r="AO79" s="3347" t="n"/>
      <c r="AP79" s="3347" t="n"/>
      <c r="AQ79" s="3347" t="n"/>
      <c r="AR79" s="3347" t="n"/>
      <c r="AS79" s="3347" t="n"/>
      <c r="AT79" s="3347" t="n"/>
      <c r="AU79" s="3347" t="n"/>
      <c r="AV79" s="3347" t="n"/>
      <c r="AW79" s="3347" t="n"/>
      <c r="AX79" s="3347" t="n"/>
      <c r="AY79" s="3347" t="n"/>
      <c r="AZ79" s="3347" t="n"/>
      <c r="BA79" s="3347" t="n"/>
      <c r="BB79" s="3347" t="n"/>
      <c r="BC79" s="3347" t="n"/>
      <c r="BD79" s="3347" t="n"/>
      <c r="BE79" s="3347" t="n"/>
      <c r="BF79" s="3347" t="n"/>
      <c r="BG79" s="3347" t="n"/>
      <c r="BH79" s="3347" t="n"/>
      <c r="BI79" s="3347" t="n"/>
      <c r="BJ79" s="3347" t="n"/>
      <c r="BK79" s="3347" t="n"/>
      <c r="BL79" s="3347" t="n"/>
      <c r="BM79" s="3347" t="n"/>
      <c r="BN79" s="3347" t="n"/>
      <c r="BO79" s="3347" t="n"/>
      <c r="BP79" s="3347" t="n"/>
      <c r="BQ79" s="3347" t="n"/>
      <c r="BR79" s="3347" t="n"/>
      <c r="BS79" s="3347" t="n"/>
      <c r="BT79" s="3347" t="n"/>
      <c r="BU79" s="3347" t="n"/>
      <c r="BV79" s="3347" t="n"/>
      <c r="BW79" s="3347" t="n"/>
      <c r="BX79" s="3347" t="n"/>
      <c r="BY79" s="3347" t="n"/>
      <c r="BZ79" s="3347" t="n"/>
      <c r="CA79" s="3347" t="n"/>
      <c r="CB79" s="3347" t="n"/>
      <c r="CC79" s="3347" t="n"/>
      <c r="CD79" s="3347" t="n"/>
      <c r="CE79" s="3347" t="n"/>
      <c r="CF79" s="3347" t="n"/>
      <c r="CG79" s="3347" t="n"/>
      <c r="CH79" s="3347" t="n"/>
      <c r="CI79" s="3347" t="n"/>
      <c r="CJ79" s="3347" t="n"/>
      <c r="CK79" s="3347" t="n"/>
      <c r="CL79" s="3347" t="n"/>
      <c r="CM79" s="3347" t="n"/>
      <c r="CN79" s="3347" t="n"/>
      <c r="CO79" s="3347" t="n"/>
      <c r="CP79" s="3347" t="n"/>
      <c r="CQ79" s="3347" t="n"/>
      <c r="CR79" s="3348" t="n"/>
      <c r="CS79" s="3347" t="n"/>
      <c r="CT79" s="3347" t="n"/>
      <c r="CU79" s="3347" t="n"/>
      <c r="CV79" s="3347" t="n"/>
      <c r="CW79" s="3347" t="n"/>
      <c r="CX79" s="1852" t="n"/>
      <c r="CY79" s="1849" t="n"/>
      <c r="CZ79" s="3345" t="n"/>
      <c r="DA79" s="3345" t="n"/>
      <c r="DB79" s="3345" t="n"/>
      <c r="DC79" s="3345" t="n"/>
      <c r="DD79" s="3345" t="n"/>
      <c r="DE79" s="1849" t="n"/>
      <c r="DF79" s="1852" t="n"/>
      <c r="DG79" s="1849" t="n"/>
      <c r="DH79" s="1849" t="n"/>
      <c r="DI79" s="2761" t="n"/>
      <c r="DJ79" s="418" t="n"/>
      <c r="DK79" s="418" t="n"/>
      <c r="DL79" s="418" t="n"/>
      <c r="DM79" s="418" t="n"/>
      <c r="DN79" s="418" t="n"/>
      <c r="DO79" s="418" t="n"/>
      <c r="DP79" s="418" t="n"/>
      <c r="DX79" s="2847">
        <f>(CS79-CZ79)*10^6</f>
        <v/>
      </c>
      <c r="DY79" s="2847">
        <f>(CT79-DC79)*10^6</f>
        <v/>
      </c>
      <c r="DZ79" s="2847">
        <f>(CW79-DD79)*10^6</f>
        <v/>
      </c>
    </row>
    <row customFormat="1" hidden="1" r="80" s="1583">
      <c r="C80" s="1849" t="n"/>
      <c r="D80" s="1849" t="n"/>
      <c r="E80" s="1849" t="n"/>
      <c r="F80" s="1849" t="n"/>
      <c r="G80" s="1849" t="n"/>
      <c r="H80" s="1849" t="n"/>
      <c r="I80" s="1849" t="n"/>
      <c r="J80" s="1849" t="n"/>
      <c r="K80" s="1849" t="n"/>
      <c r="L80" s="1849" t="n"/>
      <c r="M80" s="1849" t="n"/>
      <c r="N80" s="1852" t="n"/>
      <c r="O80" s="1849" t="n"/>
      <c r="P80" s="1849" t="n"/>
      <c r="Q80" s="1849" t="n"/>
      <c r="R80" s="1849" t="n"/>
      <c r="S80" s="1849" t="n"/>
      <c r="T80" s="1852" t="n"/>
      <c r="U80" s="1852" t="n"/>
      <c r="V80" s="1852" t="n"/>
      <c r="W80" s="1852" t="n"/>
      <c r="X80" s="1852" t="n"/>
      <c r="Y80" s="1852" t="n"/>
      <c r="Z80" s="1852" t="n"/>
      <c r="AA80" s="1852" t="n"/>
      <c r="AB80" s="1852" t="n"/>
      <c r="AC80" s="1852" t="n"/>
      <c r="AD80" s="1852" t="n"/>
      <c r="AE80" s="1852" t="n"/>
      <c r="AF80" s="1852" t="n"/>
      <c r="AG80" s="1852" t="n"/>
      <c r="AH80" s="1852" t="n"/>
      <c r="AI80" s="1852" t="n"/>
      <c r="AJ80" s="1852" t="n"/>
      <c r="AK80" s="1852" t="n"/>
      <c r="AL80" s="1852" t="n"/>
      <c r="AM80" s="1852" t="n"/>
      <c r="AN80" s="1852" t="n"/>
      <c r="AO80" s="1852" t="n"/>
      <c r="AP80" s="1852" t="n"/>
      <c r="AQ80" s="1852" t="n"/>
      <c r="AR80" s="1852" t="n"/>
      <c r="AS80" s="1852" t="n"/>
      <c r="AT80" s="1852" t="n"/>
      <c r="AU80" s="1852" t="n"/>
      <c r="AV80" s="1852" t="n"/>
      <c r="AW80" s="1852" t="n"/>
      <c r="AX80" s="1852" t="n"/>
      <c r="AY80" s="1852" t="n"/>
      <c r="AZ80" s="1852" t="n"/>
      <c r="BA80" s="1852" t="n"/>
      <c r="BB80" s="1852" t="n"/>
      <c r="BC80" s="1852" t="n"/>
      <c r="BD80" s="1852" t="n"/>
      <c r="BE80" s="1852" t="n"/>
      <c r="BF80" s="1852" t="n"/>
      <c r="BG80" s="1852" t="n"/>
      <c r="BH80" s="1852" t="n"/>
      <c r="BI80" s="1852" t="n"/>
      <c r="BJ80" s="1852" t="n"/>
      <c r="BK80" s="1852" t="n"/>
      <c r="BL80" s="1852" t="n"/>
      <c r="BM80" s="1852" t="n"/>
      <c r="BN80" s="1852" t="n"/>
      <c r="BO80" s="1852" t="n"/>
      <c r="BP80" s="1852" t="n"/>
      <c r="BQ80" s="1852" t="n"/>
      <c r="BR80" s="1852" t="n"/>
      <c r="BS80" s="1852" t="n"/>
      <c r="BT80" s="3349" t="n"/>
      <c r="BU80" s="1852" t="n"/>
      <c r="BV80" s="1852" t="n"/>
      <c r="BW80" s="1852" t="n"/>
      <c r="BX80" s="1852" t="n"/>
      <c r="BY80" s="1852" t="n"/>
      <c r="BZ80" s="1852" t="n"/>
      <c r="CA80" s="1852" t="n"/>
      <c r="CB80" s="1852" t="n"/>
      <c r="CC80" s="1852" t="n"/>
      <c r="CD80" s="1852" t="n"/>
      <c r="CE80" s="1852" t="n"/>
      <c r="CF80" s="1852" t="n"/>
      <c r="CG80" s="1852" t="n"/>
      <c r="CH80" s="1852" t="n"/>
      <c r="CI80" s="1852" t="n"/>
      <c r="CJ80" s="1849" t="n"/>
      <c r="CK80" s="1849" t="n"/>
      <c r="CL80" s="1849" t="n"/>
      <c r="CM80" s="1849" t="n"/>
      <c r="CN80" s="1849" t="n"/>
      <c r="CO80" s="3346" t="n"/>
      <c r="CP80" s="1849" t="n"/>
      <c r="CQ80" s="1849" t="n"/>
      <c r="CR80" s="3348" t="inlineStr">
        <is>
          <t xml:space="preserve">Détermination totale </t>
        </is>
      </c>
      <c r="CS80" s="2904" t="n">
        <v>553900786</v>
      </c>
      <c r="CT80" s="3345" t="n"/>
      <c r="CU80" s="3345" t="n"/>
      <c r="CV80" s="3344" t="n"/>
      <c r="CW80" s="3345" t="n"/>
      <c r="CX80" s="1852" t="n"/>
      <c r="CY80" s="1849" t="n"/>
      <c r="CZ80" s="3345" t="n"/>
      <c r="DA80" s="3345" t="n"/>
      <c r="DB80" s="3345" t="n"/>
      <c r="DC80" s="3345" t="n"/>
      <c r="DD80" s="3345" t="n"/>
      <c r="DE80" s="1849" t="n"/>
      <c r="DF80" s="1852" t="n"/>
      <c r="DG80" s="1849" t="n"/>
      <c r="DH80" s="1849" t="n"/>
      <c r="DI80" s="2761" t="n"/>
      <c r="DJ80" s="418" t="n"/>
      <c r="DK80" s="418" t="n"/>
      <c r="DL80" s="418" t="n"/>
      <c r="DM80" s="418" t="n"/>
      <c r="DN80" s="418" t="n"/>
      <c r="DO80" s="418" t="n"/>
      <c r="DP80" s="418" t="n"/>
      <c r="DX80" s="2847">
        <f>(CS80-CZ80)*10^6</f>
        <v/>
      </c>
      <c r="DY80" s="2847">
        <f>(CT80-DC80)*10^6</f>
        <v/>
      </c>
      <c r="DZ80" s="2847">
        <f>(CW80-DD80)*10^6</f>
        <v/>
      </c>
    </row>
    <row hidden="1" r="81">
      <c r="C81" s="39" t="n"/>
      <c r="W81" s="353" t="n"/>
      <c r="X81" s="353" t="n"/>
      <c r="Y81" s="353" t="n"/>
      <c r="Z81" s="353" t="n"/>
      <c r="AA81" s="353" t="n"/>
      <c r="AB81" s="353" t="n"/>
      <c r="AC81" s="353" t="n"/>
      <c r="AD81" s="353" t="n"/>
      <c r="AE81" s="353" t="n"/>
      <c r="AF81" s="353" t="n"/>
      <c r="AG81" s="353" t="n"/>
      <c r="AH81" s="353" t="n"/>
      <c r="AI81" s="353" t="n"/>
      <c r="AJ81" s="353" t="n"/>
      <c r="AK81" s="353" t="n"/>
      <c r="AL81" s="353" t="n"/>
      <c r="AM81" s="353" t="n"/>
      <c r="AN81" s="353" t="n"/>
      <c r="AO81" s="353" t="n"/>
      <c r="AP81" s="353" t="n"/>
      <c r="AQ81" s="353" t="n"/>
      <c r="AR81" s="353" t="n"/>
      <c r="AS81" s="353" t="n"/>
      <c r="AT81" s="353" t="n"/>
      <c r="AU81" s="353" t="n"/>
      <c r="AV81" s="353" t="n"/>
      <c r="AW81" s="353" t="n"/>
      <c r="AX81" s="353" t="n"/>
      <c r="AY81" s="353" t="n"/>
      <c r="AZ81" s="353" t="n"/>
      <c r="BA81" s="353" t="n"/>
      <c r="BB81" s="353" t="n"/>
      <c r="BC81" s="353" t="n"/>
      <c r="BD81" s="353" t="n"/>
      <c r="BE81" s="353" t="n"/>
      <c r="BF81" s="353" t="n"/>
      <c r="BG81" s="353" t="n"/>
      <c r="BH81" s="353" t="n"/>
      <c r="BI81" s="353" t="n"/>
      <c r="BJ81" s="353" t="n"/>
      <c r="BK81" s="353" t="n"/>
      <c r="BL81" s="353" t="n"/>
      <c r="BM81" s="353" t="n"/>
      <c r="BN81" s="353" t="n"/>
      <c r="BO81" s="353" t="n"/>
      <c r="BP81" s="353" t="n"/>
      <c r="BQ81" s="353" t="n"/>
      <c r="BR81" s="353" t="n"/>
      <c r="BS81" s="353" t="n"/>
      <c r="BT81" s="353" t="n"/>
      <c r="BU81" s="353" t="n"/>
      <c r="BV81" s="353" t="n"/>
      <c r="BW81" s="353" t="n"/>
      <c r="BX81" s="353" t="n"/>
      <c r="BY81" s="353" t="n"/>
      <c r="BZ81" s="353" t="n"/>
      <c r="CA81" s="353" t="n"/>
      <c r="CB81" s="353" t="n"/>
      <c r="CC81" s="353" t="n"/>
      <c r="CD81" s="353" t="n"/>
      <c r="CE81" s="353" t="n"/>
      <c r="CF81" s="353" t="n"/>
      <c r="CG81" s="353" t="n"/>
      <c r="CH81" s="353" t="n"/>
      <c r="CI81" s="353" t="n"/>
      <c r="CJ81" s="39" t="n"/>
      <c r="CK81" s="39" t="n"/>
      <c r="CL81" s="39" t="n"/>
      <c r="CM81" s="39" t="n"/>
      <c r="CN81" s="39" t="n"/>
      <c r="CO81" s="39" t="n"/>
      <c r="CP81" s="39" t="n"/>
      <c r="CQ81" s="39" t="n"/>
      <c r="CR81" s="3348" t="inlineStr">
        <is>
          <t xml:space="preserve">Détermination par abonnés </t>
        </is>
      </c>
      <c r="CS81" s="2671" t="n">
        <v>56156068.4491526</v>
      </c>
      <c r="CT81" s="2671" t="n"/>
      <c r="CU81" s="2671" t="n"/>
      <c r="CV81" s="3201" t="n"/>
      <c r="CW81" s="2671" t="n"/>
      <c r="CX81" s="353" t="n"/>
      <c r="CY81" s="39" t="n"/>
      <c r="CZ81" s="2671" t="n"/>
      <c r="DA81" s="2671" t="n"/>
      <c r="DB81" s="2671" t="n"/>
      <c r="DC81" s="2671" t="n"/>
      <c r="DD81" s="2671" t="n"/>
      <c r="DE81" s="39" t="n"/>
      <c r="DF81" s="353" t="n"/>
      <c r="DG81" s="39" t="n"/>
      <c r="DH81" s="39" t="n"/>
      <c r="DX81" s="2847">
        <f>(CS81-CZ81)*10^6</f>
        <v/>
      </c>
      <c r="DY81" s="2847">
        <f>(CT81-DC81)*10^6</f>
        <v/>
      </c>
      <c r="DZ81" s="2847">
        <f>(CW81-DD81)*10^6</f>
        <v/>
      </c>
    </row>
    <row hidden="1" r="82">
      <c r="C82" s="39" t="n"/>
      <c r="W82" s="353" t="n"/>
      <c r="X82" s="353" t="n"/>
      <c r="Y82" s="353" t="n"/>
      <c r="Z82" s="353" t="n"/>
      <c r="AA82" s="353" t="n"/>
      <c r="AB82" s="353" t="n"/>
      <c r="AC82" s="353" t="n"/>
      <c r="AD82" s="353" t="n"/>
      <c r="AE82" s="353" t="n"/>
      <c r="AF82" s="353" t="n"/>
      <c r="AG82" s="353" t="n"/>
      <c r="AH82" s="353" t="n"/>
      <c r="AI82" s="353" t="n"/>
      <c r="AJ82" s="353" t="n"/>
      <c r="AK82" s="353" t="n"/>
      <c r="AL82" s="353" t="n"/>
      <c r="AM82" s="353" t="n"/>
      <c r="AN82" s="353" t="n"/>
      <c r="AO82" s="353" t="n"/>
      <c r="AP82" s="353" t="n"/>
      <c r="AQ82" s="353" t="n"/>
      <c r="AR82" s="353" t="n"/>
      <c r="AS82" s="353" t="n"/>
      <c r="AT82" s="353" t="n"/>
      <c r="AU82" s="353" t="n"/>
      <c r="AV82" s="353" t="n"/>
      <c r="AW82" s="353" t="n"/>
      <c r="AX82" s="353" t="n"/>
      <c r="AY82" s="353" t="n"/>
      <c r="AZ82" s="353" t="n"/>
      <c r="BA82" s="353" t="n"/>
      <c r="BB82" s="353" t="n"/>
      <c r="BC82" s="353" t="n"/>
      <c r="BD82" s="353" t="n"/>
      <c r="BE82" s="353" t="n"/>
      <c r="BF82" s="353" t="n"/>
      <c r="BG82" s="353" t="n"/>
      <c r="BH82" s="353" t="n"/>
      <c r="BI82" s="353" t="n"/>
      <c r="BJ82" s="353" t="n"/>
      <c r="BK82" s="353" t="n"/>
      <c r="BL82" s="353" t="n"/>
      <c r="BM82" s="353" t="n"/>
      <c r="BN82" s="353" t="n"/>
      <c r="BO82" s="353" t="n"/>
      <c r="BP82" s="353" t="n"/>
      <c r="BQ82" s="353" t="n"/>
      <c r="BR82" s="353" t="n"/>
      <c r="BS82" s="353" t="n"/>
      <c r="BT82" s="353" t="n"/>
      <c r="BU82" s="353" t="n"/>
      <c r="BV82" s="353" t="n"/>
      <c r="BW82" s="353" t="n"/>
      <c r="BX82" s="353" t="n"/>
      <c r="BY82" s="353" t="n"/>
      <c r="BZ82" s="353" t="n"/>
      <c r="CA82" s="353" t="n"/>
      <c r="CB82" s="353" t="n"/>
      <c r="CC82" s="353" t="n"/>
      <c r="CD82" s="353" t="n"/>
      <c r="CE82" s="353" t="n"/>
      <c r="CF82" s="353" t="n"/>
      <c r="CG82" s="353" t="n"/>
      <c r="CH82" s="353" t="n"/>
      <c r="CI82" s="353" t="n"/>
      <c r="CJ82" s="39" t="n"/>
      <c r="CK82" s="39" t="n"/>
      <c r="CL82" s="39" t="n"/>
      <c r="CM82" s="39" t="n"/>
      <c r="CN82" s="39" t="n"/>
      <c r="CO82" s="2779" t="n"/>
      <c r="CP82" s="3350" t="n"/>
      <c r="CQ82" s="39" t="n"/>
      <c r="CR82" s="3201" t="n"/>
      <c r="CS82" s="2671">
        <f>CS80-CS81</f>
        <v/>
      </c>
      <c r="CT82" s="2671" t="n"/>
      <c r="CU82" s="2671" t="n"/>
      <c r="CV82" s="3201" t="n"/>
      <c r="CW82" s="2671" t="n"/>
      <c r="CX82" s="353" t="n"/>
      <c r="CY82" s="39" t="n"/>
      <c r="CZ82" s="2671" t="n"/>
      <c r="DA82" s="2671" t="n"/>
      <c r="DB82" s="2671" t="n"/>
      <c r="DC82" s="2671" t="n"/>
      <c r="DD82" s="2671" t="n"/>
      <c r="DE82" s="39" t="n"/>
      <c r="DF82" s="353" t="n"/>
      <c r="DG82" s="39" t="n"/>
      <c r="DH82" s="39" t="n"/>
      <c r="DX82" s="2847">
        <f>(CS82-CZ82)*10^6</f>
        <v/>
      </c>
      <c r="DY82" s="2847">
        <f>(CT82-DC82)*10^6</f>
        <v/>
      </c>
      <c r="DZ82" s="2847">
        <f>(CW82-DD82)*10^6</f>
        <v/>
      </c>
    </row>
    <row hidden="1" r="83">
      <c r="C83" s="39" t="n"/>
      <c r="W83" s="353" t="n"/>
      <c r="X83" s="353" t="n"/>
      <c r="Y83" s="353" t="n"/>
      <c r="Z83" s="353" t="n"/>
      <c r="AA83" s="353" t="n"/>
      <c r="AB83" s="353" t="n"/>
      <c r="AC83" s="353" t="n"/>
      <c r="AD83" s="353" t="n"/>
      <c r="AE83" s="353" t="n"/>
      <c r="AF83" s="353" t="n"/>
      <c r="AG83" s="353" t="n"/>
      <c r="AH83" s="353" t="n"/>
      <c r="AI83" s="353" t="n"/>
      <c r="AJ83" s="353" t="n"/>
      <c r="AK83" s="353" t="n"/>
      <c r="AL83" s="353" t="n"/>
      <c r="AM83" s="353" t="n"/>
      <c r="AN83" s="353" t="n"/>
      <c r="AO83" s="353" t="n"/>
      <c r="AP83" s="353" t="n"/>
      <c r="AQ83" s="353" t="n"/>
      <c r="AR83" s="353" t="n"/>
      <c r="AS83" s="353" t="n"/>
      <c r="AT83" s="353" t="n"/>
      <c r="AU83" s="353" t="n"/>
      <c r="AV83" s="353" t="n"/>
      <c r="AW83" s="353" t="n"/>
      <c r="AX83" s="353" t="n"/>
      <c r="AY83" s="353" t="n"/>
      <c r="AZ83" s="353" t="n"/>
      <c r="BA83" s="353" t="n"/>
      <c r="BB83" s="353" t="n"/>
      <c r="BC83" s="353" t="n"/>
      <c r="BD83" s="353" t="n"/>
      <c r="BE83" s="353" t="n"/>
      <c r="BF83" s="353" t="n"/>
      <c r="BG83" s="353" t="n"/>
      <c r="BH83" s="353" t="n"/>
      <c r="BI83" s="353" t="n"/>
      <c r="BJ83" s="353" t="n"/>
      <c r="BK83" s="353" t="n"/>
      <c r="BL83" s="353" t="n"/>
      <c r="BM83" s="353" t="n"/>
      <c r="BN83" s="353" t="n"/>
      <c r="BO83" s="353" t="n"/>
      <c r="BP83" s="353" t="n"/>
      <c r="BQ83" s="353" t="n"/>
      <c r="BR83" s="353" t="n"/>
      <c r="BS83" s="353" t="n"/>
      <c r="BT83" s="353" t="n"/>
      <c r="BU83" s="353" t="n"/>
      <c r="BV83" s="353" t="n"/>
      <c r="BW83" s="353" t="n"/>
      <c r="BX83" s="353" t="n"/>
      <c r="BY83" s="353" t="n"/>
      <c r="BZ83" s="353" t="n"/>
      <c r="CA83" s="353" t="n"/>
      <c r="CB83" s="353" t="n"/>
      <c r="CC83" s="353" t="n"/>
      <c r="CD83" s="353" t="n"/>
      <c r="CE83" s="353" t="n"/>
      <c r="CF83" s="353" t="n"/>
      <c r="CG83" s="353" t="n"/>
      <c r="CH83" s="353" t="n"/>
      <c r="CI83" s="353" t="n"/>
      <c r="CJ83" s="39" t="n"/>
      <c r="CK83" s="39" t="n"/>
      <c r="CL83" s="39" t="n"/>
      <c r="CM83" s="39" t="n"/>
      <c r="CN83" s="39" t="n"/>
      <c r="CO83" s="39" t="n"/>
      <c r="CP83" s="39" t="n"/>
      <c r="CQ83" s="39" t="n"/>
      <c r="CR83" s="3201" t="n"/>
      <c r="CS83" s="2671" t="n">
        <v>497744717.550848</v>
      </c>
      <c r="CT83" s="2671" t="n"/>
      <c r="CU83" s="2671" t="n"/>
      <c r="CV83" s="3201" t="n"/>
      <c r="CW83" s="2671" t="n"/>
      <c r="CX83" s="353" t="n"/>
      <c r="CY83" s="39" t="n"/>
      <c r="CZ83" s="2671" t="n"/>
      <c r="DA83" s="2671" t="n"/>
      <c r="DB83" s="2671" t="n"/>
      <c r="DC83" s="2671" t="n"/>
      <c r="DD83" s="2671" t="n"/>
      <c r="DE83" s="39" t="n"/>
      <c r="DF83" s="353" t="n"/>
      <c r="DG83" s="39" t="n"/>
      <c r="DH83" s="39" t="n"/>
      <c r="DX83" s="2847">
        <f>(CS83-CZ83)*10^6</f>
        <v/>
      </c>
      <c r="DY83" s="2847">
        <f>(CT83-DC83)*10^6</f>
        <v/>
      </c>
      <c r="DZ83" s="2847">
        <f>(CW83-DD83)*10^6</f>
        <v/>
      </c>
    </row>
    <row hidden="1" r="84">
      <c r="C84" s="39" t="n"/>
      <c r="W84" s="353" t="n"/>
      <c r="X84" s="353" t="n"/>
      <c r="Y84" s="353" t="n"/>
      <c r="Z84" s="353" t="n"/>
      <c r="AA84" s="353" t="n"/>
      <c r="AB84" s="353" t="n"/>
      <c r="AC84" s="353" t="n"/>
      <c r="AD84" s="353" t="n"/>
      <c r="AE84" s="353" t="n"/>
      <c r="AF84" s="353" t="n"/>
      <c r="AG84" s="353" t="n"/>
      <c r="AH84" s="353" t="n"/>
      <c r="AI84" s="353" t="n"/>
      <c r="AJ84" s="353" t="n"/>
      <c r="AK84" s="353" t="n"/>
      <c r="AL84" s="353" t="n"/>
      <c r="AM84" s="353" t="n"/>
      <c r="AN84" s="353" t="n"/>
      <c r="AO84" s="353" t="n"/>
      <c r="AP84" s="353" t="n"/>
      <c r="AQ84" s="353" t="n"/>
      <c r="AR84" s="353" t="n"/>
      <c r="AS84" s="353" t="n"/>
      <c r="AT84" s="353" t="n"/>
      <c r="AU84" s="353" t="n"/>
      <c r="AV84" s="353" t="n"/>
      <c r="AW84" s="353" t="n"/>
      <c r="AX84" s="353" t="n"/>
      <c r="AY84" s="353" t="n"/>
      <c r="AZ84" s="353" t="n"/>
      <c r="BA84" s="353" t="n"/>
      <c r="BB84" s="353" t="n"/>
      <c r="BC84" s="353" t="n"/>
      <c r="BD84" s="353" t="n"/>
      <c r="BE84" s="353" t="n"/>
      <c r="BF84" s="353" t="n"/>
      <c r="BG84" s="353" t="n"/>
      <c r="BH84" s="353" t="n"/>
      <c r="BI84" s="353" t="n"/>
      <c r="BJ84" s="353" t="n"/>
      <c r="BK84" s="353" t="n"/>
      <c r="BL84" s="353" t="n"/>
      <c r="BM84" s="353" t="n"/>
      <c r="BN84" s="353" t="n"/>
      <c r="BO84" s="353" t="n"/>
      <c r="BP84" s="353" t="n"/>
      <c r="BQ84" s="353" t="n"/>
      <c r="BR84" s="353" t="n"/>
      <c r="BS84" s="353" t="n"/>
      <c r="BT84" s="353" t="n"/>
      <c r="BU84" s="353" t="n"/>
      <c r="BV84" s="353" t="n"/>
      <c r="BW84" s="353" t="n"/>
      <c r="BX84" s="353" t="n"/>
      <c r="BY84" s="353" t="n"/>
      <c r="BZ84" s="353" t="n"/>
      <c r="CA84" s="353" t="n"/>
      <c r="CB84" s="353" t="n"/>
      <c r="CC84" s="353" t="n"/>
      <c r="CD84" s="353" t="n"/>
      <c r="CE84" s="353" t="n"/>
      <c r="CF84" s="353" t="n"/>
      <c r="CG84" s="353" t="n"/>
      <c r="CH84" s="353" t="n"/>
      <c r="CI84" s="353" t="n"/>
      <c r="CJ84" s="39" t="n"/>
      <c r="CK84" s="39" t="n"/>
      <c r="CL84" s="39" t="n"/>
      <c r="CM84" s="39" t="n"/>
      <c r="CN84" s="39" t="n"/>
      <c r="CO84" s="39" t="n"/>
      <c r="CP84" s="39" t="n"/>
      <c r="CQ84" s="39" t="n"/>
      <c r="CR84" s="3201" t="n"/>
      <c r="CS84" s="2671" t="n"/>
      <c r="CT84" s="2671" t="n"/>
      <c r="CU84" s="2671" t="n"/>
      <c r="CV84" s="3201" t="n"/>
      <c r="CW84" s="2671" t="n"/>
      <c r="CX84" s="353" t="n"/>
      <c r="CY84" s="39" t="n"/>
      <c r="CZ84" s="2671" t="n"/>
      <c r="DA84" s="2671" t="n"/>
      <c r="DB84" s="2671" t="n"/>
      <c r="DC84" s="2671" t="n"/>
      <c r="DD84" s="2671" t="n"/>
      <c r="DE84" s="39" t="n"/>
      <c r="DF84" s="353" t="n"/>
      <c r="DG84" s="39" t="n"/>
      <c r="DH84" s="39" t="n"/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C85" s="39" t="n"/>
      <c r="W85" s="353" t="n"/>
      <c r="X85" s="353" t="n"/>
      <c r="Y85" s="353" t="n"/>
      <c r="Z85" s="353" t="n"/>
      <c r="AA85" s="353" t="n"/>
      <c r="AB85" s="353" t="n"/>
      <c r="AC85" s="353" t="n"/>
      <c r="AD85" s="353" t="n"/>
      <c r="AE85" s="353" t="n"/>
      <c r="AF85" s="353" t="n"/>
      <c r="AG85" s="353" t="n"/>
      <c r="AH85" s="353" t="n"/>
      <c r="AI85" s="353" t="n"/>
      <c r="AJ85" s="353" t="n"/>
      <c r="AK85" s="353" t="n"/>
      <c r="AL85" s="353" t="n"/>
      <c r="AM85" s="353" t="n"/>
      <c r="AN85" s="353" t="n"/>
      <c r="AO85" s="353" t="n"/>
      <c r="AP85" s="353" t="n"/>
      <c r="AQ85" s="353" t="n"/>
      <c r="AR85" s="353" t="n"/>
      <c r="AS85" s="353" t="n"/>
      <c r="AT85" s="353" t="n"/>
      <c r="AU85" s="353" t="n"/>
      <c r="AV85" s="353" t="n"/>
      <c r="AW85" s="353" t="n"/>
      <c r="AX85" s="353" t="n"/>
      <c r="AY85" s="353" t="n"/>
      <c r="AZ85" s="353" t="n"/>
      <c r="BA85" s="353" t="n"/>
      <c r="BB85" s="353" t="n"/>
      <c r="BC85" s="353" t="n"/>
      <c r="BD85" s="353" t="n"/>
      <c r="BE85" s="353" t="n"/>
      <c r="BF85" s="353" t="n"/>
      <c r="BG85" s="353" t="n"/>
      <c r="BH85" s="353" t="n"/>
      <c r="BI85" s="353" t="n"/>
      <c r="BJ85" s="353" t="n"/>
      <c r="BK85" s="353" t="n"/>
      <c r="BL85" s="353" t="n"/>
      <c r="BM85" s="353" t="n"/>
      <c r="BN85" s="353" t="n"/>
      <c r="BO85" s="353" t="n"/>
      <c r="BP85" s="353" t="n"/>
      <c r="BQ85" s="353" t="n"/>
      <c r="BR85" s="353" t="n"/>
      <c r="BS85" s="353" t="n"/>
      <c r="BT85" s="353" t="n"/>
      <c r="BU85" s="353" t="n"/>
      <c r="BV85" s="353" t="n"/>
      <c r="BW85" s="353" t="n"/>
      <c r="BX85" s="353" t="n"/>
      <c r="BY85" s="353" t="n"/>
      <c r="BZ85" s="353" t="n"/>
      <c r="CA85" s="353" t="n"/>
      <c r="CB85" s="353" t="n"/>
      <c r="CC85" s="353" t="n"/>
      <c r="CD85" s="353" t="n"/>
      <c r="CE85" s="353" t="n"/>
      <c r="CF85" s="353" t="n"/>
      <c r="CG85" s="353" t="n"/>
      <c r="CH85" s="353" t="n"/>
      <c r="CI85" s="353" t="n"/>
      <c r="CJ85" s="39" t="n"/>
      <c r="CK85" s="39" t="n"/>
      <c r="CL85" s="39" t="n"/>
      <c r="CM85" s="39" t="n"/>
      <c r="CN85" s="39" t="n"/>
      <c r="CO85" s="39" t="n"/>
      <c r="CP85" s="39" t="n"/>
      <c r="CQ85" s="39" t="n"/>
      <c r="CR85" s="3201" t="n"/>
      <c r="CS85" s="2671" t="n"/>
      <c r="CT85" s="2671" t="n"/>
      <c r="CU85" s="2671" t="n"/>
      <c r="CV85" s="3201" t="n"/>
      <c r="CW85" s="2671" t="n"/>
      <c r="CX85" s="353" t="n"/>
      <c r="CY85" s="39" t="n"/>
      <c r="CZ85" s="2671" t="n"/>
      <c r="DA85" s="2671" t="n"/>
      <c r="DB85" s="2671" t="n"/>
      <c r="DC85" s="2671" t="n"/>
      <c r="DD85" s="2671" t="n"/>
      <c r="DE85" s="39" t="n"/>
      <c r="DF85" s="353" t="n"/>
      <c r="DG85" s="39" t="n"/>
      <c r="DH85" s="39" t="n"/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C86" s="39" t="n"/>
      <c r="W86" s="353" t="n"/>
      <c r="X86" s="353" t="n"/>
      <c r="Y86" s="353" t="n"/>
      <c r="Z86" s="353" t="n"/>
      <c r="AA86" s="353" t="n"/>
      <c r="AB86" s="353" t="n"/>
      <c r="AC86" s="353" t="n"/>
      <c r="AD86" s="353" t="n"/>
      <c r="AE86" s="353" t="n"/>
      <c r="AF86" s="353" t="n"/>
      <c r="AG86" s="353" t="n"/>
      <c r="AH86" s="353" t="n"/>
      <c r="AI86" s="353" t="n"/>
      <c r="AJ86" s="353" t="n"/>
      <c r="AK86" s="353" t="n"/>
      <c r="AL86" s="353" t="n"/>
      <c r="AM86" s="353" t="n"/>
      <c r="AN86" s="353" t="n"/>
      <c r="AO86" s="353" t="n"/>
      <c r="AP86" s="353" t="n"/>
      <c r="AQ86" s="353" t="n"/>
      <c r="AR86" s="353" t="n"/>
      <c r="AS86" s="353" t="n"/>
      <c r="AT86" s="353" t="n"/>
      <c r="AU86" s="353" t="n"/>
      <c r="AV86" s="353" t="n"/>
      <c r="AW86" s="353" t="n"/>
      <c r="AX86" s="353" t="n"/>
      <c r="AY86" s="353" t="n"/>
      <c r="AZ86" s="353" t="n"/>
      <c r="BA86" s="353" t="n"/>
      <c r="BB86" s="353" t="n"/>
      <c r="BC86" s="353" t="n"/>
      <c r="BD86" s="353" t="n"/>
      <c r="BE86" s="353" t="n"/>
      <c r="BF86" s="353" t="n"/>
      <c r="BG86" s="353" t="n"/>
      <c r="BH86" s="353" t="n"/>
      <c r="BI86" s="353" t="n"/>
      <c r="BJ86" s="353" t="n"/>
      <c r="BK86" s="353" t="n"/>
      <c r="BL86" s="353" t="n"/>
      <c r="BM86" s="353" t="n"/>
      <c r="BN86" s="353" t="n"/>
      <c r="BO86" s="353" t="n"/>
      <c r="BP86" s="353" t="n"/>
      <c r="BQ86" s="353" t="n"/>
      <c r="BR86" s="353" t="n"/>
      <c r="BS86" s="353" t="n"/>
      <c r="BT86" s="353" t="n"/>
      <c r="BU86" s="353" t="n"/>
      <c r="BV86" s="353" t="n"/>
      <c r="BW86" s="353" t="n"/>
      <c r="BX86" s="353" t="n"/>
      <c r="BY86" s="353" t="n"/>
      <c r="BZ86" s="353" t="n"/>
      <c r="CA86" s="353" t="n"/>
      <c r="CB86" s="353" t="n"/>
      <c r="CC86" s="353" t="n"/>
      <c r="CD86" s="353" t="n"/>
      <c r="CE86" s="353" t="n"/>
      <c r="CF86" s="353" t="n"/>
      <c r="CG86" s="353" t="n"/>
      <c r="CH86" s="353" t="n"/>
      <c r="CI86" s="353" t="n"/>
      <c r="CJ86" s="39" t="n"/>
      <c r="CK86" s="39" t="n"/>
      <c r="CL86" s="39" t="n"/>
      <c r="CM86" s="39" t="n"/>
      <c r="CN86" s="39" t="n"/>
      <c r="CO86" s="39" t="n"/>
      <c r="CP86" s="39" t="n"/>
      <c r="CQ86" s="39" t="n"/>
      <c r="CR86" s="3201" t="n"/>
      <c r="CS86" s="2671" t="n"/>
      <c r="CT86" s="2671" t="n"/>
      <c r="CU86" s="2671" t="n"/>
      <c r="CV86" s="3201" t="n"/>
      <c r="CW86" s="2671" t="n"/>
      <c r="CX86" s="353" t="n"/>
      <c r="CY86" s="39" t="n"/>
      <c r="CZ86" s="2671" t="n"/>
      <c r="DA86" s="2671" t="n"/>
      <c r="DB86" s="2671" t="n"/>
      <c r="DC86" s="2671" t="n"/>
      <c r="DD86" s="2671" t="n"/>
      <c r="DE86" s="39" t="n"/>
      <c r="DF86" s="353" t="n"/>
      <c r="DG86" s="39" t="n"/>
      <c r="DH86" s="39" t="n"/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C87" s="39" t="n"/>
      <c r="W87" s="353" t="n"/>
      <c r="X87" s="353" t="n"/>
      <c r="Y87" s="353" t="n"/>
      <c r="Z87" s="353" t="n"/>
      <c r="AA87" s="353" t="n"/>
      <c r="AB87" s="353" t="n"/>
      <c r="AC87" s="353" t="n"/>
      <c r="AD87" s="353" t="n"/>
      <c r="AE87" s="353" t="n"/>
      <c r="AF87" s="353" t="n"/>
      <c r="AG87" s="353" t="n"/>
      <c r="AH87" s="353" t="n"/>
      <c r="AI87" s="353" t="n"/>
      <c r="AJ87" s="353" t="n"/>
      <c r="AK87" s="353" t="n"/>
      <c r="AL87" s="353" t="n"/>
      <c r="AM87" s="353" t="n"/>
      <c r="AN87" s="353" t="n"/>
      <c r="AO87" s="353" t="n"/>
      <c r="AP87" s="353" t="n"/>
      <c r="AQ87" s="353" t="n"/>
      <c r="AR87" s="353" t="n"/>
      <c r="AS87" s="353" t="n"/>
      <c r="AT87" s="353" t="n"/>
      <c r="AU87" s="353" t="n"/>
      <c r="AV87" s="353" t="n"/>
      <c r="AW87" s="353" t="n"/>
      <c r="AX87" s="353" t="n"/>
      <c r="AY87" s="353" t="n"/>
      <c r="AZ87" s="353" t="n"/>
      <c r="BA87" s="353" t="n"/>
      <c r="BB87" s="353" t="n"/>
      <c r="BC87" s="353" t="n"/>
      <c r="BD87" s="353" t="n"/>
      <c r="BE87" s="353" t="n"/>
      <c r="BF87" s="353" t="n"/>
      <c r="BG87" s="353" t="n"/>
      <c r="BH87" s="353" t="n"/>
      <c r="BI87" s="353" t="n"/>
      <c r="BJ87" s="353" t="n"/>
      <c r="BK87" s="353" t="n"/>
      <c r="BL87" s="353" t="n"/>
      <c r="BM87" s="353" t="n"/>
      <c r="BN87" s="353" t="n"/>
      <c r="BO87" s="353" t="n"/>
      <c r="BP87" s="353" t="n"/>
      <c r="BQ87" s="353" t="n"/>
      <c r="BR87" s="353" t="n"/>
      <c r="BS87" s="353" t="n"/>
      <c r="BT87" s="353" t="n"/>
      <c r="BU87" s="353" t="n"/>
      <c r="BV87" s="353" t="n"/>
      <c r="BW87" s="353" t="n"/>
      <c r="BX87" s="353" t="n"/>
      <c r="BY87" s="353" t="n"/>
      <c r="BZ87" s="353" t="n"/>
      <c r="CA87" s="353" t="n"/>
      <c r="CB87" s="353" t="n"/>
      <c r="CC87" s="353" t="n"/>
      <c r="CD87" s="353" t="n"/>
      <c r="CE87" s="353" t="n"/>
      <c r="CF87" s="353" t="n"/>
      <c r="CG87" s="353" t="n"/>
      <c r="CH87" s="353" t="n"/>
      <c r="CI87" s="353" t="n"/>
      <c r="CJ87" s="39" t="n"/>
      <c r="CK87" s="39" t="n"/>
      <c r="CL87" s="39" t="n"/>
      <c r="CM87" s="39" t="n"/>
      <c r="CN87" s="39" t="n"/>
      <c r="CO87" s="39" t="n"/>
      <c r="CP87" s="39" t="n"/>
      <c r="CQ87" s="39" t="n"/>
      <c r="CR87" s="3201" t="n"/>
      <c r="CS87" s="2671" t="n"/>
      <c r="CT87" s="2671" t="n"/>
      <c r="CU87" s="2671" t="n"/>
      <c r="CV87" s="3201" t="n"/>
      <c r="CW87" s="2671" t="n"/>
      <c r="CX87" s="353" t="n"/>
      <c r="CY87" s="39" t="n"/>
      <c r="CZ87" s="2671" t="n"/>
      <c r="DA87" s="2671" t="n"/>
      <c r="DB87" s="2671" t="n"/>
      <c r="DC87" s="2671" t="n"/>
      <c r="DD87" s="2671" t="n"/>
      <c r="DE87" s="39" t="n"/>
      <c r="DF87" s="353" t="n"/>
      <c r="DG87" s="39" t="n"/>
      <c r="DH87" s="39" t="n"/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C88" s="39" t="n"/>
      <c r="W88" s="353" t="n"/>
      <c r="X88" s="353" t="n"/>
      <c r="Y88" s="353" t="n"/>
      <c r="Z88" s="353" t="n"/>
      <c r="AA88" s="353" t="n"/>
      <c r="AB88" s="353" t="n"/>
      <c r="AC88" s="353" t="n"/>
      <c r="AD88" s="353" t="n"/>
      <c r="AE88" s="353" t="n"/>
      <c r="AF88" s="353" t="n"/>
      <c r="AG88" s="353" t="n"/>
      <c r="AH88" s="353" t="n"/>
      <c r="AI88" s="353" t="n"/>
      <c r="AJ88" s="353" t="n"/>
      <c r="AK88" s="353" t="n"/>
      <c r="AL88" s="353" t="n"/>
      <c r="AM88" s="353" t="n"/>
      <c r="AN88" s="353" t="n"/>
      <c r="AO88" s="353" t="n"/>
      <c r="AP88" s="353" t="n"/>
      <c r="AQ88" s="353" t="n"/>
      <c r="AR88" s="353" t="n"/>
      <c r="AS88" s="353" t="n"/>
      <c r="AT88" s="353" t="n"/>
      <c r="AU88" s="353" t="n"/>
      <c r="AV88" s="353" t="n"/>
      <c r="AW88" s="353" t="n"/>
      <c r="AX88" s="353" t="n"/>
      <c r="AY88" s="353" t="n"/>
      <c r="AZ88" s="353" t="n"/>
      <c r="BA88" s="353" t="n"/>
      <c r="BB88" s="353" t="n"/>
      <c r="BC88" s="353" t="n"/>
      <c r="BD88" s="353" t="n"/>
      <c r="BE88" s="353" t="n"/>
      <c r="BF88" s="353" t="n"/>
      <c r="BG88" s="353" t="n"/>
      <c r="BH88" s="353" t="n"/>
      <c r="BI88" s="353" t="n"/>
      <c r="BJ88" s="353" t="n"/>
      <c r="BK88" s="353" t="n"/>
      <c r="BL88" s="353" t="n"/>
      <c r="BM88" s="353" t="n"/>
      <c r="BN88" s="353" t="n"/>
      <c r="BO88" s="353" t="n"/>
      <c r="BP88" s="353" t="n"/>
      <c r="BQ88" s="353" t="n"/>
      <c r="BR88" s="353" t="n"/>
      <c r="BS88" s="353" t="n"/>
      <c r="BT88" s="353" t="n"/>
      <c r="BU88" s="353" t="n"/>
      <c r="BV88" s="353" t="n"/>
      <c r="BW88" s="353" t="n"/>
      <c r="BX88" s="353" t="n"/>
      <c r="BY88" s="353" t="n"/>
      <c r="BZ88" s="353" t="n"/>
      <c r="CA88" s="353" t="n"/>
      <c r="CB88" s="353" t="n"/>
      <c r="CC88" s="353" t="n"/>
      <c r="CD88" s="353" t="n"/>
      <c r="CE88" s="2779" t="n"/>
      <c r="CF88" s="353" t="n"/>
      <c r="CG88" s="353" t="n"/>
      <c r="CH88" s="353" t="n"/>
      <c r="CI88" s="353" t="n"/>
      <c r="CJ88" s="39" t="n"/>
      <c r="CK88" s="39" t="n"/>
      <c r="CL88" s="39" t="n"/>
      <c r="CM88" s="39" t="n"/>
      <c r="CN88" s="39" t="n"/>
      <c r="CO88" s="39" t="n"/>
      <c r="CP88" s="39" t="n"/>
      <c r="CQ88" s="39" t="n"/>
      <c r="CR88" s="3201" t="n"/>
      <c r="CS88" s="2671" t="n"/>
      <c r="CT88" s="2671" t="n"/>
      <c r="CU88" s="2671" t="n"/>
      <c r="CV88" s="3201" t="n"/>
      <c r="CW88" s="2671" t="n"/>
      <c r="CX88" s="353" t="n"/>
      <c r="CY88" s="39" t="n"/>
      <c r="CZ88" s="2671" t="n"/>
      <c r="DA88" s="2671" t="n"/>
      <c r="DB88" s="2671" t="n"/>
      <c r="DC88" s="2671" t="n"/>
      <c r="DD88" s="2671" t="n"/>
      <c r="DE88" s="39" t="n"/>
      <c r="DF88" s="353" t="n"/>
      <c r="DG88" s="39" t="n"/>
      <c r="DH88" s="39" t="n"/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C89" s="39" t="n"/>
      <c r="W89" s="353" t="n"/>
      <c r="X89" s="353" t="n"/>
      <c r="Y89" s="353" t="n"/>
      <c r="Z89" s="353" t="n"/>
      <c r="AA89" s="353" t="n"/>
      <c r="AB89" s="353" t="n"/>
      <c r="AC89" s="353" t="n"/>
      <c r="AD89" s="353" t="n"/>
      <c r="AE89" s="353" t="n"/>
      <c r="AF89" s="353" t="n"/>
      <c r="AG89" s="353" t="n"/>
      <c r="AH89" s="353" t="n"/>
      <c r="AI89" s="353" t="n"/>
      <c r="AJ89" s="353" t="n"/>
      <c r="AK89" s="353" t="n"/>
      <c r="AL89" s="353" t="n"/>
      <c r="AM89" s="353" t="n"/>
      <c r="AN89" s="353" t="n"/>
      <c r="AO89" s="353" t="n"/>
      <c r="AP89" s="353" t="n"/>
      <c r="AQ89" s="353" t="n"/>
      <c r="AR89" s="353" t="n"/>
      <c r="AS89" s="353" t="n"/>
      <c r="AT89" s="353" t="n"/>
      <c r="AU89" s="353" t="n"/>
      <c r="AV89" s="353" t="n"/>
      <c r="AW89" s="353" t="n"/>
      <c r="AX89" s="353" t="n"/>
      <c r="AY89" s="353" t="n"/>
      <c r="AZ89" s="353" t="n"/>
      <c r="BA89" s="353" t="n"/>
      <c r="BB89" s="353" t="n"/>
      <c r="BC89" s="353" t="n"/>
      <c r="BD89" s="353" t="n"/>
      <c r="BE89" s="353" t="n"/>
      <c r="BF89" s="353" t="n"/>
      <c r="BG89" s="353" t="n"/>
      <c r="BH89" s="353" t="n"/>
      <c r="BI89" s="353" t="n"/>
      <c r="BJ89" s="353" t="n"/>
      <c r="BK89" s="353" t="n"/>
      <c r="BL89" s="353" t="n"/>
      <c r="BM89" s="353" t="n"/>
      <c r="BN89" s="353" t="n"/>
      <c r="BO89" s="353" t="n"/>
      <c r="BP89" s="353" t="n"/>
      <c r="BQ89" s="353" t="n"/>
      <c r="BR89" s="353" t="n"/>
      <c r="BS89" s="353" t="n"/>
      <c r="BT89" s="353" t="n"/>
      <c r="BU89" s="353" t="n"/>
      <c r="BV89" s="353" t="n"/>
      <c r="BW89" s="353" t="n"/>
      <c r="BX89" s="353" t="n"/>
      <c r="BY89" s="353" t="n"/>
      <c r="BZ89" s="353" t="n"/>
      <c r="CA89" s="353" t="n"/>
      <c r="CB89" s="353" t="n"/>
      <c r="CC89" s="353" t="n"/>
      <c r="CD89" s="353" t="n"/>
      <c r="CE89" s="353" t="n"/>
      <c r="CF89" s="353" t="n"/>
      <c r="CG89" s="353" t="n"/>
      <c r="CH89" s="353" t="n"/>
      <c r="CI89" s="353" t="n"/>
      <c r="CJ89" s="39" t="n"/>
      <c r="CK89" s="39" t="n"/>
      <c r="CL89" s="39" t="n"/>
      <c r="CM89" s="39" t="n"/>
      <c r="CN89" s="39" t="n"/>
      <c r="CO89" s="39" t="n"/>
      <c r="CP89" s="39" t="n"/>
      <c r="CQ89" s="39" t="n"/>
      <c r="CR89" s="3201" t="n"/>
      <c r="CS89" s="2671" t="n"/>
      <c r="CT89" s="2671" t="n"/>
      <c r="CU89" s="2671" t="n"/>
      <c r="CV89" s="3201" t="n"/>
      <c r="CW89" s="2671" t="n"/>
      <c r="CX89" s="353" t="n"/>
      <c r="CY89" s="39" t="n"/>
      <c r="CZ89" s="2671" t="n"/>
      <c r="DA89" s="2671" t="n"/>
      <c r="DB89" s="2671" t="n"/>
      <c r="DC89" s="2671" t="n"/>
      <c r="DD89" s="2671" t="n"/>
      <c r="DE89" s="39" t="n"/>
      <c r="DF89" s="353" t="n"/>
      <c r="DG89" s="39" t="n"/>
      <c r="DH89" s="39" t="n"/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C90" s="39" t="n"/>
      <c r="W90" s="353" t="n"/>
      <c r="X90" s="353" t="n"/>
      <c r="Y90" s="353" t="n"/>
      <c r="Z90" s="353" t="n"/>
      <c r="AA90" s="353" t="n"/>
      <c r="AB90" s="353" t="n"/>
      <c r="AC90" s="353" t="n"/>
      <c r="AD90" s="353" t="n"/>
      <c r="AE90" s="353" t="n"/>
      <c r="AF90" s="353" t="n"/>
      <c r="AG90" s="353" t="n"/>
      <c r="AH90" s="353" t="n"/>
      <c r="AI90" s="353" t="n"/>
      <c r="AJ90" s="353" t="n"/>
      <c r="AK90" s="353" t="n"/>
      <c r="AL90" s="353" t="n"/>
      <c r="AM90" s="353" t="n"/>
      <c r="AN90" s="353" t="n"/>
      <c r="AO90" s="353" t="n"/>
      <c r="AP90" s="353" t="n"/>
      <c r="AQ90" s="353" t="n"/>
      <c r="AR90" s="353" t="n"/>
      <c r="AS90" s="353" t="n"/>
      <c r="AT90" s="353" t="n"/>
      <c r="AU90" s="353" t="n"/>
      <c r="AV90" s="353" t="n"/>
      <c r="AW90" s="353" t="n"/>
      <c r="AX90" s="353" t="n"/>
      <c r="AY90" s="353" t="n"/>
      <c r="AZ90" s="353" t="n"/>
      <c r="BA90" s="353" t="n"/>
      <c r="BB90" s="353" t="n"/>
      <c r="BC90" s="353" t="n"/>
      <c r="BD90" s="353" t="n"/>
      <c r="BE90" s="353" t="n"/>
      <c r="BF90" s="353" t="n"/>
      <c r="BG90" s="353" t="n"/>
      <c r="BH90" s="353" t="n"/>
      <c r="BI90" s="353" t="n"/>
      <c r="BJ90" s="353" t="n"/>
      <c r="BK90" s="353" t="n"/>
      <c r="BL90" s="353" t="n"/>
      <c r="BM90" s="353" t="n"/>
      <c r="BN90" s="353" t="n"/>
      <c r="BO90" s="353" t="n"/>
      <c r="BP90" s="353" t="n"/>
      <c r="BQ90" s="353" t="n"/>
      <c r="BR90" s="353" t="n"/>
      <c r="BS90" s="353" t="n"/>
      <c r="BT90" s="353" t="n"/>
      <c r="BU90" s="353" t="n"/>
      <c r="BV90" s="353" t="n"/>
      <c r="BW90" s="353" t="n"/>
      <c r="BX90" s="353" t="n"/>
      <c r="BY90" s="353" t="n"/>
      <c r="BZ90" s="353" t="n"/>
      <c r="CA90" s="353" t="n"/>
      <c r="CB90" s="353" t="n"/>
      <c r="CC90" s="353" t="n"/>
      <c r="CD90" s="353" t="n"/>
      <c r="CE90" s="353" t="n"/>
      <c r="CF90" s="353" t="n"/>
      <c r="CG90" s="353" t="n"/>
      <c r="CH90" s="353" t="n"/>
      <c r="CI90" s="353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201" t="n"/>
      <c r="CS90" s="2671" t="n"/>
      <c r="CT90" s="2671" t="n"/>
      <c r="CU90" s="2671" t="n"/>
      <c r="CV90" s="3201" t="n"/>
      <c r="CW90" s="2671" t="n"/>
      <c r="CX90" s="353" t="n"/>
      <c r="CY90" s="39" t="n"/>
      <c r="CZ90" s="2671" t="n"/>
      <c r="DA90" s="2671" t="n"/>
      <c r="DB90" s="2671" t="n"/>
      <c r="DC90" s="2671" t="n"/>
      <c r="DD90" s="2671" t="n"/>
      <c r="DE90" s="39" t="n"/>
      <c r="DF90" s="353" t="n"/>
      <c r="DG90" s="39" t="n"/>
      <c r="DH90" s="39" t="n"/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C91" s="39" t="n"/>
      <c r="W91" s="353" t="n"/>
      <c r="X91" s="353" t="n"/>
      <c r="Y91" s="353" t="n"/>
      <c r="Z91" s="353" t="n"/>
      <c r="AA91" s="353" t="n"/>
      <c r="AB91" s="353" t="n"/>
      <c r="AC91" s="353" t="n"/>
      <c r="AD91" s="353" t="n"/>
      <c r="AE91" s="353" t="n"/>
      <c r="AF91" s="353" t="n"/>
      <c r="AG91" s="353" t="n"/>
      <c r="AH91" s="353" t="n"/>
      <c r="AI91" s="353" t="n"/>
      <c r="AJ91" s="353" t="n"/>
      <c r="AK91" s="353" t="n"/>
      <c r="AL91" s="353" t="n"/>
      <c r="AM91" s="353" t="n"/>
      <c r="AN91" s="353" t="n"/>
      <c r="AO91" s="353" t="n"/>
      <c r="AP91" s="353" t="n"/>
      <c r="AQ91" s="353" t="n"/>
      <c r="AR91" s="353" t="n"/>
      <c r="AS91" s="353" t="n"/>
      <c r="AT91" s="353" t="n"/>
      <c r="AU91" s="353" t="n"/>
      <c r="AV91" s="353" t="n"/>
      <c r="AW91" s="353" t="n"/>
      <c r="AX91" s="353" t="n"/>
      <c r="AY91" s="353" t="n"/>
      <c r="AZ91" s="353" t="n"/>
      <c r="BA91" s="353" t="n"/>
      <c r="BB91" s="353" t="n"/>
      <c r="BC91" s="353" t="n"/>
      <c r="BD91" s="353" t="n"/>
      <c r="BE91" s="353" t="n"/>
      <c r="BF91" s="353" t="n"/>
      <c r="BG91" s="353" t="n"/>
      <c r="BH91" s="353" t="n"/>
      <c r="BI91" s="353" t="n"/>
      <c r="BJ91" s="353" t="n"/>
      <c r="BK91" s="353" t="n"/>
      <c r="BL91" s="353" t="n"/>
      <c r="BM91" s="353" t="n"/>
      <c r="BN91" s="353" t="n"/>
      <c r="BO91" s="353" t="n"/>
      <c r="BP91" s="353" t="n"/>
      <c r="BQ91" s="353" t="n"/>
      <c r="BR91" s="353" t="n"/>
      <c r="BS91" s="353" t="n"/>
      <c r="BT91" s="353" t="n"/>
      <c r="BU91" s="353" t="n"/>
      <c r="BV91" s="353" t="n"/>
      <c r="BW91" s="353" t="n"/>
      <c r="BX91" s="353" t="n"/>
      <c r="BY91" s="353" t="n"/>
      <c r="BZ91" s="353" t="n"/>
      <c r="CA91" s="353" t="n"/>
      <c r="CB91" s="353" t="n"/>
      <c r="CC91" s="353" t="n"/>
      <c r="CD91" s="353" t="n"/>
      <c r="CE91" s="353" t="n"/>
      <c r="CF91" s="353" t="n"/>
      <c r="CG91" s="353" t="n"/>
      <c r="CH91" s="353" t="n"/>
      <c r="CI91" s="353" t="n"/>
      <c r="CJ91" s="39" t="n"/>
      <c r="CK91" s="39" t="n"/>
      <c r="CL91" s="39" t="n"/>
      <c r="CM91" s="39" t="n"/>
      <c r="CN91" s="39" t="n"/>
      <c r="CO91" s="39" t="n"/>
      <c r="CP91" s="39" t="n"/>
      <c r="CQ91" s="39" t="n"/>
      <c r="CR91" s="3201" t="n"/>
      <c r="CS91" s="2671" t="n"/>
      <c r="CT91" s="2671" t="n"/>
      <c r="CU91" s="2671" t="n"/>
      <c r="CV91" s="3201" t="n"/>
      <c r="CW91" s="2671" t="n"/>
      <c r="CX91" s="353" t="n"/>
      <c r="CY91" s="39" t="n"/>
      <c r="CZ91" s="2671" t="n"/>
      <c r="DA91" s="2671" t="n"/>
      <c r="DB91" s="2671" t="n"/>
      <c r="DC91" s="2671" t="n"/>
      <c r="DD91" s="2671" t="n"/>
      <c r="DE91" s="39" t="n"/>
      <c r="DF91" s="353" t="n"/>
      <c r="DG91" s="39" t="n"/>
      <c r="DH91" s="39" t="n"/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C92" s="39" t="n"/>
      <c r="W92" s="353" t="n"/>
      <c r="X92" s="353" t="n"/>
      <c r="Y92" s="353" t="n"/>
      <c r="Z92" s="353" t="n"/>
      <c r="AA92" s="353" t="n"/>
      <c r="AB92" s="353" t="n"/>
      <c r="AC92" s="353" t="n"/>
      <c r="AD92" s="353" t="n"/>
      <c r="AE92" s="353" t="n"/>
      <c r="AF92" s="353" t="n"/>
      <c r="AG92" s="353" t="n"/>
      <c r="AH92" s="353" t="n"/>
      <c r="AI92" s="353" t="n"/>
      <c r="AJ92" s="353" t="n"/>
      <c r="AK92" s="353" t="n"/>
      <c r="AL92" s="353" t="n"/>
      <c r="AM92" s="353" t="n"/>
      <c r="AN92" s="353" t="n"/>
      <c r="AO92" s="353" t="n"/>
      <c r="AP92" s="353" t="n"/>
      <c r="AQ92" s="353" t="n"/>
      <c r="AR92" s="353" t="n"/>
      <c r="AS92" s="353" t="n"/>
      <c r="AT92" s="353" t="n"/>
      <c r="AU92" s="353" t="n"/>
      <c r="AV92" s="353" t="n"/>
      <c r="AW92" s="353" t="n"/>
      <c r="AX92" s="353" t="n"/>
      <c r="AY92" s="353" t="n"/>
      <c r="AZ92" s="353" t="n"/>
      <c r="BA92" s="353" t="n"/>
      <c r="BB92" s="353" t="n"/>
      <c r="BC92" s="353" t="n"/>
      <c r="BD92" s="353" t="n"/>
      <c r="BE92" s="353" t="n"/>
      <c r="BF92" s="353" t="n"/>
      <c r="BG92" s="353" t="n"/>
      <c r="BH92" s="353" t="n"/>
      <c r="BI92" s="353" t="n"/>
      <c r="BJ92" s="353" t="n"/>
      <c r="BK92" s="353" t="n"/>
      <c r="BL92" s="353" t="n"/>
      <c r="BM92" s="353" t="n"/>
      <c r="BN92" s="353" t="n"/>
      <c r="BO92" s="353" t="n"/>
      <c r="BP92" s="353" t="n"/>
      <c r="BQ92" s="353" t="n"/>
      <c r="BR92" s="353" t="n"/>
      <c r="BS92" s="353" t="n"/>
      <c r="BT92" s="353" t="n"/>
      <c r="BU92" s="353" t="n"/>
      <c r="BV92" s="353" t="n"/>
      <c r="BW92" s="353" t="n"/>
      <c r="BX92" s="353" t="n"/>
      <c r="BY92" s="353" t="n"/>
      <c r="BZ92" s="353" t="n"/>
      <c r="CA92" s="353" t="n"/>
      <c r="CB92" s="353" t="n"/>
      <c r="CC92" s="353" t="n"/>
      <c r="CD92" s="353" t="n"/>
      <c r="CE92" s="353" t="n"/>
      <c r="CF92" s="353" t="n"/>
      <c r="CG92" s="353" t="n"/>
      <c r="CH92" s="353" t="n"/>
      <c r="CI92" s="353" t="n"/>
      <c r="CJ92" s="39" t="n"/>
      <c r="CK92" s="39" t="n"/>
      <c r="CL92" s="39" t="n"/>
      <c r="CM92" s="39" t="n"/>
      <c r="CN92" s="39" t="n"/>
      <c r="CO92" s="39" t="n"/>
      <c r="CP92" s="39" t="n"/>
      <c r="CQ92" s="39" t="n"/>
      <c r="CR92" s="3201" t="n"/>
      <c r="CS92" s="2671" t="n"/>
      <c r="CT92" s="2671" t="n"/>
      <c r="CU92" s="2671" t="n"/>
      <c r="CV92" s="3201" t="n"/>
      <c r="CW92" s="2671" t="n"/>
      <c r="CX92" s="353" t="n"/>
      <c r="CY92" s="39" t="n"/>
      <c r="CZ92" s="2671" t="n"/>
      <c r="DA92" s="2671" t="n"/>
      <c r="DB92" s="2671" t="n"/>
      <c r="DC92" s="2671" t="n"/>
      <c r="DD92" s="2671" t="n"/>
      <c r="DE92" s="39" t="n"/>
      <c r="DF92" s="353" t="n"/>
      <c r="DG92" s="39" t="n"/>
      <c r="DH92" s="39" t="n"/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C93" s="39" t="n"/>
      <c r="W93" s="353" t="n"/>
      <c r="X93" s="353" t="n"/>
      <c r="Y93" s="353" t="n"/>
      <c r="Z93" s="353" t="n"/>
      <c r="AA93" s="353" t="n"/>
      <c r="AB93" s="353" t="n"/>
      <c r="AC93" s="353" t="n"/>
      <c r="AD93" s="353" t="n"/>
      <c r="AE93" s="353" t="n"/>
      <c r="AF93" s="353" t="n"/>
      <c r="AG93" s="353" t="n"/>
      <c r="AH93" s="353" t="n"/>
      <c r="AI93" s="353" t="n"/>
      <c r="AJ93" s="353" t="n"/>
      <c r="AK93" s="353" t="n"/>
      <c r="AL93" s="353" t="n"/>
      <c r="AM93" s="353" t="n"/>
      <c r="AN93" s="353" t="n"/>
      <c r="AO93" s="353" t="n"/>
      <c r="AP93" s="353" t="n"/>
      <c r="AQ93" s="353" t="n"/>
      <c r="AR93" s="353" t="n"/>
      <c r="AS93" s="353" t="n"/>
      <c r="AT93" s="353" t="n"/>
      <c r="AU93" s="353" t="n"/>
      <c r="AV93" s="353" t="n"/>
      <c r="AW93" s="353" t="n"/>
      <c r="AX93" s="353" t="n"/>
      <c r="AY93" s="353" t="n"/>
      <c r="AZ93" s="353" t="n"/>
      <c r="BA93" s="353" t="n"/>
      <c r="BB93" s="353" t="n"/>
      <c r="BC93" s="353" t="n"/>
      <c r="BD93" s="353" t="n"/>
      <c r="BE93" s="353" t="n"/>
      <c r="BF93" s="353" t="n"/>
      <c r="BG93" s="353" t="n"/>
      <c r="BH93" s="353" t="n"/>
      <c r="BI93" s="353" t="n"/>
      <c r="BJ93" s="353" t="n"/>
      <c r="BK93" s="353" t="n"/>
      <c r="BL93" s="353" t="n"/>
      <c r="BM93" s="353" t="n"/>
      <c r="BN93" s="353" t="n"/>
      <c r="BO93" s="353" t="n"/>
      <c r="BP93" s="353" t="n"/>
      <c r="BQ93" s="353" t="n"/>
      <c r="BR93" s="353" t="n"/>
      <c r="BS93" s="353" t="n"/>
      <c r="BT93" s="353" t="n"/>
      <c r="BU93" s="353" t="n"/>
      <c r="BV93" s="353" t="n"/>
      <c r="BW93" s="353" t="n"/>
      <c r="BX93" s="353" t="n"/>
      <c r="BY93" s="353" t="n"/>
      <c r="BZ93" s="353" t="n"/>
      <c r="CA93" s="353" t="n"/>
      <c r="CB93" s="353" t="n"/>
      <c r="CC93" s="353" t="n"/>
      <c r="CD93" s="353" t="n"/>
      <c r="CE93" s="353" t="n"/>
      <c r="CF93" s="353" t="n"/>
      <c r="CG93" s="353" t="n"/>
      <c r="CH93" s="353" t="n"/>
      <c r="CI93" s="353" t="n"/>
      <c r="CJ93" s="39" t="n"/>
      <c r="CK93" s="39" t="n"/>
      <c r="CL93" s="39" t="n"/>
      <c r="CM93" s="39" t="n"/>
      <c r="CN93" s="39" t="n"/>
      <c r="CO93" s="39" t="n"/>
      <c r="CP93" s="39" t="n"/>
      <c r="CQ93" s="39" t="n"/>
      <c r="CR93" s="3201" t="n"/>
      <c r="CS93" s="2671" t="n"/>
      <c r="CT93" s="2671" t="n"/>
      <c r="CU93" s="2671" t="n"/>
      <c r="CV93" s="3201" t="n"/>
      <c r="CW93" s="2671" t="n"/>
      <c r="CX93" s="353" t="n"/>
      <c r="CY93" s="39" t="n"/>
      <c r="CZ93" s="2671" t="n"/>
      <c r="DA93" s="2671" t="n"/>
      <c r="DB93" s="2671" t="n"/>
      <c r="DC93" s="2671" t="n"/>
      <c r="DD93" s="2671" t="n"/>
      <c r="DE93" s="39" t="n"/>
      <c r="DF93" s="353" t="n"/>
      <c r="DG93" s="39" t="n"/>
      <c r="DH93" s="39" t="n"/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C94" s="39" t="n"/>
      <c r="W94" s="353" t="n"/>
      <c r="X94" s="353" t="n"/>
      <c r="Y94" s="353" t="n"/>
      <c r="Z94" s="353" t="n"/>
      <c r="AA94" s="353" t="n"/>
      <c r="AB94" s="353" t="n"/>
      <c r="AC94" s="353" t="n"/>
      <c r="AD94" s="353" t="n"/>
      <c r="AE94" s="353" t="n"/>
      <c r="AF94" s="353" t="n"/>
      <c r="AG94" s="353" t="n"/>
      <c r="AH94" s="353" t="n"/>
      <c r="AI94" s="353" t="n"/>
      <c r="AJ94" s="353" t="n"/>
      <c r="AK94" s="353" t="n"/>
      <c r="AL94" s="353" t="n"/>
      <c r="AM94" s="353" t="n"/>
      <c r="AN94" s="353" t="n"/>
      <c r="AO94" s="353" t="n"/>
      <c r="AP94" s="353" t="n"/>
      <c r="AQ94" s="353" t="n"/>
      <c r="AR94" s="353" t="n"/>
      <c r="AS94" s="353" t="n"/>
      <c r="AT94" s="353" t="n"/>
      <c r="AU94" s="353" t="n"/>
      <c r="AV94" s="353" t="n"/>
      <c r="AW94" s="353" t="n"/>
      <c r="AX94" s="353" t="n"/>
      <c r="AY94" s="353" t="n"/>
      <c r="AZ94" s="353" t="n"/>
      <c r="BA94" s="353" t="n"/>
      <c r="BB94" s="353" t="n"/>
      <c r="BC94" s="353" t="n"/>
      <c r="BD94" s="353" t="n"/>
      <c r="BE94" s="353" t="n"/>
      <c r="BF94" s="353" t="n"/>
      <c r="BG94" s="353" t="n"/>
      <c r="BH94" s="353" t="n"/>
      <c r="BI94" s="353" t="n"/>
      <c r="BJ94" s="353" t="n"/>
      <c r="BK94" s="353" t="n"/>
      <c r="BL94" s="353" t="n"/>
      <c r="BM94" s="353" t="n"/>
      <c r="BN94" s="353" t="n"/>
      <c r="BO94" s="353" t="n"/>
      <c r="BP94" s="353" t="n"/>
      <c r="BQ94" s="353" t="n"/>
      <c r="BR94" s="353" t="n"/>
      <c r="BS94" s="353" t="n"/>
      <c r="BT94" s="353" t="n"/>
      <c r="BU94" s="353" t="n"/>
      <c r="BV94" s="353" t="n"/>
      <c r="BW94" s="353" t="n"/>
      <c r="BX94" s="353" t="n"/>
      <c r="BY94" s="353" t="n"/>
      <c r="BZ94" s="353" t="n"/>
      <c r="CA94" s="353" t="n"/>
      <c r="CB94" s="353" t="n"/>
      <c r="CC94" s="353" t="n"/>
      <c r="CD94" s="353" t="n"/>
      <c r="CE94" s="353" t="n"/>
      <c r="CF94" s="353" t="n"/>
      <c r="CG94" s="353" t="n"/>
      <c r="CH94" s="353" t="n"/>
      <c r="CI94" s="353" t="n"/>
      <c r="CJ94" s="39" t="n"/>
      <c r="CK94" s="39" t="n"/>
      <c r="CL94" s="39" t="n"/>
      <c r="CM94" s="39" t="n"/>
      <c r="CN94" s="39" t="n"/>
      <c r="CO94" s="39" t="n"/>
      <c r="CP94" s="39" t="n"/>
      <c r="CQ94" s="39" t="n"/>
      <c r="CR94" s="3201" t="n"/>
      <c r="CS94" s="2671" t="n"/>
      <c r="CT94" s="2671" t="n"/>
      <c r="CU94" s="2671" t="n"/>
      <c r="CV94" s="3201" t="n"/>
      <c r="CW94" s="2671" t="n"/>
      <c r="CX94" s="353" t="n"/>
      <c r="CY94" s="39" t="n"/>
      <c r="CZ94" s="2671" t="n"/>
      <c r="DA94" s="2671" t="n"/>
      <c r="DB94" s="2671" t="n"/>
      <c r="DC94" s="2671" t="n"/>
      <c r="DD94" s="2671" t="n"/>
      <c r="DE94" s="39" t="n"/>
      <c r="DF94" s="353" t="n"/>
      <c r="DG94" s="39" t="n"/>
      <c r="DH94" s="39" t="n"/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C95" s="39" t="n"/>
      <c r="W95" s="353" t="n"/>
      <c r="X95" s="353" t="n"/>
      <c r="Y95" s="353" t="n"/>
      <c r="Z95" s="353" t="n"/>
      <c r="AA95" s="353" t="n"/>
      <c r="AB95" s="353" t="n"/>
      <c r="AC95" s="353" t="n"/>
      <c r="AD95" s="353" t="n"/>
      <c r="AE95" s="353" t="n"/>
      <c r="AF95" s="353" t="n"/>
      <c r="AG95" s="353" t="n"/>
      <c r="AH95" s="353" t="n"/>
      <c r="AI95" s="353" t="n"/>
      <c r="AJ95" s="353" t="n"/>
      <c r="AK95" s="353" t="n"/>
      <c r="AL95" s="353" t="n"/>
      <c r="AM95" s="353" t="n"/>
      <c r="AN95" s="353" t="n"/>
      <c r="AO95" s="353" t="n"/>
      <c r="AP95" s="353" t="n"/>
      <c r="AQ95" s="353" t="n"/>
      <c r="AR95" s="353" t="n"/>
      <c r="AS95" s="353" t="n"/>
      <c r="AT95" s="353" t="n"/>
      <c r="AU95" s="353" t="n"/>
      <c r="AV95" s="353" t="n"/>
      <c r="AW95" s="353" t="n"/>
      <c r="AX95" s="353" t="n"/>
      <c r="AY95" s="353" t="n"/>
      <c r="AZ95" s="353" t="n"/>
      <c r="BA95" s="353" t="n"/>
      <c r="BB95" s="353" t="n"/>
      <c r="BC95" s="353" t="n"/>
      <c r="BD95" s="353" t="n"/>
      <c r="BE95" s="353" t="n"/>
      <c r="BF95" s="353" t="n"/>
      <c r="BG95" s="353" t="n"/>
      <c r="BH95" s="353" t="n"/>
      <c r="BI95" s="353" t="n"/>
      <c r="BJ95" s="353" t="n"/>
      <c r="BK95" s="353" t="n"/>
      <c r="BL95" s="353" t="n"/>
      <c r="BM95" s="353" t="n"/>
      <c r="BN95" s="353" t="n"/>
      <c r="BO95" s="353" t="n"/>
      <c r="BP95" s="353" t="n"/>
      <c r="BQ95" s="353" t="n"/>
      <c r="BR95" s="353" t="n"/>
      <c r="BS95" s="353" t="n"/>
      <c r="BT95" s="353" t="n"/>
      <c r="BU95" s="353" t="n"/>
      <c r="BV95" s="353" t="n"/>
      <c r="BW95" s="353" t="n"/>
      <c r="BX95" s="353" t="n"/>
      <c r="BY95" s="353" t="n"/>
      <c r="BZ95" s="353" t="n"/>
      <c r="CA95" s="353" t="n"/>
      <c r="CB95" s="353" t="n"/>
      <c r="CC95" s="353" t="n"/>
      <c r="CD95" s="353" t="n"/>
      <c r="CE95" s="353" t="n"/>
      <c r="CF95" s="353" t="n"/>
      <c r="CG95" s="353" t="n"/>
      <c r="CH95" s="353" t="n"/>
      <c r="CI95" s="353" t="n"/>
      <c r="CJ95" s="39" t="n"/>
      <c r="CK95" s="39" t="n"/>
      <c r="CL95" s="39" t="n"/>
      <c r="CM95" s="39" t="n"/>
      <c r="CN95" s="39" t="n"/>
      <c r="CO95" s="39" t="n"/>
      <c r="CP95" s="39" t="n"/>
      <c r="CQ95" s="39" t="n"/>
      <c r="CR95" s="3201" t="n"/>
      <c r="CS95" s="2671" t="n"/>
      <c r="CT95" s="2671" t="n"/>
      <c r="CU95" s="2671" t="n"/>
      <c r="CV95" s="3201" t="n"/>
      <c r="CW95" s="2671" t="n"/>
      <c r="CX95" s="353" t="n"/>
      <c r="CY95" s="39" t="n"/>
      <c r="CZ95" s="2671" t="n"/>
      <c r="DA95" s="2671" t="n"/>
      <c r="DB95" s="2671" t="n"/>
      <c r="DC95" s="2671" t="n"/>
      <c r="DD95" s="2671" t="n"/>
      <c r="DE95" s="39" t="n"/>
      <c r="DF95" s="353" t="n"/>
      <c r="DG95" s="39" t="n"/>
      <c r="DH95" s="39" t="n"/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C96" s="39" t="n"/>
      <c r="W96" s="353" t="n"/>
      <c r="X96" s="353" t="n"/>
      <c r="Y96" s="353" t="n"/>
      <c r="Z96" s="353" t="n"/>
      <c r="AA96" s="353" t="n"/>
      <c r="AB96" s="353" t="n"/>
      <c r="AC96" s="353" t="n"/>
      <c r="AD96" s="353" t="n"/>
      <c r="AE96" s="353" t="n"/>
      <c r="AF96" s="353" t="n"/>
      <c r="AG96" s="353" t="n"/>
      <c r="AH96" s="353" t="n"/>
      <c r="AI96" s="353" t="n"/>
      <c r="AJ96" s="353" t="n"/>
      <c r="AK96" s="353" t="n"/>
      <c r="AL96" s="353" t="n"/>
      <c r="AM96" s="353" t="n"/>
      <c r="AN96" s="353" t="n"/>
      <c r="AO96" s="353" t="n"/>
      <c r="AP96" s="353" t="n"/>
      <c r="AQ96" s="353" t="n"/>
      <c r="AR96" s="353" t="n"/>
      <c r="AS96" s="353" t="n"/>
      <c r="AT96" s="353" t="n"/>
      <c r="AU96" s="353" t="n"/>
      <c r="AV96" s="353" t="n"/>
      <c r="AW96" s="353" t="n"/>
      <c r="AX96" s="353" t="n"/>
      <c r="AY96" s="353" t="n"/>
      <c r="AZ96" s="353" t="n"/>
      <c r="BA96" s="353" t="n"/>
      <c r="BB96" s="353" t="n"/>
      <c r="BC96" s="353" t="n"/>
      <c r="BD96" s="353" t="n"/>
      <c r="BE96" s="353" t="n"/>
      <c r="BF96" s="353" t="n"/>
      <c r="BG96" s="353" t="n"/>
      <c r="BH96" s="353" t="n"/>
      <c r="BI96" s="353" t="n"/>
      <c r="BJ96" s="353" t="n"/>
      <c r="BK96" s="353" t="n"/>
      <c r="BL96" s="353" t="n"/>
      <c r="BM96" s="353" t="n"/>
      <c r="BN96" s="353" t="n"/>
      <c r="BO96" s="353" t="n"/>
      <c r="BP96" s="353" t="n"/>
      <c r="BQ96" s="353" t="n"/>
      <c r="BR96" s="353" t="n"/>
      <c r="BS96" s="353" t="n"/>
      <c r="BT96" s="353" t="n"/>
      <c r="BU96" s="353" t="n"/>
      <c r="BV96" s="353" t="n"/>
      <c r="BW96" s="353" t="n"/>
      <c r="BX96" s="353" t="n"/>
      <c r="BY96" s="353" t="n"/>
      <c r="BZ96" s="353" t="n"/>
      <c r="CA96" s="353" t="n"/>
      <c r="CB96" s="353" t="n"/>
      <c r="CC96" s="353" t="n"/>
      <c r="CD96" s="353" t="n"/>
      <c r="CE96" s="353" t="n"/>
      <c r="CF96" s="353" t="n"/>
      <c r="CG96" s="353" t="n"/>
      <c r="CH96" s="353" t="n"/>
      <c r="CI96" s="353" t="n"/>
      <c r="CJ96" s="39" t="n"/>
      <c r="CK96" s="39" t="n"/>
      <c r="CL96" s="39" t="n"/>
      <c r="CM96" s="39" t="n"/>
      <c r="CN96" s="39" t="n"/>
      <c r="CO96" s="39" t="n"/>
      <c r="CP96" s="39" t="n"/>
      <c r="CQ96" s="39" t="n"/>
      <c r="CR96" s="3201" t="n"/>
      <c r="CS96" s="2671" t="n"/>
      <c r="CT96" s="2671" t="n"/>
      <c r="CU96" s="2671" t="n"/>
      <c r="CV96" s="3201" t="n"/>
      <c r="CW96" s="2671" t="n"/>
      <c r="CX96" s="353" t="n"/>
      <c r="CY96" s="39" t="n"/>
      <c r="CZ96" s="2671" t="n"/>
      <c r="DA96" s="2671" t="n"/>
      <c r="DB96" s="2671" t="n"/>
      <c r="DC96" s="2671" t="n"/>
      <c r="DD96" s="2671" t="n"/>
      <c r="DE96" s="39" t="n"/>
      <c r="DF96" s="353" t="n"/>
      <c r="DG96" s="39" t="n"/>
      <c r="DH96" s="39" t="n"/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C97" s="39" t="n"/>
      <c r="W97" s="353" t="n"/>
      <c r="X97" s="353" t="n"/>
      <c r="Y97" s="353" t="n"/>
      <c r="Z97" s="353" t="n"/>
      <c r="AA97" s="353" t="n"/>
      <c r="AB97" s="353" t="n"/>
      <c r="AC97" s="353" t="n"/>
      <c r="AD97" s="353" t="n"/>
      <c r="AE97" s="353" t="n"/>
      <c r="AF97" s="353" t="n"/>
      <c r="AG97" s="353" t="n"/>
      <c r="AH97" s="353" t="n"/>
      <c r="AI97" s="353" t="n"/>
      <c r="AJ97" s="353" t="n"/>
      <c r="AK97" s="353" t="n"/>
      <c r="AL97" s="353" t="n"/>
      <c r="AM97" s="353" t="n"/>
      <c r="AN97" s="353" t="n"/>
      <c r="AO97" s="353" t="n"/>
      <c r="AP97" s="353" t="n"/>
      <c r="AQ97" s="353" t="n"/>
      <c r="AR97" s="353" t="n"/>
      <c r="AS97" s="353" t="n"/>
      <c r="AT97" s="353" t="n"/>
      <c r="AU97" s="353" t="n"/>
      <c r="AV97" s="353" t="n"/>
      <c r="AW97" s="353" t="n"/>
      <c r="AX97" s="353" t="n"/>
      <c r="AY97" s="353" t="n"/>
      <c r="AZ97" s="353" t="n"/>
      <c r="BA97" s="353" t="n"/>
      <c r="BB97" s="353" t="n"/>
      <c r="BC97" s="353" t="n"/>
      <c r="BD97" s="353" t="n"/>
      <c r="BE97" s="353" t="n"/>
      <c r="BF97" s="353" t="n"/>
      <c r="BG97" s="353" t="n"/>
      <c r="BH97" s="353" t="n"/>
      <c r="BI97" s="353" t="n"/>
      <c r="BJ97" s="353" t="n"/>
      <c r="BK97" s="353" t="n"/>
      <c r="BL97" s="353" t="n"/>
      <c r="BM97" s="353" t="n"/>
      <c r="BN97" s="353" t="n"/>
      <c r="BO97" s="353" t="n"/>
      <c r="BP97" s="353" t="n"/>
      <c r="BQ97" s="353" t="n"/>
      <c r="BR97" s="353" t="n"/>
      <c r="BS97" s="353" t="n"/>
      <c r="BT97" s="353" t="n"/>
      <c r="BU97" s="353" t="n"/>
      <c r="BV97" s="353" t="n"/>
      <c r="BW97" s="353" t="n"/>
      <c r="BX97" s="353" t="n"/>
      <c r="BY97" s="353" t="n"/>
      <c r="BZ97" s="353" t="n"/>
      <c r="CA97" s="353" t="n"/>
      <c r="CB97" s="353" t="n"/>
      <c r="CC97" s="353" t="n"/>
      <c r="CD97" s="353" t="n"/>
      <c r="CE97" s="353" t="n"/>
      <c r="CF97" s="353" t="n"/>
      <c r="CG97" s="353" t="n"/>
      <c r="CH97" s="353" t="n"/>
      <c r="CI97" s="353" t="n"/>
      <c r="CJ97" s="39" t="n"/>
      <c r="CK97" s="39" t="n"/>
      <c r="CL97" s="39" t="n"/>
      <c r="CM97" s="39" t="n"/>
      <c r="CN97" s="39" t="n"/>
      <c r="CO97" s="39" t="n"/>
      <c r="CP97" s="39" t="n"/>
      <c r="CQ97" s="39" t="n"/>
      <c r="CR97" s="3201" t="n"/>
      <c r="CS97" s="2671" t="n"/>
      <c r="CT97" s="2671" t="n"/>
      <c r="CU97" s="2671" t="n"/>
      <c r="CV97" s="3201" t="n"/>
      <c r="CW97" s="2671" t="n"/>
      <c r="CX97" s="353" t="n"/>
      <c r="CY97" s="39" t="n"/>
      <c r="CZ97" s="2671" t="n"/>
      <c r="DA97" s="2671" t="n"/>
      <c r="DB97" s="2671" t="n"/>
      <c r="DC97" s="2671" t="n"/>
      <c r="DD97" s="2671" t="n"/>
      <c r="DE97" s="39" t="n"/>
      <c r="DF97" s="353" t="n"/>
      <c r="DG97" s="39" t="n"/>
      <c r="DH97" s="39" t="n"/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C98" s="39" t="n"/>
      <c r="W98" s="353" t="n"/>
      <c r="X98" s="353" t="n"/>
      <c r="Y98" s="353" t="n"/>
      <c r="Z98" s="353" t="n"/>
      <c r="AA98" s="353" t="n"/>
      <c r="AB98" s="353" t="n"/>
      <c r="AC98" s="353" t="n"/>
      <c r="AD98" s="353" t="n"/>
      <c r="AE98" s="353" t="n"/>
      <c r="AF98" s="353" t="n"/>
      <c r="AG98" s="353" t="n"/>
      <c r="AH98" s="353" t="n"/>
      <c r="AI98" s="353" t="n"/>
      <c r="AJ98" s="353" t="n"/>
      <c r="AK98" s="353" t="n"/>
      <c r="AL98" s="353" t="n"/>
      <c r="AM98" s="353" t="n"/>
      <c r="AN98" s="353" t="n"/>
      <c r="AO98" s="353" t="n"/>
      <c r="AP98" s="353" t="n"/>
      <c r="AQ98" s="353" t="n"/>
      <c r="AR98" s="353" t="n"/>
      <c r="AS98" s="353" t="n"/>
      <c r="AT98" s="353" t="n"/>
      <c r="AU98" s="353" t="n"/>
      <c r="AV98" s="353" t="n"/>
      <c r="AW98" s="353" t="n"/>
      <c r="AX98" s="353" t="n"/>
      <c r="AY98" s="353" t="n"/>
      <c r="AZ98" s="353" t="n"/>
      <c r="BA98" s="353" t="n"/>
      <c r="BB98" s="353" t="n"/>
      <c r="BC98" s="353" t="n"/>
      <c r="BD98" s="353" t="n"/>
      <c r="BE98" s="353" t="n"/>
      <c r="BF98" s="353" t="n"/>
      <c r="BG98" s="353" t="n"/>
      <c r="BH98" s="353" t="n"/>
      <c r="BI98" s="353" t="n"/>
      <c r="BJ98" s="353" t="n"/>
      <c r="BK98" s="353" t="n"/>
      <c r="BL98" s="353" t="n"/>
      <c r="BM98" s="353" t="n"/>
      <c r="BN98" s="353" t="n"/>
      <c r="BO98" s="353" t="n"/>
      <c r="BP98" s="353" t="n"/>
      <c r="BQ98" s="353" t="n"/>
      <c r="BR98" s="353" t="n"/>
      <c r="BS98" s="353" t="n"/>
      <c r="BT98" s="353" t="n"/>
      <c r="BU98" s="353" t="n"/>
      <c r="BV98" s="353" t="n"/>
      <c r="BW98" s="353" t="n"/>
      <c r="BX98" s="353" t="n"/>
      <c r="BY98" s="353" t="n"/>
      <c r="BZ98" s="353" t="n"/>
      <c r="CA98" s="353" t="n"/>
      <c r="CB98" s="353" t="n"/>
      <c r="CC98" s="353" t="n"/>
      <c r="CD98" s="353" t="n"/>
      <c r="CE98" s="353" t="n"/>
      <c r="CF98" s="353" t="n"/>
      <c r="CG98" s="353" t="n"/>
      <c r="CH98" s="353" t="n"/>
      <c r="CI98" s="353" t="n"/>
      <c r="CJ98" s="39" t="n"/>
      <c r="CK98" s="39" t="n"/>
      <c r="CL98" s="39" t="n"/>
      <c r="CM98" s="39" t="n"/>
      <c r="CN98" s="39" t="n"/>
      <c r="CO98" s="39" t="n"/>
      <c r="CP98" s="39" t="n"/>
      <c r="CQ98" s="39" t="n"/>
      <c r="CR98" s="3201" t="n"/>
      <c r="CS98" s="2671" t="n"/>
      <c r="CT98" s="2671" t="n"/>
      <c r="CU98" s="2671" t="n"/>
      <c r="CV98" s="3201" t="n"/>
      <c r="CW98" s="2671" t="n"/>
      <c r="CX98" s="353" t="n"/>
      <c r="CY98" s="39" t="n"/>
      <c r="CZ98" s="2671" t="n"/>
      <c r="DA98" s="2671" t="n"/>
      <c r="DB98" s="2671" t="n"/>
      <c r="DC98" s="2671" t="n"/>
      <c r="DD98" s="2671" t="n"/>
      <c r="DE98" s="39" t="n"/>
      <c r="DF98" s="353" t="n"/>
      <c r="DG98" s="39" t="n"/>
      <c r="DH98" s="39" t="n"/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C99" s="39" t="n"/>
      <c r="W99" s="353" t="n"/>
      <c r="X99" s="353" t="n"/>
      <c r="Y99" s="353" t="n"/>
      <c r="Z99" s="353" t="n"/>
      <c r="AA99" s="353" t="n"/>
      <c r="AB99" s="353" t="n"/>
      <c r="AC99" s="353" t="n"/>
      <c r="AD99" s="353" t="n"/>
      <c r="AE99" s="353" t="n"/>
      <c r="AF99" s="353" t="n"/>
      <c r="AG99" s="353" t="n"/>
      <c r="AH99" s="353" t="n"/>
      <c r="AI99" s="353" t="n"/>
      <c r="AJ99" s="353" t="n"/>
      <c r="AK99" s="353" t="n"/>
      <c r="AL99" s="353" t="n"/>
      <c r="AM99" s="353" t="n"/>
      <c r="AN99" s="353" t="n"/>
      <c r="AO99" s="353" t="n"/>
      <c r="AP99" s="353" t="n"/>
      <c r="AQ99" s="353" t="n"/>
      <c r="AR99" s="353" t="n"/>
      <c r="AS99" s="353" t="n"/>
      <c r="AT99" s="353" t="n"/>
      <c r="AU99" s="353" t="n"/>
      <c r="AV99" s="353" t="n"/>
      <c r="AW99" s="353" t="n"/>
      <c r="AX99" s="353" t="n"/>
      <c r="AY99" s="353" t="n"/>
      <c r="AZ99" s="353" t="n"/>
      <c r="BA99" s="353" t="n"/>
      <c r="BB99" s="353" t="n"/>
      <c r="BC99" s="353" t="n"/>
      <c r="BD99" s="353" t="n"/>
      <c r="BE99" s="353" t="n"/>
      <c r="BF99" s="353" t="n"/>
      <c r="BG99" s="353" t="n"/>
      <c r="BH99" s="353" t="n"/>
      <c r="BI99" s="353" t="n"/>
      <c r="BJ99" s="353" t="n"/>
      <c r="BK99" s="353" t="n"/>
      <c r="BL99" s="353" t="n"/>
      <c r="BM99" s="353" t="n"/>
      <c r="BN99" s="353" t="n"/>
      <c r="BO99" s="353" t="n"/>
      <c r="BP99" s="353" t="n"/>
      <c r="BQ99" s="353" t="n"/>
      <c r="BR99" s="353" t="n"/>
      <c r="BS99" s="353" t="n"/>
      <c r="BT99" s="353" t="n"/>
      <c r="BU99" s="353" t="n"/>
      <c r="BV99" s="353" t="n"/>
      <c r="BW99" s="353" t="n"/>
      <c r="BX99" s="353" t="n"/>
      <c r="BY99" s="353" t="n"/>
      <c r="BZ99" s="353" t="n"/>
      <c r="CA99" s="353" t="n"/>
      <c r="CB99" s="353" t="n"/>
      <c r="CC99" s="353" t="n"/>
      <c r="CD99" s="353" t="n"/>
      <c r="CE99" s="353" t="n"/>
      <c r="CF99" s="353" t="n"/>
      <c r="CG99" s="353" t="n"/>
      <c r="CH99" s="353" t="n"/>
      <c r="CI99" s="353" t="n"/>
      <c r="CJ99" s="39" t="n"/>
      <c r="CK99" s="39" t="n"/>
      <c r="CL99" s="39" t="n"/>
      <c r="CM99" s="39" t="n"/>
      <c r="CN99" s="39" t="n"/>
      <c r="CO99" s="39" t="n"/>
      <c r="CP99" s="39" t="n"/>
      <c r="CQ99" s="39" t="n"/>
      <c r="CR99" s="3201" t="n"/>
      <c r="CS99" s="2671" t="n"/>
      <c r="CT99" s="2671" t="n"/>
      <c r="CU99" s="2671" t="n"/>
      <c r="CV99" s="3201" t="n"/>
      <c r="CW99" s="2671" t="n"/>
      <c r="CX99" s="353" t="n"/>
      <c r="CY99" s="39" t="n"/>
      <c r="CZ99" s="2671" t="n"/>
      <c r="DA99" s="2671" t="n"/>
      <c r="DB99" s="2671" t="n"/>
      <c r="DC99" s="2671" t="n"/>
      <c r="DD99" s="2671" t="n"/>
      <c r="DE99" s="39" t="n"/>
      <c r="DF99" s="353" t="n"/>
      <c r="DG99" s="39" t="n"/>
      <c r="DH99" s="39" t="n"/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C100" s="39" t="n"/>
      <c r="W100" s="353" t="n"/>
      <c r="X100" s="353" t="n"/>
      <c r="Y100" s="353" t="n"/>
      <c r="Z100" s="353" t="n"/>
      <c r="AA100" s="353" t="n"/>
      <c r="AB100" s="353" t="n"/>
      <c r="AC100" s="353" t="n"/>
      <c r="AD100" s="353" t="n"/>
      <c r="AE100" s="353" t="n"/>
      <c r="AF100" s="353" t="n"/>
      <c r="AG100" s="353" t="n"/>
      <c r="AH100" s="353" t="n"/>
      <c r="AI100" s="353" t="n"/>
      <c r="AJ100" s="353" t="n"/>
      <c r="AK100" s="353" t="n"/>
      <c r="AL100" s="353" t="n"/>
      <c r="AM100" s="353" t="n"/>
      <c r="AN100" s="353" t="n"/>
      <c r="AO100" s="353" t="n"/>
      <c r="AP100" s="353" t="n"/>
      <c r="AQ100" s="353" t="n"/>
      <c r="AR100" s="353" t="n"/>
      <c r="AS100" s="353" t="n"/>
      <c r="AT100" s="353" t="n"/>
      <c r="AU100" s="353" t="n"/>
      <c r="AV100" s="353" t="n"/>
      <c r="AW100" s="353" t="n"/>
      <c r="AX100" s="353" t="n"/>
      <c r="AY100" s="353" t="n"/>
      <c r="AZ100" s="353" t="n"/>
      <c r="BA100" s="353" t="n"/>
      <c r="BB100" s="353" t="n"/>
      <c r="BC100" s="353" t="n"/>
      <c r="BD100" s="353" t="n"/>
      <c r="BE100" s="353" t="n"/>
      <c r="BF100" s="353" t="n"/>
      <c r="BG100" s="353" t="n"/>
      <c r="BH100" s="353" t="n"/>
      <c r="BI100" s="353" t="n"/>
      <c r="BJ100" s="353" t="n"/>
      <c r="BK100" s="353" t="n"/>
      <c r="BL100" s="353" t="n"/>
      <c r="BM100" s="353" t="n"/>
      <c r="BN100" s="353" t="n"/>
      <c r="BO100" s="353" t="n"/>
      <c r="BP100" s="353" t="n"/>
      <c r="BQ100" s="353" t="n"/>
      <c r="BR100" s="353" t="n"/>
      <c r="BS100" s="353" t="n"/>
      <c r="BT100" s="353" t="n"/>
      <c r="BU100" s="353" t="n"/>
      <c r="BV100" s="353" t="n"/>
      <c r="BW100" s="353" t="n"/>
      <c r="BX100" s="353" t="n"/>
      <c r="BY100" s="353" t="n"/>
      <c r="BZ100" s="353" t="n"/>
      <c r="CA100" s="353" t="n"/>
      <c r="CB100" s="353" t="n"/>
      <c r="CC100" s="353" t="n"/>
      <c r="CD100" s="353" t="n"/>
      <c r="CE100" s="353" t="n"/>
      <c r="CF100" s="353" t="n"/>
      <c r="CG100" s="353" t="n"/>
      <c r="CH100" s="353" t="n"/>
      <c r="CI100" s="353" t="n"/>
      <c r="CJ100" s="39" t="n"/>
      <c r="CK100" s="39" t="n"/>
      <c r="CL100" s="39" t="n"/>
      <c r="CM100" s="39" t="n"/>
      <c r="CN100" s="39" t="n"/>
      <c r="CO100" s="39" t="n"/>
      <c r="CP100" s="39" t="n"/>
      <c r="CQ100" s="39" t="n"/>
      <c r="CR100" s="3201" t="n"/>
      <c r="CS100" s="2671" t="n"/>
      <c r="CT100" s="2671" t="n"/>
      <c r="CU100" s="2671" t="n"/>
      <c r="CV100" s="3201" t="n"/>
      <c r="CW100" s="2671" t="n"/>
      <c r="CX100" s="353" t="n"/>
      <c r="CY100" s="39" t="n"/>
      <c r="CZ100" s="2671" t="n"/>
      <c r="DA100" s="2671" t="n"/>
      <c r="DB100" s="2671" t="n"/>
      <c r="DC100" s="2671" t="n"/>
      <c r="DD100" s="2671" t="n"/>
      <c r="DE100" s="39" t="n"/>
      <c r="DF100" s="353" t="n"/>
      <c r="DG100" s="39" t="n"/>
      <c r="DH100" s="39" t="n"/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C101" s="39" t="n"/>
      <c r="W101" s="353" t="n"/>
      <c r="X101" s="353" t="n"/>
      <c r="Y101" s="353" t="n"/>
      <c r="Z101" s="353" t="n"/>
      <c r="AA101" s="353" t="n"/>
      <c r="AB101" s="353" t="n"/>
      <c r="AC101" s="353" t="n"/>
      <c r="AD101" s="353" t="n"/>
      <c r="AE101" s="353" t="n"/>
      <c r="AF101" s="353" t="n"/>
      <c r="AG101" s="353" t="n"/>
      <c r="AH101" s="353" t="n"/>
      <c r="AI101" s="353" t="n"/>
      <c r="AJ101" s="353" t="n"/>
      <c r="AK101" s="353" t="n"/>
      <c r="AL101" s="353" t="n"/>
      <c r="AM101" s="353" t="n"/>
      <c r="AN101" s="353" t="n"/>
      <c r="AO101" s="353" t="n"/>
      <c r="AP101" s="353" t="n"/>
      <c r="AQ101" s="353" t="n"/>
      <c r="AR101" s="353" t="n"/>
      <c r="AS101" s="353" t="n"/>
      <c r="AT101" s="353" t="n"/>
      <c r="AU101" s="353" t="n"/>
      <c r="AV101" s="353" t="n"/>
      <c r="AW101" s="353" t="n"/>
      <c r="AX101" s="353" t="n"/>
      <c r="AY101" s="353" t="n"/>
      <c r="AZ101" s="353" t="n"/>
      <c r="BA101" s="353" t="n"/>
      <c r="BB101" s="353" t="n"/>
      <c r="BC101" s="353" t="n"/>
      <c r="BD101" s="353" t="n"/>
      <c r="BE101" s="353" t="n"/>
      <c r="BF101" s="353" t="n"/>
      <c r="BG101" s="353" t="n"/>
      <c r="BH101" s="353" t="n"/>
      <c r="BI101" s="353" t="n"/>
      <c r="BJ101" s="353" t="n"/>
      <c r="BK101" s="353" t="n"/>
      <c r="BL101" s="353" t="n"/>
      <c r="BM101" s="353" t="n"/>
      <c r="BN101" s="353" t="n"/>
      <c r="BO101" s="353" t="n"/>
      <c r="BP101" s="353" t="n"/>
      <c r="BQ101" s="353" t="n"/>
      <c r="BR101" s="353" t="n"/>
      <c r="BS101" s="353" t="n"/>
      <c r="BT101" s="353" t="n"/>
      <c r="BU101" s="353" t="n"/>
      <c r="BV101" s="353" t="n"/>
      <c r="BW101" s="353" t="n"/>
      <c r="BX101" s="353" t="n"/>
      <c r="BY101" s="353" t="n"/>
      <c r="BZ101" s="353" t="n"/>
      <c r="CA101" s="353" t="n"/>
      <c r="CB101" s="353" t="n"/>
      <c r="CC101" s="353" t="n"/>
      <c r="CD101" s="353" t="n"/>
      <c r="CE101" s="353" t="n"/>
      <c r="CF101" s="353" t="n"/>
      <c r="CG101" s="353" t="n"/>
      <c r="CH101" s="353" t="n"/>
      <c r="CI101" s="353" t="n"/>
      <c r="CJ101" s="39" t="n"/>
      <c r="CK101" s="39" t="n"/>
      <c r="CL101" s="39" t="n"/>
      <c r="CM101" s="39" t="n"/>
      <c r="CN101" s="39" t="n"/>
      <c r="CO101" s="39" t="n"/>
      <c r="CP101" s="39" t="n"/>
      <c r="CQ101" s="39" t="n"/>
      <c r="CR101" s="3201" t="n"/>
      <c r="CS101" s="2671" t="n"/>
      <c r="CT101" s="2671" t="n"/>
      <c r="CU101" s="2671" t="n"/>
      <c r="CV101" s="3201" t="n"/>
      <c r="CW101" s="2671" t="n"/>
      <c r="CX101" s="353" t="n"/>
      <c r="CY101" s="39" t="n"/>
      <c r="CZ101" s="2671" t="n"/>
      <c r="DA101" s="2671" t="n"/>
      <c r="DB101" s="2671" t="n"/>
      <c r="DC101" s="2671" t="n"/>
      <c r="DD101" s="2671" t="n"/>
      <c r="DE101" s="39" t="n"/>
      <c r="DF101" s="353" t="n"/>
      <c r="DG101" s="39" t="n"/>
      <c r="DH101" s="39" t="n"/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C102" s="39" t="n"/>
      <c r="W102" s="353" t="n"/>
      <c r="X102" s="353" t="n"/>
      <c r="Y102" s="353" t="n"/>
      <c r="Z102" s="353" t="n"/>
      <c r="AA102" s="353" t="n"/>
      <c r="AB102" s="353" t="n"/>
      <c r="AC102" s="353" t="n"/>
      <c r="AD102" s="353" t="n"/>
      <c r="AE102" s="353" t="n"/>
      <c r="AF102" s="353" t="n"/>
      <c r="AG102" s="353" t="n"/>
      <c r="AH102" s="353" t="n"/>
      <c r="AI102" s="353" t="n"/>
      <c r="AJ102" s="353" t="n"/>
      <c r="AK102" s="353" t="n"/>
      <c r="AL102" s="353" t="n"/>
      <c r="AM102" s="353" t="n"/>
      <c r="AN102" s="353" t="n"/>
      <c r="AO102" s="353" t="n"/>
      <c r="AP102" s="353" t="n"/>
      <c r="AQ102" s="353" t="n"/>
      <c r="AR102" s="353" t="n"/>
      <c r="AS102" s="353" t="n"/>
      <c r="AT102" s="353" t="n"/>
      <c r="AU102" s="353" t="n"/>
      <c r="AV102" s="353" t="n"/>
      <c r="AW102" s="353" t="n"/>
      <c r="AX102" s="353" t="n"/>
      <c r="AY102" s="353" t="n"/>
      <c r="AZ102" s="353" t="n"/>
      <c r="BA102" s="353" t="n"/>
      <c r="BB102" s="353" t="n"/>
      <c r="BC102" s="353" t="n"/>
      <c r="BD102" s="353" t="n"/>
      <c r="BE102" s="353" t="n"/>
      <c r="BF102" s="353" t="n"/>
      <c r="BG102" s="353" t="n"/>
      <c r="BH102" s="353" t="n"/>
      <c r="BI102" s="353" t="n"/>
      <c r="BJ102" s="353" t="n"/>
      <c r="BK102" s="353" t="n"/>
      <c r="BL102" s="353" t="n"/>
      <c r="BM102" s="353" t="n"/>
      <c r="BN102" s="353" t="n"/>
      <c r="BO102" s="353" t="n"/>
      <c r="BP102" s="353" t="n"/>
      <c r="BQ102" s="353" t="n"/>
      <c r="BR102" s="353" t="n"/>
      <c r="BS102" s="353" t="n"/>
      <c r="BT102" s="353" t="n"/>
      <c r="BU102" s="353" t="n"/>
      <c r="BV102" s="353" t="n"/>
      <c r="BW102" s="353" t="n"/>
      <c r="BX102" s="353" t="n"/>
      <c r="BY102" s="353" t="n"/>
      <c r="BZ102" s="353" t="n"/>
      <c r="CA102" s="353" t="n"/>
      <c r="CB102" s="353" t="n"/>
      <c r="CC102" s="353" t="n"/>
      <c r="CD102" s="353" t="n"/>
      <c r="CE102" s="353" t="n"/>
      <c r="CF102" s="353" t="n"/>
      <c r="CG102" s="353" t="n"/>
      <c r="CH102" s="353" t="n"/>
      <c r="CI102" s="353" t="n"/>
      <c r="CJ102" s="39" t="n"/>
      <c r="CK102" s="39" t="n"/>
      <c r="CL102" s="39" t="n"/>
      <c r="CM102" s="39" t="n"/>
      <c r="CN102" s="39" t="n"/>
      <c r="CO102" s="39" t="n"/>
      <c r="CP102" s="39" t="n"/>
      <c r="CQ102" s="39" t="n"/>
      <c r="CR102" s="3201" t="n"/>
      <c r="CS102" s="2671" t="n"/>
      <c r="CT102" s="2671" t="n"/>
      <c r="CU102" s="2671" t="n"/>
      <c r="CV102" s="3201" t="n"/>
      <c r="CW102" s="2671" t="n"/>
      <c r="CX102" s="353" t="n"/>
      <c r="CY102" s="39" t="n"/>
      <c r="CZ102" s="2671" t="n"/>
      <c r="DA102" s="2671" t="n"/>
      <c r="DB102" s="2671" t="n"/>
      <c r="DC102" s="2671" t="n"/>
      <c r="DD102" s="2671" t="n"/>
      <c r="DE102" s="39" t="n"/>
      <c r="DF102" s="353" t="n"/>
      <c r="DG102" s="39" t="n"/>
      <c r="DH102" s="39" t="n"/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C103" s="39" t="n"/>
      <c r="W103" s="353" t="n"/>
      <c r="X103" s="353" t="n"/>
      <c r="Y103" s="353" t="n"/>
      <c r="Z103" s="353" t="n"/>
      <c r="AA103" s="353" t="n"/>
      <c r="AB103" s="353" t="n"/>
      <c r="AC103" s="353" t="n"/>
      <c r="AD103" s="353" t="n"/>
      <c r="AE103" s="353" t="n"/>
      <c r="AF103" s="353" t="n"/>
      <c r="AG103" s="353" t="n"/>
      <c r="AH103" s="353" t="n"/>
      <c r="AI103" s="353" t="n"/>
      <c r="AJ103" s="353" t="n"/>
      <c r="AK103" s="353" t="n"/>
      <c r="AL103" s="353" t="n"/>
      <c r="AM103" s="353" t="n"/>
      <c r="AN103" s="353" t="n"/>
      <c r="AO103" s="353" t="n"/>
      <c r="AP103" s="353" t="n"/>
      <c r="AQ103" s="353" t="n"/>
      <c r="AR103" s="353" t="n"/>
      <c r="AS103" s="353" t="n"/>
      <c r="AT103" s="353" t="n"/>
      <c r="AU103" s="353" t="n"/>
      <c r="AV103" s="353" t="n"/>
      <c r="AW103" s="353" t="n"/>
      <c r="AX103" s="353" t="n"/>
      <c r="AY103" s="353" t="n"/>
      <c r="AZ103" s="353" t="n"/>
      <c r="BA103" s="353" t="n"/>
      <c r="BB103" s="353" t="n"/>
      <c r="BC103" s="353" t="n"/>
      <c r="BD103" s="353" t="n"/>
      <c r="BE103" s="353" t="n"/>
      <c r="BF103" s="353" t="n"/>
      <c r="BG103" s="353" t="n"/>
      <c r="BH103" s="353" t="n"/>
      <c r="BI103" s="353" t="n"/>
      <c r="BJ103" s="353" t="n"/>
      <c r="BK103" s="353" t="n"/>
      <c r="BL103" s="353" t="n"/>
      <c r="BM103" s="353" t="n"/>
      <c r="BN103" s="353" t="n"/>
      <c r="BO103" s="353" t="n"/>
      <c r="BP103" s="353" t="n"/>
      <c r="BQ103" s="353" t="n"/>
      <c r="BR103" s="353" t="n"/>
      <c r="BS103" s="353" t="n"/>
      <c r="BT103" s="353" t="n"/>
      <c r="BU103" s="353" t="n"/>
      <c r="BV103" s="353" t="n"/>
      <c r="BW103" s="353" t="n"/>
      <c r="BX103" s="353" t="n"/>
      <c r="BY103" s="353" t="n"/>
      <c r="BZ103" s="353" t="n"/>
      <c r="CA103" s="353" t="n"/>
      <c r="CB103" s="353" t="n"/>
      <c r="CC103" s="353" t="n"/>
      <c r="CD103" s="353" t="n"/>
      <c r="CE103" s="353" t="n"/>
      <c r="CF103" s="353" t="n"/>
      <c r="CG103" s="353" t="n"/>
      <c r="CH103" s="353" t="n"/>
      <c r="CI103" s="353" t="n"/>
      <c r="CJ103" s="39" t="n"/>
      <c r="CK103" s="39" t="n"/>
      <c r="CL103" s="39" t="n"/>
      <c r="CM103" s="39" t="n"/>
      <c r="CN103" s="39" t="n"/>
      <c r="CO103" s="39" t="n"/>
      <c r="CP103" s="39" t="n"/>
      <c r="CQ103" s="39" t="n"/>
      <c r="CR103" s="3201" t="n"/>
      <c r="CS103" s="2671" t="n"/>
      <c r="CT103" s="2671" t="n"/>
      <c r="CU103" s="2671" t="n"/>
      <c r="CV103" s="3201" t="n"/>
      <c r="CW103" s="2671" t="n"/>
      <c r="CX103" s="353" t="n"/>
      <c r="CY103" s="39" t="n"/>
      <c r="CZ103" s="2671" t="n"/>
      <c r="DA103" s="2671" t="n"/>
      <c r="DB103" s="2671" t="n"/>
      <c r="DC103" s="2671" t="n"/>
      <c r="DD103" s="2671" t="n"/>
      <c r="DE103" s="39" t="n"/>
      <c r="DF103" s="353" t="n"/>
      <c r="DG103" s="39" t="n"/>
      <c r="DH103" s="39" t="n"/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C104" s="39" t="n"/>
      <c r="W104" s="353" t="n"/>
      <c r="X104" s="353" t="n"/>
      <c r="Y104" s="353" t="n"/>
      <c r="Z104" s="353" t="n"/>
      <c r="AA104" s="353" t="n"/>
      <c r="AB104" s="353" t="n"/>
      <c r="AC104" s="353" t="n"/>
      <c r="AD104" s="353" t="n"/>
      <c r="AE104" s="353" t="n"/>
      <c r="AF104" s="353" t="n"/>
      <c r="AG104" s="353" t="n"/>
      <c r="AH104" s="353" t="n"/>
      <c r="AI104" s="353" t="n"/>
      <c r="AJ104" s="353" t="n"/>
      <c r="AK104" s="353" t="n"/>
      <c r="AL104" s="353" t="n"/>
      <c r="AM104" s="353" t="n"/>
      <c r="AN104" s="353" t="n"/>
      <c r="AO104" s="353" t="n"/>
      <c r="AP104" s="353" t="n"/>
      <c r="AQ104" s="353" t="n"/>
      <c r="AR104" s="353" t="n"/>
      <c r="AS104" s="353" t="n"/>
      <c r="AT104" s="353" t="n"/>
      <c r="AU104" s="353" t="n"/>
      <c r="AV104" s="353" t="n"/>
      <c r="AW104" s="353" t="n"/>
      <c r="AX104" s="353" t="n"/>
      <c r="AY104" s="353" t="n"/>
      <c r="AZ104" s="353" t="n"/>
      <c r="BA104" s="353" t="n"/>
      <c r="BB104" s="353" t="n"/>
      <c r="BC104" s="353" t="n"/>
      <c r="BD104" s="353" t="n"/>
      <c r="BE104" s="353" t="n"/>
      <c r="BF104" s="353" t="n"/>
      <c r="BG104" s="353" t="n"/>
      <c r="BH104" s="353" t="n"/>
      <c r="BI104" s="353" t="n"/>
      <c r="BJ104" s="353" t="n"/>
      <c r="BK104" s="353" t="n"/>
      <c r="BL104" s="353" t="n"/>
      <c r="BM104" s="353" t="n"/>
      <c r="BN104" s="353" t="n"/>
      <c r="BO104" s="353" t="n"/>
      <c r="BP104" s="353" t="n"/>
      <c r="BQ104" s="353" t="n"/>
      <c r="BR104" s="353" t="n"/>
      <c r="BS104" s="353" t="n"/>
      <c r="BT104" s="353" t="n"/>
      <c r="BU104" s="353" t="n"/>
      <c r="BV104" s="353" t="n"/>
      <c r="BW104" s="353" t="n"/>
      <c r="BX104" s="353" t="n"/>
      <c r="BY104" s="353" t="n"/>
      <c r="BZ104" s="353" t="n"/>
      <c r="CA104" s="353" t="n"/>
      <c r="CB104" s="353" t="n"/>
      <c r="CC104" s="353" t="n"/>
      <c r="CD104" s="353" t="n"/>
      <c r="CE104" s="353" t="n"/>
      <c r="CF104" s="353" t="n"/>
      <c r="CG104" s="353" t="n"/>
      <c r="CH104" s="353" t="n"/>
      <c r="CI104" s="353" t="n"/>
      <c r="CJ104" s="39" t="n"/>
      <c r="CK104" s="39" t="n"/>
      <c r="CL104" s="39" t="n"/>
      <c r="CM104" s="39" t="n"/>
      <c r="CN104" s="39" t="n"/>
      <c r="CO104" s="39" t="n"/>
      <c r="CP104" s="39" t="n"/>
      <c r="CQ104" s="39" t="n"/>
      <c r="CR104" s="3201" t="n"/>
      <c r="CS104" s="2671" t="n"/>
      <c r="CT104" s="2671" t="n"/>
      <c r="CU104" s="2671" t="n"/>
      <c r="CV104" s="3201" t="n"/>
      <c r="CW104" s="2671" t="n"/>
      <c r="CX104" s="353" t="n"/>
      <c r="CY104" s="39" t="n"/>
      <c r="CZ104" s="2671" t="n"/>
      <c r="DA104" s="2671" t="n"/>
      <c r="DB104" s="2671" t="n"/>
      <c r="DC104" s="2671" t="n"/>
      <c r="DD104" s="2671" t="n"/>
      <c r="DE104" s="39" t="n"/>
      <c r="DF104" s="353" t="n"/>
      <c r="DG104" s="39" t="n"/>
      <c r="DH104" s="39" t="n"/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C105" s="39" t="n"/>
      <c r="W105" s="353" t="n"/>
      <c r="X105" s="353" t="n"/>
      <c r="Y105" s="353" t="n"/>
      <c r="Z105" s="353" t="n"/>
      <c r="AA105" s="353" t="n"/>
      <c r="AB105" s="353" t="n"/>
      <c r="AC105" s="353" t="n"/>
      <c r="AD105" s="353" t="n"/>
      <c r="AE105" s="353" t="n"/>
      <c r="AF105" s="353" t="n"/>
      <c r="AG105" s="353" t="n"/>
      <c r="AH105" s="353" t="n"/>
      <c r="AI105" s="353" t="n"/>
      <c r="AJ105" s="353" t="n"/>
      <c r="AK105" s="353" t="n"/>
      <c r="AL105" s="353" t="n"/>
      <c r="AM105" s="353" t="n"/>
      <c r="AN105" s="353" t="n"/>
      <c r="AO105" s="353" t="n"/>
      <c r="AP105" s="353" t="n"/>
      <c r="AQ105" s="353" t="n"/>
      <c r="AR105" s="353" t="n"/>
      <c r="AS105" s="353" t="n"/>
      <c r="AT105" s="353" t="n"/>
      <c r="AU105" s="353" t="n"/>
      <c r="AV105" s="353" t="n"/>
      <c r="AW105" s="353" t="n"/>
      <c r="AX105" s="353" t="n"/>
      <c r="AY105" s="353" t="n"/>
      <c r="AZ105" s="353" t="n"/>
      <c r="BA105" s="353" t="n"/>
      <c r="BB105" s="353" t="n"/>
      <c r="BC105" s="353" t="n"/>
      <c r="BD105" s="353" t="n"/>
      <c r="BE105" s="353" t="n"/>
      <c r="BF105" s="353" t="n"/>
      <c r="BG105" s="353" t="n"/>
      <c r="BH105" s="353" t="n"/>
      <c r="BI105" s="353" t="n"/>
      <c r="BJ105" s="353" t="n"/>
      <c r="BK105" s="353" t="n"/>
      <c r="BL105" s="353" t="n"/>
      <c r="BM105" s="353" t="n"/>
      <c r="BN105" s="353" t="n"/>
      <c r="BO105" s="353" t="n"/>
      <c r="BP105" s="353" t="n"/>
      <c r="BQ105" s="353" t="n"/>
      <c r="BR105" s="353" t="n"/>
      <c r="BS105" s="353" t="n"/>
      <c r="BT105" s="353" t="n"/>
      <c r="BU105" s="353" t="n"/>
      <c r="BV105" s="353" t="n"/>
      <c r="BW105" s="353" t="n"/>
      <c r="BX105" s="353" t="n"/>
      <c r="BY105" s="353" t="n"/>
      <c r="BZ105" s="353" t="n"/>
      <c r="CA105" s="353" t="n"/>
      <c r="CB105" s="353" t="n"/>
      <c r="CC105" s="353" t="n"/>
      <c r="CD105" s="353" t="n"/>
      <c r="CE105" s="353" t="n"/>
      <c r="CF105" s="353" t="n"/>
      <c r="CG105" s="353" t="n"/>
      <c r="CH105" s="353" t="n"/>
      <c r="CI105" s="353" t="n"/>
      <c r="CJ105" s="39" t="n"/>
      <c r="CK105" s="39" t="n"/>
      <c r="CL105" s="39" t="n"/>
      <c r="CM105" s="39" t="n"/>
      <c r="CN105" s="39" t="n"/>
      <c r="CO105" s="39" t="n"/>
      <c r="CP105" s="39" t="n"/>
      <c r="CQ105" s="39" t="n"/>
      <c r="CR105" s="3201" t="n"/>
      <c r="CS105" s="2671" t="n"/>
      <c r="CT105" s="2671" t="n"/>
      <c r="CU105" s="2671" t="n"/>
      <c r="CV105" s="3201" t="n"/>
      <c r="CW105" s="2671" t="n"/>
      <c r="CX105" s="353" t="n"/>
      <c r="CY105" s="39" t="n"/>
      <c r="CZ105" s="2671" t="n"/>
      <c r="DA105" s="2671" t="n"/>
      <c r="DB105" s="2671" t="n"/>
      <c r="DC105" s="2671" t="n"/>
      <c r="DD105" s="2671" t="n"/>
      <c r="DE105" s="39" t="n"/>
      <c r="DF105" s="353" t="n"/>
      <c r="DG105" s="39" t="n"/>
      <c r="DH105" s="39" t="n"/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C106" s="39" t="n"/>
      <c r="W106" s="353" t="n"/>
      <c r="X106" s="353" t="n"/>
      <c r="Y106" s="353" t="n"/>
      <c r="Z106" s="353" t="n"/>
      <c r="AA106" s="353" t="n"/>
      <c r="AB106" s="353" t="n"/>
      <c r="AC106" s="353" t="n"/>
      <c r="AD106" s="353" t="n"/>
      <c r="AE106" s="353" t="n"/>
      <c r="AF106" s="353" t="n"/>
      <c r="AG106" s="353" t="n"/>
      <c r="AH106" s="353" t="n"/>
      <c r="AI106" s="353" t="n"/>
      <c r="AJ106" s="353" t="n"/>
      <c r="AK106" s="353" t="n"/>
      <c r="AL106" s="353" t="n"/>
      <c r="AM106" s="353" t="n"/>
      <c r="AN106" s="353" t="n"/>
      <c r="AO106" s="353" t="n"/>
      <c r="AP106" s="353" t="n"/>
      <c r="AQ106" s="353" t="n"/>
      <c r="AR106" s="353" t="n"/>
      <c r="AS106" s="353" t="n"/>
      <c r="AT106" s="353" t="n"/>
      <c r="AU106" s="353" t="n"/>
      <c r="AV106" s="353" t="n"/>
      <c r="AW106" s="353" t="n"/>
      <c r="AX106" s="353" t="n"/>
      <c r="AY106" s="353" t="n"/>
      <c r="AZ106" s="353" t="n"/>
      <c r="BA106" s="353" t="n"/>
      <c r="BB106" s="353" t="n"/>
      <c r="BC106" s="353" t="n"/>
      <c r="BD106" s="353" t="n"/>
      <c r="BE106" s="353" t="n"/>
      <c r="BF106" s="353" t="n"/>
      <c r="BG106" s="353" t="n"/>
      <c r="BH106" s="353" t="n"/>
      <c r="BI106" s="353" t="n"/>
      <c r="BJ106" s="353" t="n"/>
      <c r="BK106" s="353" t="n"/>
      <c r="BL106" s="353" t="n"/>
      <c r="BM106" s="353" t="n"/>
      <c r="BN106" s="353" t="n"/>
      <c r="BO106" s="353" t="n"/>
      <c r="BP106" s="353" t="n"/>
      <c r="BQ106" s="353" t="n"/>
      <c r="BR106" s="353" t="n"/>
      <c r="BS106" s="353" t="n"/>
      <c r="BT106" s="353" t="n"/>
      <c r="BU106" s="353" t="n"/>
      <c r="BV106" s="353" t="n"/>
      <c r="BW106" s="353" t="n"/>
      <c r="BX106" s="353" t="n"/>
      <c r="BY106" s="353" t="n"/>
      <c r="BZ106" s="353" t="n"/>
      <c r="CA106" s="353" t="n"/>
      <c r="CB106" s="353" t="n"/>
      <c r="CC106" s="353" t="n"/>
      <c r="CD106" s="353" t="n"/>
      <c r="CE106" s="353" t="n"/>
      <c r="CF106" s="353" t="n"/>
      <c r="CG106" s="353" t="n"/>
      <c r="CH106" s="353" t="n"/>
      <c r="CI106" s="353" t="n"/>
      <c r="CJ106" s="39" t="n"/>
      <c r="CK106" s="39" t="n"/>
      <c r="CL106" s="39" t="n"/>
      <c r="CM106" s="39" t="n"/>
      <c r="CN106" s="39" t="n"/>
      <c r="CO106" s="39" t="n"/>
      <c r="CP106" s="39" t="n"/>
      <c r="CQ106" s="39" t="n"/>
      <c r="CR106" s="3201" t="n"/>
      <c r="CS106" s="2671" t="n"/>
      <c r="CT106" s="2671" t="n"/>
      <c r="CU106" s="2671" t="n"/>
      <c r="CV106" s="3201" t="n"/>
      <c r="CW106" s="2671" t="n"/>
      <c r="CX106" s="353" t="n"/>
      <c r="CY106" s="39" t="n"/>
      <c r="CZ106" s="2671" t="n"/>
      <c r="DA106" s="2671" t="n"/>
      <c r="DB106" s="2671" t="n"/>
      <c r="DC106" s="2671" t="n"/>
      <c r="DD106" s="2671" t="n"/>
      <c r="DE106" s="39" t="n"/>
      <c r="DF106" s="353" t="n"/>
      <c r="DG106" s="39" t="n"/>
      <c r="DH106" s="39" t="n"/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C107" s="39" t="n"/>
      <c r="W107" s="353" t="n"/>
      <c r="X107" s="353" t="n"/>
      <c r="Y107" s="353" t="n"/>
      <c r="Z107" s="353" t="n"/>
      <c r="AA107" s="353" t="n"/>
      <c r="AB107" s="353" t="n"/>
      <c r="AC107" s="353" t="n"/>
      <c r="AD107" s="353" t="n"/>
      <c r="AE107" s="353" t="n"/>
      <c r="AF107" s="353" t="n"/>
      <c r="AG107" s="353" t="n"/>
      <c r="AH107" s="353" t="n"/>
      <c r="AI107" s="353" t="n"/>
      <c r="AJ107" s="353" t="n"/>
      <c r="AK107" s="353" t="n"/>
      <c r="AL107" s="353" t="n"/>
      <c r="AM107" s="353" t="n"/>
      <c r="AN107" s="353" t="n"/>
      <c r="AO107" s="353" t="n"/>
      <c r="AP107" s="353" t="n"/>
      <c r="AQ107" s="353" t="n"/>
      <c r="AR107" s="353" t="n"/>
      <c r="AS107" s="353" t="n"/>
      <c r="AT107" s="353" t="n"/>
      <c r="AU107" s="353" t="n"/>
      <c r="AV107" s="353" t="n"/>
      <c r="AW107" s="353" t="n"/>
      <c r="AX107" s="353" t="n"/>
      <c r="AY107" s="353" t="n"/>
      <c r="AZ107" s="353" t="n"/>
      <c r="BA107" s="353" t="n"/>
      <c r="BB107" s="353" t="n"/>
      <c r="BC107" s="353" t="n"/>
      <c r="BD107" s="353" t="n"/>
      <c r="BE107" s="353" t="n"/>
      <c r="BF107" s="353" t="n"/>
      <c r="BG107" s="353" t="n"/>
      <c r="BH107" s="353" t="n"/>
      <c r="BI107" s="353" t="n"/>
      <c r="BJ107" s="353" t="n"/>
      <c r="BK107" s="353" t="n"/>
      <c r="BL107" s="353" t="n"/>
      <c r="BM107" s="353" t="n"/>
      <c r="BN107" s="353" t="n"/>
      <c r="BO107" s="353" t="n"/>
      <c r="BP107" s="353" t="n"/>
      <c r="BQ107" s="353" t="n"/>
      <c r="BR107" s="353" t="n"/>
      <c r="BS107" s="353" t="n"/>
      <c r="BT107" s="353" t="n"/>
      <c r="BU107" s="353" t="n"/>
      <c r="BV107" s="353" t="n"/>
      <c r="BW107" s="353" t="n"/>
      <c r="BX107" s="353" t="n"/>
      <c r="BY107" s="353" t="n"/>
      <c r="BZ107" s="353" t="n"/>
      <c r="CA107" s="353" t="n"/>
      <c r="CB107" s="353" t="n"/>
      <c r="CC107" s="353" t="n"/>
      <c r="CD107" s="353" t="n"/>
      <c r="CE107" s="353" t="n"/>
      <c r="CF107" s="353" t="n"/>
      <c r="CG107" s="353" t="n"/>
      <c r="CH107" s="353" t="n"/>
      <c r="CI107" s="353" t="n"/>
      <c r="CJ107" s="39" t="n"/>
      <c r="CK107" s="39" t="n"/>
      <c r="CL107" s="39" t="n"/>
      <c r="CM107" s="39" t="n"/>
      <c r="CN107" s="39" t="n"/>
      <c r="CO107" s="39" t="n"/>
      <c r="CP107" s="39" t="n"/>
      <c r="CQ107" s="39" t="n"/>
      <c r="CR107" s="3201" t="n"/>
      <c r="CS107" s="2671" t="n"/>
      <c r="CT107" s="2671" t="n"/>
      <c r="CU107" s="2671" t="n"/>
      <c r="CV107" s="3201" t="n"/>
      <c r="CW107" s="2671" t="n"/>
      <c r="CX107" s="353" t="n"/>
      <c r="CY107" s="39" t="n"/>
      <c r="CZ107" s="2671" t="n"/>
      <c r="DA107" s="2671" t="n"/>
      <c r="DB107" s="2671" t="n"/>
      <c r="DC107" s="2671" t="n"/>
      <c r="DD107" s="2671" t="n"/>
      <c r="DE107" s="39" t="n"/>
      <c r="DF107" s="353" t="n"/>
      <c r="DG107" s="39" t="n"/>
      <c r="DH107" s="39" t="n"/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CX108" s="191" t="n"/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CX109" s="191" t="n"/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CX110" s="191" t="n"/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CX111" s="191" t="n"/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CX112" s="191" t="n"/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CX113" s="191" t="n"/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CX114" s="191" t="n"/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CX115" s="191" t="n"/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CX116" s="191" t="n"/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CX117" s="191" t="n"/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CX118" s="191" t="n"/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CX119" s="191" t="n"/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CX120" s="191" t="n"/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CX121" s="191" t="n"/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CX122" s="191" t="n"/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CX123" s="191" t="n"/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CX124" s="191" t="n"/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CX125" s="191" t="n"/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CX126" s="191" t="n"/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CX127" s="191" t="n"/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CX128" s="191" t="n"/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CX129" s="191" t="n"/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CX130" s="191" t="n"/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CX131" s="191" t="n"/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CX132" s="191" t="n"/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CX133" s="191" t="n"/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CX134" s="191" t="n"/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CX135" s="191" t="n"/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CX136" s="191" t="n"/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CX137" s="191" t="n"/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CX138" s="191" t="n"/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CX139" s="191" t="n"/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CX140" s="191" t="n"/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CX141" s="191" t="n"/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CX142" s="191" t="n"/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CX143" s="191" t="n"/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CX144" s="191" t="n"/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CX145" s="191" t="n"/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CX146" s="191" t="n"/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CX147" s="191" t="n"/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CX148" s="191" t="n"/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CX149" s="191" t="n"/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CX150" s="191" t="n"/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CX151" s="191" t="n"/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CX152" s="191" t="n"/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CX153" s="191" t="n"/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CX154" s="191" t="n"/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CX155" s="191" t="n"/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CX156" s="191" t="n"/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CX157" s="191" t="n"/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CX158" s="191" t="n"/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CX159" s="191" t="n"/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CX160" s="191" t="n"/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CX161" s="191" t="n"/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CX162" s="191" t="n"/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CX163" s="191" t="n"/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CX164" s="191" t="n"/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CX165" s="191" t="n"/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CX166" s="191" t="n"/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CX167" s="191" t="n"/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CX168" s="191" t="n"/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CX169" s="191" t="n"/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CX170" s="191" t="n"/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CX171" s="191" t="n"/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CX172" s="191" t="n"/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CX173" s="191" t="n"/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CX174" s="191" t="n"/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CX175" s="191" t="n"/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CX176" s="191" t="n"/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CX177" s="191" t="n"/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CX178" s="191" t="n"/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CX179" s="191" t="n"/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CX180" s="191" t="n"/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CX181" s="191" t="n"/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CX182" s="191" t="n"/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8" defaultColWidth="11.5" defaultRowHeight="12.75"/>
  <cols>
    <col customWidth="1" max="1" min="1" width="1"/>
    <col customWidth="1" max="2" min="2" width="29.3333333333333"/>
    <col customWidth="1" hidden="1" max="3" min="3" width="12"/>
    <col customWidth="1" hidden="1" max="4" min="4" width="13.6666666666667"/>
    <col customWidth="1" hidden="1" max="5" min="5" width="10.1666666666667"/>
    <col customWidth="1" hidden="1" max="6" min="6" width="10.5"/>
    <col customWidth="1" hidden="1" max="7" min="7" width="9.5"/>
    <col customWidth="1" hidden="1" max="8" min="8" width="7"/>
    <col customWidth="1" hidden="1" max="9" min="9" width="3.16666666666667"/>
    <col customWidth="1" hidden="1" max="10" min="10" width="9.5"/>
    <col customWidth="1" hidden="1" max="11" min="11" width="9.66666666666667"/>
    <col customWidth="1" hidden="1" max="12" min="12" width="8.83333333333333"/>
    <col customWidth="1" hidden="1" max="13" min="13" width="11.8333333333333"/>
    <col customWidth="1" hidden="1" max="14" min="14" width="6.83333333333333"/>
    <col customWidth="1" hidden="1" max="15" min="15" width="0.333333333333333"/>
    <col customWidth="1" hidden="1" max="16" min="16" width="14.5"/>
    <col customWidth="1" hidden="1" max="17" min="17" width="9.5"/>
    <col customWidth="1" hidden="1" max="18" min="18" width="8.83333333333333"/>
    <col customWidth="1" hidden="1" max="19" min="19" width="10"/>
    <col customWidth="1" hidden="1" max="20" min="20" style="191" width="7.66666666666667"/>
    <col customWidth="1" hidden="1" max="21" min="21" style="191" width="0.5"/>
    <col customWidth="1" max="22" min="22" style="191" width="12.8333333333333"/>
    <col customWidth="1" max="23" min="23" style="191" width="11.3333333333333"/>
    <col customWidth="1" max="24" min="24" style="191" width="9.33333333333333"/>
    <col customWidth="1" max="28" min="25" style="191" width="11.3333333333333"/>
    <col customWidth="1" max="29" min="29" style="191" width="0.166666666666667"/>
    <col customWidth="1" hidden="1" max="30" min="30" style="191" width="13.5"/>
    <col customWidth="1" hidden="1" max="31" min="31" style="191" width="12.6666666666667"/>
    <col customWidth="1" hidden="1" max="32" min="32" style="191" width="15.1666666666667"/>
    <col customWidth="1" hidden="1" max="34" min="33" style="191" width="12.6666666666667"/>
    <col customWidth="1" hidden="1" max="34" min="34" width="13"/>
    <col customWidth="1" hidden="1" max="35" min="35" style="191" width="12.3333333333333"/>
    <col customWidth="1" hidden="1" max="36" min="36" style="191" width="8.66666666666667"/>
    <col customWidth="1" hidden="1" max="37" min="37" style="191" width="0.166666666666667"/>
    <col customWidth="1" hidden="1" max="38" min="38" style="191" width="9.5"/>
    <col customWidth="1" hidden="1" max="39" min="39" style="191" width="17.5"/>
    <col customWidth="1" hidden="1" max="40" min="40" style="191" width="9.83333333333333"/>
    <col customWidth="1" hidden="1" max="41" min="41" style="191" width="14"/>
    <col customWidth="1" hidden="1" max="42" min="42" style="191" width="9.5"/>
    <col customWidth="1" hidden="1" max="43" min="43" style="191" width="12.8333333333333"/>
    <col customWidth="1" hidden="1" max="44" min="44" style="191" width="12.5"/>
    <col customWidth="1" hidden="1" max="45" min="45" style="191" width="7.66666666666667"/>
    <col customWidth="1" hidden="1" max="46" min="46" style="191" width="0.5"/>
    <col customWidth="1" hidden="1" max="48" min="47" style="191" width="9.33333333333333"/>
    <col customWidth="1" hidden="1" max="48" min="48" width="13"/>
    <col customWidth="1" hidden="1" max="49" min="49" style="191" width="10.3333333333333"/>
    <col customWidth="1" hidden="1" max="50" min="50" style="191" width="9.33333333333333"/>
    <col customWidth="1" hidden="1" max="53" min="51" style="191" width="11.5"/>
    <col customWidth="1" hidden="1" max="52" min="52" width="13"/>
    <col customWidth="1" hidden="1" max="53" min="53" width="13"/>
    <col customWidth="1" hidden="1" max="54" min="54" style="191" width="0.333333333333333"/>
    <col customWidth="1" hidden="1" max="55" min="55" style="191" width="13.5"/>
    <col customWidth="1" hidden="1" max="56" min="56" style="191" width="12.6666666666667"/>
    <col customWidth="1" hidden="1" max="57" min="57" style="191" width="15.5"/>
    <col customWidth="1" hidden="1" max="60" min="58" style="191" width="12.6666666666667"/>
    <col customWidth="1" hidden="1" max="59" min="59" width="13"/>
    <col customWidth="1" hidden="1" max="60" min="60" width="13"/>
    <col customWidth="1" hidden="1" max="61" min="61" style="191" width="8.66666666666667"/>
    <col customWidth="1" hidden="1" max="62" min="62" style="191" width="0.166666666666667"/>
    <col customWidth="1" hidden="1" max="63" min="63" style="191" width="12.3333333333333"/>
    <col customWidth="1" hidden="1" max="64" min="64" style="191" width="9.5"/>
    <col customWidth="1" hidden="1" max="65" min="65" style="191" width="11.1666666666667"/>
    <col customWidth="1" hidden="1" max="66" min="66" style="191" width="11.1666666666667"/>
    <col customWidth="1" hidden="1" max="68" min="67" style="191" width="8.66666666666667"/>
    <col customWidth="1" hidden="1" max="68" min="68" width="13"/>
    <col customWidth="1" hidden="1" max="69" min="69" style="191" width="9.5"/>
    <col customWidth="1" hidden="1" max="70" min="70" style="191" width="7"/>
    <col customWidth="1" hidden="1" max="71" min="71" style="191" width="0.166666666666667"/>
    <col customWidth="1" hidden="1" max="72" min="72" style="191" width="14.5"/>
    <col customWidth="1" hidden="1" max="73" min="73" style="191" width="9.5"/>
    <col customWidth="1" hidden="1" max="74" min="74" style="191" width="10.6666666666667"/>
    <col customWidth="1" hidden="1" max="75" min="75" style="191" width="12.6666666666667"/>
    <col customWidth="1" hidden="1" max="76" min="76" style="191" width="8.83333333333333"/>
    <col customWidth="1" hidden="1" max="77" min="77" style="191" width="13.5"/>
    <col customWidth="1" hidden="1" max="78" min="78" style="191" width="7.33333333333333"/>
    <col customWidth="1" hidden="1" max="79" min="79" style="191" width="0.5"/>
    <col customWidth="1" hidden="1" max="80" min="80" style="191" width="13.3333333333333"/>
    <col customWidth="1" hidden="1" max="81" min="81" style="191" width="13"/>
    <col customWidth="1" hidden="1" max="83" min="82" style="191" width="12.8333333333333"/>
    <col customWidth="1" hidden="1" max="83" min="83" width="13"/>
    <col customWidth="1" hidden="1" max="84" min="84" style="191" width="12.6666666666667"/>
    <col customWidth="1" hidden="1" max="85" min="85" style="191" width="13"/>
    <col customWidth="1" hidden="1" max="86" min="86" style="191" width="8.66666666666667"/>
    <col customWidth="1" hidden="1" max="87" min="87" style="191" width="0.5"/>
    <col customWidth="1" hidden="1" max="88" min="88" style="191" width="10.1666666666667"/>
    <col customWidth="1" hidden="1" max="89" min="89" style="191" width="13.3333333333333"/>
    <col customWidth="1" hidden="1" max="90" min="90" style="191" width="13.5"/>
    <col customWidth="1" hidden="1" max="92" min="91" style="191" width="12.6666666666667"/>
    <col customWidth="1" hidden="1" max="92" min="92" width="13"/>
    <col customWidth="1" hidden="1" max="93" min="93" style="191" width="13.5"/>
    <col customWidth="1" hidden="1" max="94" min="94" style="191" width="8.66666666666667"/>
    <col customWidth="1" hidden="1" max="95" min="95" width="0.5"/>
    <col customWidth="1" max="97" min="96" style="2606" width="12.3333333333333"/>
    <col customWidth="1" max="98" min="98" style="2606" width="14.5"/>
    <col customWidth="1" max="99" min="99" style="2606" width="12.6666666666667"/>
    <col customWidth="1" max="100" min="100" style="2606" width="13.5"/>
    <col customWidth="1" max="101" min="101" style="2606" width="14.6666666666667"/>
    <col customWidth="1" max="102" min="102" style="191" width="9.66666666666667"/>
    <col customWidth="1" max="103" min="103" width="0.666666666666667"/>
    <col customWidth="1" max="104" min="104" style="2783" width="14.8333333333333"/>
    <col customWidth="1" max="106" min="105" style="2606" width="14"/>
    <col customWidth="1" hidden="1" max="106" min="106" width="13"/>
    <col customWidth="1" hidden="1" max="107" min="107" style="2606" width="14.8333333333333"/>
    <col customWidth="1" max="108" min="108" style="2606" width="12.1666666666667"/>
    <col customWidth="1" max="109" min="109" style="191" width="11.8333333333333"/>
    <col customWidth="1" max="112" min="110" width="11.8333333333333"/>
    <col customWidth="1" hidden="1" max="111" min="111" width="13"/>
    <col customWidth="1" hidden="1" max="112" min="112" width="13"/>
    <col customWidth="1" max="113" min="113" style="418" width="2.66666666666667"/>
    <col customWidth="1" hidden="1" max="114" min="114" style="420" width="13.5"/>
    <col customWidth="1" hidden="1" max="115" min="115" style="420" width="16.5"/>
    <col customWidth="1" hidden="1" max="116" min="116" style="420" width="11.5"/>
    <col customWidth="1" hidden="1" max="117" min="117" style="420" width="17.8333333333333"/>
    <col customWidth="1" hidden="1" max="119" min="118" width="17.8333333333333"/>
    <col customWidth="1" hidden="1" max="128" min="120" width="11.5"/>
    <col customWidth="1" hidden="1" max="129" min="129" width="21"/>
    <col customWidth="1" hidden="1" max="133" min="130" width="11.5"/>
  </cols>
  <sheetData>
    <row customHeight="1" ht="21" r="1">
      <c r="B1" s="35" t="inlineStr">
        <is>
          <t xml:space="preserve">Trafic Mobile </t>
        </is>
      </c>
      <c r="AO1" s="3005" t="n"/>
      <c r="BK1" s="3005" t="n"/>
      <c r="BL1" s="3005" t="n"/>
      <c r="BM1" s="3005" t="n"/>
      <c r="BN1" s="3005" t="n"/>
      <c r="BO1" s="3005" t="n"/>
      <c r="BP1" s="3005" t="n"/>
      <c r="BQ1" s="3005" t="n"/>
      <c r="BR1" s="3005" t="n"/>
      <c r="CQ1" s="326" t="n"/>
      <c r="CR1" s="3184" t="n"/>
      <c r="CS1" s="3184" t="n">
        <v>102.714099308197</v>
      </c>
      <c r="CT1" s="3184" t="n"/>
      <c r="CU1" s="3184" t="n"/>
      <c r="CV1" s="3184" t="n"/>
      <c r="CW1" s="3184" t="n">
        <v>1407.70841732627</v>
      </c>
      <c r="CX1" s="507" t="n"/>
      <c r="CY1" s="326" t="n"/>
      <c r="CZ1" s="3351" t="n">
        <v>-234.930027599375</v>
      </c>
      <c r="DA1" s="3184" t="n"/>
      <c r="DB1" s="3184" t="n"/>
      <c r="DC1" s="3184" t="n"/>
      <c r="DD1" s="3184" t="n"/>
      <c r="DE1" s="507" t="n"/>
      <c r="DF1" s="663" t="n"/>
      <c r="DG1" s="663" t="n"/>
      <c r="DH1" s="663" t="n"/>
      <c r="DX1" s="191" t="n"/>
      <c r="DY1" s="191" t="n"/>
      <c r="DZ1" s="191" t="n"/>
    </row>
    <row customHeight="1" ht="6.75" r="2">
      <c r="D2" s="3021" t="n"/>
      <c r="E2" s="3021" t="n"/>
      <c r="F2" s="3352" t="n"/>
      <c r="G2" s="3021" t="n"/>
      <c r="H2" s="492" t="n"/>
      <c r="J2" s="3021" t="n"/>
      <c r="K2" s="3021" t="n"/>
      <c r="L2" s="492" t="n"/>
      <c r="M2" s="3021" t="n"/>
      <c r="N2" s="447" t="n"/>
      <c r="O2" s="191" t="n"/>
      <c r="P2" s="489" t="n"/>
      <c r="Q2" s="447" t="n"/>
      <c r="R2" s="447" t="n"/>
      <c r="S2" s="447" t="n"/>
      <c r="T2" s="447" t="n"/>
      <c r="V2" s="3021" t="n"/>
      <c r="W2" s="3021" t="n"/>
      <c r="X2" s="3021" t="n"/>
      <c r="Y2" s="3352" t="n"/>
      <c r="Z2" s="3352" t="n"/>
      <c r="AA2" s="3021" t="n"/>
      <c r="AB2" s="447" t="n"/>
      <c r="AC2" s="241" t="n"/>
      <c r="AD2" s="609" t="n"/>
      <c r="AE2" s="492" t="n"/>
      <c r="AF2" s="492" t="n"/>
      <c r="AG2" s="492" t="n"/>
      <c r="AH2" s="492" t="n"/>
      <c r="AI2" s="492" t="n"/>
      <c r="AJ2" s="492" t="n"/>
      <c r="AK2" s="241" t="n"/>
      <c r="AL2" s="609" t="n"/>
      <c r="AM2" s="492" t="n"/>
      <c r="AN2" s="492" t="n"/>
      <c r="AO2" s="492" t="n"/>
      <c r="AP2" s="492" t="n"/>
      <c r="AQ2" s="492" t="n"/>
      <c r="AR2" s="492" t="n"/>
      <c r="AS2" s="473" t="n"/>
      <c r="AT2" s="241" t="n"/>
      <c r="AU2" s="609" t="n"/>
      <c r="AV2" s="492" t="n"/>
      <c r="AW2" s="492" t="n"/>
      <c r="AX2" s="492" t="n"/>
      <c r="AY2" s="492" t="n"/>
      <c r="AZ2" s="492" t="n"/>
      <c r="BA2" s="447" t="n"/>
      <c r="BB2" s="488" t="n"/>
      <c r="BC2" s="489" t="n"/>
      <c r="BD2" s="447" t="n"/>
      <c r="BE2" s="447" t="n"/>
      <c r="BF2" s="447" t="n"/>
      <c r="BG2" s="447" t="n"/>
      <c r="BH2" s="447" t="n"/>
      <c r="BI2" s="473" t="n"/>
      <c r="BJ2" s="488" t="n"/>
      <c r="BK2" s="3353" t="n"/>
      <c r="BL2" s="3021" t="n"/>
      <c r="BM2" s="3021" t="n"/>
      <c r="BN2" s="3021" t="n"/>
      <c r="BO2" s="3352" t="n"/>
      <c r="BP2" s="3352" t="n"/>
      <c r="BQ2" s="3021" t="n"/>
      <c r="BR2" s="640" t="n"/>
      <c r="BS2" s="241" t="n"/>
      <c r="BT2" s="609" t="n"/>
      <c r="BU2" s="492" t="n"/>
      <c r="BV2" s="492" t="n"/>
      <c r="BW2" s="492" t="n"/>
      <c r="BX2" s="492" t="n"/>
      <c r="BY2" s="492" t="n"/>
      <c r="BZ2" s="640" t="n"/>
      <c r="CA2" s="241" t="n"/>
      <c r="CB2" s="609" t="n"/>
      <c r="CC2" s="492" t="n"/>
      <c r="CD2" s="492" t="n"/>
      <c r="CE2" s="492" t="n"/>
      <c r="CF2" s="492" t="n"/>
      <c r="CG2" s="492" t="n"/>
      <c r="CH2" s="640" t="n"/>
      <c r="CI2" s="241" t="n"/>
      <c r="CJ2" s="3353" t="n"/>
      <c r="CK2" s="3021" t="n"/>
      <c r="CL2" s="3021" t="n"/>
      <c r="CM2" s="3352" t="n"/>
      <c r="CN2" s="3352" t="n"/>
      <c r="CO2" s="3021" t="n"/>
      <c r="CP2" s="492" t="n"/>
      <c r="CY2" s="1524" t="n"/>
    </row>
    <row customHeight="1" ht="15" r="3">
      <c r="D3" s="3354" t="n"/>
      <c r="E3" s="2999" t="n">
        <v>0</v>
      </c>
      <c r="F3" s="3355" t="n"/>
      <c r="G3" s="3354" t="n">
        <v>0</v>
      </c>
      <c r="J3" s="2606" t="n"/>
      <c r="K3" s="2606" t="n"/>
      <c r="M3" s="2606" t="n"/>
      <c r="N3" s="191" t="n"/>
      <c r="O3" s="191" t="n"/>
      <c r="P3" s="1487" t="n"/>
      <c r="Q3" s="191" t="n"/>
      <c r="R3" s="191" t="n"/>
      <c r="S3" s="191" t="n"/>
      <c r="V3" s="2606" t="n"/>
      <c r="W3" s="2606" t="n"/>
      <c r="X3" s="2606" t="n"/>
      <c r="Y3" s="3355" t="n"/>
      <c r="Z3" s="3355" t="n"/>
      <c r="AA3" s="2606" t="n"/>
      <c r="AC3" s="244" t="n"/>
      <c r="AK3" s="244" t="n"/>
      <c r="AT3" s="244" t="n"/>
      <c r="BB3" s="480" t="n"/>
      <c r="BC3" s="1487" t="n"/>
      <c r="BI3" s="647" t="n"/>
      <c r="BJ3" s="480" t="n"/>
      <c r="BK3" s="3031" t="n"/>
      <c r="BL3" s="2606" t="n"/>
      <c r="BM3" s="2606" t="n"/>
      <c r="BN3" s="2606" t="n"/>
      <c r="BO3" s="3355" t="n"/>
      <c r="BP3" s="3355" t="n"/>
      <c r="BQ3" s="2606" t="n"/>
      <c r="BR3" s="1512" t="n"/>
      <c r="BS3" s="244" t="n"/>
      <c r="BT3" s="246" t="n"/>
      <c r="BZ3" s="1512" t="n"/>
      <c r="CA3" s="244" t="n"/>
      <c r="CB3" s="246" t="n"/>
      <c r="CH3" s="1512" t="n"/>
      <c r="CI3" s="244" t="n"/>
      <c r="CJ3" s="3031" t="n"/>
      <c r="CK3" s="2606" t="n"/>
      <c r="CL3" s="2606" t="n"/>
      <c r="CM3" s="3355" t="n"/>
      <c r="CN3" s="3355" t="n"/>
      <c r="CO3" s="2606" t="n"/>
      <c r="CY3" s="1525" t="n"/>
      <c r="CZ3" s="2999" t="n"/>
      <c r="DD3" s="3354" t="n">
        <v>0</v>
      </c>
      <c r="DM3" s="3356" t="n"/>
    </row>
    <row customFormat="1" customHeight="1" ht="15" r="4" s="358">
      <c r="D4" s="3357" t="n">
        <v>46023</v>
      </c>
      <c r="E4" s="2823" t="n"/>
      <c r="F4" s="2823" t="n"/>
      <c r="G4" s="2823" t="n"/>
      <c r="H4" s="2823" t="n"/>
      <c r="J4" s="3357" t="n">
        <v>46054</v>
      </c>
      <c r="K4" s="2823" t="n"/>
      <c r="L4" s="2823" t="n"/>
      <c r="M4" s="2823" t="n"/>
      <c r="N4" s="2823" t="n"/>
      <c r="O4" s="1488" t="n"/>
      <c r="P4" s="3358" t="n">
        <v>46082</v>
      </c>
      <c r="Q4" s="2823" t="n"/>
      <c r="R4" s="2823" t="n"/>
      <c r="S4" s="2823" t="n"/>
      <c r="T4" s="2823" t="n"/>
      <c r="U4" s="536" t="n"/>
      <c r="V4" s="3357" t="n">
        <v>46113</v>
      </c>
      <c r="W4" s="2823" t="n"/>
      <c r="X4" s="2823" t="n"/>
      <c r="Y4" s="2823" t="n"/>
      <c r="Z4" s="2823" t="n"/>
      <c r="AA4" s="2823" t="n"/>
      <c r="AB4" s="2823" t="n"/>
      <c r="AC4" s="3359" t="n"/>
      <c r="AD4" s="3357" t="n">
        <v>46143</v>
      </c>
      <c r="AE4" s="2823" t="n"/>
      <c r="AF4" s="2823" t="n"/>
      <c r="AG4" s="2823" t="n"/>
      <c r="AH4" s="2823" t="n"/>
      <c r="AI4" s="2823" t="n"/>
      <c r="AJ4" s="2823" t="n"/>
      <c r="AK4" s="3359" t="n"/>
      <c r="AL4" s="3357" t="n">
        <v>46174</v>
      </c>
      <c r="AM4" s="2823" t="n"/>
      <c r="AN4" s="2823" t="n"/>
      <c r="AO4" s="2823" t="n"/>
      <c r="AP4" s="2823" t="n"/>
      <c r="AQ4" s="2823" t="n"/>
      <c r="AR4" s="2823" t="n"/>
      <c r="AS4" s="2823" t="n"/>
      <c r="AT4" s="3360" t="n"/>
      <c r="AU4" s="3357" t="n">
        <v>46204</v>
      </c>
      <c r="AV4" s="2823" t="n"/>
      <c r="AW4" s="2823" t="n"/>
      <c r="AX4" s="2823" t="n"/>
      <c r="AY4" s="2823" t="n"/>
      <c r="AZ4" s="2823" t="n"/>
      <c r="BA4" s="2823" t="n"/>
      <c r="BB4" s="1507" t="n"/>
      <c r="BC4" s="3361" t="n">
        <v>46235</v>
      </c>
      <c r="BD4" s="2823" t="n"/>
      <c r="BE4" s="2823" t="n"/>
      <c r="BF4" s="2823" t="n"/>
      <c r="BG4" s="2823" t="n"/>
      <c r="BH4" s="2823" t="n"/>
      <c r="BI4" s="2825" t="n"/>
      <c r="BJ4" s="1511" t="n"/>
      <c r="BK4" s="3361" t="n">
        <v>46266</v>
      </c>
      <c r="BL4" s="2823" t="n"/>
      <c r="BM4" s="2823" t="n"/>
      <c r="BN4" s="2823" t="n"/>
      <c r="BO4" s="2823" t="n"/>
      <c r="BP4" s="2823" t="n"/>
      <c r="BQ4" s="2823" t="n"/>
      <c r="BR4" s="2825" t="n"/>
      <c r="BS4" s="1507" t="n"/>
      <c r="BT4" s="3361" t="n">
        <v>46296</v>
      </c>
      <c r="BU4" s="2823" t="n"/>
      <c r="BV4" s="2823" t="n"/>
      <c r="BW4" s="2823" t="n"/>
      <c r="BX4" s="2823" t="n"/>
      <c r="BY4" s="2823" t="n"/>
      <c r="BZ4" s="2825" t="n"/>
      <c r="CA4" s="1507" t="n"/>
      <c r="CB4" s="3361" t="n">
        <v>46327</v>
      </c>
      <c r="CC4" s="2823" t="n"/>
      <c r="CD4" s="2823" t="n"/>
      <c r="CE4" s="2823" t="n"/>
      <c r="CF4" s="2823" t="n"/>
      <c r="CG4" s="2823" t="n"/>
      <c r="CH4" s="2825" t="n"/>
      <c r="CI4" s="1507" t="n"/>
      <c r="CJ4" s="3358" t="n">
        <v>46357</v>
      </c>
      <c r="CK4" s="2823" t="n"/>
      <c r="CL4" s="2823" t="n"/>
      <c r="CM4" s="2823" t="n"/>
      <c r="CN4" s="2823" t="n"/>
      <c r="CO4" s="2823" t="n"/>
      <c r="CP4" s="2823" t="n"/>
      <c r="CQ4" s="1488" t="n"/>
      <c r="CR4" s="358" t="inlineStr">
        <is>
          <t>CUMUL</t>
        </is>
      </c>
      <c r="CY4" s="1526" t="n"/>
      <c r="CZ4" s="252" t="inlineStr">
        <is>
          <t>ANNUEL</t>
        </is>
      </c>
      <c r="DA4" s="2823" t="n"/>
      <c r="DB4" s="2823" t="n"/>
      <c r="DC4" s="2823" t="n"/>
      <c r="DD4" s="2823" t="n"/>
      <c r="DE4" s="2823" t="n"/>
      <c r="DF4" s="2823" t="n"/>
      <c r="DG4" s="2823" t="n"/>
      <c r="DH4" s="2823" t="n"/>
      <c r="DJ4" s="1542" t="n"/>
      <c r="DK4" s="3362" t="n"/>
      <c r="DL4" s="1542" t="n"/>
      <c r="DM4" s="1542" t="n"/>
    </row>
    <row customFormat="1" customHeight="1" ht="33" r="5" s="359">
      <c r="B5" s="359" t="inlineStr">
        <is>
          <t>(En millions minutes)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1527" t="n"/>
      <c r="CZ5" s="2636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677" t="n"/>
      <c r="DJ5" s="3363" t="inlineStr">
        <is>
          <t>2025
 Réel</t>
        </is>
      </c>
      <c r="DK5" s="3363" t="inlineStr">
        <is>
          <t>2025 
Budget</t>
        </is>
      </c>
      <c r="DL5" s="3363" t="inlineStr">
        <is>
          <t>2023 
Réel</t>
        </is>
      </c>
      <c r="DM5" s="3363" t="inlineStr">
        <is>
          <t>Actu</t>
        </is>
      </c>
    </row>
    <row r="6">
      <c r="D6" s="2606" t="n"/>
      <c r="E6" s="2606" t="n"/>
      <c r="F6" s="3364" t="n"/>
      <c r="G6" s="2606" t="n"/>
      <c r="J6" s="2606" t="n"/>
      <c r="K6" s="2606" t="n"/>
      <c r="L6" s="2606" t="n"/>
      <c r="M6" s="2606" t="n"/>
      <c r="N6" s="191" t="n"/>
      <c r="O6" s="191" t="n"/>
      <c r="P6" s="3365" t="n"/>
      <c r="Q6" s="2605" t="n"/>
      <c r="R6" s="2605" t="n"/>
      <c r="S6" s="2605" t="n"/>
      <c r="U6" s="480" t="n"/>
      <c r="V6" s="2606" t="n"/>
      <c r="W6" s="2606" t="n"/>
      <c r="X6" s="2606" t="n"/>
      <c r="Y6" s="3364" t="n"/>
      <c r="Z6" s="3364" t="n"/>
      <c r="AA6" s="2606" t="n"/>
      <c r="AC6" s="244" t="n"/>
      <c r="AD6" s="2606" t="n"/>
      <c r="AE6" s="2606" t="n"/>
      <c r="AF6" s="2606" t="n"/>
      <c r="AG6" s="3364" t="n"/>
      <c r="AH6" s="3364" t="n"/>
      <c r="AI6" s="2606" t="n"/>
      <c r="AK6" s="244" t="n"/>
      <c r="AL6" s="3365" t="n"/>
      <c r="AM6" s="2605" t="n"/>
      <c r="AN6" s="2605" t="n"/>
      <c r="AO6" s="2605" t="n"/>
      <c r="AP6" s="2605" t="n"/>
      <c r="AQ6" s="2605" t="n"/>
      <c r="AR6" s="2605" t="n"/>
      <c r="AS6" s="647" t="n"/>
      <c r="AT6" s="2831" t="n"/>
      <c r="AU6" s="2606" t="n"/>
      <c r="AV6" s="2606" t="n"/>
      <c r="AW6" s="2606" t="n"/>
      <c r="AX6" s="3364" t="n"/>
      <c r="AY6" s="3364" t="n"/>
      <c r="AZ6" s="2606" t="n"/>
      <c r="BB6" s="244" t="n"/>
      <c r="BC6" s="2605" t="n"/>
      <c r="BD6" s="2605" t="n"/>
      <c r="BE6" s="2605" t="n"/>
      <c r="BF6" s="2605" t="n"/>
      <c r="BG6" s="2605" t="n"/>
      <c r="BH6" s="2605" t="n"/>
      <c r="BJ6" s="480" t="n"/>
      <c r="BK6" s="2606" t="n"/>
      <c r="BL6" s="2606" t="n"/>
      <c r="BM6" s="2606" t="n"/>
      <c r="BN6" s="2606" t="n"/>
      <c r="BO6" s="3364" t="n"/>
      <c r="BP6" s="3364" t="n"/>
      <c r="BQ6" s="2606" t="n"/>
      <c r="BS6" s="244" t="n"/>
      <c r="CA6" s="244" t="n"/>
      <c r="CB6" s="2606" t="n"/>
      <c r="CC6" s="2606" t="n"/>
      <c r="CD6" s="2606" t="n"/>
      <c r="CE6" s="3364" t="n"/>
      <c r="CF6" s="3364" t="n"/>
      <c r="CG6" s="2606" t="n"/>
      <c r="CI6" s="244" t="n"/>
      <c r="CJ6" s="2606" t="n"/>
      <c r="CK6" s="2606" t="n"/>
      <c r="CL6" s="2606" t="n"/>
      <c r="CM6" s="3364" t="n"/>
      <c r="CN6" s="3364" t="n"/>
      <c r="CO6" s="2606" t="n"/>
      <c r="CY6" s="1525" t="n"/>
      <c r="DJ6" s="3366">
        <f>SUM(D6,J6,P6,V6,AD6,AL6,AU6,BC6,BK6,BT6,CB6,CJ6)-CR6</f>
        <v/>
      </c>
      <c r="DK6" s="3366">
        <f>SUM(E6,K6,Q6,W6,AE6,AM6,AV6,BD6,BL6,BU6,CC6,CK6)-CS6</f>
        <v/>
      </c>
      <c r="DL6" s="3366">
        <f>SUM(G6,M6,S6,AA6,AI6,AR6,AZ6,BH6,BQ6,BY6,CG6,CO6)-CW6</f>
        <v/>
      </c>
      <c r="DM6" s="3366">
        <f>SUM(D6,J6,P6,V6,AD6,AL6,AU6,BC6,,BN6,BV6,CD6,CL6)-CT6</f>
        <v/>
      </c>
    </row>
    <row r="7">
      <c r="B7" s="1443" t="inlineStr">
        <is>
          <t>Total  Trafic sortant</t>
        </is>
      </c>
      <c r="C7" s="425" t="inlineStr">
        <is>
          <t>TRAF1</t>
        </is>
      </c>
      <c r="D7" s="3367" t="n">
        <v>91.87464352368825</v>
      </c>
      <c r="E7" s="3367" t="n">
        <v>131.419191311995</v>
      </c>
      <c r="F7" s="3368" t="n">
        <v>-39.54454778830679</v>
      </c>
      <c r="G7" s="3367" t="n">
        <v>127.7560531917571</v>
      </c>
      <c r="H7" s="641" t="n">
        <v>-0.2808587833737489</v>
      </c>
      <c r="I7" s="666" t="n"/>
      <c r="J7" s="3367" t="n">
        <v>100.674617242336</v>
      </c>
      <c r="K7" s="3367" t="n">
        <v>128.7900525641483</v>
      </c>
      <c r="L7" s="3368" t="n">
        <v>-28.11543532181231</v>
      </c>
      <c r="M7" s="3367" t="n">
        <v>110.4889542510196</v>
      </c>
      <c r="N7" s="641" t="n">
        <v>-0.08882640871400094</v>
      </c>
      <c r="O7" s="1490" t="n"/>
      <c r="P7" s="3367" t="n">
        <v>163.9044157267998</v>
      </c>
      <c r="Q7" s="3367" t="n">
        <v>152.2047991305211</v>
      </c>
      <c r="R7" s="3368" t="n">
        <v>11.69961659627864</v>
      </c>
      <c r="S7" s="3367" t="n">
        <v>115.9139791529875</v>
      </c>
      <c r="T7" s="641" t="n">
        <v>0.4140176786655965</v>
      </c>
      <c r="U7" s="612" t="n"/>
      <c r="V7" s="3367" t="n">
        <v>162.4269772456691</v>
      </c>
      <c r="W7" s="3367" t="n">
        <v>140.137122541722</v>
      </c>
      <c r="X7" s="3367" t="n">
        <v>169.1931636009405</v>
      </c>
      <c r="Y7" s="2847" t="n">
        <v>22.28985470394713</v>
      </c>
      <c r="Z7" s="2846" t="n">
        <v>-6.766186355271401</v>
      </c>
      <c r="AA7" s="3367" t="n">
        <v>114.0434835726766</v>
      </c>
      <c r="AB7" s="641" t="n">
        <v>0.4242547856069223</v>
      </c>
      <c r="AC7" s="3369" t="n"/>
      <c r="AD7" s="3367" t="n"/>
      <c r="AE7" s="3367" t="n"/>
      <c r="AF7" s="3367" t="n"/>
      <c r="AG7" s="2847" t="n"/>
      <c r="AH7" s="2846" t="n"/>
      <c r="AI7" s="3367" t="n"/>
      <c r="AJ7" s="641" t="n"/>
      <c r="AK7" s="3369" t="n"/>
      <c r="AL7" s="3367" t="n"/>
      <c r="AM7" s="3367" t="n"/>
      <c r="AN7" s="3367" t="n"/>
      <c r="AO7" s="3367" t="n"/>
      <c r="AP7" s="2847" t="n"/>
      <c r="AQ7" s="2847" t="n"/>
      <c r="AR7" s="3367" t="n"/>
      <c r="AS7" s="641" t="n"/>
      <c r="AT7" s="3370" t="n"/>
      <c r="AU7" s="3367" t="n"/>
      <c r="AV7" s="3367" t="n"/>
      <c r="AW7" s="3367" t="n"/>
      <c r="AX7" s="2847" t="n"/>
      <c r="AY7" s="2847" t="n"/>
      <c r="AZ7" s="3367" t="n"/>
      <c r="BA7" s="641" t="n"/>
      <c r="BB7" s="3369" t="n"/>
      <c r="BC7" s="3367" t="n"/>
      <c r="BD7" s="3367" t="n"/>
      <c r="BE7" s="3367" t="n"/>
      <c r="BF7" s="2847" t="n"/>
      <c r="BG7" s="2847" t="n"/>
      <c r="BH7" s="3367" t="n"/>
      <c r="BI7" s="641" t="n"/>
      <c r="BJ7" s="612" t="n"/>
      <c r="BK7" s="3367" t="n"/>
      <c r="BL7" s="3367" t="n"/>
      <c r="BM7" s="3367" t="n"/>
      <c r="BN7" s="3367" t="n"/>
      <c r="BO7" s="2847" t="n"/>
      <c r="BP7" s="2847" t="n"/>
      <c r="BQ7" s="3367" t="n"/>
      <c r="BR7" s="641" t="n"/>
      <c r="BS7" s="3369" t="n"/>
      <c r="BT7" s="3367" t="n"/>
      <c r="BU7" s="3367" t="n"/>
      <c r="BV7" s="3367" t="n"/>
      <c r="BW7" s="2847" t="n"/>
      <c r="BX7" s="2847" t="n"/>
      <c r="BY7" s="3367" t="n"/>
      <c r="BZ7" s="641" t="n"/>
      <c r="CA7" s="3369" t="n"/>
      <c r="CB7" s="3367" t="n"/>
      <c r="CC7" s="3367" t="n"/>
      <c r="CD7" s="3367" t="n"/>
      <c r="CE7" s="2847" t="n"/>
      <c r="CF7" s="2847" t="n"/>
      <c r="CG7" s="3367" t="n"/>
      <c r="CH7" s="641" t="n"/>
      <c r="CI7" s="3369" t="n"/>
      <c r="CJ7" s="3367" t="n"/>
      <c r="CK7" s="3367" t="n"/>
      <c r="CL7" s="3367" t="n"/>
      <c r="CM7" s="2847" t="n"/>
      <c r="CN7" s="2847" t="n"/>
      <c r="CO7" s="3367" t="n"/>
      <c r="CP7" s="641" t="n"/>
      <c r="CQ7" s="3371" t="n"/>
      <c r="CR7" s="3372" t="n">
        <v>518.8806537384932</v>
      </c>
      <c r="CS7" s="3367" t="n">
        <v>552.5511655483864</v>
      </c>
      <c r="CT7" s="3367" t="n">
        <v>525.6468400937645</v>
      </c>
      <c r="CU7" s="3367" t="n">
        <v>-33.67051180989324</v>
      </c>
      <c r="CV7" s="3367" t="n">
        <v>-6.766186355271316</v>
      </c>
      <c r="CW7" s="3367" t="n">
        <v>468.2024701684409</v>
      </c>
      <c r="CX7" s="3367">
        <f>IFERROR(CR7/CW7-1,"-")</f>
        <v/>
      </c>
      <c r="CY7" s="3373" t="n"/>
      <c r="CZ7" s="3367" t="n">
        <v>1656.2155776179</v>
      </c>
      <c r="DA7" s="3367" t="n">
        <v>2197.950945955419</v>
      </c>
      <c r="DB7" s="3367" t="n"/>
      <c r="DC7" s="3367" t="n"/>
      <c r="DD7" s="3367" t="n">
        <v>1210.53325491349</v>
      </c>
      <c r="DE7" s="3371">
        <f>+CZ7/DD7-1</f>
        <v/>
      </c>
      <c r="DF7" s="1490">
        <f>+DA7/DD7-1</f>
        <v/>
      </c>
      <c r="DG7" s="1490">
        <f>+DB7/DD7-1</f>
        <v/>
      </c>
      <c r="DH7" s="1490">
        <f>+DC7/DD7-1</f>
        <v/>
      </c>
      <c r="DI7" s="678" t="n"/>
      <c r="DJ7" s="3366">
        <f>SUM(D7,J7,P7,V7,AD7,AL7,AU7,BC7,BK7,BT7,CB7,CJ7)-CR7</f>
        <v/>
      </c>
      <c r="DK7" s="3366">
        <f>SUM(E7,K7,Q7,W7,AE7,AM7,AV7,BD7,BL7,BU7,CC7,CK7)-CS7</f>
        <v/>
      </c>
      <c r="DL7" s="3366">
        <f>SUM(G7,M7,S7,AA7,AI7,AR7,AZ7,BH7,BQ7,BY7,CG7,CO7)-CW7</f>
        <v/>
      </c>
      <c r="DM7" s="3366">
        <f>SUM(D7,J7,P7,V7,AD7,AL7,AU7,BC7,,BN7,BV7,CD7,CL7)-CT7</f>
        <v/>
      </c>
    </row>
    <row customHeight="1" ht="5.25" r="8">
      <c r="B8" s="1445" t="n"/>
      <c r="C8" s="425" t="inlineStr">
        <is>
          <t>TRAF2</t>
        </is>
      </c>
      <c r="D8" s="3374" t="n"/>
      <c r="E8" s="2671" t="n"/>
      <c r="F8" s="2861" t="n"/>
      <c r="G8" s="2671" t="n"/>
      <c r="H8" s="353" t="n"/>
      <c r="I8" s="39" t="n"/>
      <c r="J8" s="3374" t="n"/>
      <c r="K8" s="2671" t="n"/>
      <c r="L8" s="2861" t="n"/>
      <c r="M8" s="2671" t="n"/>
      <c r="N8" s="353" t="n"/>
      <c r="O8" s="353" t="n"/>
      <c r="P8" s="3374" t="n"/>
      <c r="Q8" s="2671" t="n"/>
      <c r="R8" s="2861" t="n"/>
      <c r="S8" s="2671" t="n"/>
      <c r="T8" s="353" t="n"/>
      <c r="U8" s="482" t="n"/>
      <c r="V8" s="3374" t="n"/>
      <c r="W8" s="2671" t="n"/>
      <c r="X8" s="2671" t="n"/>
      <c r="Y8" s="2861" t="n"/>
      <c r="Z8" s="2861" t="n"/>
      <c r="AA8" s="2671" t="n"/>
      <c r="AB8" s="353" t="n"/>
      <c r="AC8" s="482" t="n"/>
      <c r="AD8" s="3374" t="n"/>
      <c r="AE8" s="2671" t="n"/>
      <c r="AF8" s="2671" t="n"/>
      <c r="AG8" s="2861" t="n"/>
      <c r="AH8" s="2861" t="n"/>
      <c r="AI8" s="2671" t="n"/>
      <c r="AJ8" s="353" t="n"/>
      <c r="AK8" s="482" t="n"/>
      <c r="AL8" s="3374" t="n"/>
      <c r="AM8" s="2671" t="n"/>
      <c r="AN8" s="2671" t="n"/>
      <c r="AO8" s="2671" t="n"/>
      <c r="AP8" s="2861" t="n"/>
      <c r="AQ8" s="2861" t="n"/>
      <c r="AR8" s="2671" t="n"/>
      <c r="AS8" s="353" t="n"/>
      <c r="AT8" s="2862" t="n"/>
      <c r="AU8" s="3374" t="n"/>
      <c r="AV8" s="2671" t="n"/>
      <c r="AW8" s="2671" t="n"/>
      <c r="AX8" s="2861" t="n"/>
      <c r="AY8" s="2861" t="n"/>
      <c r="AZ8" s="2671" t="n"/>
      <c r="BA8" s="353" t="n"/>
      <c r="BB8" s="482" t="n"/>
      <c r="BC8" s="3374" t="n"/>
      <c r="BD8" s="2671" t="n"/>
      <c r="BE8" s="2671" t="n"/>
      <c r="BF8" s="2861" t="n"/>
      <c r="BG8" s="2861" t="n"/>
      <c r="BH8" s="2671" t="n"/>
      <c r="BI8" s="353" t="n"/>
      <c r="BJ8" s="482" t="n"/>
      <c r="BK8" s="3374" t="n"/>
      <c r="BL8" s="2671" t="n"/>
      <c r="BM8" s="2671" t="n"/>
      <c r="BN8" s="2671" t="n"/>
      <c r="BO8" s="2861" t="n"/>
      <c r="BP8" s="2861" t="n"/>
      <c r="BQ8" s="2671" t="n"/>
      <c r="BR8" s="353" t="n"/>
      <c r="BS8" s="482" t="n"/>
      <c r="BT8" s="3374" t="n"/>
      <c r="BU8" s="2671" t="n"/>
      <c r="BV8" s="2671" t="n"/>
      <c r="BW8" s="2861" t="n"/>
      <c r="BX8" s="2861" t="n"/>
      <c r="BY8" s="2671" t="n"/>
      <c r="BZ8" s="353" t="n"/>
      <c r="CA8" s="482" t="n"/>
      <c r="CB8" s="3374" t="n"/>
      <c r="CC8" s="2671" t="n"/>
      <c r="CD8" s="2671" t="n"/>
      <c r="CE8" s="2861" t="n"/>
      <c r="CF8" s="2861" t="n"/>
      <c r="CG8" s="2671" t="n"/>
      <c r="CH8" s="353" t="n"/>
      <c r="CI8" s="482" t="n"/>
      <c r="CJ8" s="3374" t="n"/>
      <c r="CK8" s="2671" t="n"/>
      <c r="CL8" s="2671" t="n"/>
      <c r="CM8" s="2861" t="n"/>
      <c r="CN8" s="2861" t="n"/>
      <c r="CO8" s="2671" t="n"/>
      <c r="CP8" s="353" t="n"/>
      <c r="CQ8" s="353" t="n"/>
      <c r="CR8" s="3047" t="n"/>
      <c r="CS8" s="2671" t="n"/>
      <c r="CT8" s="2671" t="n"/>
      <c r="CU8" s="2671" t="n"/>
      <c r="CV8" s="2671" t="n"/>
      <c r="CW8" s="2671" t="n"/>
      <c r="CX8" s="2671">
        <f>IFERROR(CR8/CW8-1,"-")</f>
        <v/>
      </c>
      <c r="CY8" s="3375" t="n"/>
      <c r="CZ8" s="2671" t="n"/>
      <c r="DA8" s="2671" t="n"/>
      <c r="DB8" s="2671" t="n"/>
      <c r="DC8" s="2671" t="n"/>
      <c r="DD8" s="2671" t="n"/>
      <c r="DE8" s="353" t="n"/>
      <c r="DF8" s="39" t="n"/>
      <c r="DG8" s="39" t="n"/>
      <c r="DH8" s="39" t="n"/>
      <c r="DI8" s="678" t="n"/>
      <c r="DJ8" s="3366">
        <f>SUM(D8,J8,P8,V8,AD8,AL8,AU8,BC8,BK8,BT8,CB8,CJ8)-CR8</f>
        <v/>
      </c>
      <c r="DK8" s="3366">
        <f>SUM(E8,K8,Q8,W8,AE8,AM8,AV8,BD8,BL8,BU8,CC8,CK8)-CS8</f>
        <v/>
      </c>
      <c r="DL8" s="3366">
        <f>SUM(G8,M8,S8,AA8,AI8,AR8,AZ8,BH8,BQ8,BY8,CG8,CO8)-CW8</f>
        <v/>
      </c>
      <c r="DM8" s="3366">
        <f>SUM(D8,J8,P8,V8,AD8,AL8,AU8,BC8,,BN8,BV8,CD8,CL8)-CT8</f>
        <v/>
      </c>
      <c r="DX8" s="2847">
        <f>CS8-CZ8</f>
        <v/>
      </c>
      <c r="DY8" s="2847">
        <f>CT8-DC8</f>
        <v/>
      </c>
      <c r="DZ8" s="2847">
        <f>CW8-DD8</f>
        <v/>
      </c>
    </row>
    <row customFormat="1" r="9" s="1437">
      <c r="B9" s="1447" t="inlineStr">
        <is>
          <t>Trafic sortant prépayé (Consumer)</t>
        </is>
      </c>
      <c r="C9" s="425" t="inlineStr">
        <is>
          <t>TRAF3</t>
        </is>
      </c>
      <c r="D9" s="3055" t="n">
        <v>83.51025524178934</v>
      </c>
      <c r="E9" s="3055" t="n">
        <v>122.5892657663003</v>
      </c>
      <c r="F9" s="3376" t="n">
        <v>-39.07901052451099</v>
      </c>
      <c r="G9" s="3377" t="n">
        <v>118.0302475144997</v>
      </c>
      <c r="H9" s="1472" t="n">
        <v>-0.2924673378192285</v>
      </c>
      <c r="I9" s="666" t="n"/>
      <c r="J9" s="3055" t="n">
        <v>93.90459323128236</v>
      </c>
      <c r="K9" s="3055" t="n">
        <v>120.4594895817054</v>
      </c>
      <c r="L9" s="3376" t="n">
        <v>-26.55489635042301</v>
      </c>
      <c r="M9" s="3377" t="n">
        <v>101.4561084332503</v>
      </c>
      <c r="N9" s="1472" t="n">
        <v>-0.07443135084307151</v>
      </c>
      <c r="O9" s="1491" t="n"/>
      <c r="P9" s="3055" t="n">
        <v>155.0246535104439</v>
      </c>
      <c r="Q9" s="3055" t="n">
        <v>143.5092773872969</v>
      </c>
      <c r="R9" s="3376" t="n">
        <v>11.51537612314704</v>
      </c>
      <c r="S9" s="3377" t="n">
        <v>106.3259759453775</v>
      </c>
      <c r="T9" s="1472" t="n">
        <v>0.4580129844289806</v>
      </c>
      <c r="U9" s="1495" t="n"/>
      <c r="V9" s="3055" t="n">
        <v>153.7865887449503</v>
      </c>
      <c r="W9" s="3055" t="n">
        <v>131.70797918729</v>
      </c>
      <c r="X9" s="3055" t="n">
        <v>160.5472047265292</v>
      </c>
      <c r="Y9" s="3376" t="n">
        <v>22.07860955766034</v>
      </c>
      <c r="Z9" s="3376" t="n">
        <v>-6.760615981578894</v>
      </c>
      <c r="AA9" s="3377" t="n">
        <v>104.6300816970363</v>
      </c>
      <c r="AB9" s="1472" t="n">
        <v>0.4698123737516533</v>
      </c>
      <c r="AC9" s="1495" t="n"/>
      <c r="AD9" s="3055" t="n"/>
      <c r="AE9" s="3055" t="n"/>
      <c r="AF9" s="3055" t="n"/>
      <c r="AG9" s="3376" t="n"/>
      <c r="AH9" s="3376" t="n"/>
      <c r="AI9" s="3377" t="n"/>
      <c r="AJ9" s="1472" t="n"/>
      <c r="AK9" s="1495" t="n"/>
      <c r="AL9" s="3055" t="n"/>
      <c r="AM9" s="3055" t="n"/>
      <c r="AN9" s="3055" t="n"/>
      <c r="AO9" s="3055" t="n"/>
      <c r="AP9" s="3376" t="n"/>
      <c r="AQ9" s="3376" t="n"/>
      <c r="AR9" s="3377" t="n"/>
      <c r="AS9" s="1472" t="n"/>
      <c r="AT9" s="3067" t="n"/>
      <c r="AU9" s="3055" t="n"/>
      <c r="AV9" s="3055" t="n"/>
      <c r="AW9" s="3055" t="n"/>
      <c r="AX9" s="3376" t="n"/>
      <c r="AY9" s="3376" t="n"/>
      <c r="AZ9" s="3377" t="n"/>
      <c r="BA9" s="1472" t="n"/>
      <c r="BB9" s="1495" t="n"/>
      <c r="BC9" s="3055" t="n"/>
      <c r="BD9" s="3055" t="n"/>
      <c r="BE9" s="3055" t="n"/>
      <c r="BF9" s="3376" t="n"/>
      <c r="BG9" s="3376" t="n"/>
      <c r="BH9" s="3377" t="n"/>
      <c r="BI9" s="1472" t="n"/>
      <c r="BJ9" s="1495" t="n"/>
      <c r="BK9" s="3055" t="n"/>
      <c r="BL9" s="3055" t="n"/>
      <c r="BM9" s="3055" t="n"/>
      <c r="BN9" s="3055" t="n"/>
      <c r="BO9" s="3376" t="n"/>
      <c r="BP9" s="3376" t="n"/>
      <c r="BQ9" s="3377" t="n"/>
      <c r="BR9" s="1472" t="n"/>
      <c r="BS9" s="1495" t="n"/>
      <c r="BT9" s="3055" t="n"/>
      <c r="BU9" s="3055" t="n"/>
      <c r="BV9" s="3055" t="n"/>
      <c r="BW9" s="3376" t="n"/>
      <c r="BX9" s="3376" t="n"/>
      <c r="BY9" s="3377" t="n"/>
      <c r="BZ9" s="1472" t="n"/>
      <c r="CA9" s="1495" t="n"/>
      <c r="CB9" s="3055" t="n"/>
      <c r="CC9" s="3055" t="n"/>
      <c r="CD9" s="3055" t="n"/>
      <c r="CE9" s="3376" t="n"/>
      <c r="CF9" s="3376" t="n"/>
      <c r="CG9" s="3377" t="n"/>
      <c r="CH9" s="1472" t="n"/>
      <c r="CI9" s="1495" t="n"/>
      <c r="CJ9" s="3055" t="n"/>
      <c r="CK9" s="3055" t="n"/>
      <c r="CL9" s="3055" t="n"/>
      <c r="CM9" s="3376" t="n"/>
      <c r="CN9" s="3376" t="n"/>
      <c r="CO9" s="3377" t="n"/>
      <c r="CP9" s="1472" t="n"/>
      <c r="CQ9" s="1491" t="n"/>
      <c r="CR9" s="3378" t="n">
        <v>486.2260907284659</v>
      </c>
      <c r="CS9" s="3377" t="n">
        <v>518.2660119225925</v>
      </c>
      <c r="CT9" s="3055" t="n">
        <v>492.9867067100448</v>
      </c>
      <c r="CU9" s="3055" t="n">
        <v>-32.03992119412658</v>
      </c>
      <c r="CV9" s="3055" t="n">
        <v>-6.760615981578894</v>
      </c>
      <c r="CW9" s="3055" t="n">
        <v>430.4424135901638</v>
      </c>
      <c r="CX9" s="3055">
        <f>IFERROR(CR9/CW9-1,"-")</f>
        <v/>
      </c>
      <c r="CY9" s="3379" t="n"/>
      <c r="CZ9" s="3055" t="n">
        <v>1555.86557366095</v>
      </c>
      <c r="DA9" s="3055" t="n">
        <v>2084.634915272701</v>
      </c>
      <c r="DB9" s="3055" t="n"/>
      <c r="DC9" s="3055" t="n"/>
      <c r="DD9" s="3377" t="n">
        <v>1103.580980666377</v>
      </c>
      <c r="DE9" s="1491">
        <f>+CZ9/DD9-1</f>
        <v/>
      </c>
      <c r="DF9" s="1491">
        <f>+DA9/DD9-1</f>
        <v/>
      </c>
      <c r="DG9" s="1491">
        <f>+DB9/DD9-1</f>
        <v/>
      </c>
      <c r="DH9" s="1491">
        <f>+DC9/DD9-1</f>
        <v/>
      </c>
      <c r="DI9" s="1546" t="n"/>
      <c r="DJ9" s="3366">
        <f>SUM(D9,J9,P9,V9,AD9,AL9,AU9,BC9,BK9,BT9,CB9,CJ9)-CR9</f>
        <v/>
      </c>
      <c r="DK9" s="3366">
        <f>SUM(E9,K9,Q9,W9,AE9,AM9,AV9,BD9,BL9,BU9,CC9,CK9)-CS9</f>
        <v/>
      </c>
      <c r="DL9" s="3366">
        <f>SUM(G9,M9,S9,AA9,AI9,AR9,AZ9,BH9,BQ9,BY9,CG9,CO9)-CW9</f>
        <v/>
      </c>
      <c r="DM9" s="3366">
        <f>SUM(D9,J9,P9,V9,AD9,AL9,AU9,BC9,,BN9,BV9,CD9,CL9)-CT9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r="10">
      <c r="B10" s="201" t="inlineStr">
        <is>
          <t xml:space="preserve">     vers le fixe</t>
        </is>
      </c>
      <c r="C10" s="425" t="inlineStr">
        <is>
          <t>TRAF4</t>
        </is>
      </c>
      <c r="D10" s="2861" t="n">
        <v>0.06498499261300007</v>
      </c>
      <c r="E10" s="2950" t="n">
        <v>0.05355357564876163</v>
      </c>
      <c r="F10" s="3198" t="n">
        <v>0.01143141696423845</v>
      </c>
      <c r="G10" s="2950" t="n">
        <v>0.02171461520500004</v>
      </c>
      <c r="H10" s="580" t="n">
        <v>1.992684512228268</v>
      </c>
      <c r="I10" s="39" t="n"/>
      <c r="J10" s="2861" t="n">
        <v>0.08480889237299999</v>
      </c>
      <c r="K10" s="2950" t="n">
        <v>0.05789331035262237</v>
      </c>
      <c r="L10" s="3198" t="n">
        <v>0.02691558202037762</v>
      </c>
      <c r="M10" s="2950" t="n">
        <v>0.02559209808200002</v>
      </c>
      <c r="N10" s="580" t="n">
        <v>2.313870246247985</v>
      </c>
      <c r="O10" s="353" t="n"/>
      <c r="P10" s="2861" t="n">
        <v>0.02075921104340417</v>
      </c>
      <c r="Q10" s="2950" t="n">
        <v>0.06285632343019379</v>
      </c>
      <c r="R10" s="3198" t="n">
        <v>-0.04209711238678962</v>
      </c>
      <c r="S10" s="2950" t="n">
        <v>0</v>
      </c>
      <c r="T10" s="580" t="n"/>
      <c r="U10" s="482" t="n"/>
      <c r="V10" s="2861" t="n">
        <v>0.02325682727800003</v>
      </c>
      <c r="W10" s="2950" t="n">
        <v>0.0601256421174882</v>
      </c>
      <c r="X10" s="2950" t="n">
        <v>0.02155285177389449</v>
      </c>
      <c r="Y10" s="3198" t="n">
        <v>-0.03686881483948817</v>
      </c>
      <c r="Z10" s="3198" t="n">
        <v>0.001703975504105535</v>
      </c>
      <c r="AA10" s="2950" t="n">
        <v>0.03508656353300005</v>
      </c>
      <c r="AB10" s="580" t="n">
        <v>-0.3371585890386151</v>
      </c>
      <c r="AC10" s="482" t="n"/>
      <c r="AD10" s="2861" t="n"/>
      <c r="AE10" s="2950" t="n"/>
      <c r="AF10" s="2950" t="n"/>
      <c r="AG10" s="3198" t="n"/>
      <c r="AH10" s="3198" t="n"/>
      <c r="AI10" s="2950" t="n"/>
      <c r="AJ10" s="580" t="n"/>
      <c r="AK10" s="482" t="n"/>
      <c r="AL10" s="2861" t="n"/>
      <c r="AM10" s="2950" t="n"/>
      <c r="AN10" s="2950" t="n"/>
      <c r="AO10" s="2950" t="n"/>
      <c r="AP10" s="3198" t="n"/>
      <c r="AQ10" s="3198" t="n"/>
      <c r="AR10" s="2950" t="n"/>
      <c r="AS10" s="580" t="n"/>
      <c r="AT10" s="2862" t="n"/>
      <c r="AU10" s="2861" t="n"/>
      <c r="AV10" s="2950" t="n"/>
      <c r="AW10" s="2950" t="n"/>
      <c r="AX10" s="3198" t="n"/>
      <c r="AY10" s="3198" t="n"/>
      <c r="AZ10" s="2950" t="n"/>
      <c r="BA10" s="580" t="n"/>
      <c r="BB10" s="482" t="n"/>
      <c r="BC10" s="2861" t="n"/>
      <c r="BD10" s="2950" t="n"/>
      <c r="BE10" s="2950" t="n"/>
      <c r="BF10" s="3198" t="n"/>
      <c r="BG10" s="3198" t="n"/>
      <c r="BH10" s="2950" t="n"/>
      <c r="BI10" s="580" t="n"/>
      <c r="BJ10" s="482" t="n"/>
      <c r="BK10" s="2861" t="n"/>
      <c r="BL10" s="2950" t="n"/>
      <c r="BM10" s="2950" t="n"/>
      <c r="BN10" s="2950" t="n"/>
      <c r="BO10" s="3198" t="n"/>
      <c r="BP10" s="3198" t="n"/>
      <c r="BQ10" s="2950" t="n"/>
      <c r="BR10" s="580" t="n"/>
      <c r="BS10" s="482" t="n"/>
      <c r="BT10" s="2861" t="n"/>
      <c r="BU10" s="2950" t="n"/>
      <c r="BV10" s="2950" t="n"/>
      <c r="BW10" s="3198" t="n"/>
      <c r="BX10" s="3198" t="n"/>
      <c r="BY10" s="2950" t="n"/>
      <c r="BZ10" s="580" t="n"/>
      <c r="CA10" s="482" t="n"/>
      <c r="CB10" s="2861" t="n"/>
      <c r="CC10" s="2950" t="n"/>
      <c r="CD10" s="2950" t="n"/>
      <c r="CE10" s="3198" t="n"/>
      <c r="CF10" s="3198" t="n"/>
      <c r="CG10" s="2950" t="n"/>
      <c r="CH10" s="580" t="n"/>
      <c r="CI10" s="482" t="n"/>
      <c r="CJ10" s="2861" t="n"/>
      <c r="CK10" s="2950" t="n"/>
      <c r="CL10" s="2950" t="n"/>
      <c r="CM10" s="3198" t="n"/>
      <c r="CN10" s="3198" t="n"/>
      <c r="CO10" s="2950" t="n"/>
      <c r="CP10" s="580" t="n"/>
      <c r="CQ10" s="353" t="n"/>
      <c r="CR10" s="3059" t="n">
        <v>0.1938099233074042</v>
      </c>
      <c r="CS10" s="2950" t="n">
        <v>0.234428851549066</v>
      </c>
      <c r="CT10" s="2950" t="n">
        <v>0.1921059478032987</v>
      </c>
      <c r="CU10" s="2950" t="n">
        <v>-0.04061892824166174</v>
      </c>
      <c r="CV10" s="2950" t="n">
        <v>0.001703975504105532</v>
      </c>
      <c r="CW10" s="2950" t="n">
        <v>0.08239327682000011</v>
      </c>
      <c r="CX10" s="2950">
        <f>IFERROR(CR10/CW10-1,"-")</f>
        <v/>
      </c>
      <c r="CY10" s="3380" t="n"/>
      <c r="CZ10" s="2950" t="n">
        <v>0.587228351568608</v>
      </c>
      <c r="DA10" s="2950" t="n">
        <v>0.4070188587232449</v>
      </c>
      <c r="DB10" s="2950" t="n"/>
      <c r="DC10" s="2950" t="n"/>
      <c r="DD10" s="2950" t="n">
        <v>0.4194450587167965</v>
      </c>
      <c r="DE10" s="449">
        <f>+CZ10/DD10-1</f>
        <v/>
      </c>
      <c r="DF10" s="449">
        <f>+DA10/DD10-1</f>
        <v/>
      </c>
      <c r="DG10" s="449">
        <f>+DB10/DD10-1</f>
        <v/>
      </c>
      <c r="DH10" s="449">
        <f>+DC10/DD10-1</f>
        <v/>
      </c>
      <c r="DI10" s="678" t="n"/>
      <c r="DJ10" s="3366">
        <f>SUM(D10,J10,P10,V10,AD10,AL10,AU10,BC10,BK10,BT10,CB10,CJ10)-CR10</f>
        <v/>
      </c>
      <c r="DK10" s="3366">
        <f>SUM(E10,K10,Q10,W10,AE10,AM10,AV10,BD10,BL10,BU10,CC10,CK10)-CS10</f>
        <v/>
      </c>
      <c r="DL10" s="3366">
        <f>SUM(G10,M10,S10,AA10,AI10,AR10,AZ10,BH10,BQ10,BY10,CG10,CO10)-CW10</f>
        <v/>
      </c>
      <c r="DM10" s="3366">
        <f>SUM(D10,J10,P10,V10,AD10,AL10,AU10,BC10,,BN10,BV10,CD10,CL10)-CT10</f>
        <v/>
      </c>
      <c r="DX10" s="2847">
        <f>(CS10-CZ10)*10^6</f>
        <v/>
      </c>
      <c r="DY10" s="2847">
        <f>(CT10-DC10)*10^6</f>
        <v/>
      </c>
      <c r="DZ10" s="2847">
        <f>(CW10-DD10)*10^6</f>
        <v/>
      </c>
    </row>
    <row r="11">
      <c r="B11" s="203" t="inlineStr">
        <is>
          <t xml:space="preserve">     vers l'international</t>
        </is>
      </c>
      <c r="C11" s="425" t="inlineStr">
        <is>
          <t>TRAF5</t>
        </is>
      </c>
      <c r="D11" s="2861" t="n">
        <v>1.068210198573004</v>
      </c>
      <c r="E11" s="2861" t="n">
        <v>1.151349069213677</v>
      </c>
      <c r="F11" s="2861" t="n">
        <v>-0.08313887064067305</v>
      </c>
      <c r="G11" s="2861" t="n">
        <v>1.452218646719003</v>
      </c>
      <c r="H11" s="582" t="n">
        <v>-0.2644288096793062</v>
      </c>
      <c r="I11" s="39" t="n"/>
      <c r="J11" s="2861" t="n">
        <v>0.8969836908080021</v>
      </c>
      <c r="K11" s="2861" t="n">
        <v>1.005189872412707</v>
      </c>
      <c r="L11" s="2861" t="n">
        <v>-0.1082061816047047</v>
      </c>
      <c r="M11" s="2861" t="n">
        <v>1.285426321433004</v>
      </c>
      <c r="N11" s="582" t="n">
        <v>-0.3021897281455715</v>
      </c>
      <c r="O11" s="353" t="n"/>
      <c r="P11" s="2861" t="n">
        <v>0.9994755542446835</v>
      </c>
      <c r="Q11" s="2861" t="n">
        <v>1.120919328191481</v>
      </c>
      <c r="R11" s="2861" t="n">
        <v>-0.1214437739467974</v>
      </c>
      <c r="S11" s="2861" t="n">
        <v>1.3765028465985</v>
      </c>
      <c r="T11" s="582" t="n">
        <v>-0.2739022976127474</v>
      </c>
      <c r="U11" s="482" t="n"/>
      <c r="V11" s="2861" t="n">
        <v>0.9174251527160021</v>
      </c>
      <c r="W11" s="2861" t="n">
        <v>1.14465809575184</v>
      </c>
      <c r="X11" s="2861" t="n">
        <v>0.8990626306550279</v>
      </c>
      <c r="Y11" s="2861" t="n">
        <v>-0.2272329430358379</v>
      </c>
      <c r="Z11" s="2861" t="n">
        <v>0.01836252206097422</v>
      </c>
      <c r="AA11" s="2861" t="n">
        <v>1.306114751911006</v>
      </c>
      <c r="AB11" s="582" t="n">
        <v>-0.2975922281149517</v>
      </c>
      <c r="AC11" s="482" t="n"/>
      <c r="AD11" s="2861" t="n"/>
      <c r="AE11" s="2861" t="n"/>
      <c r="AF11" s="2861" t="n"/>
      <c r="AG11" s="2861" t="n"/>
      <c r="AH11" s="2861" t="n"/>
      <c r="AI11" s="2861" t="n"/>
      <c r="AJ11" s="582" t="n"/>
      <c r="AK11" s="482" t="n"/>
      <c r="AL11" s="2861" t="n"/>
      <c r="AM11" s="2861" t="n"/>
      <c r="AN11" s="2861" t="n"/>
      <c r="AO11" s="2861" t="n"/>
      <c r="AP11" s="2861" t="n"/>
      <c r="AQ11" s="2861" t="n"/>
      <c r="AR11" s="2861" t="n"/>
      <c r="AS11" s="582" t="n"/>
      <c r="AT11" s="2862" t="n"/>
      <c r="AU11" s="2861" t="n"/>
      <c r="AV11" s="2861" t="n"/>
      <c r="AW11" s="2861" t="n"/>
      <c r="AX11" s="2861" t="n"/>
      <c r="AY11" s="2861" t="n"/>
      <c r="AZ11" s="2861" t="n"/>
      <c r="BA11" s="582" t="n"/>
      <c r="BB11" s="482" t="n"/>
      <c r="BC11" s="2861" t="n"/>
      <c r="BD11" s="2861" t="n"/>
      <c r="BE11" s="2861" t="n"/>
      <c r="BF11" s="2861" t="n"/>
      <c r="BG11" s="2861" t="n"/>
      <c r="BH11" s="2861" t="n"/>
      <c r="BI11" s="582" t="n"/>
      <c r="BJ11" s="482" t="n"/>
      <c r="BK11" s="2861" t="n"/>
      <c r="BL11" s="2861" t="n"/>
      <c r="BM11" s="2861" t="n"/>
      <c r="BN11" s="2861" t="n"/>
      <c r="BO11" s="2861" t="n"/>
      <c r="BP11" s="2861" t="n"/>
      <c r="BQ11" s="2861" t="n"/>
      <c r="BR11" s="582" t="n"/>
      <c r="BS11" s="482" t="n"/>
      <c r="BT11" s="2861" t="n"/>
      <c r="BU11" s="2861" t="n"/>
      <c r="BV11" s="2861" t="n"/>
      <c r="BW11" s="2861" t="n"/>
      <c r="BX11" s="2861" t="n"/>
      <c r="BY11" s="2861" t="n"/>
      <c r="BZ11" s="582" t="n"/>
      <c r="CA11" s="482" t="n"/>
      <c r="CB11" s="2861" t="n"/>
      <c r="CC11" s="2861" t="n"/>
      <c r="CD11" s="2861" t="n"/>
      <c r="CE11" s="2861" t="n"/>
      <c r="CF11" s="2861" t="n"/>
      <c r="CG11" s="2861" t="n"/>
      <c r="CH11" s="582" t="n"/>
      <c r="CI11" s="482" t="n"/>
      <c r="CJ11" s="2861" t="n"/>
      <c r="CK11" s="2861" t="n"/>
      <c r="CL11" s="2861" t="n"/>
      <c r="CM11" s="2861" t="n"/>
      <c r="CN11" s="2861" t="n"/>
      <c r="CO11" s="2861" t="n"/>
      <c r="CP11" s="582" t="n"/>
      <c r="CQ11" s="353" t="n"/>
      <c r="CR11" s="3047" t="n">
        <v>3.882094596341692</v>
      </c>
      <c r="CS11" s="2671" t="n">
        <v>4.422116365569705</v>
      </c>
      <c r="CT11" s="2861" t="n">
        <v>3.863732074280718</v>
      </c>
      <c r="CU11" s="2861" t="n">
        <v>-0.5400217692280131</v>
      </c>
      <c r="CV11" s="2861" t="n">
        <v>0.01836252206097422</v>
      </c>
      <c r="CW11" s="2861" t="n">
        <v>5.420262566661513</v>
      </c>
      <c r="CX11" s="2861">
        <f>IFERROR(CR11/CW11-1,"-")</f>
        <v/>
      </c>
      <c r="CY11" s="3381" t="n"/>
      <c r="CZ11" s="2861" t="n">
        <v>13.4580220650537</v>
      </c>
      <c r="DA11" s="2861" t="n">
        <v>11.10534452421034</v>
      </c>
      <c r="DB11" s="2861" t="n"/>
      <c r="DC11" s="2861" t="n"/>
      <c r="DD11" s="2861" t="n">
        <v>13.37216261803634</v>
      </c>
      <c r="DE11" s="353">
        <f>+CZ11/DD11-1</f>
        <v/>
      </c>
      <c r="DF11" s="353">
        <f>+DA11/DD11-1</f>
        <v/>
      </c>
      <c r="DG11" s="353">
        <f>+DB11/DD11-1</f>
        <v/>
      </c>
      <c r="DH11" s="353">
        <f>+DC11/DD11-1</f>
        <v/>
      </c>
      <c r="DI11" s="678" t="n"/>
      <c r="DJ11" s="3366">
        <f>SUM(D11,J11,P11,V11,AD11,AL11,AU11,BC11,BK11,BT11,CB11,CJ11)-CR11</f>
        <v/>
      </c>
      <c r="DK11" s="3366">
        <f>SUM(E11,K11,Q11,W11,AE11,AM11,AV11,BD11,BL11,BU11,CC11,CK11)-CS11</f>
        <v/>
      </c>
      <c r="DL11" s="3366">
        <f>SUM(G11,M11,S11,AA11,AI11,AR11,AZ11,BH11,BQ11,BY11,CG11,CO11)-CW11</f>
        <v/>
      </c>
      <c r="DM11" s="3366">
        <f>SUM(D11,J11,P11,V11,AD11,AL11,AU11,BC11,,BN11,BV11,CD11,CL11)-CT11</f>
        <v/>
      </c>
      <c r="DX11" s="2847">
        <f>(CS11-CZ11)*10^6</f>
        <v/>
      </c>
      <c r="DY11" s="2847">
        <f>(CT11-DC11)*10^6</f>
        <v/>
      </c>
      <c r="DZ11" s="2847">
        <f>(CW11-DD11)*10^6</f>
        <v/>
      </c>
    </row>
    <row r="12">
      <c r="B12" s="203" t="inlineStr">
        <is>
          <t xml:space="preserve">     vers Mobile (on net)</t>
        </is>
      </c>
      <c r="C12" s="425" t="inlineStr">
        <is>
          <t>TRAF6</t>
        </is>
      </c>
      <c r="D12" s="2861" t="n">
        <v>29.80975211116435</v>
      </c>
      <c r="E12" s="2671" t="n">
        <v>47.05821163310762</v>
      </c>
      <c r="F12" s="2861" t="n">
        <v>-17.24845952194327</v>
      </c>
      <c r="G12" s="2671" t="n">
        <v>51.90414169277853</v>
      </c>
      <c r="H12" s="582" t="n">
        <v>-0.4256768123128061</v>
      </c>
      <c r="I12" s="39" t="n"/>
      <c r="J12" s="2861" t="n">
        <v>33.64418217513426</v>
      </c>
      <c r="K12" s="2671" t="n">
        <v>46.88680948250911</v>
      </c>
      <c r="L12" s="2861" t="n">
        <v>-13.24262730737485</v>
      </c>
      <c r="M12" s="2671" t="n">
        <v>44.15313198894923</v>
      </c>
      <c r="N12" s="582" t="n">
        <v>-0.2380114238882347</v>
      </c>
      <c r="O12" s="353" t="n"/>
      <c r="P12" s="2861" t="n">
        <v>56.56635667104935</v>
      </c>
      <c r="Q12" s="2671" t="n">
        <v>55.23899324974554</v>
      </c>
      <c r="R12" s="2861" t="n">
        <v>1.327363421303808</v>
      </c>
      <c r="S12" s="2671" t="n">
        <v>44.62621458858401</v>
      </c>
      <c r="T12" s="582" t="n">
        <v>0.2675589267999394</v>
      </c>
      <c r="U12" s="482" t="n"/>
      <c r="V12" s="2861" t="n">
        <v>57.54832062110432</v>
      </c>
      <c r="W12" s="2671" t="n">
        <v>49.835419443517</v>
      </c>
      <c r="X12" s="2671" t="n">
        <v>60.78638650433665</v>
      </c>
      <c r="Y12" s="2861" t="n">
        <v>7.71290117758732</v>
      </c>
      <c r="Z12" s="2861" t="n">
        <v>-3.238065883232331</v>
      </c>
      <c r="AA12" s="2671" t="n">
        <v>43.79197348446524</v>
      </c>
      <c r="AB12" s="582" t="n">
        <v>0.3141294178377003</v>
      </c>
      <c r="AC12" s="482" t="n"/>
      <c r="AD12" s="2861" t="n"/>
      <c r="AE12" s="2671" t="n"/>
      <c r="AF12" s="2671" t="n"/>
      <c r="AG12" s="2861" t="n"/>
      <c r="AH12" s="2861" t="n"/>
      <c r="AI12" s="2671" t="n"/>
      <c r="AJ12" s="582" t="n"/>
      <c r="AK12" s="482" t="n"/>
      <c r="AL12" s="2861" t="n"/>
      <c r="AM12" s="2671" t="n"/>
      <c r="AN12" s="2671" t="n"/>
      <c r="AO12" s="2671" t="n"/>
      <c r="AP12" s="2861" t="n"/>
      <c r="AQ12" s="2861" t="n"/>
      <c r="AR12" s="2671" t="n"/>
      <c r="AS12" s="582" t="n"/>
      <c r="AT12" s="2862" t="n"/>
      <c r="AU12" s="2861" t="n"/>
      <c r="AV12" s="2671" t="n"/>
      <c r="AW12" s="2671" t="n"/>
      <c r="AX12" s="2861" t="n"/>
      <c r="AY12" s="2861" t="n"/>
      <c r="AZ12" s="2671" t="n"/>
      <c r="BA12" s="582" t="n"/>
      <c r="BB12" s="482" t="n"/>
      <c r="BC12" s="2861" t="n"/>
      <c r="BD12" s="2671" t="n"/>
      <c r="BE12" s="2671" t="n"/>
      <c r="BF12" s="2861" t="n"/>
      <c r="BG12" s="2861" t="n"/>
      <c r="BH12" s="2671" t="n"/>
      <c r="BI12" s="582" t="n"/>
      <c r="BJ12" s="482" t="n"/>
      <c r="BK12" s="2861" t="n"/>
      <c r="BL12" s="2671" t="n"/>
      <c r="BM12" s="2671" t="n"/>
      <c r="BN12" s="2671" t="n"/>
      <c r="BO12" s="2861" t="n"/>
      <c r="BP12" s="2861" t="n"/>
      <c r="BQ12" s="2671" t="n"/>
      <c r="BR12" s="582" t="n"/>
      <c r="BS12" s="482" t="n"/>
      <c r="BT12" s="2861" t="n"/>
      <c r="BU12" s="2671" t="n"/>
      <c r="BV12" s="2671" t="n"/>
      <c r="BW12" s="2861" t="n"/>
      <c r="BX12" s="2861" t="n"/>
      <c r="BY12" s="2671" t="n"/>
      <c r="BZ12" s="582" t="n"/>
      <c r="CA12" s="482" t="n"/>
      <c r="CB12" s="2861" t="n"/>
      <c r="CC12" s="2671" t="n"/>
      <c r="CD12" s="2671" t="n"/>
      <c r="CE12" s="2861" t="n"/>
      <c r="CF12" s="2861" t="n"/>
      <c r="CG12" s="2671" t="n"/>
      <c r="CH12" s="582" t="n"/>
      <c r="CI12" s="482" t="n"/>
      <c r="CJ12" s="2861" t="n"/>
      <c r="CK12" s="2671" t="n"/>
      <c r="CL12" s="2671" t="n"/>
      <c r="CM12" s="2861" t="n"/>
      <c r="CN12" s="2861" t="n"/>
      <c r="CO12" s="2671" t="n"/>
      <c r="CP12" s="582" t="n"/>
      <c r="CQ12" s="353" t="n"/>
      <c r="CR12" s="3047" t="n">
        <v>177.5686115784523</v>
      </c>
      <c r="CS12" s="2671" t="n">
        <v>199.0194338088793</v>
      </c>
      <c r="CT12" s="2671" t="n">
        <v>180.8066774616846</v>
      </c>
      <c r="CU12" s="2671" t="n">
        <v>-21.45082223042698</v>
      </c>
      <c r="CV12" s="2671" t="n">
        <v>-3.238065883232338</v>
      </c>
      <c r="CW12" s="2671" t="n">
        <v>184.475461754777</v>
      </c>
      <c r="CX12" s="2671">
        <f>IFERROR(CR12/CW12-1,"-")</f>
        <v/>
      </c>
      <c r="CY12" s="3375" t="n"/>
      <c r="CZ12" s="2671" t="n">
        <v>575.1123487549251</v>
      </c>
      <c r="DA12" s="2671" t="n">
        <v>759.1202741956043</v>
      </c>
      <c r="DB12" s="2671" t="n"/>
      <c r="DC12" s="2861" t="n"/>
      <c r="DD12" s="2671" t="n">
        <v>436.7099488948127</v>
      </c>
      <c r="DE12" s="353">
        <f>+CZ12/DD12-1</f>
        <v/>
      </c>
      <c r="DF12" s="353">
        <f>+DA12/DD12-1</f>
        <v/>
      </c>
      <c r="DG12" s="353">
        <f>+DB12/DD12-1</f>
        <v/>
      </c>
      <c r="DH12" s="353">
        <f>+DC12/DD12-1</f>
        <v/>
      </c>
      <c r="DI12" s="678" t="n"/>
      <c r="DJ12" s="3366">
        <f>SUM(D12,J12,P12,V12,AD12,AL12,AU12,BC12,BK12,BT12,CB12,CJ12)-CR12</f>
        <v/>
      </c>
      <c r="DK12" s="3366">
        <f>SUM(E12,K12,Q12,W12,AE12,AM12,AV12,BD12,BL12,BU12,CC12,CK12)-CS12</f>
        <v/>
      </c>
      <c r="DL12" s="3366">
        <f>SUM(G12,M12,S12,AA12,AI12,AR12,AZ12,BH12,BQ12,BY12,CG12,CO12)-CW12</f>
        <v/>
      </c>
      <c r="DM12" s="3366">
        <f>SUM(D12,J12,P12,V12,AD12,AL12,AU12,BC12,,BN12,BV12,CD12,CL12)-CT12</f>
        <v/>
      </c>
      <c r="DX12" s="2847">
        <f>(CS12-CZ12)*10^6</f>
        <v/>
      </c>
      <c r="DY12" s="2847">
        <f>(CT12-DC12)*10^6</f>
        <v/>
      </c>
      <c r="DZ12" s="2847">
        <f>(CW12-DD12)*10^6</f>
        <v/>
      </c>
    </row>
    <row r="13">
      <c r="B13" s="203" t="inlineStr">
        <is>
          <t xml:space="preserve">      vers MTN</t>
        </is>
      </c>
      <c r="C13" s="425" t="inlineStr">
        <is>
          <t>TRAF7</t>
        </is>
      </c>
      <c r="D13" s="2861" t="n">
        <v>33.06098468765693</v>
      </c>
      <c r="E13" s="2671" t="n">
        <v>39.85398011328726</v>
      </c>
      <c r="F13" s="2861" t="n">
        <v>-6.79299542563033</v>
      </c>
      <c r="G13" s="2671" t="n">
        <v>42.9512121097941</v>
      </c>
      <c r="H13" s="582" t="n">
        <v>-0.2302665497973667</v>
      </c>
      <c r="I13" s="39" t="n"/>
      <c r="J13" s="2861" t="n">
        <v>38.96138754392305</v>
      </c>
      <c r="K13" s="2671" t="n">
        <v>38.83635738093563</v>
      </c>
      <c r="L13" s="2861" t="n">
        <v>0.1250301629874144</v>
      </c>
      <c r="M13" s="2671" t="n">
        <v>35.64657810718204</v>
      </c>
      <c r="N13" s="582" t="n">
        <v>0.09299095769512711</v>
      </c>
      <c r="O13" s="353" t="n"/>
      <c r="P13" s="2861" t="n">
        <v>48.48876332775558</v>
      </c>
      <c r="Q13" s="2671" t="n">
        <v>46.5900615486115</v>
      </c>
      <c r="R13" s="2861" t="n">
        <v>1.898701779144083</v>
      </c>
      <c r="S13" s="2671" t="n">
        <v>38.29519766572201</v>
      </c>
      <c r="T13" s="582" t="n">
        <v>0.2661839155659413</v>
      </c>
      <c r="U13" s="482" t="n"/>
      <c r="V13" s="2861" t="n">
        <v>64.33695430735187</v>
      </c>
      <c r="W13" s="2671" t="n">
        <v>43.0421680738016</v>
      </c>
      <c r="X13" s="2671" t="n">
        <v>48.62113672744874</v>
      </c>
      <c r="Y13" s="2861" t="n">
        <v>21.29478623355028</v>
      </c>
      <c r="Z13" s="2861" t="n">
        <v>15.71581757990313</v>
      </c>
      <c r="AA13" s="2671" t="n">
        <v>38.08237225950405</v>
      </c>
      <c r="AB13" s="582" t="n">
        <v>0.6894156138420602</v>
      </c>
      <c r="AC13" s="482" t="n"/>
      <c r="AD13" s="2861" t="n"/>
      <c r="AE13" s="2671" t="n"/>
      <c r="AF13" s="2671" t="n"/>
      <c r="AG13" s="2861" t="n"/>
      <c r="AH13" s="2861" t="n"/>
      <c r="AI13" s="2671" t="n"/>
      <c r="AJ13" s="582" t="n"/>
      <c r="AK13" s="482" t="n"/>
      <c r="AL13" s="2861" t="n"/>
      <c r="AM13" s="2671" t="n"/>
      <c r="AN13" s="2671" t="n"/>
      <c r="AO13" s="2671" t="n"/>
      <c r="AP13" s="2861" t="n"/>
      <c r="AQ13" s="2861" t="n"/>
      <c r="AR13" s="2671" t="n"/>
      <c r="AS13" s="582" t="n"/>
      <c r="AT13" s="2862" t="n"/>
      <c r="AU13" s="2861" t="n"/>
      <c r="AV13" s="2671" t="n"/>
      <c r="AW13" s="2671" t="n"/>
      <c r="AX13" s="2861" t="n"/>
      <c r="AY13" s="2861" t="n"/>
      <c r="AZ13" s="2671" t="n"/>
      <c r="BA13" s="582" t="n"/>
      <c r="BB13" s="482" t="n"/>
      <c r="BC13" s="2861" t="n"/>
      <c r="BD13" s="2671" t="n"/>
      <c r="BE13" s="2671" t="n"/>
      <c r="BF13" s="2861" t="n"/>
      <c r="BG13" s="2861" t="n"/>
      <c r="BH13" s="2671" t="n"/>
      <c r="BI13" s="582" t="n"/>
      <c r="BJ13" s="482" t="n"/>
      <c r="BK13" s="2861" t="n"/>
      <c r="BL13" s="2671" t="n"/>
      <c r="BM13" s="2671" t="n"/>
      <c r="BN13" s="2671" t="n"/>
      <c r="BO13" s="2861" t="n"/>
      <c r="BP13" s="2861" t="n"/>
      <c r="BQ13" s="2671" t="n"/>
      <c r="BR13" s="582" t="n"/>
      <c r="BS13" s="482" t="n"/>
      <c r="BT13" s="2861" t="n"/>
      <c r="BU13" s="2671" t="n"/>
      <c r="BV13" s="2671" t="n"/>
      <c r="BW13" s="2861" t="n"/>
      <c r="BX13" s="2861" t="n"/>
      <c r="BY13" s="2671" t="n"/>
      <c r="BZ13" s="582" t="n"/>
      <c r="CA13" s="482" t="n"/>
      <c r="CB13" s="2861" t="n"/>
      <c r="CC13" s="2671" t="n"/>
      <c r="CD13" s="2671" t="n"/>
      <c r="CE13" s="2861" t="n"/>
      <c r="CF13" s="2861" t="n"/>
      <c r="CG13" s="2671" t="n"/>
      <c r="CH13" s="582" t="n"/>
      <c r="CI13" s="482" t="n"/>
      <c r="CJ13" s="2861" t="n"/>
      <c r="CK13" s="2671" t="n"/>
      <c r="CL13" s="2671" t="n"/>
      <c r="CM13" s="2861" t="n"/>
      <c r="CN13" s="2861" t="n"/>
      <c r="CO13" s="2671" t="n"/>
      <c r="CP13" s="582" t="n"/>
      <c r="CQ13" s="353" t="n"/>
      <c r="CR13" s="3047" t="n">
        <v>184.8480898666874</v>
      </c>
      <c r="CS13" s="2671" t="n">
        <v>168.322567116636</v>
      </c>
      <c r="CT13" s="2671" t="n">
        <v>169.1322722867843</v>
      </c>
      <c r="CU13" s="2671" t="n">
        <v>16.52552275005146</v>
      </c>
      <c r="CV13" s="2671" t="n">
        <v>15.71581757990313</v>
      </c>
      <c r="CW13" s="2671" t="n">
        <v>154.9753601422022</v>
      </c>
      <c r="CX13" s="2671">
        <f>IFERROR(CR13/CW13-1,"-")</f>
        <v/>
      </c>
      <c r="CY13" s="3375" t="n"/>
      <c r="CZ13" s="2671" t="n">
        <v>486.568169462809</v>
      </c>
      <c r="DA13" s="2671" t="n">
        <v>659.4124131607861</v>
      </c>
      <c r="DB13" s="2671" t="n"/>
      <c r="DC13" s="2671" t="n"/>
      <c r="DD13" s="2671" t="n">
        <v>405.2654214452218</v>
      </c>
      <c r="DE13" s="353">
        <f>+CZ13/DD13-1</f>
        <v/>
      </c>
      <c r="DF13" s="353">
        <f>+DA13/DD13-1</f>
        <v/>
      </c>
      <c r="DG13" s="353">
        <f>+DB13/DD13-1</f>
        <v/>
      </c>
      <c r="DH13" s="353">
        <f>+DC13/DD13-1</f>
        <v/>
      </c>
      <c r="DI13" s="678" t="n"/>
      <c r="DJ13" s="3366">
        <f>SUM(D13,J13,P13,V13,AD13,AL13,AU13,BC13,BK13,BT13,CB13,CJ13)-CR13</f>
        <v/>
      </c>
      <c r="DK13" s="3366">
        <f>SUM(E13,K13,Q13,W13,AE13,AM13,AV13,BD13,BL13,BU13,CC13,CK13)-CS13</f>
        <v/>
      </c>
      <c r="DL13" s="3366">
        <f>SUM(G13,M13,S13,AA13,AI13,AR13,AZ13,BH13,BQ13,BY13,CG13,CO13)-CW13</f>
        <v/>
      </c>
      <c r="DM13" s="3366">
        <f>SUM(D13,J13,P13,V13,AD13,AL13,AU13,BC13,,BN13,BV13,CD13,CL13)-CT13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</row>
    <row r="14">
      <c r="B14" s="1449" t="inlineStr">
        <is>
          <t xml:space="preserve">      vers SBIN</t>
        </is>
      </c>
      <c r="C14" s="425" t="inlineStr">
        <is>
          <t>TRAF8</t>
        </is>
      </c>
      <c r="D14" s="2861" t="n">
        <v>19.50632325178206</v>
      </c>
      <c r="E14" s="2671" t="n">
        <v>33.49336640290165</v>
      </c>
      <c r="F14" s="2861" t="n">
        <v>-13.98704315111959</v>
      </c>
      <c r="G14" s="2671" t="n">
        <v>21.70096045000304</v>
      </c>
      <c r="H14" s="582" t="n">
        <v>-0.1011308786667403</v>
      </c>
      <c r="I14" s="39" t="n"/>
      <c r="J14" s="2861" t="n">
        <v>20.31723092904404</v>
      </c>
      <c r="K14" s="2671" t="n">
        <v>32.7853202030788</v>
      </c>
      <c r="L14" s="2861" t="n">
        <v>-12.46808927403476</v>
      </c>
      <c r="M14" s="2671" t="n">
        <v>20.34537991760405</v>
      </c>
      <c r="N14" s="582" t="n">
        <v>-0.00138355679146851</v>
      </c>
      <c r="O14" s="353" t="n"/>
      <c r="P14" s="2861" t="n">
        <v>48.94929874635088</v>
      </c>
      <c r="Q14" s="2671" t="n">
        <v>39.50827471460028</v>
      </c>
      <c r="R14" s="2861" t="n">
        <v>9.441024031750608</v>
      </c>
      <c r="S14" s="2671" t="n">
        <v>22.02806084447301</v>
      </c>
      <c r="T14" s="582" t="n">
        <v>1.222133808870089</v>
      </c>
      <c r="U14" s="482" t="n"/>
      <c r="V14" s="2861" t="n">
        <v>30.96063183650014</v>
      </c>
      <c r="W14" s="2671" t="n">
        <v>36.6642461345315</v>
      </c>
      <c r="X14" s="2671" t="n">
        <v>49.30424521288219</v>
      </c>
      <c r="Y14" s="2861" t="n">
        <v>-5.703614298031365</v>
      </c>
      <c r="Z14" s="2861" t="n">
        <v>-18.34361337638206</v>
      </c>
      <c r="AA14" s="2671" t="n">
        <v>21.414534637623</v>
      </c>
      <c r="AB14" s="582" t="n">
        <v>0.4457765419803095</v>
      </c>
      <c r="AC14" s="482" t="n"/>
      <c r="AD14" s="2861" t="n"/>
      <c r="AE14" s="2671" t="n"/>
      <c r="AF14" s="2671" t="n"/>
      <c r="AG14" s="2861" t="n"/>
      <c r="AH14" s="2861" t="n"/>
      <c r="AI14" s="2671" t="n"/>
      <c r="AJ14" s="582" t="n"/>
      <c r="AK14" s="482" t="n"/>
      <c r="AL14" s="2861" t="n"/>
      <c r="AM14" s="2671" t="n"/>
      <c r="AN14" s="2671" t="n"/>
      <c r="AO14" s="2671" t="n"/>
      <c r="AP14" s="2861" t="n"/>
      <c r="AQ14" s="2861" t="n"/>
      <c r="AR14" s="2671" t="n"/>
      <c r="AS14" s="582" t="n"/>
      <c r="AT14" s="2862" t="n"/>
      <c r="AU14" s="2861" t="n"/>
      <c r="AV14" s="2671" t="n"/>
      <c r="AW14" s="2671" t="n"/>
      <c r="AX14" s="2861" t="n"/>
      <c r="AY14" s="2861" t="n"/>
      <c r="AZ14" s="2671" t="n"/>
      <c r="BA14" s="582" t="n"/>
      <c r="BB14" s="482" t="n"/>
      <c r="BC14" s="2861" t="n"/>
      <c r="BD14" s="2671" t="n"/>
      <c r="BE14" s="2671" t="n"/>
      <c r="BF14" s="2861" t="n"/>
      <c r="BG14" s="2861" t="n"/>
      <c r="BH14" s="2671" t="n"/>
      <c r="BI14" s="582" t="n"/>
      <c r="BJ14" s="482" t="n"/>
      <c r="BK14" s="2861" t="n"/>
      <c r="BL14" s="2671" t="n"/>
      <c r="BM14" s="2671" t="n"/>
      <c r="BN14" s="2671" t="n"/>
      <c r="BO14" s="2861" t="n"/>
      <c r="BP14" s="2861" t="n"/>
      <c r="BQ14" s="2671" t="n"/>
      <c r="BR14" s="582" t="n"/>
      <c r="BS14" s="482" t="n"/>
      <c r="BT14" s="2861" t="n"/>
      <c r="BU14" s="2671" t="n"/>
      <c r="BV14" s="2671" t="n"/>
      <c r="BW14" s="2861" t="n"/>
      <c r="BX14" s="2861" t="n"/>
      <c r="BY14" s="2671" t="n"/>
      <c r="BZ14" s="582" t="n"/>
      <c r="CA14" s="482" t="n"/>
      <c r="CB14" s="2861" t="n"/>
      <c r="CC14" s="2671" t="n"/>
      <c r="CD14" s="2671" t="n"/>
      <c r="CE14" s="2861" t="n"/>
      <c r="CF14" s="2861" t="n"/>
      <c r="CG14" s="2671" t="n"/>
      <c r="CH14" s="582" t="n"/>
      <c r="CI14" s="482" t="n"/>
      <c r="CJ14" s="2861" t="n"/>
      <c r="CK14" s="2671" t="n"/>
      <c r="CL14" s="2671" t="n"/>
      <c r="CM14" s="2861" t="n"/>
      <c r="CN14" s="2861" t="n"/>
      <c r="CO14" s="2671" t="n"/>
      <c r="CP14" s="582" t="n"/>
      <c r="CQ14" s="353" t="n"/>
      <c r="CR14" s="3047" t="n">
        <v>119.7334847636771</v>
      </c>
      <c r="CS14" s="2671" t="n">
        <v>142.4512074551122</v>
      </c>
      <c r="CT14" s="2671" t="n">
        <v>138.0770981400592</v>
      </c>
      <c r="CU14" s="2671" t="n">
        <v>-22.71772269143511</v>
      </c>
      <c r="CV14" s="2671" t="n">
        <v>-18.34361337638205</v>
      </c>
      <c r="CW14" s="2671" t="n">
        <v>85.4889358497031</v>
      </c>
      <c r="CX14" s="2671">
        <f>IFERROR(CR14/CW14-1,"-")</f>
        <v/>
      </c>
      <c r="CY14" s="3375" t="n"/>
      <c r="CZ14" s="2671" t="n">
        <v>468.287624318747</v>
      </c>
      <c r="DA14" s="2671" t="n">
        <v>646.0710859472284</v>
      </c>
      <c r="DB14" s="2671" t="n"/>
      <c r="DC14" s="2671" t="n"/>
      <c r="DD14" s="2671" t="n">
        <v>247.8140026495898</v>
      </c>
      <c r="DE14" s="353" t="n"/>
      <c r="DF14" s="353" t="n"/>
      <c r="DG14" s="353" t="n"/>
      <c r="DH14" s="353" t="n"/>
      <c r="DI14" s="678" t="n"/>
      <c r="DJ14" s="3366">
        <f>SUM(D14,J14,P14,V14,AD14,AL14,AU14,BC14,BK14,BT14,CB14,CJ14)-CR14</f>
        <v/>
      </c>
      <c r="DK14" s="3366">
        <f>SUM(E14,K14,Q14,W14,AE14,AM14,AV14,BD14,BL14,BU14,CC14,CK14)-CS14</f>
        <v/>
      </c>
      <c r="DL14" s="3366">
        <f>SUM(G14,M14,S14,AA14,AI14,AR14,AZ14,BH14,BQ14,BY14,CG14,CO14)-CW14</f>
        <v/>
      </c>
      <c r="DM14" s="3366">
        <f>SUM(D14,J14,P14,V14,AD14,AL14,AU14,BC14,,BN14,BV14,CD14,CL14)-CT14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</row>
    <row r="15">
      <c r="B15" s="203" t="inlineStr">
        <is>
          <t xml:space="preserve">      vers BBCOM, LIBERCOM</t>
        </is>
      </c>
      <c r="C15" s="425" t="inlineStr">
        <is>
          <t>TRAF9</t>
        </is>
      </c>
      <c r="D15" s="2861" t="n">
        <v>0</v>
      </c>
      <c r="E15" s="2671" t="n">
        <v>0</v>
      </c>
      <c r="F15" s="2861" t="n">
        <v>0</v>
      </c>
      <c r="G15" s="2671" t="n">
        <v>0</v>
      </c>
      <c r="H15" s="582" t="n"/>
      <c r="I15" s="39" t="n"/>
      <c r="J15" s="2861" t="n">
        <v>0</v>
      </c>
      <c r="K15" s="2671" t="n">
        <v>0</v>
      </c>
      <c r="L15" s="2861" t="n">
        <v>0</v>
      </c>
      <c r="M15" s="2671" t="n">
        <v>0</v>
      </c>
      <c r="N15" s="582" t="n"/>
      <c r="O15" s="353" t="n"/>
      <c r="P15" s="2861" t="n">
        <v>0</v>
      </c>
      <c r="Q15" s="2671" t="n">
        <v>0</v>
      </c>
      <c r="R15" s="2861" t="n">
        <v>0</v>
      </c>
      <c r="S15" s="2671" t="n">
        <v>0</v>
      </c>
      <c r="T15" s="582" t="n"/>
      <c r="U15" s="482" t="n"/>
      <c r="V15" s="2861" t="n">
        <v>0</v>
      </c>
      <c r="W15" s="2671" t="n">
        <v>0</v>
      </c>
      <c r="X15" s="2671" t="n">
        <v>0</v>
      </c>
      <c r="Y15" s="2861" t="n">
        <v>0</v>
      </c>
      <c r="Z15" s="2861" t="n">
        <v>0</v>
      </c>
      <c r="AA15" s="2671" t="n">
        <v>0</v>
      </c>
      <c r="AB15" s="582" t="n"/>
      <c r="AC15" s="482" t="n"/>
      <c r="AD15" s="2861" t="n"/>
      <c r="AE15" s="2671" t="n"/>
      <c r="AF15" s="2671" t="n"/>
      <c r="AG15" s="2861" t="n"/>
      <c r="AH15" s="2861" t="n"/>
      <c r="AI15" s="2671" t="n"/>
      <c r="AJ15" s="582" t="n"/>
      <c r="AK15" s="482" t="n"/>
      <c r="AL15" s="2861" t="n"/>
      <c r="AM15" s="2671" t="n"/>
      <c r="AN15" s="2671" t="n"/>
      <c r="AO15" s="2671" t="n"/>
      <c r="AP15" s="2861" t="n"/>
      <c r="AQ15" s="2861" t="n"/>
      <c r="AR15" s="2671" t="n"/>
      <c r="AS15" s="582" t="n"/>
      <c r="AT15" s="2862" t="n"/>
      <c r="AU15" s="2861" t="n"/>
      <c r="AV15" s="2671" t="n"/>
      <c r="AW15" s="2671" t="n"/>
      <c r="AX15" s="2861" t="n"/>
      <c r="AY15" s="2861" t="n"/>
      <c r="AZ15" s="2671" t="n"/>
      <c r="BA15" s="582" t="n"/>
      <c r="BB15" s="482" t="n"/>
      <c r="BC15" s="2861" t="n"/>
      <c r="BD15" s="2671" t="n"/>
      <c r="BE15" s="2671" t="n"/>
      <c r="BF15" s="2861" t="n"/>
      <c r="BG15" s="2861" t="n"/>
      <c r="BH15" s="2671" t="n"/>
      <c r="BI15" s="582" t="n"/>
      <c r="BJ15" s="482" t="n"/>
      <c r="BK15" s="2861" t="n"/>
      <c r="BL15" s="2671" t="n"/>
      <c r="BM15" s="2671" t="n"/>
      <c r="BN15" s="2671" t="n"/>
      <c r="BO15" s="2861" t="n"/>
      <c r="BP15" s="2861" t="n"/>
      <c r="BQ15" s="2671" t="n"/>
      <c r="BR15" s="582" t="n"/>
      <c r="BS15" s="482" t="n"/>
      <c r="BT15" s="2861" t="n"/>
      <c r="BU15" s="2671" t="n"/>
      <c r="BV15" s="2671" t="n"/>
      <c r="BW15" s="2861" t="n"/>
      <c r="BX15" s="2861" t="n"/>
      <c r="BY15" s="2671" t="n"/>
      <c r="BZ15" s="582" t="n"/>
      <c r="CA15" s="482" t="n"/>
      <c r="CB15" s="2861" t="n"/>
      <c r="CC15" s="2671" t="n"/>
      <c r="CD15" s="2671" t="n"/>
      <c r="CE15" s="2861" t="n"/>
      <c r="CF15" s="2861" t="n"/>
      <c r="CG15" s="2671" t="n"/>
      <c r="CH15" s="582" t="n"/>
      <c r="CI15" s="482" t="n"/>
      <c r="CJ15" s="2861" t="n"/>
      <c r="CK15" s="2671" t="n"/>
      <c r="CL15" s="2671" t="n"/>
      <c r="CM15" s="2861" t="n"/>
      <c r="CN15" s="2861" t="n"/>
      <c r="CO15" s="2671" t="n"/>
      <c r="CP15" s="582" t="n"/>
      <c r="CQ15" s="353" t="n"/>
      <c r="CR15" s="3047" t="n">
        <v>0</v>
      </c>
      <c r="CS15" s="2671" t="n">
        <v>0</v>
      </c>
      <c r="CT15" s="2671" t="n">
        <v>0</v>
      </c>
      <c r="CU15" s="2671" t="n">
        <v>0</v>
      </c>
      <c r="CV15" s="2671" t="n">
        <v>0</v>
      </c>
      <c r="CW15" s="2671" t="n">
        <v>0</v>
      </c>
      <c r="CX15" s="2671">
        <f>IFERROR(CR15/CW15-1,"-")</f>
        <v/>
      </c>
      <c r="CY15" s="3375" t="n"/>
      <c r="CZ15" s="2671" t="n">
        <v>0</v>
      </c>
      <c r="DA15" s="2671" t="n">
        <v>0</v>
      </c>
      <c r="DB15" s="2671" t="n"/>
      <c r="DC15" s="2671" t="n"/>
      <c r="DD15" s="2671" t="n">
        <v>0</v>
      </c>
      <c r="DE15" s="353" t="n"/>
      <c r="DF15" s="353" t="n"/>
      <c r="DG15" s="353" t="n"/>
      <c r="DH15" s="353" t="n"/>
      <c r="DI15" s="678" t="n"/>
      <c r="DJ15" s="3366">
        <f>SUM(D15,J15,P15,V15,AD15,AL15,AU15,BC15,BK15,BT15,CB15,CJ15)-CR15</f>
        <v/>
      </c>
      <c r="DK15" s="3366">
        <f>SUM(E15,K15,Q15,W15,AE15,AM15,AV15,BD15,BL15,BU15,CC15,CK15)-CS15</f>
        <v/>
      </c>
      <c r="DL15" s="3366">
        <f>SUM(G15,M15,S15,AA15,AI15,AR15,AZ15,BH15,BQ15,BY15,CG15,CO15)-CW15</f>
        <v/>
      </c>
      <c r="DM15" s="3366">
        <f>SUM(D15,J15,P15,V15,AD15,AL15,AU15,BC15,,BN15,BV15,CD15,CL15)-CT15</f>
        <v/>
      </c>
      <c r="DX15" s="2847">
        <f>(CS15-CZ15)*10^6</f>
        <v/>
      </c>
      <c r="DY15" s="2847">
        <f>(CT15-DC15)*10^6</f>
        <v/>
      </c>
      <c r="DZ15" s="2847">
        <f>(CW15-DD15)*10^6</f>
        <v/>
      </c>
    </row>
    <row r="16">
      <c r="B16" s="211" t="inlineStr">
        <is>
          <t xml:space="preserve">      Outbound roaming</t>
        </is>
      </c>
      <c r="C16" s="425" t="inlineStr">
        <is>
          <t>TRAF10</t>
        </is>
      </c>
      <c r="D16" s="3382" t="n">
        <v>0</v>
      </c>
      <c r="E16" s="2944" t="n">
        <v>0.9788049721413649</v>
      </c>
      <c r="F16" s="3383" t="n">
        <v>-0.9788049721413649</v>
      </c>
      <c r="G16" s="2944" t="n">
        <v>0</v>
      </c>
      <c r="H16" s="590" t="n"/>
      <c r="I16" s="39" t="n"/>
      <c r="J16" s="3382" t="n">
        <v>0</v>
      </c>
      <c r="K16" s="2944" t="n">
        <v>0.8879193324164825</v>
      </c>
      <c r="L16" s="3383" t="n">
        <v>-0.8879193324164825</v>
      </c>
      <c r="M16" s="2944" t="n">
        <v>0</v>
      </c>
      <c r="N16" s="590" t="n"/>
      <c r="O16" s="451" t="n"/>
      <c r="P16" s="3382" t="n">
        <v>0</v>
      </c>
      <c r="Q16" s="2944" t="n">
        <v>0.9881722227178706</v>
      </c>
      <c r="R16" s="3383" t="n">
        <v>-0.9881722227178706</v>
      </c>
      <c r="S16" s="2944" t="n">
        <v>0</v>
      </c>
      <c r="T16" s="590" t="n"/>
      <c r="U16" s="486" t="n"/>
      <c r="V16" s="3382" t="n">
        <v>0</v>
      </c>
      <c r="W16" s="2944" t="n">
        <v>0.961361797570421</v>
      </c>
      <c r="X16" s="2944" t="n">
        <v>0.9148207994327271</v>
      </c>
      <c r="Y16" s="3383" t="n">
        <v>-0.961361797570421</v>
      </c>
      <c r="Z16" s="3383" t="n">
        <v>-0.9148207994327271</v>
      </c>
      <c r="AA16" s="2944" t="n">
        <v>0</v>
      </c>
      <c r="AB16" s="590" t="n"/>
      <c r="AC16" s="486" t="n"/>
      <c r="AD16" s="3382" t="n"/>
      <c r="AE16" s="2944" t="n"/>
      <c r="AF16" s="2944" t="n"/>
      <c r="AG16" s="3383" t="n"/>
      <c r="AH16" s="3383" t="n"/>
      <c r="AI16" s="2944" t="n"/>
      <c r="AJ16" s="590" t="n"/>
      <c r="AK16" s="486" t="n"/>
      <c r="AL16" s="3382" t="n"/>
      <c r="AM16" s="2944" t="n"/>
      <c r="AN16" s="2944" t="n"/>
      <c r="AO16" s="2944" t="n"/>
      <c r="AP16" s="3383" t="n"/>
      <c r="AQ16" s="3383" t="n"/>
      <c r="AR16" s="2944" t="n"/>
      <c r="AS16" s="590" t="n"/>
      <c r="AT16" s="2862" t="n"/>
      <c r="AU16" s="3382" t="n"/>
      <c r="AV16" s="2944" t="n"/>
      <c r="AW16" s="2944" t="n"/>
      <c r="AX16" s="3383" t="n"/>
      <c r="AY16" s="3383" t="n"/>
      <c r="AZ16" s="2944" t="n"/>
      <c r="BA16" s="590" t="n"/>
      <c r="BB16" s="486" t="n"/>
      <c r="BC16" s="3382" t="n"/>
      <c r="BD16" s="2944" t="n"/>
      <c r="BE16" s="2944" t="n"/>
      <c r="BF16" s="3383" t="n"/>
      <c r="BG16" s="3383" t="n"/>
      <c r="BH16" s="2944" t="n"/>
      <c r="BI16" s="590" t="n"/>
      <c r="BJ16" s="486" t="n"/>
      <c r="BK16" s="3382" t="n"/>
      <c r="BL16" s="2944" t="n"/>
      <c r="BM16" s="2944" t="n"/>
      <c r="BN16" s="2944" t="n"/>
      <c r="BO16" s="3383" t="n"/>
      <c r="BP16" s="3383" t="n"/>
      <c r="BQ16" s="2944" t="n"/>
      <c r="BR16" s="590" t="n"/>
      <c r="BS16" s="486" t="n"/>
      <c r="BT16" s="3382" t="n"/>
      <c r="BU16" s="2944" t="n"/>
      <c r="BV16" s="2944" t="n"/>
      <c r="BW16" s="3383" t="n"/>
      <c r="BX16" s="3383" t="n"/>
      <c r="BY16" s="2944" t="n"/>
      <c r="BZ16" s="590" t="n"/>
      <c r="CA16" s="486" t="n"/>
      <c r="CB16" s="3382" t="n"/>
      <c r="CC16" s="2944" t="n"/>
      <c r="CD16" s="2944" t="n"/>
      <c r="CE16" s="3383" t="n"/>
      <c r="CF16" s="3383" t="n"/>
      <c r="CG16" s="2944" t="n"/>
      <c r="CH16" s="590" t="n"/>
      <c r="CI16" s="486" t="n"/>
      <c r="CJ16" s="3382" t="n"/>
      <c r="CK16" s="2944" t="n"/>
      <c r="CL16" s="2944" t="n"/>
      <c r="CM16" s="3383" t="n"/>
      <c r="CN16" s="3383" t="n"/>
      <c r="CO16" s="2944" t="n"/>
      <c r="CP16" s="590" t="n"/>
      <c r="CQ16" s="451" t="n"/>
      <c r="CR16" s="3384" t="n">
        <v>0</v>
      </c>
      <c r="CS16" s="2944" t="n">
        <v>3.816258324846139</v>
      </c>
      <c r="CT16" s="2944" t="n">
        <v>0.9148207994327271</v>
      </c>
      <c r="CU16" s="2944" t="n">
        <v>-3.816258324846139</v>
      </c>
      <c r="CV16" s="2944" t="n">
        <v>-0.9148207994327271</v>
      </c>
      <c r="CW16" s="2944" t="n">
        <v>0</v>
      </c>
      <c r="CX16" s="2944">
        <f>IFERROR(CR16/CW16-1,"-")</f>
        <v/>
      </c>
      <c r="CY16" s="3385" t="n"/>
      <c r="CZ16" s="2944" t="n">
        <v>11.8521807078511</v>
      </c>
      <c r="DA16" s="2944" t="n">
        <v>8.518778586148892</v>
      </c>
      <c r="DB16" s="2944" t="n"/>
      <c r="DC16" s="2944" t="n"/>
      <c r="DD16" s="2944" t="n">
        <v>0</v>
      </c>
      <c r="DE16" s="451">
        <f>+CZ16/DD16-1</f>
        <v/>
      </c>
      <c r="DF16" s="451">
        <f>+DA16/DD16-1</f>
        <v/>
      </c>
      <c r="DG16" s="451">
        <f>+DB16/DD16-1</f>
        <v/>
      </c>
      <c r="DH16" s="451">
        <f>+DC16/DD16-1</f>
        <v/>
      </c>
      <c r="DI16" s="678" t="n"/>
      <c r="DJ16" s="3366">
        <f>SUM(D16,J16,P16,V16,AD16,AL16,AU16,BC16,BK16,BT16,CB16,CJ16)-CR16</f>
        <v/>
      </c>
      <c r="DK16" s="3366">
        <f>SUM(E16,K16,Q16,W16,AE16,AM16,AV16,BD16,BL16,BU16,CC16,CK16)-CS16</f>
        <v/>
      </c>
      <c r="DL16" s="3366">
        <f>SUM(G16,M16,S16,AA16,AI16,AR16,AZ16,BH16,BQ16,BY16,CG16,CO16)-CW16</f>
        <v/>
      </c>
      <c r="DM16" s="3366">
        <f>SUM(D16,J16,P16,V16,AD16,AL16,AU16,BC16,,BN16,BV16,CD16,CL16)-CT16</f>
        <v/>
      </c>
      <c r="DX16" s="2847">
        <f>(CS16-CZ16)*10^6</f>
        <v/>
      </c>
      <c r="DY16" s="2847">
        <f>(CT16-DC16)*10^6</f>
        <v/>
      </c>
      <c r="DZ16" s="2847">
        <f>(CW16-DD16)*10^6</f>
        <v/>
      </c>
    </row>
    <row customHeight="1" ht="2.25" r="17">
      <c r="C17" s="425" t="inlineStr">
        <is>
          <t>TRAF11</t>
        </is>
      </c>
      <c r="D17" s="2671" t="n"/>
      <c r="E17" s="2671" t="n"/>
      <c r="F17" s="2861" t="n"/>
      <c r="G17" s="2671" t="n"/>
      <c r="H17" s="353" t="n"/>
      <c r="I17" s="39" t="n"/>
      <c r="J17" s="2671" t="n"/>
      <c r="K17" s="2671" t="n"/>
      <c r="L17" s="2861" t="n"/>
      <c r="M17" s="2671" t="n"/>
      <c r="N17" s="353" t="n"/>
      <c r="O17" s="353" t="n"/>
      <c r="P17" s="2671" t="n"/>
      <c r="Q17" s="2671" t="n"/>
      <c r="R17" s="2861" t="n"/>
      <c r="S17" s="2671" t="n"/>
      <c r="T17" s="353" t="n"/>
      <c r="U17" s="482" t="n"/>
      <c r="V17" s="2671" t="n"/>
      <c r="W17" s="2671" t="n"/>
      <c r="X17" s="2671" t="n"/>
      <c r="Y17" s="2861" t="n"/>
      <c r="Z17" s="2861" t="n"/>
      <c r="AA17" s="2671" t="n"/>
      <c r="AB17" s="353" t="n"/>
      <c r="AC17" s="482" t="n"/>
      <c r="AD17" s="2671" t="n"/>
      <c r="AE17" s="2671" t="n"/>
      <c r="AF17" s="2671" t="n"/>
      <c r="AG17" s="2861" t="n"/>
      <c r="AH17" s="2861" t="n"/>
      <c r="AI17" s="2671" t="n"/>
      <c r="AJ17" s="353" t="n"/>
      <c r="AK17" s="482" t="n"/>
      <c r="AL17" s="2671" t="n"/>
      <c r="AM17" s="2671" t="n"/>
      <c r="AN17" s="2671" t="n"/>
      <c r="AO17" s="2671" t="n"/>
      <c r="AP17" s="2861" t="n"/>
      <c r="AQ17" s="2861" t="n"/>
      <c r="AR17" s="2671" t="n"/>
      <c r="AS17" s="353" t="n"/>
      <c r="AT17" s="2862" t="n"/>
      <c r="AU17" s="2671" t="n"/>
      <c r="AV17" s="2671" t="n"/>
      <c r="AW17" s="2671" t="n"/>
      <c r="AX17" s="2861" t="n"/>
      <c r="AY17" s="2861" t="n"/>
      <c r="AZ17" s="2671" t="n"/>
      <c r="BA17" s="353" t="n"/>
      <c r="BB17" s="482" t="n"/>
      <c r="BC17" s="2671" t="n"/>
      <c r="BD17" s="2671" t="n"/>
      <c r="BE17" s="2671" t="n"/>
      <c r="BF17" s="2861" t="n"/>
      <c r="BG17" s="2861" t="n"/>
      <c r="BH17" s="2671" t="n"/>
      <c r="BI17" s="353" t="n"/>
      <c r="BJ17" s="482" t="n"/>
      <c r="BK17" s="2671" t="n"/>
      <c r="BL17" s="2671" t="n"/>
      <c r="BM17" s="2671" t="n"/>
      <c r="BN17" s="2671" t="n"/>
      <c r="BO17" s="2861" t="n"/>
      <c r="BP17" s="2861" t="n"/>
      <c r="BQ17" s="2671" t="n"/>
      <c r="BR17" s="353" t="n"/>
      <c r="BS17" s="482" t="n"/>
      <c r="BT17" s="2671" t="n"/>
      <c r="BU17" s="2671" t="n"/>
      <c r="BV17" s="2671" t="n"/>
      <c r="BW17" s="2861" t="n"/>
      <c r="BX17" s="2861" t="n"/>
      <c r="BY17" s="2671" t="n"/>
      <c r="BZ17" s="353" t="n"/>
      <c r="CA17" s="482" t="n"/>
      <c r="CB17" s="2671" t="n"/>
      <c r="CC17" s="2671" t="n"/>
      <c r="CD17" s="2671" t="n"/>
      <c r="CE17" s="2861" t="n"/>
      <c r="CF17" s="2861" t="n"/>
      <c r="CG17" s="2671" t="n"/>
      <c r="CH17" s="353" t="n"/>
      <c r="CI17" s="482" t="n"/>
      <c r="CJ17" s="2671" t="n"/>
      <c r="CK17" s="2671" t="n"/>
      <c r="CL17" s="2671" t="n"/>
      <c r="CM17" s="2861" t="n"/>
      <c r="CN17" s="2861" t="n"/>
      <c r="CO17" s="2671" t="n"/>
      <c r="CP17" s="353" t="n"/>
      <c r="CQ17" s="353" t="n"/>
      <c r="CR17" s="3047" t="n"/>
      <c r="CS17" s="2671" t="n"/>
      <c r="CT17" s="2671" t="n"/>
      <c r="CU17" s="2671">
        <f>CR17-CS17</f>
        <v/>
      </c>
      <c r="CV17" s="2671">
        <f>CR17-CT17</f>
        <v/>
      </c>
      <c r="CW17" s="2671" t="n"/>
      <c r="CX17" s="2671">
        <f>IFERROR(CR17/CW17-1,"-")</f>
        <v/>
      </c>
      <c r="CY17" s="3375" t="n"/>
      <c r="CZ17" s="2671" t="n"/>
      <c r="DA17" s="2671" t="n"/>
      <c r="DB17" s="2671" t="n"/>
      <c r="DC17" s="2671" t="n"/>
      <c r="DD17" s="2671" t="n"/>
      <c r="DE17" s="353" t="n"/>
      <c r="DF17" s="39" t="n"/>
      <c r="DG17" s="39" t="n"/>
      <c r="DH17" s="39" t="n"/>
      <c r="DJ17" s="3366">
        <f>SUM(D17,J17,P17,V17,AD17,AL17,AU17,BC17,BK17,BT17,CB17,CJ17)-CR17</f>
        <v/>
      </c>
      <c r="DK17" s="3366">
        <f>SUM(E17,K17,Q17,W17,AE17,AM17,AV17,BD17,BL17,BU17,CC17,CK17)-CS17</f>
        <v/>
      </c>
      <c r="DL17" s="3366">
        <f>SUM(G17,M17,S17,AA17,AI17,AR17,AZ17,BH17,BQ17,BY17,CG17,CO17)-CW17</f>
        <v/>
      </c>
      <c r="DM17" s="3366">
        <f>SUM(D17,J17,P17,V17,AD17,AL17,AU17,BC17,,BN17,BV17,CD17,CL17)-CT17</f>
        <v/>
      </c>
      <c r="DX17" s="2847">
        <f>(CS17-CZ17)*10^6</f>
        <v/>
      </c>
      <c r="DY17" s="2847">
        <f>(CT17-DC17)*10^6</f>
        <v/>
      </c>
      <c r="DZ17" s="2847">
        <f>(CW17-DD17)*10^6</f>
        <v/>
      </c>
    </row>
    <row customFormat="1" r="18" s="1437">
      <c r="B18" s="1447" t="inlineStr">
        <is>
          <t>Trafic sortant postpayé</t>
        </is>
      </c>
      <c r="C18" s="425" t="inlineStr">
        <is>
          <t>TRAF12</t>
        </is>
      </c>
      <c r="D18" s="3260" t="n">
        <v>8.364388281898906</v>
      </c>
      <c r="E18" s="3260" t="n">
        <v>8.829925545694703</v>
      </c>
      <c r="F18" s="3376" t="n">
        <v>-0.4655372637957971</v>
      </c>
      <c r="G18" s="3377" t="n">
        <v>9.725805677257425</v>
      </c>
      <c r="H18" s="1472" t="n">
        <v>-0.1399799091752391</v>
      </c>
      <c r="I18" s="666" t="n"/>
      <c r="J18" s="3260" t="n">
        <v>6.770024011053636</v>
      </c>
      <c r="K18" s="3260" t="n">
        <v>8.330562982442931</v>
      </c>
      <c r="L18" s="3376" t="n">
        <v>-1.560538971389295</v>
      </c>
      <c r="M18" s="3377" t="n">
        <v>9.032845817769299</v>
      </c>
      <c r="N18" s="1472" t="n">
        <v>-0.2505103986458254</v>
      </c>
      <c r="O18" s="1491" t="n"/>
      <c r="P18" s="3260" t="n">
        <v>8.879762216355864</v>
      </c>
      <c r="Q18" s="3260" t="n">
        <v>8.69552174322426</v>
      </c>
      <c r="R18" s="3376" t="n">
        <v>0.1842404731316041</v>
      </c>
      <c r="S18" s="3377" t="n">
        <v>9.588003207610001</v>
      </c>
      <c r="T18" s="1472" t="n">
        <v>-0.07386741284066378</v>
      </c>
      <c r="U18" s="1495" t="n"/>
      <c r="V18" s="3260" t="n">
        <v>8.640388500718792</v>
      </c>
      <c r="W18" s="3260" t="n">
        <v>8.42914335443237</v>
      </c>
      <c r="X18" s="3260" t="n">
        <v>8.645958874411303</v>
      </c>
      <c r="Y18" s="3376" t="n">
        <v>0.2112451462864229</v>
      </c>
      <c r="Z18" s="3376" t="n">
        <v>-0.005570373692510344</v>
      </c>
      <c r="AA18" s="3377" t="n">
        <v>9.41340187564033</v>
      </c>
      <c r="AB18" s="1472" t="n">
        <v>-0.08211838665062354</v>
      </c>
      <c r="AC18" s="1495" t="n"/>
      <c r="AD18" s="3260" t="n"/>
      <c r="AE18" s="3260" t="n"/>
      <c r="AF18" s="3260" t="n"/>
      <c r="AG18" s="3376" t="n"/>
      <c r="AH18" s="3376" t="n"/>
      <c r="AI18" s="3377" t="n"/>
      <c r="AJ18" s="1472" t="n"/>
      <c r="AK18" s="1495" t="n"/>
      <c r="AL18" s="3260" t="n"/>
      <c r="AM18" s="3260" t="n"/>
      <c r="AN18" s="3260" t="n"/>
      <c r="AO18" s="3260" t="n"/>
      <c r="AP18" s="3376" t="n"/>
      <c r="AQ18" s="3376" t="n"/>
      <c r="AR18" s="3377" t="n"/>
      <c r="AS18" s="1472" t="n"/>
      <c r="AT18" s="3067" t="n"/>
      <c r="AU18" s="3260" t="n"/>
      <c r="AV18" s="3260" t="n"/>
      <c r="AW18" s="3260" t="n"/>
      <c r="AX18" s="3376" t="n"/>
      <c r="AY18" s="3376" t="n"/>
      <c r="AZ18" s="3377" t="n"/>
      <c r="BA18" s="1472" t="n"/>
      <c r="BB18" s="1495" t="n"/>
      <c r="BC18" s="3260" t="n"/>
      <c r="BD18" s="3260" t="n"/>
      <c r="BE18" s="3260" t="n"/>
      <c r="BF18" s="3376" t="n"/>
      <c r="BG18" s="3376" t="n"/>
      <c r="BH18" s="3377" t="n"/>
      <c r="BI18" s="1472" t="n"/>
      <c r="BJ18" s="1495" t="n"/>
      <c r="BK18" s="3260" t="n"/>
      <c r="BL18" s="3260" t="n"/>
      <c r="BM18" s="3260" t="n"/>
      <c r="BN18" s="3260" t="n"/>
      <c r="BO18" s="3376" t="n"/>
      <c r="BP18" s="3376" t="n"/>
      <c r="BQ18" s="3377" t="n"/>
      <c r="BR18" s="1472" t="n"/>
      <c r="BS18" s="1495" t="n"/>
      <c r="BT18" s="3260" t="n"/>
      <c r="BU18" s="3260" t="n"/>
      <c r="BV18" s="3260" t="n"/>
      <c r="BW18" s="3376" t="n"/>
      <c r="BX18" s="3376" t="n"/>
      <c r="BY18" s="3377" t="n"/>
      <c r="BZ18" s="1472" t="n"/>
      <c r="CA18" s="1495" t="n"/>
      <c r="CB18" s="3260" t="n"/>
      <c r="CC18" s="3260" t="n"/>
      <c r="CD18" s="3260" t="n"/>
      <c r="CE18" s="3376" t="n"/>
      <c r="CF18" s="3376" t="n"/>
      <c r="CG18" s="3377" t="n"/>
      <c r="CH18" s="1472" t="n"/>
      <c r="CI18" s="1495" t="n"/>
      <c r="CJ18" s="3260" t="n"/>
      <c r="CK18" s="3260" t="n"/>
      <c r="CL18" s="3260" t="n"/>
      <c r="CM18" s="3376" t="n"/>
      <c r="CN18" s="3376" t="n"/>
      <c r="CO18" s="3377" t="n"/>
      <c r="CP18" s="1472" t="n"/>
      <c r="CQ18" s="1491" t="n"/>
      <c r="CR18" s="3378" t="n">
        <v>32.6545630100272</v>
      </c>
      <c r="CS18" s="3260" t="n">
        <v>34.28515362579427</v>
      </c>
      <c r="CT18" s="3260" t="n">
        <v>32.66013338371971</v>
      </c>
      <c r="CU18" s="3260" t="n">
        <v>-1.630590615767069</v>
      </c>
      <c r="CV18" s="3260" t="n">
        <v>-0.005570373692513897</v>
      </c>
      <c r="CW18" s="3260" t="n">
        <v>37.76005657827706</v>
      </c>
      <c r="CX18" s="3260">
        <f>IFERROR(CR18/CW18-1,"-")</f>
        <v/>
      </c>
      <c r="CY18" s="3386" t="n"/>
      <c r="CZ18" s="3260" t="n">
        <v>100.350003956948</v>
      </c>
      <c r="DA18" s="3260" t="n">
        <v>113.3160306827181</v>
      </c>
      <c r="DB18" s="3260" t="n"/>
      <c r="DC18" s="3260" t="n"/>
      <c r="DD18" s="3377" t="n">
        <v>106.952274247112</v>
      </c>
      <c r="DE18" s="1491">
        <f>+CZ18/DD18-1</f>
        <v/>
      </c>
      <c r="DF18" s="1491">
        <f>+DA18/DD18-1</f>
        <v/>
      </c>
      <c r="DG18" s="1491">
        <f>+DB18/DD18-1</f>
        <v/>
      </c>
      <c r="DH18" s="1491">
        <f>+DC18/DD18-1</f>
        <v/>
      </c>
      <c r="DI18" s="1546" t="n"/>
      <c r="DJ18" s="3366">
        <f>SUM(D18,J18,P18,V18,AD18,AL18,AU18,BC18,BK18,BT18,CB18,CJ18)-CR18</f>
        <v/>
      </c>
      <c r="DK18" s="3366">
        <f>SUM(E18,K18,Q18,W18,AE18,AM18,AV18,BD18,BL18,BU18,CC18,CK18)-CS18</f>
        <v/>
      </c>
      <c r="DL18" s="3366">
        <f>SUM(G18,M18,S18,AA18,AI18,AR18,AZ18,BH18,BQ18,BY18,CG18,CO18)-CW18</f>
        <v/>
      </c>
      <c r="DM18" s="3366">
        <f>SUM(D18,J18,P18,V18,AD18,AL18,AU18,BC18,,BN18,BV18,CD18,CL18)-CT18</f>
        <v/>
      </c>
      <c r="DX18" s="2847">
        <f>(CS18-CZ18)*10^6</f>
        <v/>
      </c>
      <c r="DY18" s="2847">
        <f>(CT18-DC18)*10^6</f>
        <v/>
      </c>
      <c r="DZ18" s="2847">
        <f>(CW18-DD18)*10^6</f>
        <v/>
      </c>
    </row>
    <row r="19">
      <c r="B19" s="203" t="inlineStr">
        <is>
          <t xml:space="preserve">     vers le fixe</t>
        </is>
      </c>
      <c r="C19" s="425" t="inlineStr">
        <is>
          <t>TRAF13</t>
        </is>
      </c>
      <c r="D19" s="2912" t="n">
        <v>0.003871232910979952</v>
      </c>
      <c r="E19" s="2779" t="n">
        <v>0.006335380605368758</v>
      </c>
      <c r="F19" s="2861" t="n">
        <v>-0.002464147694388806</v>
      </c>
      <c r="G19" s="2779" t="n">
        <v>0.003789199331000035</v>
      </c>
      <c r="H19" s="582" t="n">
        <v>0.02164931765631528</v>
      </c>
      <c r="I19" s="39" t="n"/>
      <c r="J19" s="2912" t="n">
        <v>0.003774099636239963</v>
      </c>
      <c r="K19" s="2779" t="n">
        <v>0.003602563688465477</v>
      </c>
      <c r="L19" s="2861" t="n">
        <v>0.0001715359477744869</v>
      </c>
      <c r="M19" s="2779" t="n">
        <v>0.003609982671980056</v>
      </c>
      <c r="N19" s="582" t="n">
        <v>0.0454619811706436</v>
      </c>
      <c r="O19" s="353" t="n"/>
      <c r="P19" s="2912" t="n">
        <v>0.003252915978566666</v>
      </c>
      <c r="Q19" s="2779" t="n">
        <v>0.00388615750152372</v>
      </c>
      <c r="R19" s="2861" t="n">
        <v>-0.0006332415229570532</v>
      </c>
      <c r="S19" s="2779" t="n">
        <v>0</v>
      </c>
      <c r="T19" s="582" t="n"/>
      <c r="U19" s="482" t="n"/>
      <c r="V19" s="2912" t="n">
        <v>0.00472994955600007</v>
      </c>
      <c r="W19" s="2779" t="n">
        <v>0.00379317641249234</v>
      </c>
      <c r="X19" s="2779" t="n">
        <v>0.06396437603845601</v>
      </c>
      <c r="Y19" s="2861" t="n">
        <v>0.0009367731435077306</v>
      </c>
      <c r="Z19" s="2861" t="n">
        <v>-0.05923442648245594</v>
      </c>
      <c r="AA19" s="2779" t="n">
        <v>0.004344365928640015</v>
      </c>
      <c r="AB19" s="582" t="n">
        <v>0.08875486864909665</v>
      </c>
      <c r="AC19" s="482" t="n"/>
      <c r="AD19" s="2912" t="n"/>
      <c r="AE19" s="2779" t="n"/>
      <c r="AF19" s="2779" t="n"/>
      <c r="AG19" s="2861" t="n"/>
      <c r="AH19" s="2861" t="n"/>
      <c r="AI19" s="2779" t="n"/>
      <c r="AJ19" s="582" t="n"/>
      <c r="AK19" s="482" t="n"/>
      <c r="AL19" s="2912" t="n"/>
      <c r="AM19" s="2779" t="n"/>
      <c r="AN19" s="2779" t="n"/>
      <c r="AO19" s="2779" t="n"/>
      <c r="AP19" s="2861" t="n"/>
      <c r="AQ19" s="2861" t="n"/>
      <c r="AR19" s="2779" t="n"/>
      <c r="AS19" s="3387" t="n"/>
      <c r="AT19" s="2862" t="n"/>
      <c r="AU19" s="2912" t="n"/>
      <c r="AV19" s="2779" t="n"/>
      <c r="AW19" s="2779" t="n"/>
      <c r="AX19" s="2861" t="n"/>
      <c r="AY19" s="2861" t="n"/>
      <c r="AZ19" s="2779" t="n"/>
      <c r="BA19" s="3387" t="n"/>
      <c r="BB19" s="482" t="n"/>
      <c r="BC19" s="2912" t="n"/>
      <c r="BD19" s="2779" t="n"/>
      <c r="BE19" s="2779" t="n"/>
      <c r="BF19" s="2861" t="n"/>
      <c r="BG19" s="2861" t="n"/>
      <c r="BH19" s="2779" t="n"/>
      <c r="BI19" s="3387" t="n"/>
      <c r="BJ19" s="482" t="n"/>
      <c r="BK19" s="2912" t="n"/>
      <c r="BL19" s="2779" t="n"/>
      <c r="BM19" s="2779" t="n"/>
      <c r="BN19" s="2779" t="n"/>
      <c r="BO19" s="2861" t="n"/>
      <c r="BP19" s="2861" t="n"/>
      <c r="BQ19" s="2779" t="n"/>
      <c r="BR19" s="3387" t="n"/>
      <c r="BS19" s="482" t="n"/>
      <c r="BT19" s="2912" t="n"/>
      <c r="BU19" s="2779" t="n"/>
      <c r="BV19" s="2779" t="n"/>
      <c r="BW19" s="2861" t="n"/>
      <c r="BX19" s="2861" t="n"/>
      <c r="BY19" s="2779" t="n"/>
      <c r="BZ19" s="3387" t="n"/>
      <c r="CA19" s="482" t="n"/>
      <c r="CB19" s="2912" t="n"/>
      <c r="CC19" s="2779" t="n"/>
      <c r="CD19" s="2779" t="n"/>
      <c r="CE19" s="2861" t="n"/>
      <c r="CF19" s="2861" t="n"/>
      <c r="CG19" s="2779" t="n"/>
      <c r="CH19" s="3387" t="n"/>
      <c r="CI19" s="482" t="n"/>
      <c r="CJ19" s="2912" t="n"/>
      <c r="CK19" s="2779" t="n"/>
      <c r="CL19" s="2779" t="n"/>
      <c r="CM19" s="2861" t="n"/>
      <c r="CN19" s="2861" t="n"/>
      <c r="CO19" s="2779" t="n"/>
      <c r="CP19" s="3387" t="n"/>
      <c r="CQ19" s="353" t="n"/>
      <c r="CR19" s="3047" t="n">
        <v>0.01562819808178665</v>
      </c>
      <c r="CS19" s="2671" t="n">
        <v>0.0176172782078503</v>
      </c>
      <c r="CT19" s="2779" t="n">
        <v>0.07486262456424259</v>
      </c>
      <c r="CU19" s="2779" t="n">
        <v>-0.001989080126063643</v>
      </c>
      <c r="CV19" s="2779" t="n">
        <v>-0.05923442648245593</v>
      </c>
      <c r="CW19" s="2779" t="n">
        <v>0.01174354793162011</v>
      </c>
      <c r="CX19" s="2779">
        <f>IFERROR(CR19/CW19-1,"-")</f>
        <v/>
      </c>
      <c r="CY19" s="2863" t="n"/>
      <c r="CZ19" s="2779" t="n">
        <v>0.0557581853532474</v>
      </c>
      <c r="DA19" s="2779" t="n">
        <v>0.6171260278951243</v>
      </c>
      <c r="DB19" s="2779" t="n"/>
      <c r="DC19" s="2779" t="n"/>
      <c r="DD19" s="2779" t="n">
        <v>0.0409900458149579</v>
      </c>
      <c r="DE19" s="353">
        <f>+CZ19/DD19-1</f>
        <v/>
      </c>
      <c r="DF19" s="353" t="n"/>
      <c r="DG19" s="353" t="n"/>
      <c r="DH19" s="449" t="n"/>
      <c r="DI19" s="678" t="n"/>
      <c r="DJ19" s="3366">
        <f>SUM(D19,J19,P19,V19,AD19,AL19,AU19,BC19,BK19,BT19,CB19,CJ19)-CR19</f>
        <v/>
      </c>
      <c r="DK19" s="3366">
        <f>SUM(E19,K19,Q19,W19,AE19,AM19,AV19,BD19,BL19,BU19,CC19,CK19)-CS19</f>
        <v/>
      </c>
      <c r="DL19" s="3366">
        <f>SUM(G19,M19,S19,AA19,AI19,AR19,AZ19,BH19,BQ19,BY19,CG19,CO19)-CW19</f>
        <v/>
      </c>
      <c r="DM19" s="3366">
        <f>SUM(D19,J19,P19,V19,AD19,AL19,AU19,BC19,,BN19,BV19,CD19,CL19)-CT19</f>
        <v/>
      </c>
      <c r="DX19" s="2847">
        <f>(CS19-CZ19)*10^6</f>
        <v/>
      </c>
      <c r="DY19" s="2847">
        <f>(CT19-DC19)*10^6</f>
        <v/>
      </c>
      <c r="DZ19" s="2847">
        <f>(CW19-DD19)*10^6</f>
        <v/>
      </c>
    </row>
    <row r="20">
      <c r="B20" s="203" t="inlineStr">
        <is>
          <t xml:space="preserve">     vers l'international</t>
        </is>
      </c>
      <c r="C20" s="425" t="inlineStr">
        <is>
          <t>TRAF14</t>
        </is>
      </c>
      <c r="D20" s="2912" t="n">
        <v>0.02278636510472213</v>
      </c>
      <c r="E20" s="2779" t="n">
        <v>0.03060917946325244</v>
      </c>
      <c r="F20" s="2861" t="n">
        <v>-0.007822814358530307</v>
      </c>
      <c r="G20" s="2779" t="n">
        <v>0.03367136350522261</v>
      </c>
      <c r="H20" s="582" t="n">
        <v>-0.3232716845224328</v>
      </c>
      <c r="I20" s="39" t="n"/>
      <c r="J20" s="2912" t="n">
        <v>0.01950816547921309</v>
      </c>
      <c r="K20" s="2779" t="n">
        <v>0.02782945716757555</v>
      </c>
      <c r="L20" s="2861" t="n">
        <v>-0.008321291688362459</v>
      </c>
      <c r="M20" s="2779" t="n">
        <v>0.03066723044728466</v>
      </c>
      <c r="N20" s="582" t="n">
        <v>-0.3638758637580075</v>
      </c>
      <c r="O20" s="353" t="n"/>
      <c r="P20" s="2912" t="n">
        <v>0.01814545025573583</v>
      </c>
      <c r="Q20" s="2779" t="n">
        <v>0.03075794288517344</v>
      </c>
      <c r="R20" s="2861" t="n">
        <v>-0.01261249262943762</v>
      </c>
      <c r="S20" s="2779" t="n">
        <v>0.022228030515</v>
      </c>
      <c r="T20" s="582" t="n">
        <v>-0.1836681057509414</v>
      </c>
      <c r="U20" s="482" t="n"/>
      <c r="V20" s="2912" t="n">
        <v>0.01847748193800294</v>
      </c>
      <c r="W20" s="2779" t="n">
        <v>0.0292897623832213</v>
      </c>
      <c r="X20" s="2779" t="n">
        <v>0.02096864403009004</v>
      </c>
      <c r="Y20" s="2861" t="n">
        <v>-0.01081228044521836</v>
      </c>
      <c r="Z20" s="2861" t="n">
        <v>-0.002491162092087093</v>
      </c>
      <c r="AA20" s="2779" t="n">
        <v>0.0285972807305396</v>
      </c>
      <c r="AB20" s="582" t="n">
        <v>-0.3538727646132286</v>
      </c>
      <c r="AC20" s="482" t="n"/>
      <c r="AD20" s="2912" t="n"/>
      <c r="AE20" s="2779" t="n"/>
      <c r="AF20" s="2779" t="n"/>
      <c r="AG20" s="2861" t="n"/>
      <c r="AH20" s="2861" t="n"/>
      <c r="AI20" s="2779" t="n"/>
      <c r="AJ20" s="582" t="n"/>
      <c r="AK20" s="482" t="n"/>
      <c r="AL20" s="2912" t="n"/>
      <c r="AM20" s="2779" t="n"/>
      <c r="AN20" s="2779" t="n"/>
      <c r="AO20" s="2779" t="n"/>
      <c r="AP20" s="2861" t="n"/>
      <c r="AQ20" s="2861" t="n"/>
      <c r="AR20" s="2779" t="n"/>
      <c r="AS20" s="3387" t="n"/>
      <c r="AT20" s="2862" t="n"/>
      <c r="AU20" s="2912" t="n"/>
      <c r="AV20" s="2779" t="n"/>
      <c r="AW20" s="2779" t="n"/>
      <c r="AX20" s="2861" t="n"/>
      <c r="AY20" s="2861" t="n"/>
      <c r="AZ20" s="2779" t="n"/>
      <c r="BA20" s="3387" t="n"/>
      <c r="BB20" s="482" t="n"/>
      <c r="BC20" s="2912" t="n"/>
      <c r="BD20" s="2779" t="n"/>
      <c r="BE20" s="2779" t="n"/>
      <c r="BF20" s="2861" t="n"/>
      <c r="BG20" s="2861" t="n"/>
      <c r="BH20" s="2779" t="n"/>
      <c r="BI20" s="3387" t="n"/>
      <c r="BJ20" s="482" t="n"/>
      <c r="BK20" s="2912" t="n"/>
      <c r="BL20" s="2779" t="n"/>
      <c r="BM20" s="2779" t="n"/>
      <c r="BN20" s="2779" t="n"/>
      <c r="BO20" s="2861" t="n"/>
      <c r="BP20" s="2861" t="n"/>
      <c r="BQ20" s="2779" t="n"/>
      <c r="BR20" s="3387" t="n"/>
      <c r="BS20" s="482" t="n"/>
      <c r="BT20" s="2912" t="n"/>
      <c r="BU20" s="2779" t="n"/>
      <c r="BV20" s="2779" t="n"/>
      <c r="BW20" s="2861" t="n"/>
      <c r="BX20" s="2861" t="n"/>
      <c r="BY20" s="2779" t="n"/>
      <c r="BZ20" s="3387" t="n"/>
      <c r="CA20" s="482" t="n"/>
      <c r="CB20" s="2912" t="n"/>
      <c r="CC20" s="2779" t="n"/>
      <c r="CD20" s="2779" t="n"/>
      <c r="CE20" s="2861" t="n"/>
      <c r="CF20" s="2861" t="n"/>
      <c r="CG20" s="2779" t="n"/>
      <c r="CH20" s="3387" t="n"/>
      <c r="CI20" s="482" t="n"/>
      <c r="CJ20" s="2912" t="n"/>
      <c r="CK20" s="2779" t="n"/>
      <c r="CL20" s="2779" t="n"/>
      <c r="CM20" s="2861" t="n"/>
      <c r="CN20" s="2861" t="n"/>
      <c r="CO20" s="2779" t="n"/>
      <c r="CP20" s="3387" t="n"/>
      <c r="CQ20" s="353" t="n"/>
      <c r="CR20" s="3047" t="n">
        <v>0.07891746277767399</v>
      </c>
      <c r="CS20" s="2671" t="n">
        <v>0.1184863418992227</v>
      </c>
      <c r="CT20" s="2779" t="n">
        <v>0.08140862486976108</v>
      </c>
      <c r="CU20" s="2779" t="n">
        <v>-0.03956887912154874</v>
      </c>
      <c r="CV20" s="2779" t="n">
        <v>-0.002491162092087093</v>
      </c>
      <c r="CW20" s="2779" t="n">
        <v>0.1151639051980469</v>
      </c>
      <c r="CX20" s="2779">
        <f>IFERROR(CR20/CW20-1,"-")</f>
        <v/>
      </c>
      <c r="CY20" s="2863" t="n"/>
      <c r="CZ20" s="2779" t="n">
        <v>0.345905476816903</v>
      </c>
      <c r="DA20" s="2779" t="n">
        <v>0.245275616450631</v>
      </c>
      <c r="DB20" s="2779" t="n"/>
      <c r="DC20" s="2779" t="n"/>
      <c r="DD20" s="2779" t="n">
        <v>0.3026433872965626</v>
      </c>
      <c r="DE20" s="353">
        <f>+CZ20/DD20-1</f>
        <v/>
      </c>
      <c r="DF20" s="353" t="n"/>
      <c r="DG20" s="353" t="n"/>
      <c r="DH20" s="353" t="n"/>
      <c r="DI20" s="678" t="n"/>
      <c r="DJ20" s="3366">
        <f>SUM(D20,J20,P20,V20,AD20,AL20,AU20,BC20,BK20,BT20,CB20,CJ20)-CR20</f>
        <v/>
      </c>
      <c r="DK20" s="3366">
        <f>SUM(E20,K20,Q20,W20,AE20,AM20,AV20,BD20,BL20,BU20,CC20,CK20)-CS20</f>
        <v/>
      </c>
      <c r="DL20" s="3366">
        <f>SUM(G20,M20,S20,AA20,AI20,AR20,AZ20,BH20,BQ20,BY20,CG20,CO20)-CW20</f>
        <v/>
      </c>
      <c r="DM20" s="3366">
        <f>SUM(D20,J20,P20,V20,AD20,AL20,AU20,BC20,,BN20,BV20,CD20,CL20)-CT20</f>
        <v/>
      </c>
      <c r="DX20" s="2847">
        <f>(CS20-CZ20)*10^6</f>
        <v/>
      </c>
      <c r="DY20" s="2847">
        <f>(CT20-DC20)*10^6</f>
        <v/>
      </c>
      <c r="DZ20" s="2847">
        <f>(CW20-DD20)*10^6</f>
        <v/>
      </c>
    </row>
    <row r="21">
      <c r="B21" s="203" t="inlineStr">
        <is>
          <t xml:space="preserve">     vers Mobile (on net)</t>
        </is>
      </c>
      <c r="C21" s="425" t="inlineStr">
        <is>
          <t>TRAF15</t>
        </is>
      </c>
      <c r="D21" s="2912" t="n">
        <v>5.73816990302793</v>
      </c>
      <c r="E21" s="2779" t="n">
        <v>5.778879190359452</v>
      </c>
      <c r="F21" s="2861" t="n">
        <v>-0.04070928733152179</v>
      </c>
      <c r="G21" s="2779" t="n">
        <v>6.852831832614015</v>
      </c>
      <c r="H21" s="582" t="n">
        <v>-0.1626571258149344</v>
      </c>
      <c r="I21" s="39" t="n"/>
      <c r="J21" s="2912" t="n">
        <v>4.390249921725228</v>
      </c>
      <c r="K21" s="2779" t="n">
        <v>5.441254061844596</v>
      </c>
      <c r="L21" s="2861" t="n">
        <v>-1.051004140119368</v>
      </c>
      <c r="M21" s="2779" t="n">
        <v>6.361815714868913</v>
      </c>
      <c r="N21" s="582" t="n">
        <v>-0.3099061465323049</v>
      </c>
      <c r="O21" s="353" t="n"/>
      <c r="P21" s="2912" t="n">
        <v>5.796686175521276</v>
      </c>
      <c r="Q21" s="2779" t="n">
        <v>5.581895440846065</v>
      </c>
      <c r="R21" s="2861" t="n">
        <v>0.2147907346752111</v>
      </c>
      <c r="S21" s="2779" t="n">
        <v>6.783121449556499</v>
      </c>
      <c r="T21" s="582" t="n">
        <v>-0.1454249760041845</v>
      </c>
      <c r="U21" s="482" t="n"/>
      <c r="V21" s="2912" t="n">
        <v>5.540071674469536</v>
      </c>
      <c r="W21" s="2779" t="n">
        <v>5.39136125539013</v>
      </c>
      <c r="X21" s="2779" t="n">
        <v>5.645323169196793</v>
      </c>
      <c r="Y21" s="2861" t="n">
        <v>0.1487104190794053</v>
      </c>
      <c r="Z21" s="2861" t="n">
        <v>-0.1052514947272574</v>
      </c>
      <c r="AA21" s="2779" t="n">
        <v>6.619233400504</v>
      </c>
      <c r="AB21" s="582" t="n">
        <v>-0.1630342459222386</v>
      </c>
      <c r="AC21" s="482" t="n"/>
      <c r="AD21" s="2912" t="n"/>
      <c r="AE21" s="2779" t="n"/>
      <c r="AF21" s="2779" t="n"/>
      <c r="AG21" s="2861" t="n"/>
      <c r="AH21" s="2861" t="n"/>
      <c r="AI21" s="2779" t="n"/>
      <c r="AJ21" s="582" t="n"/>
      <c r="AK21" s="482" t="n"/>
      <c r="AL21" s="2912" t="n"/>
      <c r="AM21" s="2779" t="n"/>
      <c r="AN21" s="2779" t="n"/>
      <c r="AO21" s="2779" t="n"/>
      <c r="AP21" s="2861" t="n"/>
      <c r="AQ21" s="2861" t="n"/>
      <c r="AR21" s="2779" t="n"/>
      <c r="AS21" s="3387" t="n"/>
      <c r="AT21" s="2862" t="n"/>
      <c r="AU21" s="2912" t="n"/>
      <c r="AV21" s="2779" t="n"/>
      <c r="AW21" s="2779" t="n"/>
      <c r="AX21" s="2861" t="n"/>
      <c r="AY21" s="2861" t="n"/>
      <c r="AZ21" s="2779" t="n"/>
      <c r="BA21" s="3387" t="n"/>
      <c r="BB21" s="482" t="n"/>
      <c r="BC21" s="2912" t="n"/>
      <c r="BD21" s="2779" t="n"/>
      <c r="BE21" s="2779" t="n"/>
      <c r="BF21" s="2861" t="n"/>
      <c r="BG21" s="2861" t="n"/>
      <c r="BH21" s="2779" t="n"/>
      <c r="BI21" s="3387" t="n"/>
      <c r="BJ21" s="482" t="n"/>
      <c r="BK21" s="2912" t="n"/>
      <c r="BL21" s="2779" t="n"/>
      <c r="BM21" s="2779" t="n"/>
      <c r="BN21" s="2779" t="n"/>
      <c r="BO21" s="2861" t="n"/>
      <c r="BP21" s="2861" t="n"/>
      <c r="BQ21" s="2779" t="n"/>
      <c r="BR21" s="3387" t="n"/>
      <c r="BS21" s="482" t="n"/>
      <c r="BT21" s="2912" t="n"/>
      <c r="BU21" s="2779" t="n"/>
      <c r="BV21" s="2779" t="n"/>
      <c r="BW21" s="2861" t="n"/>
      <c r="BX21" s="2861" t="n"/>
      <c r="BY21" s="2779" t="n"/>
      <c r="BZ21" s="3387" t="n"/>
      <c r="CA21" s="482" t="n"/>
      <c r="CB21" s="2912" t="n"/>
      <c r="CC21" s="2779" t="n"/>
      <c r="CD21" s="2779" t="n"/>
      <c r="CE21" s="2861" t="n"/>
      <c r="CF21" s="2861" t="n"/>
      <c r="CG21" s="2779" t="n"/>
      <c r="CH21" s="3387" t="n"/>
      <c r="CI21" s="482" t="n"/>
      <c r="CJ21" s="2912" t="n"/>
      <c r="CK21" s="2779" t="n"/>
      <c r="CL21" s="2779" t="n"/>
      <c r="CM21" s="2861" t="n"/>
      <c r="CN21" s="2861" t="n"/>
      <c r="CO21" s="2779" t="n"/>
      <c r="CP21" s="3387" t="n"/>
      <c r="CQ21" s="353" t="n"/>
      <c r="CR21" s="3047" t="n">
        <v>21.46517767474397</v>
      </c>
      <c r="CS21" s="2671" t="n">
        <v>22.19338994844024</v>
      </c>
      <c r="CT21" s="2779" t="n">
        <v>21.57042916947123</v>
      </c>
      <c r="CU21" s="2779" t="n">
        <v>-0.728212273696272</v>
      </c>
      <c r="CV21" s="2779" t="n">
        <v>-0.1052514947272556</v>
      </c>
      <c r="CW21" s="2779" t="n">
        <v>26.61700239754343</v>
      </c>
      <c r="CX21" s="2779">
        <f>IFERROR(CR21/CW21-1,"-")</f>
        <v/>
      </c>
      <c r="CY21" s="2863" t="n"/>
      <c r="CZ21" s="2779" t="n">
        <v>61.6713463996839</v>
      </c>
      <c r="DA21" s="2779" t="n">
        <v>73.20020759989758</v>
      </c>
      <c r="DB21" s="2779" t="n"/>
      <c r="DC21" s="2779" t="n"/>
      <c r="DD21" s="2779" t="n">
        <v>75.07047919120777</v>
      </c>
      <c r="DE21" s="353">
        <f>+CZ21/DD21-1</f>
        <v/>
      </c>
      <c r="DF21" s="353" t="n"/>
      <c r="DG21" s="353" t="n"/>
      <c r="DH21" s="353" t="n"/>
      <c r="DI21" s="678" t="n"/>
      <c r="DJ21" s="3366">
        <f>SUM(D21,J21,P21,V21,AD21,AL21,AU21,BC21,BK21,BT21,CB21,CJ21)-CR21</f>
        <v/>
      </c>
      <c r="DK21" s="3366">
        <f>SUM(E21,K21,Q21,W21,AE21,AM21,AV21,BD21,BL21,BU21,CC21,CK21)-CS21</f>
        <v/>
      </c>
      <c r="DL21" s="3366">
        <f>SUM(G21,M21,S21,AA21,AI21,AR21,AZ21,BH21,BQ21,BY21,CG21,CO21)-CW21</f>
        <v/>
      </c>
      <c r="DM21" s="3366">
        <f>SUM(D21,J21,P21,V21,AD21,AL21,AU21,BC21,,BN21,BV21,CD21,CL21)-CT21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</row>
    <row r="22">
      <c r="B22" s="203" t="inlineStr">
        <is>
          <t xml:space="preserve">      vers MTN</t>
        </is>
      </c>
      <c r="C22" s="425" t="inlineStr">
        <is>
          <t>TRAF16</t>
        </is>
      </c>
      <c r="D22" s="2912" t="n">
        <v>1.89511577380797</v>
      </c>
      <c r="E22" s="2779" t="n">
        <v>2.214465187548061</v>
      </c>
      <c r="F22" s="2861" t="n">
        <v>-0.3193494137400916</v>
      </c>
      <c r="G22" s="2779" t="n">
        <v>2.235289421589953</v>
      </c>
      <c r="H22" s="582" t="n">
        <v>-0.1521832674088439</v>
      </c>
      <c r="I22" s="39" t="n"/>
      <c r="J22" s="2912" t="n">
        <v>1.769590197047789</v>
      </c>
      <c r="K22" s="2779" t="n">
        <v>2.096840490080172</v>
      </c>
      <c r="L22" s="2861" t="n">
        <v>-0.3272502930323831</v>
      </c>
      <c r="M22" s="2779" t="n">
        <v>2.034681294712028</v>
      </c>
      <c r="N22" s="582" t="n">
        <v>-0.1302863000476727</v>
      </c>
      <c r="O22" s="353" t="n"/>
      <c r="P22" s="2912" t="n">
        <v>2.139410008636996</v>
      </c>
      <c r="Q22" s="2779" t="n">
        <v>2.255668680579479</v>
      </c>
      <c r="R22" s="2861" t="n">
        <v>-0.1162586719424832</v>
      </c>
      <c r="S22" s="2779" t="n">
        <v>2.1182767994615</v>
      </c>
      <c r="T22" s="582" t="n">
        <v>0.009976604181695103</v>
      </c>
      <c r="U22" s="482" t="n"/>
      <c r="V22" s="2912" t="n">
        <v>2.350928253911216</v>
      </c>
      <c r="W22" s="2779" t="n">
        <v>2.19908090118646</v>
      </c>
      <c r="X22" s="2779" t="n">
        <v>2.00262769160219</v>
      </c>
      <c r="Y22" s="2861" t="n">
        <v>0.1518473527247557</v>
      </c>
      <c r="Z22" s="2861" t="n">
        <v>0.3483005623090256</v>
      </c>
      <c r="AA22" s="2779" t="n">
        <v>2.126579038055638</v>
      </c>
      <c r="AB22" s="582" t="n">
        <v>0.1054977086864843</v>
      </c>
      <c r="AC22" s="482" t="n"/>
      <c r="AD22" s="2912" t="n"/>
      <c r="AE22" s="2779" t="n"/>
      <c r="AF22" s="2779" t="n"/>
      <c r="AG22" s="2861" t="n"/>
      <c r="AH22" s="2861" t="n"/>
      <c r="AI22" s="2779" t="n"/>
      <c r="AJ22" s="582" t="n"/>
      <c r="AK22" s="482" t="n"/>
      <c r="AL22" s="2912" t="n"/>
      <c r="AM22" s="2779" t="n"/>
      <c r="AN22" s="2779" t="n"/>
      <c r="AO22" s="2779" t="n"/>
      <c r="AP22" s="2861" t="n"/>
      <c r="AQ22" s="2861" t="n"/>
      <c r="AR22" s="2779" t="n"/>
      <c r="AS22" s="3387" t="n"/>
      <c r="AT22" s="2862" t="n"/>
      <c r="AU22" s="2912" t="n"/>
      <c r="AV22" s="2779" t="n"/>
      <c r="AW22" s="2779" t="n"/>
      <c r="AX22" s="2861" t="n"/>
      <c r="AY22" s="2861" t="n"/>
      <c r="AZ22" s="2779" t="n"/>
      <c r="BA22" s="3387" t="n"/>
      <c r="BB22" s="482" t="n"/>
      <c r="BC22" s="2912" t="n"/>
      <c r="BD22" s="2779" t="n"/>
      <c r="BE22" s="2779" t="n"/>
      <c r="BF22" s="2861" t="n"/>
      <c r="BG22" s="2861" t="n"/>
      <c r="BH22" s="2779" t="n"/>
      <c r="BI22" s="3387" t="n"/>
      <c r="BJ22" s="482" t="n"/>
      <c r="BK22" s="2912" t="n"/>
      <c r="BL22" s="2779" t="n"/>
      <c r="BM22" s="2779" t="n"/>
      <c r="BN22" s="2779" t="n"/>
      <c r="BO22" s="2861" t="n"/>
      <c r="BP22" s="2861" t="n"/>
      <c r="BQ22" s="2779" t="n"/>
      <c r="BR22" s="3387" t="n"/>
      <c r="BS22" s="482" t="n"/>
      <c r="BT22" s="2912" t="n"/>
      <c r="BU22" s="2779" t="n"/>
      <c r="BV22" s="2779" t="n"/>
      <c r="BW22" s="2861" t="n"/>
      <c r="BX22" s="2861" t="n"/>
      <c r="BY22" s="2779" t="n"/>
      <c r="BZ22" s="3387" t="n"/>
      <c r="CA22" s="482" t="n"/>
      <c r="CB22" s="2912" t="n"/>
      <c r="CC22" s="2779" t="n"/>
      <c r="CD22" s="2779" t="n"/>
      <c r="CE22" s="2861" t="n"/>
      <c r="CF22" s="2861" t="n"/>
      <c r="CG22" s="2779" t="n"/>
      <c r="CH22" s="3387" t="n"/>
      <c r="CI22" s="482" t="n"/>
      <c r="CJ22" s="2912" t="n"/>
      <c r="CK22" s="2779" t="n"/>
      <c r="CL22" s="2779" t="n"/>
      <c r="CM22" s="2861" t="n"/>
      <c r="CN22" s="2861" t="n"/>
      <c r="CO22" s="2779" t="n"/>
      <c r="CP22" s="3387" t="n"/>
      <c r="CQ22" s="353" t="n"/>
      <c r="CR22" s="3047" t="n">
        <v>8.15504423340397</v>
      </c>
      <c r="CS22" s="2671" t="n">
        <v>8.766055259394172</v>
      </c>
      <c r="CT22" s="2779" t="n">
        <v>7.806743671094945</v>
      </c>
      <c r="CU22" s="2779" t="n">
        <v>-0.6110110259902015</v>
      </c>
      <c r="CV22" s="2779" t="n">
        <v>0.3483005623090252</v>
      </c>
      <c r="CW22" s="2779" t="n">
        <v>8.51482655381912</v>
      </c>
      <c r="CX22" s="2779">
        <f>IFERROR(CR22/CW22-1,"-")</f>
        <v/>
      </c>
      <c r="CY22" s="2863" t="n"/>
      <c r="CZ22" s="2779" t="n">
        <v>28.3064345684533</v>
      </c>
      <c r="DA22" s="2779" t="n">
        <v>27.18264205778072</v>
      </c>
      <c r="DB22" s="2779" t="n"/>
      <c r="DC22" s="2779" t="n"/>
      <c r="DD22" s="2779" t="n">
        <v>23.11250482188385</v>
      </c>
      <c r="DE22" s="353">
        <f>+CZ22/DD22-1</f>
        <v/>
      </c>
      <c r="DF22" s="353" t="n"/>
      <c r="DG22" s="353" t="n"/>
      <c r="DH22" s="353" t="n"/>
      <c r="DI22" s="678" t="n"/>
      <c r="DJ22" s="3366">
        <f>SUM(D22,J22,P22,V22,AD22,AL22,AU22,BC22,BK22,BT22,CB22,CJ22)-CR22</f>
        <v/>
      </c>
      <c r="DK22" s="3366">
        <f>SUM(E22,K22,Q22,W22,AE22,AM22,AV22,BD22,BL22,BU22,CC22,CK22)-CS22</f>
        <v/>
      </c>
      <c r="DL22" s="3366">
        <f>SUM(G22,M22,S22,AA22,AI22,AR22,AZ22,BH22,BQ22,BY22,CG22,CO22)-CW22</f>
        <v/>
      </c>
      <c r="DM22" s="3366">
        <f>SUM(D22,J22,P22,V22,AD22,AL22,AU22,BC22,,BN22,BV22,CD22,CL22)-CT22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</row>
    <row r="23">
      <c r="B23" s="1449" t="inlineStr">
        <is>
          <t xml:space="preserve">      vers SBIN</t>
        </is>
      </c>
      <c r="C23" s="425" t="inlineStr">
        <is>
          <t>TRAF17</t>
        </is>
      </c>
      <c r="D23" s="2861" t="n">
        <v>0.7044450070473037</v>
      </c>
      <c r="E23" s="2779" t="n">
        <v>0.7406522600844262</v>
      </c>
      <c r="F23" s="2861" t="n">
        <v>-0.03620725303712247</v>
      </c>
      <c r="G23" s="2779" t="n">
        <v>0.6002238602172317</v>
      </c>
      <c r="H23" s="582" t="n">
        <v>0.1736371273083888</v>
      </c>
      <c r="I23" s="39" t="n"/>
      <c r="J23" s="2861" t="n">
        <v>0.5869016271651666</v>
      </c>
      <c r="K23" s="2779" t="n">
        <v>0.7076396384795903</v>
      </c>
      <c r="L23" s="2861" t="n">
        <v>-0.1207380113144237</v>
      </c>
      <c r="M23" s="2779" t="n">
        <v>0.6020715950690932</v>
      </c>
      <c r="N23" s="582" t="n">
        <v>-0.02519628567128429</v>
      </c>
      <c r="O23" s="353" t="n"/>
      <c r="P23" s="2861" t="n">
        <v>0.9222676659632901</v>
      </c>
      <c r="Q23" s="2779" t="n">
        <v>0.7640621614276989</v>
      </c>
      <c r="R23" s="2861" t="n">
        <v>0.1582055045355912</v>
      </c>
      <c r="S23" s="2779" t="n">
        <v>0.6643769280770001</v>
      </c>
      <c r="T23" s="582" t="n">
        <v>0.388169316223457</v>
      </c>
      <c r="U23" s="482" t="n"/>
      <c r="V23" s="2861" t="n">
        <v>0.7261811408440381</v>
      </c>
      <c r="W23" s="2779" t="n">
        <v>0.748138267117482</v>
      </c>
      <c r="X23" s="2779" t="n">
        <v>0.8619884255897627</v>
      </c>
      <c r="Y23" s="2861" t="n">
        <v>-0.02195712627344393</v>
      </c>
      <c r="Z23" s="2861" t="n">
        <v>-0.1358072847457247</v>
      </c>
      <c r="AA23" s="2779" t="n">
        <v>0.6346477904215141</v>
      </c>
      <c r="AB23" s="582" t="n">
        <v>0.1442270055990116</v>
      </c>
      <c r="AC23" s="482" t="n"/>
      <c r="AD23" s="2861" t="n"/>
      <c r="AE23" s="2779" t="n"/>
      <c r="AF23" s="2779" t="n"/>
      <c r="AG23" s="2861" t="n"/>
      <c r="AH23" s="2861" t="n"/>
      <c r="AI23" s="2779" t="n"/>
      <c r="AJ23" s="582" t="n"/>
      <c r="AK23" s="482" t="n"/>
      <c r="AL23" s="2861" t="n"/>
      <c r="AM23" s="2779" t="n"/>
      <c r="AN23" s="2779" t="n"/>
      <c r="AO23" s="2779" t="n"/>
      <c r="AP23" s="2861" t="n"/>
      <c r="AQ23" s="2861" t="n"/>
      <c r="AR23" s="2779" t="n"/>
      <c r="AS23" s="582" t="n"/>
      <c r="AT23" s="2862" t="n"/>
      <c r="AU23" s="2861" t="n"/>
      <c r="AV23" s="2779" t="n"/>
      <c r="AW23" s="2779" t="n"/>
      <c r="AX23" s="2861" t="n"/>
      <c r="AY23" s="2861" t="n"/>
      <c r="AZ23" s="2779" t="n"/>
      <c r="BA23" s="582" t="n"/>
      <c r="BB23" s="482" t="n"/>
      <c r="BC23" s="2861" t="n"/>
      <c r="BD23" s="2779" t="n"/>
      <c r="BE23" s="2779" t="n"/>
      <c r="BF23" s="2861" t="n"/>
      <c r="BG23" s="2861" t="n"/>
      <c r="BH23" s="2779" t="n"/>
      <c r="BI23" s="582" t="n"/>
      <c r="BJ23" s="482" t="n"/>
      <c r="BK23" s="2861" t="n"/>
      <c r="BL23" s="2779" t="n"/>
      <c r="BM23" s="2779" t="n"/>
      <c r="BN23" s="2779" t="n"/>
      <c r="BO23" s="2861" t="n"/>
      <c r="BP23" s="2861" t="n"/>
      <c r="BQ23" s="2779" t="n"/>
      <c r="BR23" s="582" t="n"/>
      <c r="BS23" s="482" t="n"/>
      <c r="BT23" s="2861" t="n"/>
      <c r="BU23" s="2779" t="n"/>
      <c r="BV23" s="2779" t="n"/>
      <c r="BW23" s="2861" t="n"/>
      <c r="BX23" s="2861" t="n"/>
      <c r="BY23" s="2779" t="n"/>
      <c r="BZ23" s="582" t="n"/>
      <c r="CA23" s="482" t="n"/>
      <c r="CB23" s="2861" t="n"/>
      <c r="CC23" s="2779" t="n"/>
      <c r="CD23" s="2779" t="n"/>
      <c r="CE23" s="2861" t="n"/>
      <c r="CF23" s="2861" t="n"/>
      <c r="CG23" s="2779" t="n"/>
      <c r="CH23" s="582" t="n"/>
      <c r="CI23" s="482" t="n"/>
      <c r="CJ23" s="2861" t="n"/>
      <c r="CK23" s="2779" t="n"/>
      <c r="CL23" s="2779" t="n"/>
      <c r="CM23" s="2861" t="n"/>
      <c r="CN23" s="2861" t="n"/>
      <c r="CO23" s="2779" t="n"/>
      <c r="CP23" s="582" t="n"/>
      <c r="CQ23" s="353" t="n"/>
      <c r="CR23" s="3047" t="n">
        <v>2.939795441019799</v>
      </c>
      <c r="CS23" s="2671" t="n">
        <v>2.960492327109197</v>
      </c>
      <c r="CT23" s="2779" t="n">
        <v>3.075602725765523</v>
      </c>
      <c r="CU23" s="2779" t="n">
        <v>-0.02069688608939879</v>
      </c>
      <c r="CV23" s="2779" t="n">
        <v>-0.1358072847457246</v>
      </c>
      <c r="CW23" s="2779" t="n">
        <v>2.501320173784839</v>
      </c>
      <c r="CX23" s="2779">
        <f>IFERROR(CR23/CW23-1,"-")</f>
        <v/>
      </c>
      <c r="CY23" s="2863" t="n"/>
      <c r="CZ23" s="2779" t="n">
        <v>9.27136315903058</v>
      </c>
      <c r="DA23" s="2779" t="n">
        <v>11.59410819446571</v>
      </c>
      <c r="DB23" s="2779" t="n"/>
      <c r="DC23" s="2779" t="n"/>
      <c r="DD23" s="2779" t="n">
        <v>8.425656800908836</v>
      </c>
      <c r="DE23" s="353" t="n"/>
      <c r="DF23" s="353" t="n"/>
      <c r="DG23" s="353" t="n"/>
      <c r="DH23" s="353" t="n"/>
      <c r="DI23" s="678" t="n"/>
      <c r="DJ23" s="3366">
        <f>SUM(D23,J23,P23,V23,AD23,AL23,AU23,BC23,BK23,BT23,CB23,CJ23)-CR23</f>
        <v/>
      </c>
      <c r="DK23" s="3366">
        <f>SUM(E23,K23,Q23,W23,AE23,AM23,AV23,BD23,BL23,BU23,CC23,CK23)-CS23</f>
        <v/>
      </c>
      <c r="DL23" s="3366">
        <f>SUM(G23,M23,S23,AA23,AI23,AR23,AZ23,BH23,BQ23,BY23,CG23,CO23)-CW23</f>
        <v/>
      </c>
      <c r="DM23" s="3366">
        <f>SUM(D23,J23,P23,V23,AD23,AL23,AU23,BC23,,BN23,BV23,CD23,CL23)-CT23</f>
        <v/>
      </c>
      <c r="DX23" s="2847">
        <f>(CS23-CZ23)*10^6</f>
        <v/>
      </c>
      <c r="DY23" s="2847">
        <f>(CT23-DC23)*10^6</f>
        <v/>
      </c>
      <c r="DZ23" s="2847">
        <f>(CW23-DD23)*10^6</f>
        <v/>
      </c>
    </row>
    <row r="24">
      <c r="B24" s="203" t="inlineStr">
        <is>
          <t xml:space="preserve">      vers BBCOM, LIBERCOM</t>
        </is>
      </c>
      <c r="C24" s="425" t="inlineStr">
        <is>
          <t>TRAF18</t>
        </is>
      </c>
      <c r="D24" s="2671" t="n">
        <v>0</v>
      </c>
      <c r="E24" s="2779" t="n">
        <v>0</v>
      </c>
      <c r="F24" s="2861" t="n">
        <v>0</v>
      </c>
      <c r="G24" s="2779" t="n">
        <v>0</v>
      </c>
      <c r="H24" s="582" t="n"/>
      <c r="I24" s="39" t="n"/>
      <c r="J24" s="2671" t="n">
        <v>0</v>
      </c>
      <c r="K24" s="2779" t="n">
        <v>0</v>
      </c>
      <c r="L24" s="2861" t="n">
        <v>0</v>
      </c>
      <c r="M24" s="2779" t="n">
        <v>0</v>
      </c>
      <c r="N24" s="582" t="n"/>
      <c r="O24" s="353" t="n"/>
      <c r="P24" s="2671" t="n">
        <v>0</v>
      </c>
      <c r="Q24" s="2779" t="n">
        <v>0</v>
      </c>
      <c r="R24" s="2861" t="n">
        <v>0</v>
      </c>
      <c r="S24" s="2779" t="n">
        <v>0</v>
      </c>
      <c r="T24" s="582" t="n"/>
      <c r="U24" s="482" t="n"/>
      <c r="V24" s="2671" t="n">
        <v>0</v>
      </c>
      <c r="W24" s="2779" t="n">
        <v>0</v>
      </c>
      <c r="X24" s="2779" t="n">
        <v>0</v>
      </c>
      <c r="Y24" s="2861" t="n">
        <v>0</v>
      </c>
      <c r="Z24" s="2861" t="n">
        <v>0</v>
      </c>
      <c r="AA24" s="2779" t="n">
        <v>0</v>
      </c>
      <c r="AB24" s="582" t="n"/>
      <c r="AC24" s="482" t="n"/>
      <c r="AD24" s="2671" t="n"/>
      <c r="AE24" s="2779" t="n"/>
      <c r="AF24" s="2779" t="n"/>
      <c r="AG24" s="2861" t="n"/>
      <c r="AH24" s="2861" t="n"/>
      <c r="AI24" s="2779" t="n"/>
      <c r="AJ24" s="582" t="n"/>
      <c r="AK24" s="482" t="n"/>
      <c r="AL24" s="2671" t="n"/>
      <c r="AM24" s="2779" t="n"/>
      <c r="AN24" s="2779" t="n"/>
      <c r="AO24" s="2779" t="n"/>
      <c r="AP24" s="2861" t="n"/>
      <c r="AQ24" s="2861" t="n"/>
      <c r="AR24" s="2779" t="n"/>
      <c r="AS24" s="582" t="n"/>
      <c r="AT24" s="2862" t="n"/>
      <c r="AU24" s="2671" t="n"/>
      <c r="AV24" s="2779" t="n"/>
      <c r="AW24" s="2779" t="n"/>
      <c r="AX24" s="2861" t="n"/>
      <c r="AY24" s="2861" t="n"/>
      <c r="AZ24" s="2779" t="n"/>
      <c r="BA24" s="582" t="n"/>
      <c r="BB24" s="482" t="n"/>
      <c r="BC24" s="2671" t="n"/>
      <c r="BD24" s="2779" t="n"/>
      <c r="BE24" s="2779" t="n"/>
      <c r="BF24" s="2861" t="n"/>
      <c r="BG24" s="2861" t="n"/>
      <c r="BH24" s="2779" t="n"/>
      <c r="BI24" s="582" t="n"/>
      <c r="BJ24" s="482" t="n"/>
      <c r="BK24" s="2671" t="n"/>
      <c r="BL24" s="2779" t="n"/>
      <c r="BM24" s="2779" t="n"/>
      <c r="BN24" s="2779" t="n"/>
      <c r="BO24" s="2861" t="n"/>
      <c r="BP24" s="2861" t="n"/>
      <c r="BQ24" s="2779" t="n"/>
      <c r="BR24" s="582" t="n"/>
      <c r="BS24" s="482" t="n"/>
      <c r="BT24" s="2671" t="n"/>
      <c r="BU24" s="2779" t="n"/>
      <c r="BV24" s="2779" t="n"/>
      <c r="BW24" s="2861" t="n"/>
      <c r="BX24" s="2861" t="n"/>
      <c r="BY24" s="2779" t="n"/>
      <c r="BZ24" s="582" t="n"/>
      <c r="CA24" s="482" t="n"/>
      <c r="CB24" s="2671" t="n"/>
      <c r="CC24" s="2779" t="n"/>
      <c r="CD24" s="2779" t="n"/>
      <c r="CE24" s="2861" t="n"/>
      <c r="CF24" s="2861" t="n"/>
      <c r="CG24" s="2779" t="n"/>
      <c r="CH24" s="582" t="n"/>
      <c r="CI24" s="482" t="n"/>
      <c r="CJ24" s="2671" t="n"/>
      <c r="CK24" s="2779" t="n"/>
      <c r="CL24" s="2779" t="n"/>
      <c r="CM24" s="2861" t="n"/>
      <c r="CN24" s="2861" t="n"/>
      <c r="CO24" s="2779" t="n"/>
      <c r="CP24" s="582" t="n"/>
      <c r="CQ24" s="353" t="n"/>
      <c r="CR24" s="3047" t="n">
        <v>0</v>
      </c>
      <c r="CS24" s="2671" t="n">
        <v>0</v>
      </c>
      <c r="CT24" s="2779" t="n">
        <v>0</v>
      </c>
      <c r="CU24" s="2779" t="n">
        <v>0</v>
      </c>
      <c r="CV24" s="2779" t="n">
        <v>0</v>
      </c>
      <c r="CW24" s="2779" t="n">
        <v>0</v>
      </c>
      <c r="CX24" s="2779">
        <f>IFERROR(CR24/CW24-1,"-")</f>
        <v/>
      </c>
      <c r="CY24" s="2863" t="n"/>
      <c r="CZ24" s="2779" t="n">
        <v>0</v>
      </c>
      <c r="DA24" s="2779" t="n">
        <v>0</v>
      </c>
      <c r="DB24" s="2779" t="n"/>
      <c r="DC24" s="2779" t="n"/>
      <c r="DD24" s="2779" t="n">
        <v>0</v>
      </c>
      <c r="DE24" s="353" t="n"/>
      <c r="DF24" s="353" t="n"/>
      <c r="DG24" s="353" t="n"/>
      <c r="DH24" s="353" t="n"/>
      <c r="DI24" s="678" t="n"/>
      <c r="DJ24" s="3366">
        <f>SUM(D24,J24,P24,V24,AD24,AL24,AU24,BC24,BK24,BT24,CB24,CJ24)-CR24</f>
        <v/>
      </c>
      <c r="DK24" s="3366">
        <f>SUM(E24,K24,Q24,W24,AE24,AM24,AV24,BD24,BL24,BU24,CC24,CK24)-CS24</f>
        <v/>
      </c>
      <c r="DL24" s="3366">
        <f>SUM(G24,M24,S24,AA24,AI24,AR24,AZ24,BH24,BQ24,BY24,CG24,CO24)-CW24</f>
        <v/>
      </c>
      <c r="DM24" s="3366">
        <f>SUM(D24,J24,P24,V24,AD24,AL24,AU24,BC24,,BN24,BV24,CD24,CL24)-CT24</f>
        <v/>
      </c>
      <c r="DX24" s="2847">
        <f>(CS24-CZ24)*10^6</f>
        <v/>
      </c>
      <c r="DY24" s="2847">
        <f>(CT24-DC24)*10^6</f>
        <v/>
      </c>
      <c r="DZ24" s="2847">
        <f>(CW24-DD24)*10^6</f>
        <v/>
      </c>
    </row>
    <row r="25">
      <c r="B25" s="203" t="inlineStr">
        <is>
          <t xml:space="preserve">      Outbound roaming</t>
        </is>
      </c>
      <c r="C25" s="425" t="inlineStr">
        <is>
          <t>TRAF19</t>
        </is>
      </c>
      <c r="D25" s="2671" t="n">
        <v>0</v>
      </c>
      <c r="E25" s="2779" t="n">
        <v>0.05898434763414222</v>
      </c>
      <c r="F25" s="2861" t="n">
        <v>-0.05898434763414222</v>
      </c>
      <c r="G25" s="2779" t="n">
        <v>0</v>
      </c>
      <c r="H25" s="582" t="n"/>
      <c r="I25" s="39" t="n"/>
      <c r="J25" s="2671" t="n">
        <v>0</v>
      </c>
      <c r="K25" s="2779" t="n">
        <v>0.05339677118253104</v>
      </c>
      <c r="L25" s="2861" t="n">
        <v>-0.05339677118253104</v>
      </c>
      <c r="M25" s="2779" t="n">
        <v>0</v>
      </c>
      <c r="N25" s="582" t="n"/>
      <c r="O25" s="353" t="n"/>
      <c r="P25" s="2671" t="n">
        <v>0</v>
      </c>
      <c r="Q25" s="2779" t="n">
        <v>0.05925135998431939</v>
      </c>
      <c r="R25" s="2861" t="n">
        <v>-0.05925135998431939</v>
      </c>
      <c r="S25" s="2779" t="n">
        <v>0</v>
      </c>
      <c r="T25" s="582" t="n"/>
      <c r="U25" s="482" t="n"/>
      <c r="V25" s="2671" t="n">
        <v>0</v>
      </c>
      <c r="W25" s="2779" t="n">
        <v>0.0574799919425794</v>
      </c>
      <c r="X25" s="2779" t="n">
        <v>0.05108656795401115</v>
      </c>
      <c r="Y25" s="2861" t="n">
        <v>-0.0574799919425794</v>
      </c>
      <c r="Z25" s="2861" t="n">
        <v>-0.05108656795401115</v>
      </c>
      <c r="AA25" s="2779" t="n">
        <v>0</v>
      </c>
      <c r="AB25" s="582" t="n"/>
      <c r="AC25" s="482" t="n"/>
      <c r="AD25" s="2671" t="n"/>
      <c r="AE25" s="2779" t="n"/>
      <c r="AF25" s="2779" t="n"/>
      <c r="AG25" s="2861" t="n"/>
      <c r="AH25" s="2861" t="n"/>
      <c r="AI25" s="2779" t="n"/>
      <c r="AJ25" s="582" t="n"/>
      <c r="AK25" s="482" t="n"/>
      <c r="AL25" s="2671" t="n"/>
      <c r="AM25" s="2779" t="n"/>
      <c r="AN25" s="2779" t="n"/>
      <c r="AO25" s="2779" t="n"/>
      <c r="AP25" s="2861" t="n"/>
      <c r="AQ25" s="2861" t="n"/>
      <c r="AR25" s="2779" t="n"/>
      <c r="AS25" s="582" t="n"/>
      <c r="AT25" s="2862" t="n"/>
      <c r="AU25" s="2671" t="n"/>
      <c r="AV25" s="2779" t="n"/>
      <c r="AW25" s="2779" t="n"/>
      <c r="AX25" s="2861" t="n"/>
      <c r="AY25" s="2861" t="n"/>
      <c r="AZ25" s="2779" t="n"/>
      <c r="BA25" s="582" t="n"/>
      <c r="BB25" s="482" t="n"/>
      <c r="BC25" s="2671" t="n"/>
      <c r="BD25" s="2779" t="n"/>
      <c r="BE25" s="2779" t="n"/>
      <c r="BF25" s="2861" t="n"/>
      <c r="BG25" s="2861" t="n"/>
      <c r="BH25" s="2779" t="n"/>
      <c r="BI25" s="582" t="n"/>
      <c r="BJ25" s="482" t="n"/>
      <c r="BK25" s="2671" t="n"/>
      <c r="BL25" s="2779" t="n"/>
      <c r="BM25" s="2779" t="n"/>
      <c r="BN25" s="2779" t="n"/>
      <c r="BO25" s="2861" t="n"/>
      <c r="BP25" s="2861" t="n"/>
      <c r="BQ25" s="2779" t="n"/>
      <c r="BR25" s="582" t="n"/>
      <c r="BS25" s="482" t="n"/>
      <c r="BT25" s="2671" t="n"/>
      <c r="BU25" s="2779" t="n"/>
      <c r="BV25" s="2779" t="n"/>
      <c r="BW25" s="2861" t="n"/>
      <c r="BX25" s="2861" t="n"/>
      <c r="BY25" s="2779" t="n"/>
      <c r="BZ25" s="582" t="n"/>
      <c r="CA25" s="482" t="n"/>
      <c r="CB25" s="2671" t="n"/>
      <c r="CC25" s="2779" t="n"/>
      <c r="CD25" s="2779" t="n"/>
      <c r="CE25" s="2861" t="n"/>
      <c r="CF25" s="2861" t="n"/>
      <c r="CG25" s="2779" t="n"/>
      <c r="CH25" s="582" t="n"/>
      <c r="CI25" s="482" t="n"/>
      <c r="CJ25" s="2671" t="n"/>
      <c r="CK25" s="2779" t="n"/>
      <c r="CL25" s="2779" t="n"/>
      <c r="CM25" s="2861" t="n"/>
      <c r="CN25" s="2861" t="n"/>
      <c r="CO25" s="2779" t="n"/>
      <c r="CP25" s="582" t="n"/>
      <c r="CQ25" s="353" t="n"/>
      <c r="CR25" s="3047" t="n">
        <v>0</v>
      </c>
      <c r="CS25" s="2779" t="n">
        <v>0.229112470743572</v>
      </c>
      <c r="CT25" s="2779" t="n">
        <v>0.05108656795401115</v>
      </c>
      <c r="CU25" s="2779" t="n">
        <v>-0.229112470743572</v>
      </c>
      <c r="CV25" s="2779" t="n">
        <v>-0.05108656795401115</v>
      </c>
      <c r="CW25" s="2779" t="n">
        <v>0</v>
      </c>
      <c r="CX25" s="2779">
        <f>IFERROR(CR25/CW25-1,"-")</f>
        <v/>
      </c>
      <c r="CY25" s="2863" t="n"/>
      <c r="CZ25" s="2779" t="n">
        <v>0.699196167610426</v>
      </c>
      <c r="DA25" s="2779" t="n">
        <v>0.4766711862283158</v>
      </c>
      <c r="DB25" s="2779" t="n"/>
      <c r="DC25" s="2779" t="n"/>
      <c r="DD25" s="2779" t="n">
        <v>0</v>
      </c>
      <c r="DE25" s="353" t="n"/>
      <c r="DF25" s="353" t="n"/>
      <c r="DG25" s="353" t="n"/>
      <c r="DH25" s="353" t="n"/>
      <c r="DI25" s="678" t="n"/>
      <c r="DJ25" s="3366">
        <f>SUM(D25,J25,P25,V25,AD25,AL25,AU25,BC25,BK25,BT25,CB25,CJ25)-CR25</f>
        <v/>
      </c>
      <c r="DK25" s="3366">
        <f>SUM(E25,K25,Q25,W25,AE25,AM25,AV25,BD25,BL25,BU25,CC25,CK25)-CS25</f>
        <v/>
      </c>
      <c r="DL25" s="3366">
        <f>SUM(G25,M25,S25,AA25,AI25,AR25,AZ25,BH25,BQ25,BY25,CG25,CO25)-CW25</f>
        <v/>
      </c>
      <c r="DM25" s="3366">
        <f>SUM(D25,J25,P25,V25,AD25,AL25,AU25,BC25,,BN25,BV25,CD25,CL25)-CT25</f>
        <v/>
      </c>
      <c r="DX25" s="2847">
        <f>(CS25-CZ25)*10^6</f>
        <v/>
      </c>
      <c r="DY25" s="2847">
        <f>(CT25-DC25)*10^6</f>
        <v/>
      </c>
      <c r="DZ25" s="2847">
        <f>(CW25-DD25)*10^6</f>
        <v/>
      </c>
    </row>
    <row customFormat="1" customHeight="1" hidden="1" ht="7.5" r="26" s="1438">
      <c r="B26" s="1453" t="n"/>
      <c r="C26" s="425" t="inlineStr">
        <is>
          <t>TRAF20</t>
        </is>
      </c>
      <c r="D26" s="3388" t="n"/>
      <c r="E26" s="2868" t="n"/>
      <c r="F26" s="3389" t="n"/>
      <c r="G26" s="2868" t="n"/>
      <c r="H26" s="1476" t="n"/>
      <c r="I26" s="1485" t="n"/>
      <c r="J26" s="3388" t="n"/>
      <c r="K26" s="2868" t="n"/>
      <c r="L26" s="3389" t="n"/>
      <c r="M26" s="2868" t="n"/>
      <c r="N26" s="1476" t="n"/>
      <c r="O26" s="1492" t="n"/>
      <c r="P26" s="3388" t="n"/>
      <c r="Q26" s="2868" t="n"/>
      <c r="R26" s="3389" t="n"/>
      <c r="S26" s="2868" t="n"/>
      <c r="T26" s="1476" t="n"/>
      <c r="U26" s="1496" t="n"/>
      <c r="V26" s="3388" t="n"/>
      <c r="W26" s="2868" t="n"/>
      <c r="X26" s="2868" t="n"/>
      <c r="Y26" s="2971" t="n"/>
      <c r="Z26" s="2971" t="n"/>
      <c r="AA26" s="2868" t="n"/>
      <c r="AB26" s="1476" t="n"/>
      <c r="AC26" s="1496" t="n"/>
      <c r="AD26" s="3388" t="n"/>
      <c r="AE26" s="2868" t="n"/>
      <c r="AF26" s="2868" t="n"/>
      <c r="AG26" s="2971" t="n"/>
      <c r="AH26" s="2971" t="n"/>
      <c r="AI26" s="2868" t="n"/>
      <c r="AJ26" s="1476" t="n"/>
      <c r="AK26" s="1496" t="n"/>
      <c r="AL26" s="3388" t="n"/>
      <c r="AM26" s="2868" t="n"/>
      <c r="AN26" s="2868" t="n"/>
      <c r="AO26" s="2868" t="n"/>
      <c r="AP26" s="2971" t="n"/>
      <c r="AQ26" s="2971" t="n"/>
      <c r="AR26" s="2868" t="n"/>
      <c r="AS26" s="1476" t="n"/>
      <c r="AT26" s="2869" t="n"/>
      <c r="AU26" s="3388" t="n"/>
      <c r="AV26" s="2868" t="n"/>
      <c r="AW26" s="2868" t="n"/>
      <c r="AX26" s="2971" t="n"/>
      <c r="AY26" s="2971" t="n"/>
      <c r="AZ26" s="2868" t="n"/>
      <c r="BA26" s="1476" t="n"/>
      <c r="BB26" s="1496" t="n"/>
      <c r="BC26" s="3388" t="n"/>
      <c r="BD26" s="2868" t="n"/>
      <c r="BE26" s="2868" t="n"/>
      <c r="BF26" s="2971" t="n"/>
      <c r="BG26" s="2971" t="n"/>
      <c r="BH26" s="2868" t="n"/>
      <c r="BI26" s="1476" t="n"/>
      <c r="BJ26" s="1496" t="n"/>
      <c r="BK26" s="3388" t="n"/>
      <c r="BL26" s="2868" t="n"/>
      <c r="BM26" s="2868" t="n"/>
      <c r="BN26" s="2868" t="n"/>
      <c r="BO26" s="2971" t="n"/>
      <c r="BP26" s="2971" t="n"/>
      <c r="BQ26" s="2868" t="n"/>
      <c r="BR26" s="1476" t="n"/>
      <c r="BS26" s="1496" t="n"/>
      <c r="BT26" s="3388" t="n"/>
      <c r="BU26" s="2868" t="n"/>
      <c r="BV26" s="2868" t="n"/>
      <c r="BW26" s="2971" t="n"/>
      <c r="BX26" s="2971" t="n"/>
      <c r="BY26" s="2868" t="n"/>
      <c r="BZ26" s="1476" t="n"/>
      <c r="CA26" s="1496" t="n"/>
      <c r="CB26" s="3388" t="n"/>
      <c r="CC26" s="2868" t="n"/>
      <c r="CD26" s="2868" t="n"/>
      <c r="CE26" s="2971" t="n"/>
      <c r="CF26" s="2971" t="n"/>
      <c r="CG26" s="2868" t="n"/>
      <c r="CH26" s="1476" t="n"/>
      <c r="CI26" s="1496" t="n"/>
      <c r="CJ26" s="3388" t="n"/>
      <c r="CK26" s="2868" t="n"/>
      <c r="CL26" s="2868" t="n"/>
      <c r="CM26" s="2971" t="n"/>
      <c r="CN26" s="2971" t="n"/>
      <c r="CO26" s="2868" t="n"/>
      <c r="CP26" s="1476" t="n"/>
      <c r="CQ26" s="1492" t="n"/>
      <c r="CR26" s="3121" t="n"/>
      <c r="CS26" s="2868" t="n"/>
      <c r="CT26" s="2868" t="n"/>
      <c r="CU26" s="2868" t="n"/>
      <c r="CV26" s="2868" t="n"/>
      <c r="CW26" s="2868" t="n"/>
      <c r="CX26" s="2868">
        <f>IFERROR(CR26/CW26-1,"-")</f>
        <v/>
      </c>
      <c r="CY26" s="3390" t="n"/>
      <c r="CZ26" s="2868" t="n"/>
      <c r="DA26" s="2868" t="n"/>
      <c r="DB26" s="2868" t="n"/>
      <c r="DC26" s="2868" t="n"/>
      <c r="DD26" s="2868" t="n"/>
      <c r="DE26" s="1492" t="n"/>
      <c r="DF26" s="1492" t="n"/>
      <c r="DG26" s="1492" t="n"/>
      <c r="DH26" s="1492" t="n"/>
      <c r="DI26" s="1547" t="n"/>
      <c r="DJ26" s="3366">
        <f>SUM(D26,J26,P26,V26,AD26,AL26,AU26,BC26,BK26,BT26,CB26,CJ26)-CR26</f>
        <v/>
      </c>
      <c r="DK26" s="3366">
        <f>SUM(E26,K26,Q26,W26,AE26,AM26,AV26,BD26,BL26,BU26,CC26,CK26)-CS26</f>
        <v/>
      </c>
      <c r="DL26" s="3366">
        <f>SUM(G26,M26,S26,AA26,AI26,AR26,AZ26,BH26,BQ26,BY26,CG26,CO26)-CW26</f>
        <v/>
      </c>
      <c r="DM26" s="3366">
        <f>SUM(D26,J26,P26,V26,AD26,AL26,AU26,BC26,,BN26,BV26,CD26,CL26)-CT26</f>
        <v/>
      </c>
      <c r="DX26" s="2847">
        <f>(CS26-CZ26)*10^6</f>
        <v/>
      </c>
      <c r="DY26" s="2847">
        <f>(CT26-DC26)*10^6</f>
        <v/>
      </c>
      <c r="DZ26" s="2847">
        <f>(CW26-DD26)*10^6</f>
        <v/>
      </c>
    </row>
    <row customFormat="1" hidden="1" r="27" s="1439">
      <c r="B27" s="1455" t="inlineStr">
        <is>
          <t>Consumer Postpaid</t>
        </is>
      </c>
      <c r="C27" s="425" t="inlineStr">
        <is>
          <t>TRAF21</t>
        </is>
      </c>
      <c r="D27" s="3391" t="n"/>
      <c r="E27" s="3392" t="n"/>
      <c r="F27" s="3393" t="n"/>
      <c r="G27" s="3392" t="n"/>
      <c r="H27" s="1479" t="n"/>
      <c r="I27" s="1486" t="n"/>
      <c r="J27" s="3391" t="n"/>
      <c r="K27" s="3392" t="n"/>
      <c r="L27" s="3393" t="n"/>
      <c r="M27" s="3392" t="n"/>
      <c r="N27" s="1479" t="n"/>
      <c r="O27" s="1493" t="n"/>
      <c r="P27" s="3391" t="n"/>
      <c r="Q27" s="3392" t="n"/>
      <c r="R27" s="3393" t="n"/>
      <c r="S27" s="3392" t="n"/>
      <c r="T27" s="1479" t="n"/>
      <c r="U27" s="1497" t="n"/>
      <c r="V27" s="3391" t="n"/>
      <c r="W27" s="3391" t="n"/>
      <c r="X27" s="3391" t="n"/>
      <c r="Y27" s="3391" t="n"/>
      <c r="Z27" s="3391" t="n"/>
      <c r="AA27" s="3392" t="n"/>
      <c r="AB27" s="1479" t="n"/>
      <c r="AC27" s="1497" t="n"/>
      <c r="AD27" s="3391" t="n"/>
      <c r="AE27" s="3391" t="n"/>
      <c r="AF27" s="3391" t="n"/>
      <c r="AG27" s="3391" t="n"/>
      <c r="AH27" s="3391" t="n"/>
      <c r="AI27" s="3392" t="n"/>
      <c r="AJ27" s="1479" t="n"/>
      <c r="AK27" s="1497" t="n"/>
      <c r="AL27" s="3391" t="n"/>
      <c r="AM27" s="3391" t="n"/>
      <c r="AN27" s="3391" t="n"/>
      <c r="AO27" s="3391" t="n"/>
      <c r="AP27" s="3391" t="n"/>
      <c r="AQ27" s="3391" t="n"/>
      <c r="AR27" s="3392" t="n"/>
      <c r="AS27" s="1479" t="n"/>
      <c r="AT27" s="3394" t="n"/>
      <c r="AU27" s="3391" t="n"/>
      <c r="AV27" s="3391" t="n"/>
      <c r="AW27" s="3391" t="n"/>
      <c r="AX27" s="3391" t="n"/>
      <c r="AY27" s="3391" t="n"/>
      <c r="AZ27" s="3392" t="n"/>
      <c r="BA27" s="1479" t="n"/>
      <c r="BB27" s="1497" t="n"/>
      <c r="BC27" s="3391" t="n"/>
      <c r="BD27" s="3391" t="n"/>
      <c r="BE27" s="3391" t="n"/>
      <c r="BF27" s="3391" t="n"/>
      <c r="BG27" s="3391" t="n"/>
      <c r="BH27" s="3392" t="n"/>
      <c r="BI27" s="1479" t="n"/>
      <c r="BJ27" s="1497" t="n"/>
      <c r="BK27" s="3391" t="n"/>
      <c r="BL27" s="3391" t="n"/>
      <c r="BM27" s="3391" t="n"/>
      <c r="BN27" s="3391" t="n"/>
      <c r="BO27" s="3391" t="n"/>
      <c r="BP27" s="3391" t="n"/>
      <c r="BQ27" s="3392" t="n"/>
      <c r="BR27" s="1479" t="n"/>
      <c r="BS27" s="1497" t="n"/>
      <c r="BT27" s="3391" t="n"/>
      <c r="BU27" s="3391" t="n"/>
      <c r="BV27" s="3391" t="n"/>
      <c r="BW27" s="3391" t="n"/>
      <c r="BX27" s="3391" t="n"/>
      <c r="BY27" s="3392" t="n"/>
      <c r="BZ27" s="1479" t="n"/>
      <c r="CA27" s="1497" t="n"/>
      <c r="CB27" s="3391" t="n"/>
      <c r="CC27" s="3391" t="n"/>
      <c r="CD27" s="3391" t="n"/>
      <c r="CE27" s="3391" t="n"/>
      <c r="CF27" s="3391" t="n"/>
      <c r="CG27" s="3392" t="n"/>
      <c r="CH27" s="1479" t="n"/>
      <c r="CI27" s="1497" t="n"/>
      <c r="CJ27" s="3391" t="n"/>
      <c r="CK27" s="3391" t="n"/>
      <c r="CL27" s="3391" t="n"/>
      <c r="CM27" s="3391" t="n"/>
      <c r="CN27" s="3391" t="n"/>
      <c r="CO27" s="3392" t="n"/>
      <c r="CP27" s="1479" t="n"/>
      <c r="CQ27" s="1493" t="n"/>
      <c r="CR27" s="3395" t="n"/>
      <c r="CS27" s="3391" t="n"/>
      <c r="CT27" s="3391" t="n"/>
      <c r="CU27" s="3391">
        <f>CR27-CS27</f>
        <v/>
      </c>
      <c r="CV27" s="3391">
        <f>CR27-CT27</f>
        <v/>
      </c>
      <c r="CW27" s="3391" t="n"/>
      <c r="CX27" s="3391">
        <f>IFERROR(CR27/CW27-1,"-")</f>
        <v/>
      </c>
      <c r="CY27" s="3396" t="n"/>
      <c r="CZ27" s="3391" t="n"/>
      <c r="DA27" s="3391" t="n"/>
      <c r="DB27" s="3391" t="n"/>
      <c r="DC27" s="3391" t="n"/>
      <c r="DD27" s="3392" t="n"/>
      <c r="DE27" s="1493">
        <f>+CZ27/DD27-1</f>
        <v/>
      </c>
      <c r="DF27" s="1493">
        <f>+DA27/DD27-1</f>
        <v/>
      </c>
      <c r="DG27" s="1493">
        <f>+DB27/DD27-1</f>
        <v/>
      </c>
      <c r="DH27" s="1493">
        <f>+DC27/DD27-1</f>
        <v/>
      </c>
      <c r="DI27" s="1548" t="n"/>
      <c r="DJ27" s="3366">
        <f>SUM(D27,J27,P27,V27,AD27,AL27,AU27,BC27,BK27,BT27,CB27,CJ27)-CR27</f>
        <v/>
      </c>
      <c r="DK27" s="3366">
        <f>SUM(E27,K27,Q27,W27,AE27,AM27,AV27,BD27,BL27,BU27,CC27,CK27)-CS27</f>
        <v/>
      </c>
      <c r="DL27" s="3366">
        <f>SUM(G27,M27,S27,AA27,AI27,AR27,AZ27,BH27,BQ27,BY27,CG27,CO27)-CW27</f>
        <v/>
      </c>
      <c r="DM27" s="3366">
        <f>SUM(D27,J27,P27,V27,AD27,AL27,AU27,BC27,,BN27,BV27,CD27,CL27)-CT27</f>
        <v/>
      </c>
      <c r="DX27" s="2847">
        <f>(CS27-CZ27)*10^6</f>
        <v/>
      </c>
      <c r="DY27" s="2847">
        <f>(CT27-DC27)*10^6</f>
        <v/>
      </c>
      <c r="DZ27" s="2847">
        <f>(CW27-DD27)*10^6</f>
        <v/>
      </c>
    </row>
    <row customFormat="1" hidden="1" r="28" s="1438">
      <c r="B28" s="1453" t="inlineStr">
        <is>
          <t xml:space="preserve">     vers le fixe</t>
        </is>
      </c>
      <c r="C28" s="425" t="inlineStr">
        <is>
          <t>TRAF22</t>
        </is>
      </c>
      <c r="D28" s="2975" t="n"/>
      <c r="E28" s="2868" t="n"/>
      <c r="F28" s="3389" t="n"/>
      <c r="G28" s="2868" t="n"/>
      <c r="H28" s="1476" t="n"/>
      <c r="I28" s="1485" t="n"/>
      <c r="J28" s="2975" t="n"/>
      <c r="K28" s="2868" t="n"/>
      <c r="L28" s="3389" t="n"/>
      <c r="M28" s="2868" t="n"/>
      <c r="N28" s="1476" t="n"/>
      <c r="O28" s="1492" t="n"/>
      <c r="P28" s="2975" t="n"/>
      <c r="Q28" s="2868" t="n"/>
      <c r="R28" s="3389" t="n"/>
      <c r="S28" s="2868" t="n"/>
      <c r="T28" s="1476" t="n"/>
      <c r="U28" s="1496" t="n"/>
      <c r="V28" s="2975" t="n"/>
      <c r="W28" s="2868" t="n"/>
      <c r="X28" s="2868" t="n"/>
      <c r="Y28" s="2971" t="n"/>
      <c r="Z28" s="2971" t="n"/>
      <c r="AA28" s="2868" t="n"/>
      <c r="AB28" s="1476" t="n"/>
      <c r="AC28" s="1496" t="n"/>
      <c r="AD28" s="2975" t="n"/>
      <c r="AE28" s="2868" t="n"/>
      <c r="AF28" s="2868" t="n"/>
      <c r="AG28" s="2971" t="n"/>
      <c r="AH28" s="2971" t="n"/>
      <c r="AI28" s="2868" t="n"/>
      <c r="AJ28" s="1476" t="n"/>
      <c r="AK28" s="1496" t="n"/>
      <c r="AL28" s="2975" t="n"/>
      <c r="AM28" s="2868" t="n"/>
      <c r="AN28" s="2868" t="n"/>
      <c r="AO28" s="2868" t="n"/>
      <c r="AP28" s="2971" t="n"/>
      <c r="AQ28" s="2971" t="n"/>
      <c r="AR28" s="2868" t="n"/>
      <c r="AS28" s="1476" t="n"/>
      <c r="AT28" s="2869" t="n"/>
      <c r="AU28" s="2975" t="n"/>
      <c r="AV28" s="2868" t="n"/>
      <c r="AW28" s="2868" t="n"/>
      <c r="AX28" s="2971" t="n"/>
      <c r="AY28" s="2971" t="n"/>
      <c r="AZ28" s="2868" t="n"/>
      <c r="BA28" s="1476" t="n"/>
      <c r="BB28" s="1496" t="n"/>
      <c r="BC28" s="2975" t="n"/>
      <c r="BD28" s="2868" t="n"/>
      <c r="BE28" s="2868" t="n"/>
      <c r="BF28" s="2971" t="n"/>
      <c r="BG28" s="2971" t="n"/>
      <c r="BH28" s="2868" t="n"/>
      <c r="BI28" s="1476" t="n"/>
      <c r="BJ28" s="1496" t="n"/>
      <c r="BK28" s="2975" t="n"/>
      <c r="BL28" s="2868" t="n"/>
      <c r="BM28" s="2868" t="n"/>
      <c r="BN28" s="2868" t="n"/>
      <c r="BO28" s="2971" t="n"/>
      <c r="BP28" s="2971" t="n"/>
      <c r="BQ28" s="2868" t="n"/>
      <c r="BR28" s="1476" t="n"/>
      <c r="BS28" s="1496" t="n"/>
      <c r="BT28" s="2975" t="n"/>
      <c r="BU28" s="2868" t="n"/>
      <c r="BV28" s="2868" t="n"/>
      <c r="BW28" s="2971" t="n"/>
      <c r="BX28" s="2971" t="n"/>
      <c r="BY28" s="2868" t="n"/>
      <c r="BZ28" s="1476" t="n"/>
      <c r="CA28" s="1496" t="n"/>
      <c r="CB28" s="2975" t="n"/>
      <c r="CC28" s="2868" t="n"/>
      <c r="CD28" s="2868" t="n"/>
      <c r="CE28" s="2971" t="n"/>
      <c r="CF28" s="2971" t="n"/>
      <c r="CG28" s="2868" t="n"/>
      <c r="CH28" s="1476" t="n"/>
      <c r="CI28" s="1496" t="n"/>
      <c r="CJ28" s="2975" t="n"/>
      <c r="CK28" s="2868" t="n"/>
      <c r="CL28" s="2868" t="n"/>
      <c r="CM28" s="2971" t="n"/>
      <c r="CN28" s="2971" t="n"/>
      <c r="CO28" s="2868" t="n"/>
      <c r="CP28" s="1476" t="n"/>
      <c r="CQ28" s="1492" t="n"/>
      <c r="CR28" s="3121" t="n"/>
      <c r="CS28" s="2868" t="n"/>
      <c r="CT28" s="2868" t="n"/>
      <c r="CU28" s="2868">
        <f>CR28-CS28</f>
        <v/>
      </c>
      <c r="CV28" s="2868">
        <f>CR28-CT28</f>
        <v/>
      </c>
      <c r="CW28" s="2868" t="n"/>
      <c r="CX28" s="2868">
        <f>IFERROR(CR28/CW28-1,"-")</f>
        <v/>
      </c>
      <c r="CY28" s="3390" t="n"/>
      <c r="CZ28" s="2868" t="n"/>
      <c r="DA28" s="2868" t="n"/>
      <c r="DB28" s="2868" t="n"/>
      <c r="DC28" s="2868" t="n"/>
      <c r="DD28" s="2868" t="n"/>
      <c r="DE28" s="1492">
        <f>+CZ28/DD28-1</f>
        <v/>
      </c>
      <c r="DF28" s="1492">
        <f>+DA28/DD28-1</f>
        <v/>
      </c>
      <c r="DG28" s="1492">
        <f>+DB28/DD28-1</f>
        <v/>
      </c>
      <c r="DH28" s="1492">
        <f>+DC28/DD28-1</f>
        <v/>
      </c>
      <c r="DI28" s="1547" t="n"/>
      <c r="DJ28" s="3366">
        <f>SUM(D28,J28,P28,V28,AD28,AL28,AU28,BC28,BK28,BT28,CB28,CJ28)-CR28</f>
        <v/>
      </c>
      <c r="DK28" s="3366">
        <f>SUM(E28,K28,Q28,W28,AE28,AM28,AV28,BD28,BL28,BU28,CC28,CK28)-CS28</f>
        <v/>
      </c>
      <c r="DL28" s="3366">
        <f>SUM(G28,M28,S28,AA28,AI28,AR28,AZ28,BH28,BQ28,BY28,CG28,CO28)-CW28</f>
        <v/>
      </c>
      <c r="DM28" s="3366">
        <f>SUM(D28,J28,P28,V28,AD28,AL28,AU28,BC28,,BN28,BV28,CD28,CL28)-CT28</f>
        <v/>
      </c>
      <c r="DX28" s="2847">
        <f>(CS28-CZ28)*10^6</f>
        <v/>
      </c>
      <c r="DY28" s="2847">
        <f>(CT28-DC28)*10^6</f>
        <v/>
      </c>
      <c r="DZ28" s="2847">
        <f>(CW28-DD28)*10^6</f>
        <v/>
      </c>
    </row>
    <row customFormat="1" hidden="1" r="29" s="1438">
      <c r="B29" s="1453" t="inlineStr">
        <is>
          <t xml:space="preserve">     vers l'international</t>
        </is>
      </c>
      <c r="C29" s="425" t="inlineStr">
        <is>
          <t>TRAF23</t>
        </is>
      </c>
      <c r="D29" s="2975" t="n"/>
      <c r="E29" s="2868" t="n"/>
      <c r="F29" s="3389" t="n"/>
      <c r="G29" s="2868" t="n"/>
      <c r="H29" s="1476" t="n"/>
      <c r="I29" s="1485" t="n"/>
      <c r="J29" s="2975" t="n"/>
      <c r="K29" s="2868" t="n"/>
      <c r="L29" s="3389" t="n"/>
      <c r="M29" s="2868" t="n"/>
      <c r="N29" s="1476" t="n"/>
      <c r="O29" s="1492" t="n"/>
      <c r="P29" s="2975" t="n"/>
      <c r="Q29" s="2868" t="n"/>
      <c r="R29" s="3389" t="n"/>
      <c r="S29" s="2868" t="n"/>
      <c r="T29" s="1476" t="n"/>
      <c r="U29" s="1496" t="n"/>
      <c r="V29" s="2975" t="n"/>
      <c r="W29" s="2868" t="n"/>
      <c r="X29" s="2868" t="n"/>
      <c r="Y29" s="2971" t="n"/>
      <c r="Z29" s="2971" t="n"/>
      <c r="AA29" s="2868" t="n"/>
      <c r="AB29" s="1476" t="n"/>
      <c r="AC29" s="1496" t="n"/>
      <c r="AD29" s="2975" t="n"/>
      <c r="AE29" s="2868" t="n"/>
      <c r="AF29" s="2868" t="n"/>
      <c r="AG29" s="2971" t="n"/>
      <c r="AH29" s="2971" t="n"/>
      <c r="AI29" s="2868" t="n"/>
      <c r="AJ29" s="1476" t="n"/>
      <c r="AK29" s="1496" t="n"/>
      <c r="AL29" s="2975" t="n"/>
      <c r="AM29" s="2868" t="n"/>
      <c r="AN29" s="2868" t="n"/>
      <c r="AO29" s="2868" t="n"/>
      <c r="AP29" s="2971" t="n"/>
      <c r="AQ29" s="2971" t="n"/>
      <c r="AR29" s="2868" t="n"/>
      <c r="AS29" s="1476" t="n"/>
      <c r="AT29" s="2869" t="n"/>
      <c r="AU29" s="2975" t="n"/>
      <c r="AV29" s="2868" t="n"/>
      <c r="AW29" s="2868" t="n"/>
      <c r="AX29" s="2971" t="n"/>
      <c r="AY29" s="2971" t="n"/>
      <c r="AZ29" s="2868" t="n"/>
      <c r="BA29" s="1476" t="n"/>
      <c r="BB29" s="1496" t="n"/>
      <c r="BC29" s="2975" t="n"/>
      <c r="BD29" s="2868" t="n"/>
      <c r="BE29" s="2868" t="n"/>
      <c r="BF29" s="2971" t="n"/>
      <c r="BG29" s="2971" t="n"/>
      <c r="BH29" s="2868" t="n"/>
      <c r="BI29" s="1476" t="n"/>
      <c r="BJ29" s="1496" t="n"/>
      <c r="BK29" s="2975" t="n"/>
      <c r="BL29" s="2868" t="n"/>
      <c r="BM29" s="2868" t="n"/>
      <c r="BN29" s="2868" t="n"/>
      <c r="BO29" s="2971" t="n"/>
      <c r="BP29" s="2971" t="n"/>
      <c r="BQ29" s="2868" t="n"/>
      <c r="BR29" s="1476" t="n"/>
      <c r="BS29" s="1496" t="n"/>
      <c r="BT29" s="2975" t="n"/>
      <c r="BU29" s="2868" t="n"/>
      <c r="BV29" s="2868" t="n"/>
      <c r="BW29" s="2971" t="n"/>
      <c r="BX29" s="2971" t="n"/>
      <c r="BY29" s="2868" t="n"/>
      <c r="BZ29" s="1476" t="n"/>
      <c r="CA29" s="1496" t="n"/>
      <c r="CB29" s="2975" t="n"/>
      <c r="CC29" s="2868" t="n"/>
      <c r="CD29" s="2868" t="n"/>
      <c r="CE29" s="2971" t="n"/>
      <c r="CF29" s="2971" t="n"/>
      <c r="CG29" s="2868" t="n"/>
      <c r="CH29" s="1476" t="n"/>
      <c r="CI29" s="1496" t="n"/>
      <c r="CJ29" s="2975" t="n"/>
      <c r="CK29" s="2868" t="n"/>
      <c r="CL29" s="2868" t="n"/>
      <c r="CM29" s="2971" t="n"/>
      <c r="CN29" s="2971" t="n"/>
      <c r="CO29" s="2868" t="n"/>
      <c r="CP29" s="1476" t="n"/>
      <c r="CQ29" s="1492" t="n"/>
      <c r="CR29" s="3121" t="n"/>
      <c r="CS29" s="2868" t="n"/>
      <c r="CT29" s="2868" t="n"/>
      <c r="CU29" s="2868">
        <f>CR29-CS29</f>
        <v/>
      </c>
      <c r="CV29" s="2868">
        <f>CR29-CT29</f>
        <v/>
      </c>
      <c r="CW29" s="2868" t="n"/>
      <c r="CX29" s="2868">
        <f>IFERROR(CR29/CW29-1,"-")</f>
        <v/>
      </c>
      <c r="CY29" s="3390" t="n"/>
      <c r="CZ29" s="2868" t="n"/>
      <c r="DA29" s="2868" t="n"/>
      <c r="DB29" s="2868" t="n"/>
      <c r="DC29" s="2868" t="n"/>
      <c r="DD29" s="2868" t="n"/>
      <c r="DE29" s="1492">
        <f>+CZ29/DD29-1</f>
        <v/>
      </c>
      <c r="DF29" s="1492">
        <f>+DA29/DD29-1</f>
        <v/>
      </c>
      <c r="DG29" s="1492">
        <f>+DB29/DD29-1</f>
        <v/>
      </c>
      <c r="DH29" s="1492">
        <f>+DC29/DD29-1</f>
        <v/>
      </c>
      <c r="DI29" s="1547" t="n"/>
      <c r="DJ29" s="3366">
        <f>SUM(D29,J29,P29,V29,AD29,AL29,AU29,BC29,BK29,BT29,CB29,CJ29)-CR29</f>
        <v/>
      </c>
      <c r="DK29" s="3366">
        <f>SUM(E29,K29,Q29,W29,AE29,AM29,AV29,BD29,BL29,BU29,CC29,CK29)-CS29</f>
        <v/>
      </c>
      <c r="DL29" s="3366">
        <f>SUM(G29,M29,S29,AA29,AI29,AR29,AZ29,BH29,BQ29,BY29,CG29,CO29)-CW29</f>
        <v/>
      </c>
      <c r="DM29" s="3366">
        <f>SUM(D29,J29,P29,V29,AD29,AL29,AU29,BC29,,BN29,BV29,CD29,CL29)-CT29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</row>
    <row customFormat="1" hidden="1" r="30" s="1438">
      <c r="B30" s="1453" t="inlineStr">
        <is>
          <t xml:space="preserve">     vers Mobile (on net)</t>
        </is>
      </c>
      <c r="C30" s="425" t="inlineStr">
        <is>
          <t>TRAF24</t>
        </is>
      </c>
      <c r="D30" s="2975" t="n"/>
      <c r="E30" s="2868" t="n"/>
      <c r="F30" s="3389" t="n"/>
      <c r="G30" s="2868" t="n"/>
      <c r="H30" s="1476" t="n"/>
      <c r="I30" s="1485" t="n"/>
      <c r="J30" s="2975" t="n"/>
      <c r="K30" s="2868" t="n"/>
      <c r="L30" s="3389" t="n"/>
      <c r="M30" s="2868" t="n"/>
      <c r="N30" s="1476" t="n"/>
      <c r="O30" s="1492" t="n"/>
      <c r="P30" s="2975" t="n"/>
      <c r="Q30" s="2868" t="n"/>
      <c r="R30" s="3389" t="n"/>
      <c r="S30" s="2868" t="n"/>
      <c r="T30" s="1476" t="n"/>
      <c r="U30" s="1496" t="n"/>
      <c r="V30" s="2975" t="n"/>
      <c r="W30" s="2868" t="n"/>
      <c r="X30" s="2868" t="n"/>
      <c r="Y30" s="2971" t="n"/>
      <c r="Z30" s="2971" t="n"/>
      <c r="AA30" s="2868" t="n"/>
      <c r="AB30" s="1476" t="n"/>
      <c r="AC30" s="1496" t="n"/>
      <c r="AD30" s="2975" t="n"/>
      <c r="AE30" s="2868" t="n"/>
      <c r="AF30" s="2868" t="n"/>
      <c r="AG30" s="2971" t="n"/>
      <c r="AH30" s="2971" t="n"/>
      <c r="AI30" s="2868" t="n"/>
      <c r="AJ30" s="1476" t="n"/>
      <c r="AK30" s="1496" t="n"/>
      <c r="AL30" s="2975" t="n"/>
      <c r="AM30" s="2868" t="n"/>
      <c r="AN30" s="2868" t="n"/>
      <c r="AO30" s="2868" t="n"/>
      <c r="AP30" s="2971" t="n"/>
      <c r="AQ30" s="2971" t="n"/>
      <c r="AR30" s="2868" t="n"/>
      <c r="AS30" s="1476" t="n"/>
      <c r="AT30" s="2869" t="n"/>
      <c r="AU30" s="2975" t="n"/>
      <c r="AV30" s="2868" t="n"/>
      <c r="AW30" s="2868" t="n"/>
      <c r="AX30" s="2971" t="n"/>
      <c r="AY30" s="2971" t="n"/>
      <c r="AZ30" s="2868" t="n"/>
      <c r="BA30" s="1476" t="n"/>
      <c r="BB30" s="1496" t="n"/>
      <c r="BC30" s="2975" t="n"/>
      <c r="BD30" s="2868" t="n"/>
      <c r="BE30" s="2868" t="n"/>
      <c r="BF30" s="2971" t="n"/>
      <c r="BG30" s="2971" t="n"/>
      <c r="BH30" s="2868" t="n"/>
      <c r="BI30" s="1476" t="n"/>
      <c r="BJ30" s="1496" t="n"/>
      <c r="BK30" s="2975" t="n"/>
      <c r="BL30" s="2868" t="n"/>
      <c r="BM30" s="2868" t="n"/>
      <c r="BN30" s="2868" t="n"/>
      <c r="BO30" s="2971" t="n"/>
      <c r="BP30" s="2971" t="n"/>
      <c r="BQ30" s="2868" t="n"/>
      <c r="BR30" s="1476" t="n"/>
      <c r="BS30" s="1496" t="n"/>
      <c r="BT30" s="2975" t="n"/>
      <c r="BU30" s="2868" t="n"/>
      <c r="BV30" s="2868" t="n"/>
      <c r="BW30" s="2971" t="n"/>
      <c r="BX30" s="2971" t="n"/>
      <c r="BY30" s="2868" t="n"/>
      <c r="BZ30" s="1476" t="n"/>
      <c r="CA30" s="1496" t="n"/>
      <c r="CB30" s="2975" t="n"/>
      <c r="CC30" s="2868" t="n"/>
      <c r="CD30" s="2868" t="n"/>
      <c r="CE30" s="2971" t="n"/>
      <c r="CF30" s="2971" t="n"/>
      <c r="CG30" s="2868" t="n"/>
      <c r="CH30" s="1476" t="n"/>
      <c r="CI30" s="1496" t="n"/>
      <c r="CJ30" s="2975" t="n"/>
      <c r="CK30" s="2868" t="n"/>
      <c r="CL30" s="2868" t="n"/>
      <c r="CM30" s="2971" t="n"/>
      <c r="CN30" s="2971" t="n"/>
      <c r="CO30" s="2868" t="n"/>
      <c r="CP30" s="1476" t="n"/>
      <c r="CQ30" s="1492" t="n"/>
      <c r="CR30" s="3121" t="n"/>
      <c r="CS30" s="2868" t="n"/>
      <c r="CT30" s="2868" t="n"/>
      <c r="CU30" s="2868">
        <f>CR30-CS30</f>
        <v/>
      </c>
      <c r="CV30" s="2868">
        <f>CR30-CT30</f>
        <v/>
      </c>
      <c r="CW30" s="2868" t="n"/>
      <c r="CX30" s="2868">
        <f>IFERROR(CR30/CW30-1,"-")</f>
        <v/>
      </c>
      <c r="CY30" s="3390" t="n"/>
      <c r="CZ30" s="2868" t="n"/>
      <c r="DA30" s="2868" t="n"/>
      <c r="DB30" s="2868" t="n"/>
      <c r="DC30" s="2868" t="n"/>
      <c r="DD30" s="2868" t="n"/>
      <c r="DE30" s="1492">
        <f>+CZ30/DD30-1</f>
        <v/>
      </c>
      <c r="DF30" s="1492">
        <f>+DA30/DD30-1</f>
        <v/>
      </c>
      <c r="DG30" s="1492">
        <f>+DB30/DD30-1</f>
        <v/>
      </c>
      <c r="DH30" s="1492">
        <f>+DC30/DD30-1</f>
        <v/>
      </c>
      <c r="DI30" s="1547" t="n"/>
      <c r="DJ30" s="3366">
        <f>SUM(D30,J30,P30,V30,AD30,AL30,AU30,BC30,BK30,BT30,CB30,CJ30)-CR30</f>
        <v/>
      </c>
      <c r="DK30" s="3366">
        <f>SUM(E30,K30,Q30,W30,AE30,AM30,AV30,BD30,BL30,BU30,CC30,CK30)-CS30</f>
        <v/>
      </c>
      <c r="DL30" s="3366">
        <f>SUM(G30,M30,S30,AA30,AI30,AR30,AZ30,BH30,BQ30,BY30,CG30,CO30)-CW30</f>
        <v/>
      </c>
      <c r="DM30" s="3366">
        <f>SUM(D30,J30,P30,V30,AD30,AL30,AU30,BC30,,BN30,BV30,CD30,CL30)-CT30</f>
        <v/>
      </c>
      <c r="DX30" s="2847">
        <f>(CS30-CZ30)*10^6</f>
        <v/>
      </c>
      <c r="DY30" s="2847">
        <f>(CT30-DC30)*10^6</f>
        <v/>
      </c>
      <c r="DZ30" s="2847">
        <f>(CW30-DD30)*10^6</f>
        <v/>
      </c>
    </row>
    <row customFormat="1" hidden="1" r="31" s="1438">
      <c r="B31" s="1453" t="inlineStr">
        <is>
          <t xml:space="preserve">      vers MTN</t>
        </is>
      </c>
      <c r="C31" s="425" t="inlineStr">
        <is>
          <t>TRAF25</t>
        </is>
      </c>
      <c r="D31" s="2975" t="n"/>
      <c r="E31" s="2868" t="n"/>
      <c r="F31" s="3389" t="n"/>
      <c r="G31" s="2868" t="n"/>
      <c r="H31" s="1476" t="n"/>
      <c r="I31" s="1485" t="n"/>
      <c r="J31" s="2975" t="n"/>
      <c r="K31" s="2868" t="n"/>
      <c r="L31" s="3389" t="n"/>
      <c r="M31" s="2868" t="n"/>
      <c r="N31" s="1476" t="n"/>
      <c r="O31" s="1492" t="n"/>
      <c r="P31" s="2975" t="n"/>
      <c r="Q31" s="2868" t="n"/>
      <c r="R31" s="3389" t="n"/>
      <c r="S31" s="2868" t="n"/>
      <c r="T31" s="1476" t="n"/>
      <c r="U31" s="1496" t="n"/>
      <c r="V31" s="2975" t="n"/>
      <c r="W31" s="2868" t="n"/>
      <c r="X31" s="2868" t="n"/>
      <c r="Y31" s="2971" t="n"/>
      <c r="Z31" s="2971" t="n"/>
      <c r="AA31" s="2868" t="n"/>
      <c r="AB31" s="1476" t="n"/>
      <c r="AC31" s="1496" t="n"/>
      <c r="AD31" s="2975" t="n"/>
      <c r="AE31" s="2868" t="n"/>
      <c r="AF31" s="2868" t="n"/>
      <c r="AG31" s="2971" t="n"/>
      <c r="AH31" s="2971" t="n"/>
      <c r="AI31" s="2868" t="n"/>
      <c r="AJ31" s="1476" t="n"/>
      <c r="AK31" s="1496" t="n"/>
      <c r="AL31" s="2975" t="n"/>
      <c r="AM31" s="2868" t="n"/>
      <c r="AN31" s="2868" t="n"/>
      <c r="AO31" s="2868" t="n"/>
      <c r="AP31" s="2971" t="n"/>
      <c r="AQ31" s="2971" t="n"/>
      <c r="AR31" s="2868" t="n"/>
      <c r="AS31" s="1476" t="n"/>
      <c r="AT31" s="2869" t="n"/>
      <c r="AU31" s="2975" t="n"/>
      <c r="AV31" s="2868" t="n"/>
      <c r="AW31" s="2868" t="n"/>
      <c r="AX31" s="2971" t="n"/>
      <c r="AY31" s="2971" t="n"/>
      <c r="AZ31" s="2868" t="n"/>
      <c r="BA31" s="1476" t="n"/>
      <c r="BB31" s="1496" t="n"/>
      <c r="BC31" s="2975" t="n"/>
      <c r="BD31" s="2868" t="n"/>
      <c r="BE31" s="2868" t="n"/>
      <c r="BF31" s="2971" t="n"/>
      <c r="BG31" s="2971" t="n"/>
      <c r="BH31" s="2868" t="n"/>
      <c r="BI31" s="1476" t="n"/>
      <c r="BJ31" s="1496" t="n"/>
      <c r="BK31" s="2975" t="n"/>
      <c r="BL31" s="2868" t="n"/>
      <c r="BM31" s="2868" t="n"/>
      <c r="BN31" s="2868" t="n"/>
      <c r="BO31" s="2971" t="n"/>
      <c r="BP31" s="2971" t="n"/>
      <c r="BQ31" s="2868" t="n"/>
      <c r="BR31" s="1476" t="n"/>
      <c r="BS31" s="1496" t="n"/>
      <c r="BT31" s="2975" t="n"/>
      <c r="BU31" s="2868" t="n"/>
      <c r="BV31" s="2868" t="n"/>
      <c r="BW31" s="2971" t="n"/>
      <c r="BX31" s="2971" t="n"/>
      <c r="BY31" s="2868" t="n"/>
      <c r="BZ31" s="1476" t="n"/>
      <c r="CA31" s="1496" t="n"/>
      <c r="CB31" s="2975" t="n"/>
      <c r="CC31" s="2868" t="n"/>
      <c r="CD31" s="2868" t="n"/>
      <c r="CE31" s="2971" t="n"/>
      <c r="CF31" s="2971" t="n"/>
      <c r="CG31" s="2868" t="n"/>
      <c r="CH31" s="1476" t="n"/>
      <c r="CI31" s="1496" t="n"/>
      <c r="CJ31" s="2975" t="n"/>
      <c r="CK31" s="2868" t="n"/>
      <c r="CL31" s="2868" t="n"/>
      <c r="CM31" s="2971" t="n"/>
      <c r="CN31" s="2971" t="n"/>
      <c r="CO31" s="2868" t="n"/>
      <c r="CP31" s="1476" t="n"/>
      <c r="CQ31" s="1492" t="n"/>
      <c r="CR31" s="3121" t="n"/>
      <c r="CS31" s="2868" t="n"/>
      <c r="CT31" s="2868" t="n"/>
      <c r="CU31" s="2868">
        <f>CR31-CS31</f>
        <v/>
      </c>
      <c r="CV31" s="2868">
        <f>CR31-CT31</f>
        <v/>
      </c>
      <c r="CW31" s="2868" t="n"/>
      <c r="CX31" s="2868">
        <f>IFERROR(CR31/CW31-1,"-")</f>
        <v/>
      </c>
      <c r="CY31" s="3390" t="n"/>
      <c r="CZ31" s="2868" t="n"/>
      <c r="DA31" s="2868" t="n"/>
      <c r="DB31" s="2868" t="n"/>
      <c r="DC31" s="2868" t="n"/>
      <c r="DD31" s="2868" t="n"/>
      <c r="DE31" s="1492">
        <f>+CZ31/DD31-1</f>
        <v/>
      </c>
      <c r="DF31" s="1492">
        <f>+DA31/DD31-1</f>
        <v/>
      </c>
      <c r="DG31" s="1492">
        <f>+DB31/DD31-1</f>
        <v/>
      </c>
      <c r="DH31" s="1492">
        <f>+DC31/DD31-1</f>
        <v/>
      </c>
      <c r="DI31" s="1547" t="n"/>
      <c r="DJ31" s="3366">
        <f>SUM(D31,J31,P31,V31,AD31,AL31,AU31,BC31,BK31,BT31,CB31,CJ31)-CR31</f>
        <v/>
      </c>
      <c r="DK31" s="3366">
        <f>SUM(E31,K31,Q31,W31,AE31,AM31,AV31,BD31,BL31,BU31,CC31,CK31)-CS31</f>
        <v/>
      </c>
      <c r="DL31" s="3366">
        <f>SUM(G31,M31,S31,AA31,AI31,AR31,AZ31,BH31,BQ31,BY31,CG31,CO31)-CW31</f>
        <v/>
      </c>
      <c r="DM31" s="3366">
        <f>SUM(D31,J31,P31,V31,AD31,AL31,AU31,BC31,,BN31,BV31,CD31,CL31)-CT31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</row>
    <row customFormat="1" hidden="1" r="32" s="1438">
      <c r="B32" s="1453" t="inlineStr">
        <is>
          <t xml:space="preserve">      vers SBIN</t>
        </is>
      </c>
      <c r="C32" s="425" t="inlineStr">
        <is>
          <t>TRAF26</t>
        </is>
      </c>
      <c r="D32" s="2975" t="n"/>
      <c r="E32" s="2868" t="n"/>
      <c r="F32" s="3389" t="n"/>
      <c r="G32" s="2868" t="n"/>
      <c r="H32" s="1476" t="n"/>
      <c r="I32" s="1485" t="n"/>
      <c r="J32" s="2975" t="n"/>
      <c r="K32" s="2868" t="n"/>
      <c r="L32" s="3389" t="n"/>
      <c r="M32" s="2868" t="n"/>
      <c r="N32" s="1476" t="n"/>
      <c r="O32" s="1492" t="n"/>
      <c r="P32" s="2975" t="n"/>
      <c r="Q32" s="2868" t="n"/>
      <c r="R32" s="3389" t="n"/>
      <c r="S32" s="2868" t="n"/>
      <c r="T32" s="1476" t="n"/>
      <c r="U32" s="1496" t="n"/>
      <c r="V32" s="2975" t="n"/>
      <c r="W32" s="2868" t="n"/>
      <c r="X32" s="2868" t="n"/>
      <c r="Y32" s="2971" t="n"/>
      <c r="Z32" s="2971" t="n"/>
      <c r="AA32" s="2868" t="n"/>
      <c r="AB32" s="1476" t="n"/>
      <c r="AC32" s="1496" t="n"/>
      <c r="AD32" s="2975" t="n"/>
      <c r="AE32" s="2868" t="n"/>
      <c r="AF32" s="2868" t="n"/>
      <c r="AG32" s="2971" t="n"/>
      <c r="AH32" s="2971" t="n"/>
      <c r="AI32" s="2868" t="n"/>
      <c r="AJ32" s="1476" t="n"/>
      <c r="AK32" s="1496" t="n"/>
      <c r="AL32" s="2975" t="n"/>
      <c r="AM32" s="2868" t="n"/>
      <c r="AN32" s="2868" t="n"/>
      <c r="AO32" s="2868" t="n"/>
      <c r="AP32" s="2971" t="n"/>
      <c r="AQ32" s="2971" t="n"/>
      <c r="AR32" s="2868" t="n"/>
      <c r="AS32" s="1476" t="n"/>
      <c r="AT32" s="2869" t="n"/>
      <c r="AU32" s="2975" t="n"/>
      <c r="AV32" s="2868" t="n"/>
      <c r="AW32" s="2868" t="n"/>
      <c r="AX32" s="2971" t="n"/>
      <c r="AY32" s="2971" t="n"/>
      <c r="AZ32" s="2868" t="n"/>
      <c r="BA32" s="1476" t="n"/>
      <c r="BB32" s="1496" t="n"/>
      <c r="BC32" s="2975" t="n"/>
      <c r="BD32" s="2868" t="n"/>
      <c r="BE32" s="2868" t="n"/>
      <c r="BF32" s="2971" t="n"/>
      <c r="BG32" s="2971" t="n"/>
      <c r="BH32" s="2868" t="n"/>
      <c r="BI32" s="1476" t="n"/>
      <c r="BJ32" s="1496" t="n"/>
      <c r="BK32" s="2975" t="n"/>
      <c r="BL32" s="2868" t="n"/>
      <c r="BM32" s="2868" t="n"/>
      <c r="BN32" s="2868" t="n"/>
      <c r="BO32" s="2971" t="n"/>
      <c r="BP32" s="2971" t="n"/>
      <c r="BQ32" s="2868" t="n"/>
      <c r="BR32" s="1476" t="n"/>
      <c r="BS32" s="1496" t="n"/>
      <c r="BT32" s="2975" t="n"/>
      <c r="BU32" s="2868" t="n"/>
      <c r="BV32" s="2868" t="n"/>
      <c r="BW32" s="2971" t="n"/>
      <c r="BX32" s="2971" t="n"/>
      <c r="BY32" s="2868" t="n"/>
      <c r="BZ32" s="1476" t="n"/>
      <c r="CA32" s="1496" t="n"/>
      <c r="CB32" s="2975" t="n"/>
      <c r="CC32" s="2868" t="n"/>
      <c r="CD32" s="2868" t="n"/>
      <c r="CE32" s="2971" t="n"/>
      <c r="CF32" s="2971" t="n"/>
      <c r="CG32" s="2868" t="n"/>
      <c r="CH32" s="1476" t="n"/>
      <c r="CI32" s="1496" t="n"/>
      <c r="CJ32" s="2975" t="n"/>
      <c r="CK32" s="2868" t="n"/>
      <c r="CL32" s="2868" t="n"/>
      <c r="CM32" s="2971" t="n"/>
      <c r="CN32" s="2971" t="n"/>
      <c r="CO32" s="2868" t="n"/>
      <c r="CP32" s="1476" t="n"/>
      <c r="CQ32" s="1492" t="n"/>
      <c r="CR32" s="3121" t="n"/>
      <c r="CS32" s="2868" t="n"/>
      <c r="CT32" s="2868" t="n"/>
      <c r="CU32" s="2868">
        <f>CR32-CS32</f>
        <v/>
      </c>
      <c r="CV32" s="2868">
        <f>CR32-CT32</f>
        <v/>
      </c>
      <c r="CW32" s="2868" t="n"/>
      <c r="CX32" s="2868">
        <f>IFERROR(CR32/CW32-1,"-")</f>
        <v/>
      </c>
      <c r="CY32" s="3390" t="n"/>
      <c r="CZ32" s="2868" t="n"/>
      <c r="DA32" s="2868" t="n"/>
      <c r="DB32" s="2868" t="n"/>
      <c r="DC32" s="2868" t="n"/>
      <c r="DD32" s="2868" t="n"/>
      <c r="DE32" s="1492" t="n"/>
      <c r="DF32" s="1492" t="n"/>
      <c r="DG32" s="1492" t="n"/>
      <c r="DH32" s="1492" t="n"/>
      <c r="DI32" s="1547" t="n"/>
      <c r="DJ32" s="3366">
        <f>SUM(D32,J32,P32,V32,AD32,AL32,AU32,BC32,BK32,BT32,CB32,CJ32)-CR32</f>
        <v/>
      </c>
      <c r="DK32" s="3366">
        <f>SUM(E32,K32,Q32,W32,AE32,AM32,AV32,BD32,BL32,BU32,CC32,CK32)-CS32</f>
        <v/>
      </c>
      <c r="DL32" s="3366">
        <f>SUM(G32,M32,S32,AA32,AI32,AR32,AZ32,BH32,BQ32,BY32,CG32,CO32)-CW32</f>
        <v/>
      </c>
      <c r="DM32" s="3366">
        <f>SUM(D32,J32,P32,V32,AD32,AL32,AU32,BC32,,BN32,BV32,CD32,CL32)-CT32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</row>
    <row customFormat="1" hidden="1" r="33" s="1438">
      <c r="B33" s="1453" t="inlineStr">
        <is>
          <t xml:space="preserve">      vers BBCOM, LIBERCOM</t>
        </is>
      </c>
      <c r="C33" s="425" t="inlineStr">
        <is>
          <t>TRAF27</t>
        </is>
      </c>
      <c r="D33" s="3397" t="n"/>
      <c r="E33" s="2868" t="n"/>
      <c r="F33" s="3389" t="n"/>
      <c r="G33" s="2868" t="n"/>
      <c r="H33" s="1476" t="n"/>
      <c r="I33" s="1485" t="n"/>
      <c r="J33" s="3397" t="n"/>
      <c r="K33" s="2868" t="n"/>
      <c r="L33" s="3389" t="n"/>
      <c r="M33" s="2868" t="n"/>
      <c r="N33" s="1476" t="n"/>
      <c r="O33" s="1492" t="n"/>
      <c r="P33" s="3397" t="n"/>
      <c r="Q33" s="2868" t="n"/>
      <c r="R33" s="3389" t="n"/>
      <c r="S33" s="2868" t="n"/>
      <c r="T33" s="1476" t="n"/>
      <c r="U33" s="1496" t="n"/>
      <c r="V33" s="3397" t="n"/>
      <c r="W33" s="2868" t="n"/>
      <c r="X33" s="2868" t="n"/>
      <c r="Y33" s="2971" t="n"/>
      <c r="Z33" s="2971" t="n"/>
      <c r="AA33" s="2868" t="n"/>
      <c r="AB33" s="1476" t="n"/>
      <c r="AC33" s="1496" t="n"/>
      <c r="AD33" s="3397" t="n"/>
      <c r="AE33" s="2868" t="n"/>
      <c r="AF33" s="2868" t="n"/>
      <c r="AG33" s="2971" t="n"/>
      <c r="AH33" s="2971" t="n"/>
      <c r="AI33" s="2868" t="n"/>
      <c r="AJ33" s="1476" t="n"/>
      <c r="AK33" s="1496" t="n"/>
      <c r="AL33" s="3397" t="n"/>
      <c r="AM33" s="2868" t="n"/>
      <c r="AN33" s="2868" t="n"/>
      <c r="AO33" s="2868" t="n"/>
      <c r="AP33" s="2971" t="n"/>
      <c r="AQ33" s="2971" t="n"/>
      <c r="AR33" s="2868" t="n"/>
      <c r="AS33" s="1476" t="n"/>
      <c r="AT33" s="2869" t="n"/>
      <c r="AU33" s="3397" t="n"/>
      <c r="AV33" s="2868" t="n"/>
      <c r="AW33" s="2868" t="n"/>
      <c r="AX33" s="2971" t="n"/>
      <c r="AY33" s="2971" t="n"/>
      <c r="AZ33" s="2868" t="n"/>
      <c r="BA33" s="1476" t="n"/>
      <c r="BB33" s="1496" t="n"/>
      <c r="BC33" s="3397" t="n"/>
      <c r="BD33" s="2868" t="n"/>
      <c r="BE33" s="2868" t="n"/>
      <c r="BF33" s="2971" t="n"/>
      <c r="BG33" s="2971" t="n"/>
      <c r="BH33" s="2868" t="n"/>
      <c r="BI33" s="1476" t="n"/>
      <c r="BJ33" s="1496" t="n"/>
      <c r="BK33" s="3397" t="n"/>
      <c r="BL33" s="2868" t="n"/>
      <c r="BM33" s="2868" t="n"/>
      <c r="BN33" s="2868" t="n"/>
      <c r="BO33" s="2971" t="n"/>
      <c r="BP33" s="2971" t="n"/>
      <c r="BQ33" s="2868" t="n"/>
      <c r="BR33" s="1476" t="n"/>
      <c r="BS33" s="1496" t="n"/>
      <c r="BT33" s="3397" t="n"/>
      <c r="BU33" s="2868" t="n"/>
      <c r="BV33" s="2868" t="n"/>
      <c r="BW33" s="2971" t="n"/>
      <c r="BX33" s="2971" t="n"/>
      <c r="BY33" s="2868" t="n"/>
      <c r="BZ33" s="1476" t="n"/>
      <c r="CA33" s="1496" t="n"/>
      <c r="CB33" s="3397" t="n"/>
      <c r="CC33" s="2868" t="n"/>
      <c r="CD33" s="2868" t="n"/>
      <c r="CE33" s="2971" t="n"/>
      <c r="CF33" s="2971" t="n"/>
      <c r="CG33" s="2868" t="n"/>
      <c r="CH33" s="1476" t="n"/>
      <c r="CI33" s="1496" t="n"/>
      <c r="CJ33" s="3397" t="n"/>
      <c r="CK33" s="2868" t="n"/>
      <c r="CL33" s="2868" t="n"/>
      <c r="CM33" s="2971" t="n"/>
      <c r="CN33" s="2971" t="n"/>
      <c r="CO33" s="2868" t="n"/>
      <c r="CP33" s="1476" t="n"/>
      <c r="CQ33" s="1492" t="n"/>
      <c r="CR33" s="3121" t="n"/>
      <c r="CS33" s="2868" t="n"/>
      <c r="CT33" s="2868" t="n"/>
      <c r="CU33" s="2868">
        <f>CR33-CS33</f>
        <v/>
      </c>
      <c r="CV33" s="2868">
        <f>CR33-CT33</f>
        <v/>
      </c>
      <c r="CW33" s="2868" t="n"/>
      <c r="CX33" s="2868">
        <f>IFERROR(CR33/CW33-1,"-")</f>
        <v/>
      </c>
      <c r="CY33" s="3390" t="n"/>
      <c r="CZ33" s="2868" t="n"/>
      <c r="DA33" s="2868" t="n"/>
      <c r="DB33" s="2868" t="n"/>
      <c r="DC33" s="2868" t="n"/>
      <c r="DD33" s="2868" t="n"/>
      <c r="DE33" s="1492" t="n"/>
      <c r="DF33" s="1492" t="n"/>
      <c r="DG33" s="1492" t="n"/>
      <c r="DH33" s="1492" t="n"/>
      <c r="DI33" s="1547" t="n"/>
      <c r="DJ33" s="3366">
        <f>SUM(D33,J33,P33,V33,AD33,AL33,AU33,BC33,BK33,BT33,CB33,CJ33)-CR33</f>
        <v/>
      </c>
      <c r="DK33" s="3366">
        <f>SUM(E33,K33,Q33,W33,AE33,AM33,AV33,BD33,BL33,BU33,CC33,CK33)-CS33</f>
        <v/>
      </c>
      <c r="DL33" s="3366">
        <f>SUM(G33,M33,S33,AA33,AI33,AR33,AZ33,BH33,BQ33,BY33,CG33,CO33)-CW33</f>
        <v/>
      </c>
      <c r="DM33" s="3366">
        <f>SUM(D33,J33,P33,V33,AD33,AL33,AU33,BC33,,BN33,BV33,CD33,CL33)-CT33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</row>
    <row customFormat="1" hidden="1" r="34" s="1438">
      <c r="B34" s="1453" t="inlineStr">
        <is>
          <t xml:space="preserve">      Outbound roaming</t>
        </is>
      </c>
      <c r="C34" s="425" t="inlineStr">
        <is>
          <t>TRAF28</t>
        </is>
      </c>
      <c r="D34" s="3397" t="n"/>
      <c r="E34" s="2868" t="n"/>
      <c r="F34" s="3389" t="n"/>
      <c r="G34" s="2868" t="n"/>
      <c r="H34" s="1476" t="n"/>
      <c r="I34" s="1485" t="n"/>
      <c r="J34" s="3397" t="n"/>
      <c r="K34" s="2868" t="n"/>
      <c r="L34" s="3389" t="n"/>
      <c r="M34" s="2868" t="n"/>
      <c r="N34" s="1476" t="n"/>
      <c r="O34" s="1492" t="n"/>
      <c r="P34" s="3397" t="n"/>
      <c r="Q34" s="2868" t="n"/>
      <c r="R34" s="3389" t="n"/>
      <c r="S34" s="2868" t="n"/>
      <c r="T34" s="1476" t="n"/>
      <c r="U34" s="1496" t="n"/>
      <c r="V34" s="3397" t="n"/>
      <c r="W34" s="2868" t="n"/>
      <c r="X34" s="2868" t="n"/>
      <c r="Y34" s="2971" t="n"/>
      <c r="Z34" s="2971" t="n"/>
      <c r="AA34" s="2868" t="n"/>
      <c r="AB34" s="1476" t="n"/>
      <c r="AC34" s="1496" t="n"/>
      <c r="AD34" s="3397" t="n"/>
      <c r="AE34" s="2868" t="n"/>
      <c r="AF34" s="2868" t="n"/>
      <c r="AG34" s="2971" t="n"/>
      <c r="AH34" s="2971" t="n"/>
      <c r="AI34" s="2868" t="n"/>
      <c r="AJ34" s="1476" t="n"/>
      <c r="AK34" s="1496" t="n"/>
      <c r="AL34" s="3397" t="n"/>
      <c r="AM34" s="2868" t="n"/>
      <c r="AN34" s="2868" t="n"/>
      <c r="AO34" s="2868" t="n"/>
      <c r="AP34" s="2971" t="n"/>
      <c r="AQ34" s="2971" t="n"/>
      <c r="AR34" s="2868" t="n"/>
      <c r="AS34" s="1476" t="n"/>
      <c r="AT34" s="2869" t="n"/>
      <c r="AU34" s="3397" t="n"/>
      <c r="AV34" s="2868" t="n"/>
      <c r="AW34" s="2868" t="n"/>
      <c r="AX34" s="2971" t="n"/>
      <c r="AY34" s="2971" t="n"/>
      <c r="AZ34" s="2868" t="n"/>
      <c r="BA34" s="1476" t="n"/>
      <c r="BB34" s="1496" t="n"/>
      <c r="BC34" s="3397" t="n"/>
      <c r="BD34" s="2868" t="n"/>
      <c r="BE34" s="2868" t="n"/>
      <c r="BF34" s="2971" t="n"/>
      <c r="BG34" s="2971" t="n"/>
      <c r="BH34" s="2868" t="n"/>
      <c r="BI34" s="1476" t="n"/>
      <c r="BJ34" s="1496" t="n"/>
      <c r="BK34" s="3397" t="n"/>
      <c r="BL34" s="2868" t="n"/>
      <c r="BM34" s="2868" t="n"/>
      <c r="BN34" s="2868" t="n"/>
      <c r="BO34" s="2971" t="n"/>
      <c r="BP34" s="2971" t="n"/>
      <c r="BQ34" s="2868" t="n"/>
      <c r="BR34" s="1476" t="n"/>
      <c r="BS34" s="1496" t="n"/>
      <c r="BT34" s="3397" t="n"/>
      <c r="BU34" s="2868" t="n"/>
      <c r="BV34" s="2868" t="n"/>
      <c r="BW34" s="2971" t="n"/>
      <c r="BX34" s="2971" t="n"/>
      <c r="BY34" s="2868" t="n"/>
      <c r="BZ34" s="1476" t="n"/>
      <c r="CA34" s="1496" t="n"/>
      <c r="CB34" s="3397" t="n"/>
      <c r="CC34" s="2868" t="n"/>
      <c r="CD34" s="2868" t="n"/>
      <c r="CE34" s="2971" t="n"/>
      <c r="CF34" s="2971" t="n"/>
      <c r="CG34" s="2868" t="n"/>
      <c r="CH34" s="1476" t="n"/>
      <c r="CI34" s="1496" t="n"/>
      <c r="CJ34" s="3397" t="n"/>
      <c r="CK34" s="2868" t="n"/>
      <c r="CL34" s="2868" t="n"/>
      <c r="CM34" s="2971" t="n"/>
      <c r="CN34" s="2971" t="n"/>
      <c r="CO34" s="2868" t="n"/>
      <c r="CP34" s="1476" t="n"/>
      <c r="CQ34" s="1492" t="n"/>
      <c r="CR34" s="3121" t="n"/>
      <c r="CS34" s="2868" t="n"/>
      <c r="CT34" s="2868" t="n"/>
      <c r="CU34" s="2868">
        <f>CR34-CS34</f>
        <v/>
      </c>
      <c r="CV34" s="2868">
        <f>CR34-CT34</f>
        <v/>
      </c>
      <c r="CW34" s="2868" t="n"/>
      <c r="CX34" s="2868">
        <f>IFERROR(CR34/CW34-1,"-")</f>
        <v/>
      </c>
      <c r="CY34" s="3390" t="n"/>
      <c r="CZ34" s="2868" t="n"/>
      <c r="DA34" s="2868" t="n"/>
      <c r="DB34" s="2868" t="n"/>
      <c r="DC34" s="2868" t="n"/>
      <c r="DD34" s="2868" t="n"/>
      <c r="DE34" s="1492" t="n"/>
      <c r="DF34" s="1492" t="n"/>
      <c r="DG34" s="1492" t="n"/>
      <c r="DH34" s="1492" t="n"/>
      <c r="DI34" s="1547" t="n"/>
      <c r="DJ34" s="3366">
        <f>SUM(D34,J34,P34,V34,AD34,AL34,AU34,BC34,BK34,BT34,CB34,CJ34)-CR34</f>
        <v/>
      </c>
      <c r="DK34" s="3366">
        <f>SUM(E34,K34,Q34,W34,AE34,AM34,AV34,BD34,BL34,BU34,CC34,CK34)-CS34</f>
        <v/>
      </c>
      <c r="DL34" s="3366">
        <f>SUM(G34,M34,S34,AA34,AI34,AR34,AZ34,BH34,BQ34,BY34,CG34,CO34)-CW34</f>
        <v/>
      </c>
      <c r="DM34" s="3366">
        <f>SUM(D34,J34,P34,V34,AD34,AL34,AU34,BC34,,BN34,BV34,CD34,CL34)-CT34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</row>
    <row customFormat="1" customHeight="1" hidden="1" ht="7.5" r="35" s="1438">
      <c r="B35" s="1453" t="n"/>
      <c r="C35" s="425" t="inlineStr">
        <is>
          <t>TRAF29</t>
        </is>
      </c>
      <c r="D35" s="3388" t="n"/>
      <c r="E35" s="2868" t="n"/>
      <c r="F35" s="3389" t="n"/>
      <c r="G35" s="2868" t="n"/>
      <c r="H35" s="1476" t="n"/>
      <c r="I35" s="1485" t="n"/>
      <c r="J35" s="3388" t="n"/>
      <c r="K35" s="2868" t="n"/>
      <c r="L35" s="3389" t="n"/>
      <c r="M35" s="2868" t="n"/>
      <c r="N35" s="1476" t="n"/>
      <c r="O35" s="1492" t="n"/>
      <c r="P35" s="3388" t="n"/>
      <c r="Q35" s="2868" t="n"/>
      <c r="R35" s="3389" t="n"/>
      <c r="S35" s="2868" t="n"/>
      <c r="T35" s="1476" t="n"/>
      <c r="U35" s="1496" t="n"/>
      <c r="V35" s="3388" t="n"/>
      <c r="W35" s="2868" t="n"/>
      <c r="X35" s="2868" t="n"/>
      <c r="Y35" s="2971" t="n"/>
      <c r="Z35" s="2971" t="n"/>
      <c r="AA35" s="2868" t="n"/>
      <c r="AB35" s="1476" t="n"/>
      <c r="AC35" s="1496" t="n"/>
      <c r="AD35" s="3388" t="n"/>
      <c r="AE35" s="2868" t="n"/>
      <c r="AF35" s="2868" t="n"/>
      <c r="AG35" s="2971" t="n"/>
      <c r="AH35" s="2971" t="n"/>
      <c r="AI35" s="2868" t="n"/>
      <c r="AJ35" s="1476" t="n"/>
      <c r="AK35" s="1496" t="n"/>
      <c r="AL35" s="3388" t="n"/>
      <c r="AM35" s="2868" t="n"/>
      <c r="AN35" s="2868" t="n"/>
      <c r="AO35" s="2868" t="n"/>
      <c r="AP35" s="2971" t="n"/>
      <c r="AQ35" s="2971" t="n"/>
      <c r="AR35" s="2868" t="n"/>
      <c r="AS35" s="1476" t="n"/>
      <c r="AT35" s="2869" t="n"/>
      <c r="AU35" s="3388" t="n"/>
      <c r="AV35" s="2868" t="n"/>
      <c r="AW35" s="2868" t="n"/>
      <c r="AX35" s="2971" t="n"/>
      <c r="AY35" s="2971" t="n"/>
      <c r="AZ35" s="2868" t="n"/>
      <c r="BA35" s="1476" t="n"/>
      <c r="BB35" s="1496" t="n"/>
      <c r="BC35" s="3388" t="n"/>
      <c r="BD35" s="2868" t="n"/>
      <c r="BE35" s="2868" t="n"/>
      <c r="BF35" s="2971" t="n"/>
      <c r="BG35" s="2971" t="n"/>
      <c r="BH35" s="2868" t="n"/>
      <c r="BI35" s="1476" t="n"/>
      <c r="BJ35" s="1496" t="n"/>
      <c r="BK35" s="3388" t="n"/>
      <c r="BL35" s="2868" t="n"/>
      <c r="BM35" s="2868" t="n"/>
      <c r="BN35" s="2868" t="n"/>
      <c r="BO35" s="2971" t="n"/>
      <c r="BP35" s="2971" t="n"/>
      <c r="BQ35" s="2868" t="n"/>
      <c r="BR35" s="1476" t="n"/>
      <c r="BS35" s="1496" t="n"/>
      <c r="BT35" s="3388" t="n"/>
      <c r="BU35" s="2868" t="n"/>
      <c r="BV35" s="2868" t="n"/>
      <c r="BW35" s="2971" t="n"/>
      <c r="BX35" s="2971" t="n"/>
      <c r="BY35" s="2868" t="n"/>
      <c r="BZ35" s="1476" t="n"/>
      <c r="CA35" s="1496" t="n"/>
      <c r="CB35" s="3388" t="n"/>
      <c r="CC35" s="2868" t="n"/>
      <c r="CD35" s="2868" t="n"/>
      <c r="CE35" s="2971" t="n"/>
      <c r="CF35" s="2971" t="n"/>
      <c r="CG35" s="2868" t="n"/>
      <c r="CH35" s="1476" t="n"/>
      <c r="CI35" s="1496" t="n"/>
      <c r="CJ35" s="3388" t="n"/>
      <c r="CK35" s="2868" t="n"/>
      <c r="CL35" s="2868" t="n"/>
      <c r="CM35" s="2971" t="n"/>
      <c r="CN35" s="2971" t="n"/>
      <c r="CO35" s="2868" t="n"/>
      <c r="CP35" s="1476" t="n"/>
      <c r="CQ35" s="1492" t="n"/>
      <c r="CR35" s="3121" t="n"/>
      <c r="CS35" s="2868" t="n"/>
      <c r="CT35" s="2868" t="n"/>
      <c r="CU35" s="2868" t="n"/>
      <c r="CV35" s="2868" t="n"/>
      <c r="CW35" s="2868" t="n"/>
      <c r="CX35" s="2868">
        <f>IFERROR(CR35/CW35-1,"-")</f>
        <v/>
      </c>
      <c r="CY35" s="3390" t="n"/>
      <c r="CZ35" s="2868" t="n"/>
      <c r="DA35" s="2868" t="n"/>
      <c r="DB35" s="2868" t="n"/>
      <c r="DC35" s="2868" t="n"/>
      <c r="DD35" s="2868" t="n"/>
      <c r="DE35" s="1492" t="n"/>
      <c r="DF35" s="1492" t="n"/>
      <c r="DG35" s="1492" t="n"/>
      <c r="DH35" s="1492" t="n"/>
      <c r="DI35" s="1547" t="n"/>
      <c r="DJ35" s="3366">
        <f>SUM(D35,J35,P35,V35,AD35,AL35,AU35,BC35,BK35,BT35,CB35,CJ35)-CR35</f>
        <v/>
      </c>
      <c r="DK35" s="3366">
        <f>SUM(E35,K35,Q35,W35,AE35,AM35,AV35,BD35,BL35,BU35,CC35,CK35)-CS35</f>
        <v/>
      </c>
      <c r="DL35" s="3366">
        <f>SUM(G35,M35,S35,AA35,AI35,AR35,AZ35,BH35,BQ35,BY35,CG35,CO35)-CW35</f>
        <v/>
      </c>
      <c r="DM35" s="3366">
        <f>SUM(D35,J35,P35,V35,AD35,AL35,AU35,BC35,,BN35,BV35,CD35,CL35)-CT35</f>
        <v/>
      </c>
      <c r="DX35" s="2847">
        <f>(CS35-CZ35)*10^6</f>
        <v/>
      </c>
      <c r="DY35" s="2847">
        <f>(CT35-DC35)*10^6</f>
        <v/>
      </c>
      <c r="DZ35" s="2847">
        <f>(CW35-DD35)*10^6</f>
        <v/>
      </c>
    </row>
    <row customFormat="1" hidden="1" r="36" s="1439">
      <c r="B36" s="1459" t="inlineStr">
        <is>
          <t>Business Postpaid</t>
        </is>
      </c>
      <c r="C36" s="425" t="inlineStr">
        <is>
          <t>TRAF30</t>
        </is>
      </c>
      <c r="D36" s="3398" t="n"/>
      <c r="E36" s="3398" t="n"/>
      <c r="F36" s="3399" t="n"/>
      <c r="G36" s="3398" t="n"/>
      <c r="H36" s="1481" t="n"/>
      <c r="I36" s="1486" t="n"/>
      <c r="J36" s="3398" t="n"/>
      <c r="K36" s="3398" t="n"/>
      <c r="L36" s="3399" t="n"/>
      <c r="M36" s="3398" t="n"/>
      <c r="N36" s="1481" t="n"/>
      <c r="O36" s="1494" t="n"/>
      <c r="P36" s="3398" t="n"/>
      <c r="Q36" s="3398" t="n"/>
      <c r="R36" s="3399" t="n"/>
      <c r="S36" s="3398" t="n"/>
      <c r="T36" s="1481" t="n"/>
      <c r="U36" s="1498" t="n"/>
      <c r="V36" s="3398" t="n"/>
      <c r="W36" s="3398" t="n"/>
      <c r="X36" s="3398" t="n"/>
      <c r="Y36" s="3400" t="n"/>
      <c r="Z36" s="3400" t="n"/>
      <c r="AA36" s="3398" t="n"/>
      <c r="AB36" s="1481" t="n"/>
      <c r="AC36" s="1498" t="n"/>
      <c r="AD36" s="3398" t="n"/>
      <c r="AE36" s="3398" t="n"/>
      <c r="AF36" s="3398" t="n"/>
      <c r="AG36" s="3400" t="n"/>
      <c r="AH36" s="3400" t="n"/>
      <c r="AI36" s="3398" t="n"/>
      <c r="AJ36" s="1481" t="n"/>
      <c r="AK36" s="1498" t="n"/>
      <c r="AL36" s="3398" t="n"/>
      <c r="AM36" s="3398" t="n"/>
      <c r="AN36" s="3398" t="n"/>
      <c r="AO36" s="3398" t="n"/>
      <c r="AP36" s="3400" t="n"/>
      <c r="AQ36" s="3400" t="n"/>
      <c r="AR36" s="3398" t="n"/>
      <c r="AS36" s="1481" t="n"/>
      <c r="AT36" s="3394" t="n"/>
      <c r="AU36" s="3398" t="n"/>
      <c r="AV36" s="3398" t="n"/>
      <c r="AW36" s="3398" t="n"/>
      <c r="AX36" s="3400" t="n"/>
      <c r="AY36" s="3400" t="n"/>
      <c r="AZ36" s="3398" t="n"/>
      <c r="BA36" s="1481" t="n"/>
      <c r="BB36" s="1498" t="n"/>
      <c r="BC36" s="3398" t="n"/>
      <c r="BD36" s="3398" t="n"/>
      <c r="BE36" s="3398" t="n"/>
      <c r="BF36" s="3400" t="n"/>
      <c r="BG36" s="3400" t="n"/>
      <c r="BH36" s="3398" t="n"/>
      <c r="BI36" s="1481" t="n"/>
      <c r="BJ36" s="1498" t="n"/>
      <c r="BK36" s="3398" t="n"/>
      <c r="BL36" s="3398" t="n"/>
      <c r="BM36" s="3398" t="n"/>
      <c r="BN36" s="3398" t="n"/>
      <c r="BO36" s="3400" t="n"/>
      <c r="BP36" s="3400" t="n"/>
      <c r="BQ36" s="3398" t="n"/>
      <c r="BR36" s="1481" t="n"/>
      <c r="BS36" s="1498" t="n"/>
      <c r="BT36" s="3398" t="n"/>
      <c r="BU36" s="3398" t="n"/>
      <c r="BV36" s="3398" t="n"/>
      <c r="BW36" s="3400" t="n"/>
      <c r="BX36" s="3400" t="n"/>
      <c r="BY36" s="3398" t="n"/>
      <c r="BZ36" s="1481" t="n"/>
      <c r="CA36" s="1498" t="n"/>
      <c r="CB36" s="3398" t="n"/>
      <c r="CC36" s="3398" t="n"/>
      <c r="CD36" s="3398" t="n"/>
      <c r="CE36" s="3400" t="n"/>
      <c r="CF36" s="3400" t="n"/>
      <c r="CG36" s="3398" t="n"/>
      <c r="CH36" s="1481" t="n"/>
      <c r="CI36" s="1498" t="n"/>
      <c r="CJ36" s="3398" t="n"/>
      <c r="CK36" s="3398" t="n"/>
      <c r="CL36" s="3398" t="n"/>
      <c r="CM36" s="3400" t="n"/>
      <c r="CN36" s="3400" t="n"/>
      <c r="CO36" s="3398" t="n"/>
      <c r="CP36" s="1481" t="n"/>
      <c r="CQ36" s="1494" t="n"/>
      <c r="CR36" s="3106" t="n"/>
      <c r="CS36" s="3085" t="n"/>
      <c r="CT36" s="3398" t="n"/>
      <c r="CU36" s="3398">
        <f>CR36-CS36</f>
        <v/>
      </c>
      <c r="CV36" s="3398">
        <f>CR36-CT36</f>
        <v/>
      </c>
      <c r="CW36" s="3398" t="n"/>
      <c r="CX36" s="3398">
        <f>IFERROR(CR36/CW36-1,"-")</f>
        <v/>
      </c>
      <c r="CY36" s="3401" t="n"/>
      <c r="CZ36" s="3398" t="n"/>
      <c r="DA36" s="3398" t="n"/>
      <c r="DB36" s="3398" t="n"/>
      <c r="DC36" s="3398" t="n"/>
      <c r="DD36" s="3398" t="n"/>
      <c r="DE36" s="1494">
        <f>+CZ36/DD36-1</f>
        <v/>
      </c>
      <c r="DF36" s="1494">
        <f>+DA36/DD36-1</f>
        <v/>
      </c>
      <c r="DG36" s="1494">
        <f>+DB36/DD36-1</f>
        <v/>
      </c>
      <c r="DH36" s="1494">
        <f>+DC36/DD36-1</f>
        <v/>
      </c>
      <c r="DI36" s="1548" t="n"/>
      <c r="DJ36" s="3366">
        <f>SUM(D36,J36,P36,V36,AD36,AL36,AU36,BC36,BK36,BT36,CB36,CJ36)-CR36</f>
        <v/>
      </c>
      <c r="DK36" s="3366">
        <f>SUM(E36,K36,Q36,W36,AE36,AM36,AV36,BD36,BL36,BU36,CC36,CK36)-CS36</f>
        <v/>
      </c>
      <c r="DL36" s="3366">
        <f>SUM(G36,M36,S36,AA36,AI36,AR36,AZ36,BH36,BQ36,BY36,CG36,CO36)-CW36</f>
        <v/>
      </c>
      <c r="DM36" s="3366">
        <f>SUM(D36,J36,P36,V36,AD36,AL36,AU36,BC36,,BN36,BV36,CD36,CL36)-CT36</f>
        <v/>
      </c>
      <c r="DX36" s="2847">
        <f>(CS36-CZ36)*10^6</f>
        <v/>
      </c>
      <c r="DY36" s="2847">
        <f>(CT36-DC36)*10^6</f>
        <v/>
      </c>
      <c r="DZ36" s="2847">
        <f>(CW36-DD36)*10^6</f>
        <v/>
      </c>
    </row>
    <row customFormat="1" hidden="1" r="37" s="1438">
      <c r="B37" s="1453" t="inlineStr">
        <is>
          <t xml:space="preserve">     vers le fixe</t>
        </is>
      </c>
      <c r="C37" s="425" t="inlineStr">
        <is>
          <t>TRAF31</t>
        </is>
      </c>
      <c r="D37" s="2975" t="n"/>
      <c r="E37" s="2868" t="n"/>
      <c r="F37" s="3389" t="n"/>
      <c r="G37" s="2868" t="n"/>
      <c r="H37" s="1476" t="n"/>
      <c r="I37" s="1485" t="n"/>
      <c r="J37" s="2975" t="n"/>
      <c r="K37" s="2868" t="n"/>
      <c r="L37" s="3389" t="n"/>
      <c r="M37" s="2868" t="n"/>
      <c r="N37" s="1476" t="n"/>
      <c r="O37" s="1492" t="n"/>
      <c r="P37" s="2975" t="n"/>
      <c r="Q37" s="2868" t="n"/>
      <c r="R37" s="3389" t="n"/>
      <c r="S37" s="2868" t="n"/>
      <c r="T37" s="1476" t="n"/>
      <c r="U37" s="1496" t="n"/>
      <c r="V37" s="2975" t="n"/>
      <c r="W37" s="2868" t="n"/>
      <c r="X37" s="2868" t="n"/>
      <c r="Y37" s="2971" t="n"/>
      <c r="Z37" s="2971" t="n"/>
      <c r="AA37" s="2868" t="n"/>
      <c r="AB37" s="1476" t="n"/>
      <c r="AC37" s="1496" t="n"/>
      <c r="AD37" s="2975" t="n"/>
      <c r="AE37" s="2868" t="n"/>
      <c r="AF37" s="2868" t="n"/>
      <c r="AG37" s="2971" t="n"/>
      <c r="AH37" s="2971" t="n"/>
      <c r="AI37" s="2868" t="n"/>
      <c r="AJ37" s="1476" t="n"/>
      <c r="AK37" s="1496" t="n"/>
      <c r="AL37" s="2975" t="n"/>
      <c r="AM37" s="2868" t="n"/>
      <c r="AN37" s="2868" t="n"/>
      <c r="AO37" s="2868" t="n"/>
      <c r="AP37" s="2971" t="n"/>
      <c r="AQ37" s="2971" t="n"/>
      <c r="AR37" s="2868" t="n"/>
      <c r="AS37" s="1476" t="n"/>
      <c r="AT37" s="2869" t="n"/>
      <c r="AU37" s="2975" t="n"/>
      <c r="AV37" s="2868" t="n"/>
      <c r="AW37" s="2868" t="n"/>
      <c r="AX37" s="2971" t="n"/>
      <c r="AY37" s="2971" t="n"/>
      <c r="AZ37" s="2868" t="n"/>
      <c r="BA37" s="1476" t="n"/>
      <c r="BB37" s="1496" t="n"/>
      <c r="BC37" s="2975" t="n"/>
      <c r="BD37" s="2868" t="n"/>
      <c r="BE37" s="2868" t="n"/>
      <c r="BF37" s="2971" t="n"/>
      <c r="BG37" s="2971" t="n"/>
      <c r="BH37" s="2868" t="n"/>
      <c r="BI37" s="1476" t="n"/>
      <c r="BJ37" s="1496" t="n"/>
      <c r="BK37" s="2975" t="n"/>
      <c r="BL37" s="2868" t="n"/>
      <c r="BM37" s="2868" t="n"/>
      <c r="BN37" s="2868" t="n"/>
      <c r="BO37" s="2971" t="n"/>
      <c r="BP37" s="2971" t="n"/>
      <c r="BQ37" s="2868" t="n"/>
      <c r="BR37" s="1476" t="n"/>
      <c r="BS37" s="1496" t="n"/>
      <c r="BT37" s="2975" t="n"/>
      <c r="BU37" s="2868" t="n"/>
      <c r="BV37" s="2868" t="n"/>
      <c r="BW37" s="2971" t="n"/>
      <c r="BX37" s="2971" t="n"/>
      <c r="BY37" s="2868" t="n"/>
      <c r="BZ37" s="1476" t="n"/>
      <c r="CA37" s="1496" t="n"/>
      <c r="CB37" s="2975" t="n"/>
      <c r="CC37" s="2868" t="n"/>
      <c r="CD37" s="2868" t="n"/>
      <c r="CE37" s="2971" t="n"/>
      <c r="CF37" s="2971" t="n"/>
      <c r="CG37" s="2868" t="n"/>
      <c r="CH37" s="1476" t="n"/>
      <c r="CI37" s="1496" t="n"/>
      <c r="CJ37" s="2975" t="n"/>
      <c r="CK37" s="2868" t="n"/>
      <c r="CL37" s="2868" t="n"/>
      <c r="CM37" s="2971" t="n"/>
      <c r="CN37" s="2971" t="n"/>
      <c r="CO37" s="2868" t="n"/>
      <c r="CP37" s="1476" t="n"/>
      <c r="CQ37" s="1492" t="n"/>
      <c r="CR37" s="3121" t="n"/>
      <c r="CS37" s="2868" t="n"/>
      <c r="CT37" s="2868" t="n"/>
      <c r="CU37" s="2868">
        <f>CR37-CS37</f>
        <v/>
      </c>
      <c r="CV37" s="2868">
        <f>CR37-CT37</f>
        <v/>
      </c>
      <c r="CW37" s="2868" t="n"/>
      <c r="CX37" s="2868">
        <f>IFERROR(CR37/CW37-1,"-")</f>
        <v/>
      </c>
      <c r="CY37" s="3390" t="n"/>
      <c r="CZ37" s="2868" t="n"/>
      <c r="DA37" s="2868" t="n"/>
      <c r="DB37" s="2868" t="n"/>
      <c r="DC37" s="2868" t="n"/>
      <c r="DD37" s="2868" t="n"/>
      <c r="DE37" s="1492">
        <f>+CZ37/DD37-1</f>
        <v/>
      </c>
      <c r="DF37" s="1492">
        <f>+DA37/DD37-1</f>
        <v/>
      </c>
      <c r="DG37" s="1492">
        <f>+DB37/DD37-1</f>
        <v/>
      </c>
      <c r="DH37" s="1492">
        <f>+DC37/DD37-1</f>
        <v/>
      </c>
      <c r="DI37" s="1547" t="n"/>
      <c r="DJ37" s="3366">
        <f>SUM(D37,J37,P37,V37,AD37,AL37,AU37,BC37,BK37,BT37,CB37,CJ37)-CR37</f>
        <v/>
      </c>
      <c r="DK37" s="3366">
        <f>SUM(E37,K37,Q37,W37,AE37,AM37,AV37,BD37,BL37,BU37,CC37,CK37)-CS37</f>
        <v/>
      </c>
      <c r="DL37" s="3366">
        <f>SUM(G37,M37,S37,AA37,AI37,AR37,AZ37,BH37,BQ37,BY37,CG37,CO37)-CW37</f>
        <v/>
      </c>
      <c r="DM37" s="3366">
        <f>SUM(D37,J37,P37,V37,AD37,AL37,AU37,BC37,,BN37,BV37,CD37,CL37)-CT37</f>
        <v/>
      </c>
      <c r="DX37" s="2847">
        <f>(CS37-CZ37)*10^6</f>
        <v/>
      </c>
      <c r="DY37" s="2847">
        <f>(CT37-DC37)*10^6</f>
        <v/>
      </c>
      <c r="DZ37" s="2847">
        <f>(CW37-DD37)*10^6</f>
        <v/>
      </c>
    </row>
    <row customFormat="1" hidden="1" r="38" s="1438">
      <c r="B38" s="1453" t="inlineStr">
        <is>
          <t xml:space="preserve">     vers l'international</t>
        </is>
      </c>
      <c r="C38" s="425" t="inlineStr">
        <is>
          <t>TRAF32</t>
        </is>
      </c>
      <c r="D38" s="2975" t="n"/>
      <c r="E38" s="2868" t="n"/>
      <c r="F38" s="3389" t="n"/>
      <c r="G38" s="2868" t="n"/>
      <c r="H38" s="1476" t="n"/>
      <c r="I38" s="1485" t="n"/>
      <c r="J38" s="2975" t="n"/>
      <c r="K38" s="2868" t="n"/>
      <c r="L38" s="3389" t="n"/>
      <c r="M38" s="2868" t="n"/>
      <c r="N38" s="1476" t="n"/>
      <c r="O38" s="1492" t="n"/>
      <c r="P38" s="2975" t="n"/>
      <c r="Q38" s="2868" t="n"/>
      <c r="R38" s="3389" t="n"/>
      <c r="S38" s="2868" t="n"/>
      <c r="T38" s="1476" t="n"/>
      <c r="U38" s="1496" t="n"/>
      <c r="V38" s="2975" t="n"/>
      <c r="W38" s="2868" t="n"/>
      <c r="X38" s="2868" t="n"/>
      <c r="Y38" s="2971" t="n"/>
      <c r="Z38" s="2971" t="n"/>
      <c r="AA38" s="2868" t="n"/>
      <c r="AB38" s="1476" t="n"/>
      <c r="AC38" s="1496" t="n"/>
      <c r="AD38" s="2975" t="n"/>
      <c r="AE38" s="2868" t="n"/>
      <c r="AF38" s="2868" t="n"/>
      <c r="AG38" s="2971" t="n"/>
      <c r="AH38" s="2971" t="n"/>
      <c r="AI38" s="2868" t="n"/>
      <c r="AJ38" s="1476" t="n"/>
      <c r="AK38" s="1496" t="n"/>
      <c r="AL38" s="2975" t="n"/>
      <c r="AM38" s="2868" t="n"/>
      <c r="AN38" s="2868" t="n"/>
      <c r="AO38" s="2868" t="n"/>
      <c r="AP38" s="2971" t="n"/>
      <c r="AQ38" s="2971" t="n"/>
      <c r="AR38" s="2868" t="n"/>
      <c r="AS38" s="1476" t="n"/>
      <c r="AT38" s="2869" t="n"/>
      <c r="AU38" s="2975" t="n"/>
      <c r="AV38" s="2868" t="n"/>
      <c r="AW38" s="2868" t="n"/>
      <c r="AX38" s="2971" t="n"/>
      <c r="AY38" s="2971" t="n"/>
      <c r="AZ38" s="2868" t="n"/>
      <c r="BA38" s="1476" t="n"/>
      <c r="BB38" s="1496" t="n"/>
      <c r="BC38" s="2975" t="n"/>
      <c r="BD38" s="2868" t="n"/>
      <c r="BE38" s="2868" t="n"/>
      <c r="BF38" s="2971" t="n"/>
      <c r="BG38" s="2971" t="n"/>
      <c r="BH38" s="2868" t="n"/>
      <c r="BI38" s="1476" t="n"/>
      <c r="BJ38" s="1496" t="n"/>
      <c r="BK38" s="2975" t="n"/>
      <c r="BL38" s="2868" t="n"/>
      <c r="BM38" s="2868" t="n"/>
      <c r="BN38" s="2868" t="n"/>
      <c r="BO38" s="2971" t="n"/>
      <c r="BP38" s="2971" t="n"/>
      <c r="BQ38" s="2868" t="n"/>
      <c r="BR38" s="1476" t="n"/>
      <c r="BS38" s="1496" t="n"/>
      <c r="BT38" s="2975" t="n"/>
      <c r="BU38" s="2868" t="n"/>
      <c r="BV38" s="2868" t="n"/>
      <c r="BW38" s="2971" t="n"/>
      <c r="BX38" s="2971" t="n"/>
      <c r="BY38" s="2868" t="n"/>
      <c r="BZ38" s="1476" t="n"/>
      <c r="CA38" s="1496" t="n"/>
      <c r="CB38" s="2975" t="n"/>
      <c r="CC38" s="2868" t="n"/>
      <c r="CD38" s="2868" t="n"/>
      <c r="CE38" s="2971" t="n"/>
      <c r="CF38" s="2971" t="n"/>
      <c r="CG38" s="2868" t="n"/>
      <c r="CH38" s="1476" t="n"/>
      <c r="CI38" s="1496" t="n"/>
      <c r="CJ38" s="2975" t="n"/>
      <c r="CK38" s="2868" t="n"/>
      <c r="CL38" s="2868" t="n"/>
      <c r="CM38" s="2971" t="n"/>
      <c r="CN38" s="2971" t="n"/>
      <c r="CO38" s="2868" t="n"/>
      <c r="CP38" s="1476" t="n"/>
      <c r="CQ38" s="1492" t="n"/>
      <c r="CR38" s="3121" t="n"/>
      <c r="CS38" s="2868" t="n"/>
      <c r="CT38" s="2868" t="n"/>
      <c r="CU38" s="2868">
        <f>CR38-CS38</f>
        <v/>
      </c>
      <c r="CV38" s="2868">
        <f>CR38-CT38</f>
        <v/>
      </c>
      <c r="CW38" s="2868" t="n"/>
      <c r="CX38" s="2868">
        <f>IFERROR(CR38/CW38-1,"-")</f>
        <v/>
      </c>
      <c r="CY38" s="3390" t="n"/>
      <c r="CZ38" s="2868" t="n"/>
      <c r="DA38" s="2868" t="n"/>
      <c r="DB38" s="2868" t="n"/>
      <c r="DC38" s="2868" t="n"/>
      <c r="DD38" s="2868" t="n"/>
      <c r="DE38" s="1492">
        <f>+CZ38/DD38-1</f>
        <v/>
      </c>
      <c r="DF38" s="1492">
        <f>+DA38/DD38-1</f>
        <v/>
      </c>
      <c r="DG38" s="1492">
        <f>+DB38/DD38-1</f>
        <v/>
      </c>
      <c r="DH38" s="1492">
        <f>+DC38/DD38-1</f>
        <v/>
      </c>
      <c r="DI38" s="1547" t="n"/>
      <c r="DJ38" s="3366">
        <f>SUM(D38,J38,P38,V38,AD38,AL38,AU38,BC38,BK38,BT38,CB38,CJ38)-CR38</f>
        <v/>
      </c>
      <c r="DK38" s="3366">
        <f>SUM(E38,K38,Q38,W38,AE38,AM38,AV38,BD38,BL38,BU38,CC38,CK38)-CS38</f>
        <v/>
      </c>
      <c r="DL38" s="3366">
        <f>SUM(G38,M38,S38,AA38,AI38,AR38,AZ38,BH38,BQ38,BY38,CG38,CO38)-CW38</f>
        <v/>
      </c>
      <c r="DM38" s="3366">
        <f>SUM(D38,J38,P38,V38,AD38,AL38,AU38,BC38,,BN38,BV38,CD38,CL38)-CT38</f>
        <v/>
      </c>
      <c r="DX38" s="2847">
        <f>(CS38-CZ38)*10^6</f>
        <v/>
      </c>
      <c r="DY38" s="2847">
        <f>(CT38-DC38)*10^6</f>
        <v/>
      </c>
      <c r="DZ38" s="2847">
        <f>(CW38-DD38)*10^6</f>
        <v/>
      </c>
    </row>
    <row customFormat="1" hidden="1" r="39" s="1438">
      <c r="B39" s="1453" t="inlineStr">
        <is>
          <t xml:space="preserve">     vers Mobile (on net)</t>
        </is>
      </c>
      <c r="C39" s="425" t="inlineStr">
        <is>
          <t>TRAF33</t>
        </is>
      </c>
      <c r="D39" s="2975" t="n"/>
      <c r="E39" s="2868" t="n"/>
      <c r="F39" s="3389" t="n"/>
      <c r="G39" s="2868" t="n"/>
      <c r="H39" s="1476" t="n"/>
      <c r="I39" s="1485" t="n"/>
      <c r="J39" s="2975" t="n"/>
      <c r="K39" s="2868" t="n"/>
      <c r="L39" s="3389" t="n"/>
      <c r="M39" s="2868" t="n"/>
      <c r="N39" s="1476" t="n"/>
      <c r="O39" s="1492" t="n"/>
      <c r="P39" s="2975" t="n"/>
      <c r="Q39" s="2868" t="n"/>
      <c r="R39" s="3389" t="n"/>
      <c r="S39" s="2868" t="n"/>
      <c r="T39" s="1476" t="n"/>
      <c r="U39" s="1496" t="n"/>
      <c r="V39" s="2975" t="n"/>
      <c r="W39" s="2868" t="n"/>
      <c r="X39" s="2868" t="n"/>
      <c r="Y39" s="2971" t="n"/>
      <c r="Z39" s="2971" t="n"/>
      <c r="AA39" s="2868" t="n"/>
      <c r="AB39" s="1476" t="n"/>
      <c r="AC39" s="1496" t="n"/>
      <c r="AD39" s="2975" t="n"/>
      <c r="AE39" s="2868" t="n"/>
      <c r="AF39" s="2868" t="n"/>
      <c r="AG39" s="2971" t="n"/>
      <c r="AH39" s="2971" t="n"/>
      <c r="AI39" s="2868" t="n"/>
      <c r="AJ39" s="1476" t="n"/>
      <c r="AK39" s="1496" t="n"/>
      <c r="AL39" s="2975" t="n"/>
      <c r="AM39" s="2868" t="n"/>
      <c r="AN39" s="2868" t="n"/>
      <c r="AO39" s="2868" t="n"/>
      <c r="AP39" s="2971" t="n"/>
      <c r="AQ39" s="2971" t="n"/>
      <c r="AR39" s="2868" t="n"/>
      <c r="AS39" s="1476" t="n"/>
      <c r="AT39" s="2869" t="n"/>
      <c r="AU39" s="2975" t="n"/>
      <c r="AV39" s="2868" t="n"/>
      <c r="AW39" s="2868" t="n"/>
      <c r="AX39" s="2971" t="n"/>
      <c r="AY39" s="2971" t="n"/>
      <c r="AZ39" s="2868" t="n"/>
      <c r="BA39" s="1476" t="n"/>
      <c r="BB39" s="1496" t="n"/>
      <c r="BC39" s="2975" t="n"/>
      <c r="BD39" s="2868" t="n"/>
      <c r="BE39" s="2868" t="n"/>
      <c r="BF39" s="2971" t="n"/>
      <c r="BG39" s="2971" t="n"/>
      <c r="BH39" s="2868" t="n"/>
      <c r="BI39" s="1476" t="n"/>
      <c r="BJ39" s="1496" t="n"/>
      <c r="BK39" s="2975" t="n"/>
      <c r="BL39" s="2868" t="n"/>
      <c r="BM39" s="2868" t="n"/>
      <c r="BN39" s="2868" t="n"/>
      <c r="BO39" s="2971" t="n"/>
      <c r="BP39" s="2971" t="n"/>
      <c r="BQ39" s="2868" t="n"/>
      <c r="BR39" s="1476" t="n"/>
      <c r="BS39" s="1496" t="n"/>
      <c r="BT39" s="2975" t="n"/>
      <c r="BU39" s="2868" t="n"/>
      <c r="BV39" s="2868" t="n"/>
      <c r="BW39" s="2971" t="n"/>
      <c r="BX39" s="2971" t="n"/>
      <c r="BY39" s="2868" t="n"/>
      <c r="BZ39" s="1476" t="n"/>
      <c r="CA39" s="1496" t="n"/>
      <c r="CB39" s="2975" t="n"/>
      <c r="CC39" s="2868" t="n"/>
      <c r="CD39" s="2868" t="n"/>
      <c r="CE39" s="2971" t="n"/>
      <c r="CF39" s="2971" t="n"/>
      <c r="CG39" s="2868" t="n"/>
      <c r="CH39" s="1476" t="n"/>
      <c r="CI39" s="1496" t="n"/>
      <c r="CJ39" s="2975" t="n"/>
      <c r="CK39" s="2868" t="n"/>
      <c r="CL39" s="2868" t="n"/>
      <c r="CM39" s="2971" t="n"/>
      <c r="CN39" s="2971" t="n"/>
      <c r="CO39" s="2868" t="n"/>
      <c r="CP39" s="1476" t="n"/>
      <c r="CQ39" s="1492" t="n"/>
      <c r="CR39" s="3121" t="n"/>
      <c r="CS39" s="2868" t="n"/>
      <c r="CT39" s="2868" t="n"/>
      <c r="CU39" s="2868">
        <f>CR39-CS39</f>
        <v/>
      </c>
      <c r="CV39" s="2868">
        <f>CR39-CT39</f>
        <v/>
      </c>
      <c r="CW39" s="2868" t="n"/>
      <c r="CX39" s="2868">
        <f>IFERROR(CR39/CW39-1,"-")</f>
        <v/>
      </c>
      <c r="CY39" s="3390" t="n"/>
      <c r="CZ39" s="2868" t="n"/>
      <c r="DA39" s="2868" t="n"/>
      <c r="DB39" s="2868" t="n"/>
      <c r="DC39" s="2868" t="n"/>
      <c r="DD39" s="2868" t="n"/>
      <c r="DE39" s="1492">
        <f>+CZ39/DD39-1</f>
        <v/>
      </c>
      <c r="DF39" s="1492">
        <f>+DA39/DD39-1</f>
        <v/>
      </c>
      <c r="DG39" s="1492">
        <f>+DB39/DD39-1</f>
        <v/>
      </c>
      <c r="DH39" s="1492">
        <f>+DC39/DD39-1</f>
        <v/>
      </c>
      <c r="DI39" s="1547" t="n"/>
      <c r="DJ39" s="3366">
        <f>SUM(D39,J39,P39,V39,AD39,AL39,AU39,BC39,BK39,BT39,CB39,CJ39)-CR39</f>
        <v/>
      </c>
      <c r="DK39" s="3366">
        <f>SUM(E39,K39,Q39,W39,AE39,AM39,AV39,BD39,BL39,BU39,CC39,CK39)-CS39</f>
        <v/>
      </c>
      <c r="DL39" s="3366">
        <f>SUM(G39,M39,S39,AA39,AI39,AR39,AZ39,BH39,BQ39,BY39,CG39,CO39)-CW39</f>
        <v/>
      </c>
      <c r="DM39" s="3366">
        <f>SUM(D39,J39,P39,V39,AD39,AL39,AU39,BC39,,BN39,BV39,CD39,CL39)-CT39</f>
        <v/>
      </c>
      <c r="DX39" s="2847">
        <f>(CS39-CZ39)*10^6</f>
        <v/>
      </c>
      <c r="DY39" s="2847">
        <f>(CT39-DC39)*10^6</f>
        <v/>
      </c>
      <c r="DZ39" s="2847">
        <f>(CW39-DD39)*10^6</f>
        <v/>
      </c>
    </row>
    <row customFormat="1" hidden="1" r="40" s="1438">
      <c r="B40" s="1453" t="inlineStr">
        <is>
          <t xml:space="preserve">      vers MTN</t>
        </is>
      </c>
      <c r="C40" s="425" t="inlineStr">
        <is>
          <t>TRAF34</t>
        </is>
      </c>
      <c r="D40" s="2975" t="n"/>
      <c r="E40" s="2868" t="n"/>
      <c r="F40" s="3389" t="n"/>
      <c r="G40" s="2868" t="n"/>
      <c r="H40" s="1476" t="n"/>
      <c r="I40" s="1485" t="n"/>
      <c r="J40" s="2975" t="n"/>
      <c r="K40" s="2868" t="n"/>
      <c r="L40" s="3389" t="n"/>
      <c r="M40" s="2868" t="n"/>
      <c r="N40" s="1476" t="n"/>
      <c r="O40" s="1492" t="n"/>
      <c r="P40" s="2975" t="n"/>
      <c r="Q40" s="2868" t="n"/>
      <c r="R40" s="3389" t="n"/>
      <c r="S40" s="2868" t="n"/>
      <c r="T40" s="1476" t="n"/>
      <c r="U40" s="1496" t="n"/>
      <c r="V40" s="2975" t="n"/>
      <c r="W40" s="2868" t="n"/>
      <c r="X40" s="2868" t="n"/>
      <c r="Y40" s="2971" t="n"/>
      <c r="Z40" s="2971" t="n"/>
      <c r="AA40" s="2868" t="n"/>
      <c r="AB40" s="1476" t="n"/>
      <c r="AC40" s="1496" t="n"/>
      <c r="AD40" s="2975" t="n"/>
      <c r="AE40" s="2868" t="n"/>
      <c r="AF40" s="2868" t="n"/>
      <c r="AG40" s="2971" t="n"/>
      <c r="AH40" s="2971" t="n"/>
      <c r="AI40" s="2868" t="n"/>
      <c r="AJ40" s="1476" t="n"/>
      <c r="AK40" s="1496" t="n"/>
      <c r="AL40" s="2975" t="n"/>
      <c r="AM40" s="2868" t="n"/>
      <c r="AN40" s="2868" t="n"/>
      <c r="AO40" s="2868" t="n"/>
      <c r="AP40" s="2971" t="n"/>
      <c r="AQ40" s="2971" t="n"/>
      <c r="AR40" s="2868" t="n"/>
      <c r="AS40" s="1476" t="n"/>
      <c r="AT40" s="2869" t="n"/>
      <c r="AU40" s="2975" t="n"/>
      <c r="AV40" s="2868" t="n"/>
      <c r="AW40" s="2868" t="n"/>
      <c r="AX40" s="2971" t="n"/>
      <c r="AY40" s="2971" t="n"/>
      <c r="AZ40" s="2868" t="n"/>
      <c r="BA40" s="1476" t="n"/>
      <c r="BB40" s="1496" t="n"/>
      <c r="BC40" s="2975" t="n"/>
      <c r="BD40" s="2868" t="n"/>
      <c r="BE40" s="2868" t="n"/>
      <c r="BF40" s="2971" t="n"/>
      <c r="BG40" s="2971" t="n"/>
      <c r="BH40" s="2868" t="n"/>
      <c r="BI40" s="1476" t="n"/>
      <c r="BJ40" s="1496" t="n"/>
      <c r="BK40" s="2975" t="n"/>
      <c r="BL40" s="2868" t="n"/>
      <c r="BM40" s="2868" t="n"/>
      <c r="BN40" s="2868" t="n"/>
      <c r="BO40" s="2971" t="n"/>
      <c r="BP40" s="2971" t="n"/>
      <c r="BQ40" s="2868" t="n"/>
      <c r="BR40" s="1476" t="n"/>
      <c r="BS40" s="1496" t="n"/>
      <c r="BT40" s="2975" t="n"/>
      <c r="BU40" s="2868" t="n"/>
      <c r="BV40" s="2868" t="n"/>
      <c r="BW40" s="2971" t="n"/>
      <c r="BX40" s="2971" t="n"/>
      <c r="BY40" s="2868" t="n"/>
      <c r="BZ40" s="1476" t="n"/>
      <c r="CA40" s="1496" t="n"/>
      <c r="CB40" s="2975" t="n"/>
      <c r="CC40" s="2868" t="n"/>
      <c r="CD40" s="2868" t="n"/>
      <c r="CE40" s="2971" t="n"/>
      <c r="CF40" s="2971" t="n"/>
      <c r="CG40" s="2868" t="n"/>
      <c r="CH40" s="1476" t="n"/>
      <c r="CI40" s="1496" t="n"/>
      <c r="CJ40" s="2975" t="n"/>
      <c r="CK40" s="2868" t="n"/>
      <c r="CL40" s="2868" t="n"/>
      <c r="CM40" s="2971" t="n"/>
      <c r="CN40" s="2971" t="n"/>
      <c r="CO40" s="2868" t="n"/>
      <c r="CP40" s="1476" t="n"/>
      <c r="CQ40" s="1492" t="n"/>
      <c r="CR40" s="3121" t="n"/>
      <c r="CS40" s="2868" t="n"/>
      <c r="CT40" s="2868" t="n"/>
      <c r="CU40" s="2868">
        <f>CR40-CS40</f>
        <v/>
      </c>
      <c r="CV40" s="2868">
        <f>CR40-CT40</f>
        <v/>
      </c>
      <c r="CW40" s="2868" t="n"/>
      <c r="CX40" s="2868">
        <f>IFERROR(CR40/CW40-1,"-")</f>
        <v/>
      </c>
      <c r="CY40" s="3390" t="n"/>
      <c r="CZ40" s="2868" t="n"/>
      <c r="DA40" s="2868" t="n"/>
      <c r="DB40" s="2868" t="n"/>
      <c r="DC40" s="2868" t="n"/>
      <c r="DD40" s="2868" t="n"/>
      <c r="DE40" s="1492">
        <f>+CZ40/DD40-1</f>
        <v/>
      </c>
      <c r="DF40" s="1492">
        <f>+DA40/DD40-1</f>
        <v/>
      </c>
      <c r="DG40" s="1492">
        <f>+DB40/DD40-1</f>
        <v/>
      </c>
      <c r="DH40" s="1492">
        <f>+DC40/DD40-1</f>
        <v/>
      </c>
      <c r="DI40" s="1547" t="n"/>
      <c r="DJ40" s="3366">
        <f>SUM(D40,J40,P40,V40,AD40,AL40,AU40,BC40,BK40,BT40,CB40,CJ40)-CR40</f>
        <v/>
      </c>
      <c r="DK40" s="3366">
        <f>SUM(E40,K40,Q40,W40,AE40,AM40,AV40,BD40,BL40,BU40,CC40,CK40)-CS40</f>
        <v/>
      </c>
      <c r="DL40" s="3366">
        <f>SUM(G40,M40,S40,AA40,AI40,AR40,AZ40,BH40,BQ40,BY40,CG40,CO40)-CW40</f>
        <v/>
      </c>
      <c r="DM40" s="3366">
        <f>SUM(D40,J40,P40,V40,AD40,AL40,AU40,BC40,,BN40,BV40,CD40,CL40)-CT40</f>
        <v/>
      </c>
      <c r="DX40" s="2847">
        <f>(CS40-CZ40)*10^6</f>
        <v/>
      </c>
      <c r="DY40" s="2847">
        <f>(CT40-DC40)*10^6</f>
        <v/>
      </c>
      <c r="DZ40" s="2847">
        <f>(CW40-DD40)*10^6</f>
        <v/>
      </c>
    </row>
    <row customFormat="1" hidden="1" r="41" s="1438">
      <c r="B41" s="1453" t="inlineStr">
        <is>
          <t xml:space="preserve">      vers SBIN</t>
        </is>
      </c>
      <c r="C41" s="425" t="inlineStr">
        <is>
          <t>TRAF35</t>
        </is>
      </c>
      <c r="D41" s="2975" t="n"/>
      <c r="E41" s="2868" t="n"/>
      <c r="F41" s="3389" t="n"/>
      <c r="G41" s="2868" t="n"/>
      <c r="H41" s="1476" t="n"/>
      <c r="I41" s="1485" t="n"/>
      <c r="J41" s="2975" t="n"/>
      <c r="K41" s="2868" t="n"/>
      <c r="L41" s="3389" t="n"/>
      <c r="M41" s="2868" t="n"/>
      <c r="N41" s="1476" t="n"/>
      <c r="O41" s="1492" t="n"/>
      <c r="P41" s="2975" t="n"/>
      <c r="Q41" s="2868" t="n"/>
      <c r="R41" s="3389" t="n"/>
      <c r="S41" s="2868" t="n"/>
      <c r="T41" s="1476" t="n"/>
      <c r="U41" s="1496" t="n"/>
      <c r="V41" s="2975" t="n"/>
      <c r="W41" s="2868" t="n"/>
      <c r="X41" s="2868" t="n"/>
      <c r="Y41" s="2971" t="n"/>
      <c r="Z41" s="2971" t="n"/>
      <c r="AA41" s="2868" t="n"/>
      <c r="AB41" s="1476" t="n"/>
      <c r="AC41" s="1496" t="n"/>
      <c r="AD41" s="2975" t="n"/>
      <c r="AE41" s="2868" t="n"/>
      <c r="AF41" s="2868" t="n"/>
      <c r="AG41" s="2971" t="n"/>
      <c r="AH41" s="2971" t="n"/>
      <c r="AI41" s="2868" t="n"/>
      <c r="AJ41" s="1476" t="n"/>
      <c r="AK41" s="1496" t="n"/>
      <c r="AL41" s="2975" t="n"/>
      <c r="AM41" s="2868" t="n"/>
      <c r="AN41" s="2868" t="n"/>
      <c r="AO41" s="2868" t="n"/>
      <c r="AP41" s="2971" t="n"/>
      <c r="AQ41" s="2971" t="n"/>
      <c r="AR41" s="2868" t="n"/>
      <c r="AS41" s="1476" t="n"/>
      <c r="AT41" s="2869" t="n"/>
      <c r="AU41" s="2975" t="n"/>
      <c r="AV41" s="2868" t="n"/>
      <c r="AW41" s="2868" t="n"/>
      <c r="AX41" s="2971" t="n"/>
      <c r="AY41" s="2971" t="n"/>
      <c r="AZ41" s="2868" t="n"/>
      <c r="BA41" s="1476" t="n"/>
      <c r="BB41" s="1496" t="n"/>
      <c r="BC41" s="2975" t="n"/>
      <c r="BD41" s="2868" t="n"/>
      <c r="BE41" s="2868" t="n"/>
      <c r="BF41" s="2971" t="n"/>
      <c r="BG41" s="2971" t="n"/>
      <c r="BH41" s="2868" t="n"/>
      <c r="BI41" s="1476" t="n"/>
      <c r="BJ41" s="1496" t="n"/>
      <c r="BK41" s="2975" t="n"/>
      <c r="BL41" s="2868" t="n"/>
      <c r="BM41" s="2868" t="n"/>
      <c r="BN41" s="2868" t="n"/>
      <c r="BO41" s="2971" t="n"/>
      <c r="BP41" s="2971" t="n"/>
      <c r="BQ41" s="2868" t="n"/>
      <c r="BR41" s="1476" t="n"/>
      <c r="BS41" s="1496" t="n"/>
      <c r="BT41" s="2975" t="n"/>
      <c r="BU41" s="2868" t="n"/>
      <c r="BV41" s="2868" t="n"/>
      <c r="BW41" s="2971" t="n"/>
      <c r="BX41" s="2971" t="n"/>
      <c r="BY41" s="2868" t="n"/>
      <c r="BZ41" s="1476" t="n"/>
      <c r="CA41" s="1496" t="n"/>
      <c r="CB41" s="2975" t="n"/>
      <c r="CC41" s="2868" t="n"/>
      <c r="CD41" s="2868" t="n"/>
      <c r="CE41" s="2971" t="n"/>
      <c r="CF41" s="2971" t="n"/>
      <c r="CG41" s="2868" t="n"/>
      <c r="CH41" s="1476" t="n"/>
      <c r="CI41" s="1496" t="n"/>
      <c r="CJ41" s="2975" t="n"/>
      <c r="CK41" s="2868" t="n"/>
      <c r="CL41" s="2868" t="n"/>
      <c r="CM41" s="2971" t="n"/>
      <c r="CN41" s="2971" t="n"/>
      <c r="CO41" s="2868" t="n"/>
      <c r="CP41" s="1476" t="n"/>
      <c r="CQ41" s="1492" t="n"/>
      <c r="CR41" s="3121" t="n"/>
      <c r="CS41" s="2868" t="n"/>
      <c r="CT41" s="2868" t="n"/>
      <c r="CU41" s="2868">
        <f>CR41-CS41</f>
        <v/>
      </c>
      <c r="CV41" s="2868">
        <f>CR41-CT41</f>
        <v/>
      </c>
      <c r="CW41" s="2868" t="n"/>
      <c r="CX41" s="2868">
        <f>IFERROR(CR41/CW41-1,"-")</f>
        <v/>
      </c>
      <c r="CY41" s="3390" t="n"/>
      <c r="CZ41" s="2868" t="n"/>
      <c r="DA41" s="2868" t="n"/>
      <c r="DB41" s="2868" t="n"/>
      <c r="DC41" s="2868" t="n"/>
      <c r="DD41" s="2868" t="n"/>
      <c r="DE41" s="1492" t="n"/>
      <c r="DF41" s="1492" t="n"/>
      <c r="DG41" s="1492" t="n"/>
      <c r="DH41" s="1492" t="n"/>
      <c r="DI41" s="1547" t="n"/>
      <c r="DJ41" s="3366">
        <f>SUM(D41,J41,P41,V41,AD41,AL41,AU41,BC41,BK41,BT41,CB41,CJ41)-CR41</f>
        <v/>
      </c>
      <c r="DK41" s="3366">
        <f>SUM(E41,K41,Q41,W41,AE41,AM41,AV41,BD41,BL41,BU41,CC41,CK41)-CS41</f>
        <v/>
      </c>
      <c r="DL41" s="3366">
        <f>SUM(G41,M41,S41,AA41,AI41,AR41,AZ41,BH41,BQ41,BY41,CG41,CO41)-CW41</f>
        <v/>
      </c>
      <c r="DM41" s="3366">
        <f>SUM(D41,J41,P41,V41,AD41,AL41,AU41,BC41,,BN41,BV41,CD41,CL41)-CT41</f>
        <v/>
      </c>
      <c r="DX41" s="2847">
        <f>(CS41-CZ41)*10^6</f>
        <v/>
      </c>
      <c r="DY41" s="2847">
        <f>(CT41-DC41)*10^6</f>
        <v/>
      </c>
      <c r="DZ41" s="2847">
        <f>(CW41-DD41)*10^6</f>
        <v/>
      </c>
    </row>
    <row customFormat="1" hidden="1" r="42" s="1438">
      <c r="B42" s="1453" t="inlineStr">
        <is>
          <t xml:space="preserve">      vers BBCOM, LIBERCOM</t>
        </is>
      </c>
      <c r="C42" s="425" t="inlineStr">
        <is>
          <t>TRAF36</t>
        </is>
      </c>
      <c r="D42" s="3397" t="n"/>
      <c r="E42" s="2868" t="n"/>
      <c r="F42" s="3389" t="n"/>
      <c r="G42" s="2868" t="n"/>
      <c r="H42" s="1476" t="n"/>
      <c r="I42" s="1485" t="n"/>
      <c r="J42" s="3397" t="n"/>
      <c r="K42" s="2868" t="n"/>
      <c r="L42" s="3389" t="n"/>
      <c r="M42" s="2868" t="n"/>
      <c r="N42" s="1476" t="n"/>
      <c r="O42" s="1492" t="n"/>
      <c r="P42" s="3397" t="n"/>
      <c r="Q42" s="2868" t="n"/>
      <c r="R42" s="3389" t="n"/>
      <c r="S42" s="2868" t="n"/>
      <c r="T42" s="1476" t="n"/>
      <c r="U42" s="1496" t="n"/>
      <c r="V42" s="3397" t="n"/>
      <c r="W42" s="2868" t="n"/>
      <c r="X42" s="2868" t="n"/>
      <c r="Y42" s="2971" t="n"/>
      <c r="Z42" s="2971" t="n"/>
      <c r="AA42" s="2868" t="n"/>
      <c r="AB42" s="1476" t="n"/>
      <c r="AC42" s="1496" t="n"/>
      <c r="AD42" s="3397" t="n"/>
      <c r="AE42" s="2868" t="n"/>
      <c r="AF42" s="2868" t="n"/>
      <c r="AG42" s="2971" t="n"/>
      <c r="AH42" s="2971" t="n"/>
      <c r="AI42" s="2868" t="n"/>
      <c r="AJ42" s="1476" t="n"/>
      <c r="AK42" s="1496" t="n"/>
      <c r="AL42" s="3397" t="n"/>
      <c r="AM42" s="2868" t="n"/>
      <c r="AN42" s="2868" t="n"/>
      <c r="AO42" s="2868" t="n"/>
      <c r="AP42" s="2971" t="n"/>
      <c r="AQ42" s="2971" t="n"/>
      <c r="AR42" s="2868" t="n"/>
      <c r="AS42" s="1476" t="n"/>
      <c r="AT42" s="2869" t="n"/>
      <c r="AU42" s="3397" t="n"/>
      <c r="AV42" s="2868" t="n"/>
      <c r="AW42" s="2868" t="n"/>
      <c r="AX42" s="2971" t="n"/>
      <c r="AY42" s="2971" t="n"/>
      <c r="AZ42" s="2868" t="n"/>
      <c r="BA42" s="1476" t="n"/>
      <c r="BB42" s="1496" t="n"/>
      <c r="BC42" s="3397" t="n"/>
      <c r="BD42" s="2868" t="n"/>
      <c r="BE42" s="2868" t="n"/>
      <c r="BF42" s="2971" t="n"/>
      <c r="BG42" s="2971" t="n"/>
      <c r="BH42" s="2868" t="n"/>
      <c r="BI42" s="1476" t="n"/>
      <c r="BJ42" s="1496" t="n"/>
      <c r="BK42" s="3397" t="n"/>
      <c r="BL42" s="2868" t="n"/>
      <c r="BM42" s="2868" t="n"/>
      <c r="BN42" s="2868" t="n"/>
      <c r="BO42" s="2971" t="n"/>
      <c r="BP42" s="2971" t="n"/>
      <c r="BQ42" s="2868" t="n"/>
      <c r="BR42" s="1476" t="n"/>
      <c r="BS42" s="1496" t="n"/>
      <c r="BT42" s="3397" t="n"/>
      <c r="BU42" s="2868" t="n"/>
      <c r="BV42" s="2868" t="n"/>
      <c r="BW42" s="2971" t="n"/>
      <c r="BX42" s="2971" t="n"/>
      <c r="BY42" s="2868" t="n"/>
      <c r="BZ42" s="1476" t="n"/>
      <c r="CA42" s="1496" t="n"/>
      <c r="CB42" s="3397" t="n"/>
      <c r="CC42" s="2868" t="n"/>
      <c r="CD42" s="2868" t="n"/>
      <c r="CE42" s="2971" t="n"/>
      <c r="CF42" s="2971" t="n"/>
      <c r="CG42" s="2868" t="n"/>
      <c r="CH42" s="1476" t="n"/>
      <c r="CI42" s="1496" t="n"/>
      <c r="CJ42" s="3397" t="n"/>
      <c r="CK42" s="2868" t="n"/>
      <c r="CL42" s="2868" t="n"/>
      <c r="CM42" s="2971" t="n"/>
      <c r="CN42" s="2971" t="n"/>
      <c r="CO42" s="2868" t="n"/>
      <c r="CP42" s="1476" t="n"/>
      <c r="CQ42" s="1492" t="n"/>
      <c r="CR42" s="3121" t="n"/>
      <c r="CS42" s="2868" t="n"/>
      <c r="CT42" s="2868" t="n"/>
      <c r="CU42" s="2868">
        <f>CR42-CS42</f>
        <v/>
      </c>
      <c r="CV42" s="2868">
        <f>CR42-CT42</f>
        <v/>
      </c>
      <c r="CW42" s="2868" t="n"/>
      <c r="CX42" s="2868">
        <f>IFERROR(CR42/CW42-1,"-")</f>
        <v/>
      </c>
      <c r="CY42" s="3390" t="n"/>
      <c r="CZ42" s="2868" t="n"/>
      <c r="DA42" s="2868" t="n"/>
      <c r="DB42" s="2868" t="n"/>
      <c r="DC42" s="2868" t="n"/>
      <c r="DD42" s="2868" t="n"/>
      <c r="DE42" s="1492" t="n"/>
      <c r="DF42" s="1492" t="n"/>
      <c r="DG42" s="1492" t="n"/>
      <c r="DH42" s="1492" t="n"/>
      <c r="DI42" s="1547" t="n"/>
      <c r="DJ42" s="3366">
        <f>SUM(D42,J42,P42,V42,AD42,AL42,AU42,BC42,BK42,BT42,CB42,CJ42)-CR42</f>
        <v/>
      </c>
      <c r="DK42" s="3366">
        <f>SUM(E42,K42,Q42,W42,AE42,AM42,AV42,BD42,BL42,BU42,CC42,CK42)-CS42</f>
        <v/>
      </c>
      <c r="DL42" s="3366">
        <f>SUM(G42,M42,S42,AA42,AI42,AR42,AZ42,BH42,BQ42,BY42,CG42,CO42)-CW42</f>
        <v/>
      </c>
      <c r="DM42" s="3366">
        <f>SUM(D42,J42,P42,V42,AD42,AL42,AU42,BC42,,BN42,BV42,CD42,CL42)-CT42</f>
        <v/>
      </c>
      <c r="DX42" s="2847">
        <f>(CS42-CZ42)*10^6</f>
        <v/>
      </c>
      <c r="DY42" s="2847">
        <f>(CT42-DC42)*10^6</f>
        <v/>
      </c>
      <c r="DZ42" s="2847">
        <f>(CW42-DD42)*10^6</f>
        <v/>
      </c>
    </row>
    <row customFormat="1" hidden="1" r="43" s="1438">
      <c r="B43" s="1453" t="inlineStr">
        <is>
          <t xml:space="preserve">      Outbound roaming</t>
        </is>
      </c>
      <c r="C43" s="425" t="inlineStr">
        <is>
          <t>TRAF37</t>
        </is>
      </c>
      <c r="D43" s="3397" t="n"/>
      <c r="E43" s="2868" t="n"/>
      <c r="F43" s="3389" t="n"/>
      <c r="G43" s="2868" t="n"/>
      <c r="H43" s="1476" t="n"/>
      <c r="I43" s="1485" t="n"/>
      <c r="J43" s="3397" t="n"/>
      <c r="K43" s="2868" t="n"/>
      <c r="L43" s="3389" t="n"/>
      <c r="M43" s="2868" t="n"/>
      <c r="N43" s="1476" t="n"/>
      <c r="O43" s="1492" t="n"/>
      <c r="P43" s="3397" t="n"/>
      <c r="Q43" s="2868" t="n"/>
      <c r="R43" s="3389" t="n"/>
      <c r="S43" s="2868" t="n"/>
      <c r="T43" s="1476" t="n"/>
      <c r="U43" s="1496" t="n"/>
      <c r="V43" s="3397" t="n"/>
      <c r="W43" s="2868" t="n"/>
      <c r="X43" s="2868" t="n"/>
      <c r="Y43" s="2971" t="n"/>
      <c r="Z43" s="2971" t="n"/>
      <c r="AA43" s="2868" t="n"/>
      <c r="AB43" s="1476" t="n"/>
      <c r="AC43" s="1496" t="n"/>
      <c r="AD43" s="3397" t="n"/>
      <c r="AE43" s="2868" t="n"/>
      <c r="AF43" s="2868" t="n"/>
      <c r="AG43" s="2971" t="n"/>
      <c r="AH43" s="2971" t="n"/>
      <c r="AI43" s="2868" t="n"/>
      <c r="AJ43" s="1476" t="n"/>
      <c r="AK43" s="1496" t="n"/>
      <c r="AL43" s="3397" t="n"/>
      <c r="AM43" s="2868" t="n"/>
      <c r="AN43" s="2868" t="n"/>
      <c r="AO43" s="2868" t="n"/>
      <c r="AP43" s="2971" t="n"/>
      <c r="AQ43" s="2971" t="n"/>
      <c r="AR43" s="2868" t="n"/>
      <c r="AS43" s="1476" t="n"/>
      <c r="AT43" s="2869" t="n"/>
      <c r="AU43" s="3397" t="n"/>
      <c r="AV43" s="2868" t="n"/>
      <c r="AW43" s="2868" t="n"/>
      <c r="AX43" s="2971" t="n"/>
      <c r="AY43" s="2971" t="n"/>
      <c r="AZ43" s="2868" t="n"/>
      <c r="BA43" s="1476" t="n"/>
      <c r="BB43" s="1496" t="n"/>
      <c r="BC43" s="3397" t="n"/>
      <c r="BD43" s="2868" t="n"/>
      <c r="BE43" s="2868" t="n"/>
      <c r="BF43" s="2971" t="n"/>
      <c r="BG43" s="2971" t="n"/>
      <c r="BH43" s="2868" t="n"/>
      <c r="BI43" s="1476" t="n"/>
      <c r="BJ43" s="1496" t="n"/>
      <c r="BK43" s="3397" t="n"/>
      <c r="BL43" s="2868" t="n"/>
      <c r="BM43" s="2868" t="n"/>
      <c r="BN43" s="2868" t="n"/>
      <c r="BO43" s="2971" t="n"/>
      <c r="BP43" s="2971" t="n"/>
      <c r="BQ43" s="2868" t="n"/>
      <c r="BR43" s="1476" t="n"/>
      <c r="BS43" s="1496" t="n"/>
      <c r="BT43" s="3397" t="n"/>
      <c r="BU43" s="2868" t="n"/>
      <c r="BV43" s="2868" t="n"/>
      <c r="BW43" s="2971" t="n"/>
      <c r="BX43" s="2971" t="n"/>
      <c r="BY43" s="2868" t="n"/>
      <c r="BZ43" s="1476" t="n"/>
      <c r="CA43" s="1496" t="n"/>
      <c r="CB43" s="3397" t="n"/>
      <c r="CC43" s="2868" t="n"/>
      <c r="CD43" s="2868" t="n"/>
      <c r="CE43" s="2971" t="n"/>
      <c r="CF43" s="2971" t="n"/>
      <c r="CG43" s="2868" t="n"/>
      <c r="CH43" s="1476" t="n"/>
      <c r="CI43" s="1496" t="n"/>
      <c r="CJ43" s="3397" t="n"/>
      <c r="CK43" s="2868" t="n"/>
      <c r="CL43" s="2868" t="n"/>
      <c r="CM43" s="2971" t="n"/>
      <c r="CN43" s="2971" t="n"/>
      <c r="CO43" s="2868" t="n"/>
      <c r="CP43" s="1476" t="n"/>
      <c r="CQ43" s="1492" t="n"/>
      <c r="CR43" s="3121" t="n"/>
      <c r="CS43" s="2868" t="n"/>
      <c r="CT43" s="2868" t="n"/>
      <c r="CU43" s="2868">
        <f>CR43-CS43</f>
        <v/>
      </c>
      <c r="CV43" s="2868">
        <f>CR43-CT43</f>
        <v/>
      </c>
      <c r="CW43" s="2868" t="n"/>
      <c r="CX43" s="2868">
        <f>IFERROR(CR43/CW43-1,"-")</f>
        <v/>
      </c>
      <c r="CY43" s="3390" t="n"/>
      <c r="CZ43" s="2868" t="n"/>
      <c r="DA43" s="2868" t="n"/>
      <c r="DB43" s="2868" t="n"/>
      <c r="DC43" s="2868" t="n"/>
      <c r="DD43" s="2868" t="n"/>
      <c r="DE43" s="1492" t="n"/>
      <c r="DF43" s="1492" t="n"/>
      <c r="DG43" s="1492" t="n"/>
      <c r="DH43" s="1492" t="n"/>
      <c r="DI43" s="1547" t="n"/>
      <c r="DJ43" s="3366">
        <f>SUM(D43,J43,P43,V43,AD43,AL43,AU43,BC43,BK43,BT43,CB43,CJ43)-CR43</f>
        <v/>
      </c>
      <c r="DK43" s="3366">
        <f>SUM(E43,K43,Q43,W43,AE43,AM43,AV43,BD43,BL43,BU43,CC43,CK43)-CS43</f>
        <v/>
      </c>
      <c r="DL43" s="3366">
        <f>SUM(G43,M43,S43,AA43,AI43,AR43,AZ43,BH43,BQ43,BY43,CG43,CO43)-CW43</f>
        <v/>
      </c>
      <c r="DM43" s="3366">
        <f>SUM(D43,J43,P43,V43,AD43,AL43,AU43,BC43,,BN43,BV43,CD43,CL43)-CT43</f>
        <v/>
      </c>
      <c r="DX43" s="2847">
        <f>(CS43-CZ43)*10^6</f>
        <v/>
      </c>
      <c r="DY43" s="2847">
        <f>(CT43-DC43)*10^6</f>
        <v/>
      </c>
      <c r="DZ43" s="2847">
        <f>(CW43-DD43)*10^6</f>
        <v/>
      </c>
    </row>
    <row customFormat="1" customHeight="1" hidden="1" ht="7.5" r="44" s="1438">
      <c r="B44" s="1453" t="n"/>
      <c r="C44" s="425" t="inlineStr">
        <is>
          <t>TRAF38</t>
        </is>
      </c>
      <c r="D44" s="2868" t="n"/>
      <c r="E44" s="2868" t="n"/>
      <c r="F44" s="3389" t="n"/>
      <c r="G44" s="2868" t="n"/>
      <c r="H44" s="1476" t="n"/>
      <c r="I44" s="1485" t="n"/>
      <c r="J44" s="2868" t="n"/>
      <c r="K44" s="2868" t="n"/>
      <c r="L44" s="3389" t="n"/>
      <c r="M44" s="2868" t="n"/>
      <c r="N44" s="1476" t="n"/>
      <c r="O44" s="1492" t="n"/>
      <c r="P44" s="2868" t="n"/>
      <c r="Q44" s="2868" t="n"/>
      <c r="R44" s="3389" t="n"/>
      <c r="S44" s="2868" t="n"/>
      <c r="T44" s="1476" t="n"/>
      <c r="U44" s="1496" t="n"/>
      <c r="V44" s="2868" t="n"/>
      <c r="W44" s="2868" t="n"/>
      <c r="X44" s="2868" t="n"/>
      <c r="Y44" s="2971" t="n"/>
      <c r="Z44" s="2971" t="n"/>
      <c r="AA44" s="2868" t="n"/>
      <c r="AB44" s="1476" t="n"/>
      <c r="AC44" s="1496" t="n"/>
      <c r="AD44" s="2868" t="n"/>
      <c r="AE44" s="2868" t="n"/>
      <c r="AF44" s="2868" t="n"/>
      <c r="AG44" s="2971" t="n"/>
      <c r="AH44" s="2971" t="n"/>
      <c r="AI44" s="2868" t="n"/>
      <c r="AJ44" s="1476" t="n"/>
      <c r="AK44" s="1496" t="n"/>
      <c r="AL44" s="2868" t="n"/>
      <c r="AM44" s="2868" t="n"/>
      <c r="AN44" s="2868" t="n"/>
      <c r="AO44" s="2868" t="n"/>
      <c r="AP44" s="2971" t="n"/>
      <c r="AQ44" s="2971" t="n"/>
      <c r="AR44" s="2868" t="n"/>
      <c r="AS44" s="1476" t="n"/>
      <c r="AT44" s="2869" t="n"/>
      <c r="AU44" s="2868" t="n"/>
      <c r="AV44" s="2868" t="n"/>
      <c r="AW44" s="2868" t="n"/>
      <c r="AX44" s="2971" t="n"/>
      <c r="AY44" s="2971" t="n"/>
      <c r="AZ44" s="2868" t="n"/>
      <c r="BA44" s="1476" t="n"/>
      <c r="BB44" s="1496" t="n"/>
      <c r="BC44" s="2868" t="n"/>
      <c r="BD44" s="2868" t="n"/>
      <c r="BE44" s="2868" t="n"/>
      <c r="BF44" s="2971" t="n"/>
      <c r="BG44" s="2971" t="n"/>
      <c r="BH44" s="2868" t="n"/>
      <c r="BI44" s="1476" t="n"/>
      <c r="BJ44" s="1496" t="n"/>
      <c r="BK44" s="2868" t="n"/>
      <c r="BL44" s="2868" t="n"/>
      <c r="BM44" s="2868" t="n"/>
      <c r="BN44" s="2868" t="n"/>
      <c r="BO44" s="2971" t="n"/>
      <c r="BP44" s="2971" t="n"/>
      <c r="BQ44" s="2868" t="n"/>
      <c r="BR44" s="1476" t="n"/>
      <c r="BS44" s="1496" t="n"/>
      <c r="BT44" s="2868" t="n"/>
      <c r="BU44" s="2868" t="n"/>
      <c r="BV44" s="2868" t="n"/>
      <c r="BW44" s="2971" t="n"/>
      <c r="BX44" s="2971" t="n"/>
      <c r="BY44" s="2868" t="n"/>
      <c r="BZ44" s="1476" t="n"/>
      <c r="CA44" s="1496" t="n"/>
      <c r="CB44" s="2868" t="n"/>
      <c r="CC44" s="2868" t="n"/>
      <c r="CD44" s="2868" t="n"/>
      <c r="CE44" s="2971" t="n"/>
      <c r="CF44" s="2971" t="n"/>
      <c r="CG44" s="2868" t="n"/>
      <c r="CH44" s="1476" t="n"/>
      <c r="CI44" s="1496" t="n"/>
      <c r="CJ44" s="2868" t="n"/>
      <c r="CK44" s="2868" t="n"/>
      <c r="CL44" s="2868" t="n"/>
      <c r="CM44" s="2971" t="n"/>
      <c r="CN44" s="2971" t="n"/>
      <c r="CO44" s="2868" t="n"/>
      <c r="CP44" s="1476" t="n"/>
      <c r="CQ44" s="1492" t="n"/>
      <c r="CR44" s="3121" t="n"/>
      <c r="CS44" s="2868" t="n"/>
      <c r="CT44" s="2868" t="n"/>
      <c r="CU44" s="2868" t="n"/>
      <c r="CV44" s="2868" t="n"/>
      <c r="CW44" s="2868" t="n"/>
      <c r="CX44" s="2868">
        <f>IFERROR(CR44/CW44-1,"-")</f>
        <v/>
      </c>
      <c r="CY44" s="3390" t="n"/>
      <c r="CZ44" s="2868" t="n"/>
      <c r="DA44" s="2868" t="n"/>
      <c r="DB44" s="2868" t="n"/>
      <c r="DC44" s="2868" t="n"/>
      <c r="DD44" s="2868" t="n"/>
      <c r="DE44" s="1492" t="n"/>
      <c r="DF44" s="1492" t="n"/>
      <c r="DG44" s="1492" t="n"/>
      <c r="DH44" s="1492" t="n"/>
      <c r="DI44" s="1547" t="n"/>
      <c r="DJ44" s="3366">
        <f>SUM(D44,J44,P44,V44,AD44,AL44,AU44,BC44,BK44,BT44,CB44,CJ44)-CR44</f>
        <v/>
      </c>
      <c r="DK44" s="3366">
        <f>SUM(E44,K44,Q44,W44,AE44,AM44,AV44,BD44,BL44,BU44,CC44,CK44)-CS44</f>
        <v/>
      </c>
      <c r="DL44" s="3366">
        <f>SUM(G44,M44,S44,AA44,AI44,AR44,AZ44,BH44,BQ44,BY44,CG44,CO44)-CW44</f>
        <v/>
      </c>
      <c r="DM44" s="3366">
        <f>SUM(D44,J44,P44,V44,AD44,AL44,AU44,BC44,,BN44,BV44,CD44,CL44)-CT44</f>
        <v/>
      </c>
      <c r="DX44" s="2847">
        <f>(CS44-CZ44)*10^6</f>
        <v/>
      </c>
      <c r="DY44" s="2847">
        <f>(CT44-DC44)*10^6</f>
        <v/>
      </c>
      <c r="DZ44" s="2847">
        <f>(CW44-DD44)*10^6</f>
        <v/>
      </c>
    </row>
    <row customFormat="1" hidden="1" r="45" s="1439">
      <c r="B45" s="1459" t="inlineStr">
        <is>
          <t>Business Prepaid</t>
        </is>
      </c>
      <c r="C45" s="425" t="inlineStr">
        <is>
          <t>TRAF39</t>
        </is>
      </c>
      <c r="D45" s="3398" t="n"/>
      <c r="E45" s="3398" t="n"/>
      <c r="F45" s="3399" t="n"/>
      <c r="G45" s="3398" t="n"/>
      <c r="H45" s="1481" t="n"/>
      <c r="I45" s="1486" t="n"/>
      <c r="J45" s="3398" t="n"/>
      <c r="K45" s="3398" t="n"/>
      <c r="L45" s="3399" t="n"/>
      <c r="M45" s="3398" t="n"/>
      <c r="N45" s="1481" t="n"/>
      <c r="O45" s="1494" t="n"/>
      <c r="P45" s="3398" t="n"/>
      <c r="Q45" s="3398" t="n"/>
      <c r="R45" s="3399" t="n"/>
      <c r="S45" s="3398" t="n"/>
      <c r="T45" s="1481" t="n"/>
      <c r="U45" s="1498" t="n"/>
      <c r="V45" s="3398" t="n"/>
      <c r="W45" s="3398" t="n"/>
      <c r="X45" s="3398" t="n"/>
      <c r="Y45" s="3400" t="n"/>
      <c r="Z45" s="3400" t="n"/>
      <c r="AA45" s="3398" t="n"/>
      <c r="AB45" s="1481" t="n"/>
      <c r="AC45" s="1498" t="n"/>
      <c r="AD45" s="3398" t="n"/>
      <c r="AE45" s="3398" t="n"/>
      <c r="AF45" s="3398" t="n"/>
      <c r="AG45" s="3400" t="n"/>
      <c r="AH45" s="3400" t="n"/>
      <c r="AI45" s="3398" t="n"/>
      <c r="AJ45" s="1481" t="n"/>
      <c r="AK45" s="1498" t="n"/>
      <c r="AL45" s="3398" t="n"/>
      <c r="AM45" s="3398" t="n"/>
      <c r="AN45" s="3398" t="n"/>
      <c r="AO45" s="3398" t="n"/>
      <c r="AP45" s="3400" t="n"/>
      <c r="AQ45" s="3400" t="n"/>
      <c r="AR45" s="3398" t="n"/>
      <c r="AS45" s="1481" t="n"/>
      <c r="AT45" s="3394" t="n"/>
      <c r="AU45" s="3398" t="n"/>
      <c r="AV45" s="3398" t="n"/>
      <c r="AW45" s="3398" t="n"/>
      <c r="AX45" s="3400" t="n"/>
      <c r="AY45" s="3400" t="n"/>
      <c r="AZ45" s="3398" t="n"/>
      <c r="BA45" s="1481" t="n"/>
      <c r="BB45" s="1498" t="n"/>
      <c r="BC45" s="3398" t="n"/>
      <c r="BD45" s="3398" t="n"/>
      <c r="BE45" s="3398" t="n"/>
      <c r="BF45" s="3400" t="n"/>
      <c r="BG45" s="3400" t="n"/>
      <c r="BH45" s="3398" t="n"/>
      <c r="BI45" s="1481" t="n"/>
      <c r="BJ45" s="1498" t="n"/>
      <c r="BK45" s="3398" t="n"/>
      <c r="BL45" s="3398" t="n"/>
      <c r="BM45" s="3398" t="n"/>
      <c r="BN45" s="3398" t="n"/>
      <c r="BO45" s="3400" t="n"/>
      <c r="BP45" s="3400" t="n"/>
      <c r="BQ45" s="3398" t="n"/>
      <c r="BR45" s="1481" t="n"/>
      <c r="BS45" s="1498" t="n"/>
      <c r="BT45" s="3398" t="n"/>
      <c r="BU45" s="3398" t="n"/>
      <c r="BV45" s="3398" t="n"/>
      <c r="BW45" s="3400" t="n"/>
      <c r="BX45" s="3400" t="n"/>
      <c r="BY45" s="3398" t="n"/>
      <c r="BZ45" s="1481" t="n"/>
      <c r="CA45" s="1498" t="n"/>
      <c r="CB45" s="3398" t="n"/>
      <c r="CC45" s="3398" t="n"/>
      <c r="CD45" s="3398" t="n"/>
      <c r="CE45" s="3400" t="n"/>
      <c r="CF45" s="3400" t="n"/>
      <c r="CG45" s="3398" t="n"/>
      <c r="CH45" s="1481" t="n"/>
      <c r="CI45" s="1498" t="n"/>
      <c r="CJ45" s="3398" t="n"/>
      <c r="CK45" s="3398" t="n"/>
      <c r="CL45" s="3398" t="n"/>
      <c r="CM45" s="3400" t="n"/>
      <c r="CN45" s="3400" t="n"/>
      <c r="CO45" s="3398" t="n"/>
      <c r="CP45" s="1481" t="n"/>
      <c r="CQ45" s="1494" t="n"/>
      <c r="CR45" s="3106" t="n"/>
      <c r="CS45" s="3085" t="n"/>
      <c r="CT45" s="3398" t="n"/>
      <c r="CU45" s="3398">
        <f>CR45-CS45</f>
        <v/>
      </c>
      <c r="CV45" s="3398">
        <f>CR45-CT45</f>
        <v/>
      </c>
      <c r="CW45" s="3398" t="n"/>
      <c r="CX45" s="3398">
        <f>IFERROR(CR45/CW45-1,"-")</f>
        <v/>
      </c>
      <c r="CY45" s="3401" t="n"/>
      <c r="CZ45" s="3398" t="n"/>
      <c r="DA45" s="3398" t="n"/>
      <c r="DB45" s="3398" t="n"/>
      <c r="DC45" s="3398" t="n"/>
      <c r="DD45" s="3398" t="n"/>
      <c r="DE45" s="1494">
        <f>+CZ45/DD45-1</f>
        <v/>
      </c>
      <c r="DF45" s="1494">
        <f>+DA45/DD45-1</f>
        <v/>
      </c>
      <c r="DG45" s="1494">
        <f>+DB45/DD45-1</f>
        <v/>
      </c>
      <c r="DH45" s="1494">
        <f>+DC45/DD45-1</f>
        <v/>
      </c>
      <c r="DI45" s="1548" t="n"/>
      <c r="DJ45" s="3366">
        <f>SUM(D45,J45,P45,V45,AD45,AL45,AU45,BC45,BK45,BT45,CB45,CJ45)-CR45</f>
        <v/>
      </c>
      <c r="DK45" s="3366">
        <f>SUM(E45,K45,Q45,W45,AE45,AM45,AV45,BD45,BL45,BU45,CC45,CK45)-CS45</f>
        <v/>
      </c>
      <c r="DL45" s="3366">
        <f>SUM(G45,M45,S45,AA45,AI45,AR45,AZ45,BH45,BQ45,BY45,CG45,CO45)-CW45</f>
        <v/>
      </c>
      <c r="DM45" s="3366">
        <f>SUM(D45,J45,P45,V45,AD45,AL45,AU45,BC45,,BN45,BV45,CD45,CL45)-CT45</f>
        <v/>
      </c>
      <c r="DX45" s="2847">
        <f>(CS45-CZ45)*10^6</f>
        <v/>
      </c>
      <c r="DY45" s="2847">
        <f>(CT45-DC45)*10^6</f>
        <v/>
      </c>
      <c r="DZ45" s="2847">
        <f>(CW45-DD45)*10^6</f>
        <v/>
      </c>
    </row>
    <row customFormat="1" hidden="1" r="46" s="1438">
      <c r="B46" s="1453" t="inlineStr">
        <is>
          <t xml:space="preserve">     vers le fixe</t>
        </is>
      </c>
      <c r="C46" s="425" t="inlineStr">
        <is>
          <t>TRAF40</t>
        </is>
      </c>
      <c r="D46" s="2971" t="n"/>
      <c r="E46" s="2868" t="n"/>
      <c r="F46" s="3389" t="n"/>
      <c r="G46" s="2868" t="n"/>
      <c r="H46" s="1476" t="n"/>
      <c r="I46" s="1485" t="n"/>
      <c r="J46" s="2971" t="n"/>
      <c r="K46" s="2868" t="n"/>
      <c r="L46" s="3389" t="n"/>
      <c r="M46" s="2868" t="n"/>
      <c r="N46" s="1476" t="n"/>
      <c r="O46" s="1492" t="n"/>
      <c r="P46" s="2971" t="n"/>
      <c r="Q46" s="2868" t="n"/>
      <c r="R46" s="3389" t="n"/>
      <c r="S46" s="2868" t="n"/>
      <c r="T46" s="1476" t="n"/>
      <c r="U46" s="1496" t="n"/>
      <c r="V46" s="2971" t="n"/>
      <c r="W46" s="2868" t="n"/>
      <c r="X46" s="2868" t="n"/>
      <c r="Y46" s="2971" t="n"/>
      <c r="Z46" s="2971" t="n"/>
      <c r="AA46" s="2868" t="n"/>
      <c r="AB46" s="1476" t="n"/>
      <c r="AC46" s="1496" t="n"/>
      <c r="AD46" s="2971" t="n"/>
      <c r="AE46" s="2868" t="n"/>
      <c r="AF46" s="2868" t="n"/>
      <c r="AG46" s="2971" t="n"/>
      <c r="AH46" s="2971" t="n"/>
      <c r="AI46" s="2868" t="n"/>
      <c r="AJ46" s="1476" t="n"/>
      <c r="AK46" s="1496" t="n"/>
      <c r="AL46" s="2971" t="n"/>
      <c r="AM46" s="2868" t="n"/>
      <c r="AN46" s="2868" t="n"/>
      <c r="AO46" s="2868" t="n"/>
      <c r="AP46" s="2971" t="n"/>
      <c r="AQ46" s="2971" t="n"/>
      <c r="AR46" s="2868" t="n"/>
      <c r="AS46" s="1476" t="n"/>
      <c r="AT46" s="2869" t="n"/>
      <c r="AU46" s="2971" t="n"/>
      <c r="AV46" s="2868" t="n"/>
      <c r="AW46" s="2868" t="n"/>
      <c r="AX46" s="2971" t="n"/>
      <c r="AY46" s="2971" t="n"/>
      <c r="AZ46" s="2868" t="n"/>
      <c r="BA46" s="1476" t="n"/>
      <c r="BB46" s="1496" t="n"/>
      <c r="BC46" s="2971" t="n"/>
      <c r="BD46" s="2868" t="n"/>
      <c r="BE46" s="2868" t="n"/>
      <c r="BF46" s="2971" t="n"/>
      <c r="BG46" s="2971" t="n"/>
      <c r="BH46" s="2868" t="n"/>
      <c r="BI46" s="1476" t="n"/>
      <c r="BJ46" s="1496" t="n"/>
      <c r="BK46" s="2971" t="n"/>
      <c r="BL46" s="2868" t="n"/>
      <c r="BM46" s="2868" t="n"/>
      <c r="BN46" s="2868" t="n"/>
      <c r="BO46" s="2971" t="n"/>
      <c r="BP46" s="2971" t="n"/>
      <c r="BQ46" s="2868" t="n"/>
      <c r="BR46" s="1476" t="n"/>
      <c r="BS46" s="1496" t="n"/>
      <c r="BT46" s="2971" t="n"/>
      <c r="BU46" s="2868" t="n"/>
      <c r="BV46" s="2868" t="n"/>
      <c r="BW46" s="2971" t="n"/>
      <c r="BX46" s="2971" t="n"/>
      <c r="BY46" s="2868" t="n"/>
      <c r="BZ46" s="1476" t="n"/>
      <c r="CA46" s="1496" t="n"/>
      <c r="CB46" s="2971" t="n"/>
      <c r="CC46" s="2868" t="n"/>
      <c r="CD46" s="2868" t="n"/>
      <c r="CE46" s="2971" t="n"/>
      <c r="CF46" s="2971" t="n"/>
      <c r="CG46" s="2868" t="n"/>
      <c r="CH46" s="1476" t="n"/>
      <c r="CI46" s="1496" t="n"/>
      <c r="CJ46" s="2971" t="n"/>
      <c r="CK46" s="2868" t="n"/>
      <c r="CL46" s="2868" t="n"/>
      <c r="CM46" s="2971" t="n"/>
      <c r="CN46" s="2971" t="n"/>
      <c r="CO46" s="2868" t="n"/>
      <c r="CP46" s="1476" t="n"/>
      <c r="CQ46" s="1492" t="n"/>
      <c r="CR46" s="3121" t="n"/>
      <c r="CS46" s="2868" t="n"/>
      <c r="CT46" s="2868" t="n"/>
      <c r="CU46" s="2868">
        <f>CR46-CS46</f>
        <v/>
      </c>
      <c r="CV46" s="2868">
        <f>CR46-CT46</f>
        <v/>
      </c>
      <c r="CW46" s="2868" t="n"/>
      <c r="CX46" s="2868">
        <f>IFERROR(CR46/CW46-1,"-")</f>
        <v/>
      </c>
      <c r="CY46" s="3390" t="n"/>
      <c r="CZ46" s="2868" t="n"/>
      <c r="DA46" s="2868" t="n"/>
      <c r="DB46" s="2868" t="n"/>
      <c r="DC46" s="2868" t="n"/>
      <c r="DD46" s="2868" t="n"/>
      <c r="DE46" s="1492">
        <f>+CZ46/DD46-1</f>
        <v/>
      </c>
      <c r="DF46" s="1492">
        <f>+DA46/DD46-1</f>
        <v/>
      </c>
      <c r="DG46" s="1492">
        <f>+DB46/DD46-1</f>
        <v/>
      </c>
      <c r="DH46" s="1492">
        <f>+DC46/DD46-1</f>
        <v/>
      </c>
      <c r="DI46" s="1547" t="n"/>
      <c r="DJ46" s="3366">
        <f>SUM(D46,J46,P46,V46,AD46,AL46,AU46,BC46,BK46,BT46,CB46,CJ46)-CR46</f>
        <v/>
      </c>
      <c r="DK46" s="3366">
        <f>SUM(E46,K46,Q46,W46,AE46,AM46,AV46,BD46,BL46,BU46,CC46,CK46)-CS46</f>
        <v/>
      </c>
      <c r="DL46" s="3366">
        <f>SUM(G46,M46,S46,AA46,AI46,AR46,AZ46,BH46,BQ46,BY46,CG46,CO46)-CW46</f>
        <v/>
      </c>
      <c r="DM46" s="3366">
        <f>SUM(D46,J46,P46,V46,AD46,AL46,AU46,BC46,,BN46,BV46,CD46,CL46)-CT46</f>
        <v/>
      </c>
      <c r="DX46" s="2847">
        <f>(CS46-CZ46)*10^6</f>
        <v/>
      </c>
      <c r="DY46" s="2847">
        <f>(CT46-DC46)*10^6</f>
        <v/>
      </c>
      <c r="DZ46" s="2847">
        <f>(CW46-DD46)*10^6</f>
        <v/>
      </c>
    </row>
    <row customFormat="1" hidden="1" r="47" s="1438">
      <c r="B47" s="1453" t="inlineStr">
        <is>
          <t xml:space="preserve">     vers l'international</t>
        </is>
      </c>
      <c r="C47" s="425" t="inlineStr">
        <is>
          <t>TRAF41</t>
        </is>
      </c>
      <c r="D47" s="2971" t="n"/>
      <c r="E47" s="2868" t="n"/>
      <c r="F47" s="3389" t="n"/>
      <c r="G47" s="2868" t="n"/>
      <c r="H47" s="1476" t="n"/>
      <c r="I47" s="1485" t="n"/>
      <c r="J47" s="2971" t="n"/>
      <c r="K47" s="2868" t="n"/>
      <c r="L47" s="3389" t="n"/>
      <c r="M47" s="2868" t="n"/>
      <c r="N47" s="1476" t="n"/>
      <c r="O47" s="1492" t="n"/>
      <c r="P47" s="2971" t="n"/>
      <c r="Q47" s="2868" t="n"/>
      <c r="R47" s="3389" t="n"/>
      <c r="S47" s="2868" t="n"/>
      <c r="T47" s="1476" t="n"/>
      <c r="U47" s="1496" t="n"/>
      <c r="V47" s="2971" t="n"/>
      <c r="W47" s="2868" t="n"/>
      <c r="X47" s="2868" t="n"/>
      <c r="Y47" s="2971" t="n"/>
      <c r="Z47" s="2971" t="n"/>
      <c r="AA47" s="2868" t="n"/>
      <c r="AB47" s="1476" t="n"/>
      <c r="AC47" s="1496" t="n"/>
      <c r="AD47" s="2971" t="n"/>
      <c r="AE47" s="2868" t="n"/>
      <c r="AF47" s="2868" t="n"/>
      <c r="AG47" s="2971" t="n"/>
      <c r="AH47" s="2971" t="n"/>
      <c r="AI47" s="2868" t="n"/>
      <c r="AJ47" s="1476" t="n"/>
      <c r="AK47" s="1496" t="n"/>
      <c r="AL47" s="2971" t="n"/>
      <c r="AM47" s="2868" t="n"/>
      <c r="AN47" s="2868" t="n"/>
      <c r="AO47" s="2868" t="n"/>
      <c r="AP47" s="2971" t="n"/>
      <c r="AQ47" s="2971" t="n"/>
      <c r="AR47" s="2868" t="n"/>
      <c r="AS47" s="1476" t="n"/>
      <c r="AT47" s="2869" t="n"/>
      <c r="AU47" s="2971" t="n"/>
      <c r="AV47" s="2868" t="n"/>
      <c r="AW47" s="2868" t="n"/>
      <c r="AX47" s="2971" t="n"/>
      <c r="AY47" s="2971" t="n"/>
      <c r="AZ47" s="2868" t="n"/>
      <c r="BA47" s="1476" t="n"/>
      <c r="BB47" s="1496" t="n"/>
      <c r="BC47" s="2971" t="n"/>
      <c r="BD47" s="2868" t="n"/>
      <c r="BE47" s="2868" t="n"/>
      <c r="BF47" s="2971" t="n"/>
      <c r="BG47" s="2971" t="n"/>
      <c r="BH47" s="2868" t="n"/>
      <c r="BI47" s="1476" t="n"/>
      <c r="BJ47" s="1496" t="n"/>
      <c r="BK47" s="2971" t="n"/>
      <c r="BL47" s="2868" t="n"/>
      <c r="BM47" s="2868" t="n"/>
      <c r="BN47" s="2868" t="n"/>
      <c r="BO47" s="2971" t="n"/>
      <c r="BP47" s="2971" t="n"/>
      <c r="BQ47" s="2868" t="n"/>
      <c r="BR47" s="1476" t="n"/>
      <c r="BS47" s="1496" t="n"/>
      <c r="BT47" s="2971" t="n"/>
      <c r="BU47" s="2868" t="n"/>
      <c r="BV47" s="2868" t="n"/>
      <c r="BW47" s="2971" t="n"/>
      <c r="BX47" s="2971" t="n"/>
      <c r="BY47" s="2868" t="n"/>
      <c r="BZ47" s="1476" t="n"/>
      <c r="CA47" s="1496" t="n"/>
      <c r="CB47" s="2971" t="n"/>
      <c r="CC47" s="2868" t="n"/>
      <c r="CD47" s="2868" t="n"/>
      <c r="CE47" s="2971" t="n"/>
      <c r="CF47" s="2971" t="n"/>
      <c r="CG47" s="2868" t="n"/>
      <c r="CH47" s="1476" t="n"/>
      <c r="CI47" s="1496" t="n"/>
      <c r="CJ47" s="2971" t="n"/>
      <c r="CK47" s="2868" t="n"/>
      <c r="CL47" s="2868" t="n"/>
      <c r="CM47" s="2971" t="n"/>
      <c r="CN47" s="2971" t="n"/>
      <c r="CO47" s="2868" t="n"/>
      <c r="CP47" s="1476" t="n"/>
      <c r="CQ47" s="1492" t="n"/>
      <c r="CR47" s="3121" t="n"/>
      <c r="CS47" s="2868" t="n"/>
      <c r="CT47" s="2868" t="n"/>
      <c r="CU47" s="2868">
        <f>CR47-CS47</f>
        <v/>
      </c>
      <c r="CV47" s="2868">
        <f>CR47-CT47</f>
        <v/>
      </c>
      <c r="CW47" s="2868" t="n"/>
      <c r="CX47" s="2868">
        <f>IFERROR(CR47/CW47-1,"-")</f>
        <v/>
      </c>
      <c r="CY47" s="3390" t="n"/>
      <c r="CZ47" s="2868" t="n"/>
      <c r="DA47" s="2868" t="n"/>
      <c r="DB47" s="2868" t="n"/>
      <c r="DC47" s="2868" t="n"/>
      <c r="DD47" s="2868" t="n"/>
      <c r="DE47" s="1492">
        <f>+CZ47/DD47-1</f>
        <v/>
      </c>
      <c r="DF47" s="1492">
        <f>+DA47/DD47-1</f>
        <v/>
      </c>
      <c r="DG47" s="1492">
        <f>+DB47/DD47-1</f>
        <v/>
      </c>
      <c r="DH47" s="1492">
        <f>+DC47/DD47-1</f>
        <v/>
      </c>
      <c r="DI47" s="1547" t="n"/>
      <c r="DJ47" s="3366">
        <f>SUM(D47,J47,P47,V47,AD47,AL47,AU47,BC47,BK47,BT47,CB47,CJ47)-CR47</f>
        <v/>
      </c>
      <c r="DK47" s="3366">
        <f>SUM(E47,K47,Q47,W47,AE47,AM47,AV47,BD47,BL47,BU47,CC47,CK47)-CS47</f>
        <v/>
      </c>
      <c r="DL47" s="3366">
        <f>SUM(G47,M47,S47,AA47,AI47,AR47,AZ47,BH47,BQ47,BY47,CG47,CO47)-CW47</f>
        <v/>
      </c>
      <c r="DM47" s="3366">
        <f>SUM(D47,J47,P47,V47,AD47,AL47,AU47,BC47,,BN47,BV47,CD47,CL47)-CT47</f>
        <v/>
      </c>
      <c r="DX47" s="2847">
        <f>(CS47-CZ47)*10^6</f>
        <v/>
      </c>
      <c r="DY47" s="2847">
        <f>(CT47-DC47)*10^6</f>
        <v/>
      </c>
      <c r="DZ47" s="2847">
        <f>(CW47-DD47)*10^6</f>
        <v/>
      </c>
    </row>
    <row customFormat="1" hidden="1" r="48" s="1438">
      <c r="B48" s="1453" t="inlineStr">
        <is>
          <t xml:space="preserve">     vers Mobile (on net)</t>
        </is>
      </c>
      <c r="C48" s="425" t="inlineStr">
        <is>
          <t>TRAF42</t>
        </is>
      </c>
      <c r="D48" s="2971" t="n"/>
      <c r="E48" s="2868" t="n"/>
      <c r="F48" s="3389" t="n"/>
      <c r="G48" s="2868" t="n"/>
      <c r="H48" s="1476" t="n"/>
      <c r="I48" s="1485" t="n"/>
      <c r="J48" s="2971" t="n"/>
      <c r="K48" s="2868" t="n"/>
      <c r="L48" s="3389" t="n"/>
      <c r="M48" s="2868" t="n"/>
      <c r="N48" s="1476" t="n"/>
      <c r="O48" s="1492" t="n"/>
      <c r="P48" s="2971" t="n"/>
      <c r="Q48" s="2868" t="n"/>
      <c r="R48" s="3389" t="n"/>
      <c r="S48" s="2868" t="n"/>
      <c r="T48" s="1476" t="n"/>
      <c r="U48" s="1496" t="n"/>
      <c r="V48" s="2971" t="n"/>
      <c r="W48" s="2868" t="n"/>
      <c r="X48" s="2868" t="n"/>
      <c r="Y48" s="2971" t="n"/>
      <c r="Z48" s="2971" t="n"/>
      <c r="AA48" s="2868" t="n"/>
      <c r="AB48" s="1476" t="n"/>
      <c r="AC48" s="1496" t="n"/>
      <c r="AD48" s="2971" t="n"/>
      <c r="AE48" s="2868" t="n"/>
      <c r="AF48" s="2868" t="n"/>
      <c r="AG48" s="2971" t="n"/>
      <c r="AH48" s="2971" t="n"/>
      <c r="AI48" s="2868" t="n"/>
      <c r="AJ48" s="1476" t="n"/>
      <c r="AK48" s="1496" t="n"/>
      <c r="AL48" s="2971" t="n"/>
      <c r="AM48" s="2868" t="n"/>
      <c r="AN48" s="2868" t="n"/>
      <c r="AO48" s="2868" t="n"/>
      <c r="AP48" s="2971" t="n"/>
      <c r="AQ48" s="2971" t="n"/>
      <c r="AR48" s="2868" t="n"/>
      <c r="AS48" s="1476" t="n"/>
      <c r="AT48" s="2869" t="n"/>
      <c r="AU48" s="2971" t="n"/>
      <c r="AV48" s="2868" t="n"/>
      <c r="AW48" s="2868" t="n"/>
      <c r="AX48" s="2971" t="n"/>
      <c r="AY48" s="2971" t="n"/>
      <c r="AZ48" s="2868" t="n"/>
      <c r="BA48" s="1476" t="n"/>
      <c r="BB48" s="1496" t="n"/>
      <c r="BC48" s="2971" t="n"/>
      <c r="BD48" s="2868" t="n"/>
      <c r="BE48" s="2868" t="n"/>
      <c r="BF48" s="2971" t="n"/>
      <c r="BG48" s="2971" t="n"/>
      <c r="BH48" s="2868" t="n"/>
      <c r="BI48" s="1476" t="n"/>
      <c r="BJ48" s="1496" t="n"/>
      <c r="BK48" s="2971" t="n"/>
      <c r="BL48" s="2868" t="n"/>
      <c r="BM48" s="2868" t="n"/>
      <c r="BN48" s="2868" t="n"/>
      <c r="BO48" s="2971" t="n"/>
      <c r="BP48" s="2971" t="n"/>
      <c r="BQ48" s="2868" t="n"/>
      <c r="BR48" s="1476" t="n"/>
      <c r="BS48" s="1496" t="n"/>
      <c r="BT48" s="2971" t="n"/>
      <c r="BU48" s="2868" t="n"/>
      <c r="BV48" s="2868" t="n"/>
      <c r="BW48" s="2971" t="n"/>
      <c r="BX48" s="2971" t="n"/>
      <c r="BY48" s="2868" t="n"/>
      <c r="BZ48" s="1476" t="n"/>
      <c r="CA48" s="1496" t="n"/>
      <c r="CB48" s="2971" t="n"/>
      <c r="CC48" s="2868" t="n"/>
      <c r="CD48" s="2868" t="n"/>
      <c r="CE48" s="2971" t="n"/>
      <c r="CF48" s="2971" t="n"/>
      <c r="CG48" s="2868" t="n"/>
      <c r="CH48" s="1476" t="n"/>
      <c r="CI48" s="1496" t="n"/>
      <c r="CJ48" s="2971" t="n"/>
      <c r="CK48" s="2868" t="n"/>
      <c r="CL48" s="2868" t="n"/>
      <c r="CM48" s="2971" t="n"/>
      <c r="CN48" s="2971" t="n"/>
      <c r="CO48" s="2868" t="n"/>
      <c r="CP48" s="1476" t="n"/>
      <c r="CQ48" s="1492" t="n"/>
      <c r="CR48" s="3121" t="n"/>
      <c r="CS48" s="2868" t="n"/>
      <c r="CT48" s="2868" t="n"/>
      <c r="CU48" s="2868">
        <f>CR48-CS48</f>
        <v/>
      </c>
      <c r="CV48" s="2868">
        <f>CR48-CT48</f>
        <v/>
      </c>
      <c r="CW48" s="2868" t="n"/>
      <c r="CX48" s="2868">
        <f>IFERROR(CR48/CW48-1,"-")</f>
        <v/>
      </c>
      <c r="CY48" s="3390" t="n"/>
      <c r="CZ48" s="2868" t="n"/>
      <c r="DA48" s="2868" t="n"/>
      <c r="DB48" s="2868" t="n"/>
      <c r="DC48" s="2868" t="n"/>
      <c r="DD48" s="2868" t="n"/>
      <c r="DE48" s="1492">
        <f>+CZ48/DD48-1</f>
        <v/>
      </c>
      <c r="DF48" s="1492">
        <f>+DA48/DD48-1</f>
        <v/>
      </c>
      <c r="DG48" s="1492">
        <f>+DB48/DD48-1</f>
        <v/>
      </c>
      <c r="DH48" s="1492">
        <f>+DC48/DD48-1</f>
        <v/>
      </c>
      <c r="DI48" s="1547" t="n"/>
      <c r="DJ48" s="3366">
        <f>SUM(D48,J48,P48,V48,AD48,AL48,AU48,BC48,BK48,BT48,CB48,CJ48)-CR48</f>
        <v/>
      </c>
      <c r="DK48" s="3366">
        <f>SUM(E48,K48,Q48,W48,AE48,AM48,AV48,BD48,BL48,BU48,CC48,CK48)-CS48</f>
        <v/>
      </c>
      <c r="DL48" s="3366">
        <f>SUM(G48,M48,S48,AA48,AI48,AR48,AZ48,BH48,BQ48,BY48,CG48,CO48)-CW48</f>
        <v/>
      </c>
      <c r="DM48" s="3366">
        <f>SUM(D48,J48,P48,V48,AD48,AL48,AU48,BC48,,BN48,BV48,CD48,CL48)-CT48</f>
        <v/>
      </c>
      <c r="DX48" s="2847">
        <f>(CS48-CZ48)*10^6</f>
        <v/>
      </c>
      <c r="DY48" s="2847">
        <f>(CT48-DC48)*10^6</f>
        <v/>
      </c>
      <c r="DZ48" s="2847">
        <f>(CW48-DD48)*10^6</f>
        <v/>
      </c>
    </row>
    <row customFormat="1" hidden="1" r="49" s="1438">
      <c r="B49" s="1453" t="inlineStr">
        <is>
          <t xml:space="preserve">      vers MTN</t>
        </is>
      </c>
      <c r="C49" s="425" t="inlineStr">
        <is>
          <t>TRAF43</t>
        </is>
      </c>
      <c r="D49" s="2971" t="n"/>
      <c r="E49" s="2868" t="n"/>
      <c r="F49" s="3389" t="n"/>
      <c r="G49" s="2868" t="n"/>
      <c r="H49" s="1476" t="n"/>
      <c r="I49" s="1485" t="n"/>
      <c r="J49" s="2971" t="n"/>
      <c r="K49" s="2868" t="n"/>
      <c r="L49" s="3389" t="n"/>
      <c r="M49" s="2868" t="n"/>
      <c r="N49" s="1476" t="n"/>
      <c r="O49" s="1492" t="n"/>
      <c r="P49" s="2971" t="n"/>
      <c r="Q49" s="2868" t="n"/>
      <c r="R49" s="3389" t="n"/>
      <c r="S49" s="2868" t="n"/>
      <c r="T49" s="1476" t="n"/>
      <c r="U49" s="1496" t="n"/>
      <c r="V49" s="2971" t="n"/>
      <c r="W49" s="2868" t="n"/>
      <c r="X49" s="2868" t="n"/>
      <c r="Y49" s="2971" t="n"/>
      <c r="Z49" s="2971" t="n"/>
      <c r="AA49" s="2868" t="n"/>
      <c r="AB49" s="1476" t="n"/>
      <c r="AC49" s="1496" t="n"/>
      <c r="AD49" s="2971" t="n"/>
      <c r="AE49" s="2868" t="n"/>
      <c r="AF49" s="2868" t="n"/>
      <c r="AG49" s="2971" t="n"/>
      <c r="AH49" s="2971" t="n"/>
      <c r="AI49" s="2868" t="n"/>
      <c r="AJ49" s="1476" t="n"/>
      <c r="AK49" s="1496" t="n"/>
      <c r="AL49" s="2971" t="n"/>
      <c r="AM49" s="2868" t="n"/>
      <c r="AN49" s="2868" t="n"/>
      <c r="AO49" s="2868" t="n"/>
      <c r="AP49" s="2971" t="n"/>
      <c r="AQ49" s="2971" t="n"/>
      <c r="AR49" s="2868" t="n"/>
      <c r="AS49" s="1476" t="n"/>
      <c r="AT49" s="2869" t="n"/>
      <c r="AU49" s="2971" t="n"/>
      <c r="AV49" s="2868" t="n"/>
      <c r="AW49" s="2868" t="n"/>
      <c r="AX49" s="2971" t="n"/>
      <c r="AY49" s="2971" t="n"/>
      <c r="AZ49" s="2868" t="n"/>
      <c r="BA49" s="1476" t="n"/>
      <c r="BB49" s="1496" t="n"/>
      <c r="BC49" s="2971" t="n"/>
      <c r="BD49" s="2868" t="n"/>
      <c r="BE49" s="2868" t="n"/>
      <c r="BF49" s="2971" t="n"/>
      <c r="BG49" s="2971" t="n"/>
      <c r="BH49" s="2868" t="n"/>
      <c r="BI49" s="1476" t="n"/>
      <c r="BJ49" s="1496" t="n"/>
      <c r="BK49" s="2971" t="n"/>
      <c r="BL49" s="2868" t="n"/>
      <c r="BM49" s="2868" t="n"/>
      <c r="BN49" s="2868" t="n"/>
      <c r="BO49" s="2971" t="n"/>
      <c r="BP49" s="2971" t="n"/>
      <c r="BQ49" s="2868" t="n"/>
      <c r="BR49" s="1476" t="n"/>
      <c r="BS49" s="1496" t="n"/>
      <c r="BT49" s="2971" t="n"/>
      <c r="BU49" s="2868" t="n"/>
      <c r="BV49" s="2868" t="n"/>
      <c r="BW49" s="2971" t="n"/>
      <c r="BX49" s="2971" t="n"/>
      <c r="BY49" s="2868" t="n"/>
      <c r="BZ49" s="1476" t="n"/>
      <c r="CA49" s="1496" t="n"/>
      <c r="CB49" s="2971" t="n"/>
      <c r="CC49" s="2868" t="n"/>
      <c r="CD49" s="2868" t="n"/>
      <c r="CE49" s="2971" t="n"/>
      <c r="CF49" s="2971" t="n"/>
      <c r="CG49" s="2868" t="n"/>
      <c r="CH49" s="1476" t="n"/>
      <c r="CI49" s="1496" t="n"/>
      <c r="CJ49" s="2971" t="n"/>
      <c r="CK49" s="2868" t="n"/>
      <c r="CL49" s="2868" t="n"/>
      <c r="CM49" s="2971" t="n"/>
      <c r="CN49" s="2971" t="n"/>
      <c r="CO49" s="2868" t="n"/>
      <c r="CP49" s="1476" t="n"/>
      <c r="CQ49" s="1492" t="n"/>
      <c r="CR49" s="3121" t="n"/>
      <c r="CS49" s="2868" t="n"/>
      <c r="CT49" s="2868" t="n"/>
      <c r="CU49" s="2868">
        <f>CR49-CS49</f>
        <v/>
      </c>
      <c r="CV49" s="2868">
        <f>CR49-CT49</f>
        <v/>
      </c>
      <c r="CW49" s="2868" t="n"/>
      <c r="CX49" s="2868">
        <f>IFERROR(CR49/CW49-1,"-")</f>
        <v/>
      </c>
      <c r="CY49" s="3390" t="n"/>
      <c r="CZ49" s="2868" t="n"/>
      <c r="DA49" s="2868" t="n"/>
      <c r="DB49" s="2868" t="n"/>
      <c r="DC49" s="2868" t="n"/>
      <c r="DD49" s="2868" t="n"/>
      <c r="DE49" s="1492">
        <f>+CZ49/DD49-1</f>
        <v/>
      </c>
      <c r="DF49" s="1492">
        <f>+DA49/DD49-1</f>
        <v/>
      </c>
      <c r="DG49" s="1492">
        <f>+DB49/DD49-1</f>
        <v/>
      </c>
      <c r="DH49" s="1492">
        <f>+DC49/DD49-1</f>
        <v/>
      </c>
      <c r="DI49" s="1547" t="n"/>
      <c r="DJ49" s="3366">
        <f>SUM(D49,J49,P49,V49,AD49,AL49,AU49,BC49,BK49,BT49,CB49,CJ49)-CR49</f>
        <v/>
      </c>
      <c r="DK49" s="3366">
        <f>SUM(E49,K49,Q49,W49,AE49,AM49,AV49,BD49,BL49,BU49,CC49,CK49)-CS49</f>
        <v/>
      </c>
      <c r="DL49" s="3366">
        <f>SUM(G49,M49,S49,AA49,AI49,AR49,AZ49,BH49,BQ49,BY49,CG49,CO49)-CW49</f>
        <v/>
      </c>
      <c r="DM49" s="3366">
        <f>SUM(D49,J49,P49,V49,AD49,AL49,AU49,BC49,,BN49,BV49,CD49,CL49)-CT49</f>
        <v/>
      </c>
      <c r="DX49" s="2847">
        <f>(CS49-CZ49)*10^6</f>
        <v/>
      </c>
      <c r="DY49" s="2847">
        <f>(CT49-DC49)*10^6</f>
        <v/>
      </c>
      <c r="DZ49" s="2847">
        <f>(CW49-DD49)*10^6</f>
        <v/>
      </c>
    </row>
    <row customFormat="1" hidden="1" r="50" s="1438">
      <c r="B50" s="1453" t="inlineStr">
        <is>
          <t xml:space="preserve">      vers SBIN</t>
        </is>
      </c>
      <c r="C50" s="425" t="inlineStr">
        <is>
          <t>TRAF44</t>
        </is>
      </c>
      <c r="D50" s="2881" t="n"/>
      <c r="E50" s="2868" t="n"/>
      <c r="F50" s="3389" t="n"/>
      <c r="G50" s="2868" t="n"/>
      <c r="H50" s="1476" t="n"/>
      <c r="I50" s="1485" t="n"/>
      <c r="J50" s="2881" t="n"/>
      <c r="K50" s="2868" t="n"/>
      <c r="L50" s="3389" t="n"/>
      <c r="M50" s="2868" t="n"/>
      <c r="N50" s="1476" t="n"/>
      <c r="O50" s="1492" t="n"/>
      <c r="P50" s="2881" t="n"/>
      <c r="Q50" s="2868" t="n"/>
      <c r="R50" s="3389" t="n"/>
      <c r="S50" s="2868" t="n"/>
      <c r="T50" s="1476" t="n"/>
      <c r="U50" s="1496" t="n"/>
      <c r="V50" s="2881" t="n"/>
      <c r="W50" s="2868" t="n"/>
      <c r="X50" s="2868" t="n"/>
      <c r="Y50" s="2971" t="n"/>
      <c r="Z50" s="2971" t="n"/>
      <c r="AA50" s="2868" t="n"/>
      <c r="AB50" s="1476" t="n"/>
      <c r="AC50" s="1496" t="n"/>
      <c r="AD50" s="2881" t="n"/>
      <c r="AE50" s="2868" t="n"/>
      <c r="AF50" s="2868" t="n"/>
      <c r="AG50" s="2971" t="n"/>
      <c r="AH50" s="2971" t="n"/>
      <c r="AI50" s="2868" t="n"/>
      <c r="AJ50" s="1476" t="n"/>
      <c r="AK50" s="1496" t="n"/>
      <c r="AL50" s="2881" t="n"/>
      <c r="AM50" s="2868" t="n"/>
      <c r="AN50" s="2868" t="n"/>
      <c r="AO50" s="2868" t="n"/>
      <c r="AP50" s="2971" t="n"/>
      <c r="AQ50" s="2971" t="n"/>
      <c r="AR50" s="2868" t="n"/>
      <c r="AS50" s="1476" t="n"/>
      <c r="AT50" s="2869" t="n"/>
      <c r="AU50" s="2881" t="n"/>
      <c r="AV50" s="2868" t="n"/>
      <c r="AW50" s="2868" t="n"/>
      <c r="AX50" s="2971" t="n"/>
      <c r="AY50" s="2971" t="n"/>
      <c r="AZ50" s="2868" t="n"/>
      <c r="BA50" s="1476" t="n"/>
      <c r="BB50" s="1496" t="n"/>
      <c r="BC50" s="2881" t="n"/>
      <c r="BD50" s="2868" t="n"/>
      <c r="BE50" s="2868" t="n"/>
      <c r="BF50" s="2971" t="n"/>
      <c r="BG50" s="2971" t="n"/>
      <c r="BH50" s="2868" t="n"/>
      <c r="BI50" s="1476" t="n"/>
      <c r="BJ50" s="1496" t="n"/>
      <c r="BK50" s="2881" t="n"/>
      <c r="BL50" s="2868" t="n"/>
      <c r="BM50" s="2868" t="n"/>
      <c r="BN50" s="2868" t="n"/>
      <c r="BO50" s="2971" t="n"/>
      <c r="BP50" s="2971" t="n"/>
      <c r="BQ50" s="2868" t="n"/>
      <c r="BR50" s="1476" t="n"/>
      <c r="BS50" s="1496" t="n"/>
      <c r="BT50" s="2881" t="n"/>
      <c r="BU50" s="2868" t="n"/>
      <c r="BV50" s="2868" t="n"/>
      <c r="BW50" s="2971" t="n"/>
      <c r="BX50" s="2971" t="n"/>
      <c r="BY50" s="2868" t="n"/>
      <c r="BZ50" s="1476" t="n"/>
      <c r="CA50" s="1496" t="n"/>
      <c r="CB50" s="2881" t="n"/>
      <c r="CC50" s="2868" t="n"/>
      <c r="CD50" s="2868" t="n"/>
      <c r="CE50" s="2971" t="n"/>
      <c r="CF50" s="2971" t="n"/>
      <c r="CG50" s="2868" t="n"/>
      <c r="CH50" s="1476" t="n"/>
      <c r="CI50" s="1496" t="n"/>
      <c r="CJ50" s="2881" t="n"/>
      <c r="CK50" s="2868" t="n"/>
      <c r="CL50" s="2868" t="n"/>
      <c r="CM50" s="2971" t="n"/>
      <c r="CN50" s="2971" t="n"/>
      <c r="CO50" s="2868" t="n"/>
      <c r="CP50" s="1476" t="n"/>
      <c r="CQ50" s="1492" t="n"/>
      <c r="CR50" s="3121" t="n"/>
      <c r="CS50" s="2868" t="n"/>
      <c r="CT50" s="2868" t="n"/>
      <c r="CU50" s="2868">
        <f>CR50-CS50</f>
        <v/>
      </c>
      <c r="CV50" s="2868">
        <f>CR50-CT50</f>
        <v/>
      </c>
      <c r="CW50" s="2868" t="n"/>
      <c r="CX50" s="2868">
        <f>IFERROR(CR50/CW50-1,"-")</f>
        <v/>
      </c>
      <c r="CY50" s="3390" t="n"/>
      <c r="CZ50" s="2868" t="n"/>
      <c r="DA50" s="2868" t="n"/>
      <c r="DB50" s="2868" t="n"/>
      <c r="DC50" s="2868" t="n"/>
      <c r="DD50" s="2868" t="n"/>
      <c r="DE50" s="1492" t="n"/>
      <c r="DF50" s="1492" t="n"/>
      <c r="DG50" s="1492" t="n"/>
      <c r="DH50" s="1492" t="n"/>
      <c r="DI50" s="1547" t="n"/>
      <c r="DJ50" s="3366">
        <f>SUM(D50,J50,P50,V50,AD50,AL50,AU50,BC50,BK50,BT50,CB50,CJ50)-CR50</f>
        <v/>
      </c>
      <c r="DK50" s="3366">
        <f>SUM(E50,K50,Q50,W50,AE50,AM50,AV50,BD50,BL50,BU50,CC50,CK50)-CS50</f>
        <v/>
      </c>
      <c r="DL50" s="3366">
        <f>SUM(G50,M50,S50,AA50,AI50,AR50,AZ50,BH50,BQ50,BY50,CG50,CO50)-CW50</f>
        <v/>
      </c>
      <c r="DM50" s="3366">
        <f>SUM(D50,J50,P50,V50,AD50,AL50,AU50,BC50,,BN50,BV50,CD50,CL50)-CT50</f>
        <v/>
      </c>
      <c r="DX50" s="2847">
        <f>(CS50-CZ50)*10^6</f>
        <v/>
      </c>
      <c r="DY50" s="2847">
        <f>(CT50-DC50)*10^6</f>
        <v/>
      </c>
      <c r="DZ50" s="2847">
        <f>(CW50-DD50)*10^6</f>
        <v/>
      </c>
    </row>
    <row customFormat="1" hidden="1" r="51" s="1438">
      <c r="B51" s="1453" t="inlineStr">
        <is>
          <t xml:space="preserve">      vers BBCOM, LIBERCOM</t>
        </is>
      </c>
      <c r="C51" s="425" t="inlineStr">
        <is>
          <t>TRAF45</t>
        </is>
      </c>
      <c r="D51" s="2868" t="n"/>
      <c r="E51" s="2868" t="n"/>
      <c r="F51" s="3389" t="n"/>
      <c r="G51" s="2868" t="n"/>
      <c r="H51" s="1476" t="n"/>
      <c r="I51" s="1485" t="n"/>
      <c r="J51" s="2868" t="n"/>
      <c r="K51" s="2868" t="n"/>
      <c r="L51" s="3389" t="n"/>
      <c r="M51" s="2868" t="n"/>
      <c r="N51" s="1476" t="n"/>
      <c r="O51" s="1492" t="n"/>
      <c r="P51" s="2868" t="n"/>
      <c r="Q51" s="2868" t="n"/>
      <c r="R51" s="3389" t="n"/>
      <c r="S51" s="2868" t="n"/>
      <c r="T51" s="1476" t="n"/>
      <c r="U51" s="1496" t="n"/>
      <c r="V51" s="2868" t="n"/>
      <c r="W51" s="2868" t="n"/>
      <c r="X51" s="2868" t="n"/>
      <c r="Y51" s="2971" t="n"/>
      <c r="Z51" s="2971" t="n"/>
      <c r="AA51" s="2868" t="n"/>
      <c r="AB51" s="1476" t="n"/>
      <c r="AC51" s="1496" t="n"/>
      <c r="AD51" s="2868" t="n"/>
      <c r="AE51" s="2868" t="n"/>
      <c r="AF51" s="2868" t="n"/>
      <c r="AG51" s="2971" t="n"/>
      <c r="AH51" s="2971" t="n"/>
      <c r="AI51" s="2868" t="n"/>
      <c r="AJ51" s="1476" t="n"/>
      <c r="AK51" s="1496" t="n"/>
      <c r="AL51" s="2868" t="n"/>
      <c r="AM51" s="2868" t="n"/>
      <c r="AN51" s="2868" t="n"/>
      <c r="AO51" s="2868" t="n"/>
      <c r="AP51" s="2971" t="n"/>
      <c r="AQ51" s="2971" t="n"/>
      <c r="AR51" s="2868" t="n"/>
      <c r="AS51" s="1476" t="n"/>
      <c r="AT51" s="2869" t="n"/>
      <c r="AU51" s="2868" t="n"/>
      <c r="AV51" s="2868" t="n"/>
      <c r="AW51" s="2868" t="n"/>
      <c r="AX51" s="2971" t="n"/>
      <c r="AY51" s="2971" t="n"/>
      <c r="AZ51" s="2868" t="n"/>
      <c r="BA51" s="1476" t="n"/>
      <c r="BB51" s="1496" t="n"/>
      <c r="BC51" s="2868" t="n"/>
      <c r="BD51" s="2868" t="n"/>
      <c r="BE51" s="2868" t="n"/>
      <c r="BF51" s="2971" t="n"/>
      <c r="BG51" s="2971" t="n"/>
      <c r="BH51" s="2868" t="n"/>
      <c r="BI51" s="1476" t="n"/>
      <c r="BJ51" s="1496" t="n"/>
      <c r="BK51" s="2868" t="n"/>
      <c r="BL51" s="2868" t="n"/>
      <c r="BM51" s="2868" t="n"/>
      <c r="BN51" s="2868" t="n"/>
      <c r="BO51" s="2971" t="n"/>
      <c r="BP51" s="2971" t="n"/>
      <c r="BQ51" s="2868" t="n"/>
      <c r="BR51" s="1476" t="n"/>
      <c r="BS51" s="1496" t="n"/>
      <c r="BT51" s="2868" t="n"/>
      <c r="BU51" s="2868" t="n"/>
      <c r="BV51" s="2868" t="n"/>
      <c r="BW51" s="2971" t="n"/>
      <c r="BX51" s="2971" t="n"/>
      <c r="BY51" s="2868" t="n"/>
      <c r="BZ51" s="1476" t="n"/>
      <c r="CA51" s="1496" t="n"/>
      <c r="CB51" s="2868" t="n"/>
      <c r="CC51" s="2868" t="n"/>
      <c r="CD51" s="2868" t="n"/>
      <c r="CE51" s="2971" t="n"/>
      <c r="CF51" s="2971" t="n"/>
      <c r="CG51" s="2868" t="n"/>
      <c r="CH51" s="1476" t="n"/>
      <c r="CI51" s="1496" t="n"/>
      <c r="CJ51" s="2868" t="n"/>
      <c r="CK51" s="2868" t="n"/>
      <c r="CL51" s="2868" t="n"/>
      <c r="CM51" s="2971" t="n"/>
      <c r="CN51" s="2971" t="n"/>
      <c r="CO51" s="2868" t="n"/>
      <c r="CP51" s="1476" t="n"/>
      <c r="CQ51" s="1492" t="n"/>
      <c r="CR51" s="3121" t="n"/>
      <c r="CS51" s="2868" t="n"/>
      <c r="CT51" s="2868" t="n"/>
      <c r="CU51" s="2868">
        <f>CR51-CS51</f>
        <v/>
      </c>
      <c r="CV51" s="2868">
        <f>CR51-CT51</f>
        <v/>
      </c>
      <c r="CW51" s="2868" t="n"/>
      <c r="CX51" s="2868">
        <f>IFERROR(CR51/CW51-1,"-")</f>
        <v/>
      </c>
      <c r="CY51" s="3390" t="n"/>
      <c r="CZ51" s="2868" t="n"/>
      <c r="DA51" s="2868" t="n"/>
      <c r="DB51" s="2868" t="n"/>
      <c r="DC51" s="2868" t="n"/>
      <c r="DD51" s="2868" t="n"/>
      <c r="DE51" s="1492" t="n"/>
      <c r="DF51" s="1492" t="n"/>
      <c r="DG51" s="1492" t="n"/>
      <c r="DH51" s="1492" t="n"/>
      <c r="DI51" s="1547" t="n"/>
      <c r="DJ51" s="3366">
        <f>SUM(D51,J51,P51,V51,AD51,AL51,AU51,BC51,BK51,BT51,CB51,CJ51)-CR51</f>
        <v/>
      </c>
      <c r="DK51" s="3366">
        <f>SUM(E51,K51,Q51,W51,AE51,AM51,AV51,BD51,BL51,BU51,CC51,CK51)-CS51</f>
        <v/>
      </c>
      <c r="DL51" s="3366">
        <f>SUM(G51,M51,S51,AA51,AI51,AR51,AZ51,BH51,BQ51,BY51,CG51,CO51)-CW51</f>
        <v/>
      </c>
      <c r="DM51" s="3366">
        <f>SUM(D51,J51,P51,V51,AD51,AL51,AU51,BC51,,BN51,BV51,CD51,CL51)-CT51</f>
        <v/>
      </c>
      <c r="DX51" s="2847">
        <f>(CS51-CZ51)*10^6</f>
        <v/>
      </c>
      <c r="DY51" s="2847">
        <f>(CT51-DC51)*10^6</f>
        <v/>
      </c>
      <c r="DZ51" s="2847">
        <f>(CW51-DD51)*10^6</f>
        <v/>
      </c>
    </row>
    <row customFormat="1" hidden="1" r="52" s="1438">
      <c r="B52" s="1453" t="inlineStr">
        <is>
          <t xml:space="preserve">      Outbound roaming</t>
        </is>
      </c>
      <c r="C52" s="425" t="inlineStr">
        <is>
          <t>TRAF46</t>
        </is>
      </c>
      <c r="D52" s="2868" t="n"/>
      <c r="E52" s="2868" t="n"/>
      <c r="F52" s="3389" t="n"/>
      <c r="G52" s="2868" t="n"/>
      <c r="H52" s="1476" t="n"/>
      <c r="I52" s="1485" t="n"/>
      <c r="J52" s="2868" t="n"/>
      <c r="K52" s="2868" t="n"/>
      <c r="L52" s="3389" t="n"/>
      <c r="M52" s="2868" t="n"/>
      <c r="N52" s="1476" t="n"/>
      <c r="O52" s="1492" t="n"/>
      <c r="P52" s="2868" t="n"/>
      <c r="Q52" s="2868" t="n"/>
      <c r="R52" s="3389" t="n"/>
      <c r="S52" s="2868" t="n"/>
      <c r="T52" s="1476" t="n"/>
      <c r="U52" s="1496" t="n"/>
      <c r="V52" s="2868" t="n"/>
      <c r="W52" s="2868" t="n"/>
      <c r="X52" s="2868" t="n"/>
      <c r="Y52" s="2971" t="n"/>
      <c r="Z52" s="2971" t="n"/>
      <c r="AA52" s="2868" t="n"/>
      <c r="AB52" s="1476" t="n"/>
      <c r="AC52" s="1496" t="n"/>
      <c r="AD52" s="2868" t="n"/>
      <c r="AE52" s="2868" t="n"/>
      <c r="AF52" s="2868" t="n"/>
      <c r="AG52" s="2971" t="n"/>
      <c r="AH52" s="2971" t="n"/>
      <c r="AI52" s="2868" t="n"/>
      <c r="AJ52" s="1476" t="n"/>
      <c r="AK52" s="1496" t="n"/>
      <c r="AL52" s="2868" t="n"/>
      <c r="AM52" s="2868" t="n"/>
      <c r="AN52" s="2868" t="n"/>
      <c r="AO52" s="2868" t="n"/>
      <c r="AP52" s="2971" t="n"/>
      <c r="AQ52" s="2971" t="n"/>
      <c r="AR52" s="2868" t="n"/>
      <c r="AS52" s="1476" t="n"/>
      <c r="AT52" s="2869" t="n"/>
      <c r="AU52" s="2868" t="n"/>
      <c r="AV52" s="2868" t="n"/>
      <c r="AW52" s="2868" t="n"/>
      <c r="AX52" s="2971" t="n"/>
      <c r="AY52" s="2971" t="n"/>
      <c r="AZ52" s="2868" t="n"/>
      <c r="BA52" s="1476" t="n"/>
      <c r="BB52" s="1496" t="n"/>
      <c r="BC52" s="2868" t="n"/>
      <c r="BD52" s="2868" t="n"/>
      <c r="BE52" s="2868" t="n"/>
      <c r="BF52" s="2971" t="n"/>
      <c r="BG52" s="2971" t="n"/>
      <c r="BH52" s="2868" t="n"/>
      <c r="BI52" s="1476" t="n"/>
      <c r="BJ52" s="1496" t="n"/>
      <c r="BK52" s="2868" t="n"/>
      <c r="BL52" s="2868" t="n"/>
      <c r="BM52" s="2868" t="n"/>
      <c r="BN52" s="2868" t="n"/>
      <c r="BO52" s="2971" t="n"/>
      <c r="BP52" s="2971" t="n"/>
      <c r="BQ52" s="2868" t="n"/>
      <c r="BR52" s="1476" t="n"/>
      <c r="BS52" s="1496" t="n"/>
      <c r="BT52" s="2868" t="n"/>
      <c r="BU52" s="2868" t="n"/>
      <c r="BV52" s="2868" t="n"/>
      <c r="BW52" s="2971" t="n"/>
      <c r="BX52" s="2971" t="n"/>
      <c r="BY52" s="2868" t="n"/>
      <c r="BZ52" s="1476" t="n"/>
      <c r="CA52" s="1496" t="n"/>
      <c r="CB52" s="2868" t="n"/>
      <c r="CC52" s="2868" t="n"/>
      <c r="CD52" s="2868" t="n"/>
      <c r="CE52" s="2971" t="n"/>
      <c r="CF52" s="2971" t="n"/>
      <c r="CG52" s="2868" t="n"/>
      <c r="CH52" s="1476" t="n"/>
      <c r="CI52" s="1496" t="n"/>
      <c r="CJ52" s="2868" t="n"/>
      <c r="CK52" s="2868" t="n"/>
      <c r="CL52" s="2868" t="n"/>
      <c r="CM52" s="2971" t="n"/>
      <c r="CN52" s="2971" t="n"/>
      <c r="CO52" s="2868" t="n"/>
      <c r="CP52" s="1476" t="n"/>
      <c r="CQ52" s="1492" t="n"/>
      <c r="CR52" s="3121" t="n"/>
      <c r="CS52" s="2868" t="n"/>
      <c r="CT52" s="2868" t="n"/>
      <c r="CU52" s="2868">
        <f>CR52-CS52</f>
        <v/>
      </c>
      <c r="CV52" s="2868">
        <f>CR52-CT52</f>
        <v/>
      </c>
      <c r="CW52" s="2868" t="n"/>
      <c r="CX52" s="2868">
        <f>IFERROR(CR52/CW52-1,"-")</f>
        <v/>
      </c>
      <c r="CY52" s="3390" t="n"/>
      <c r="CZ52" s="2868" t="n"/>
      <c r="DA52" s="2868" t="n"/>
      <c r="DB52" s="2868" t="n"/>
      <c r="DC52" s="2868" t="n"/>
      <c r="DD52" s="2868" t="n"/>
      <c r="DE52" s="1492">
        <f>+CZ52/DD52-1</f>
        <v/>
      </c>
      <c r="DF52" s="1492">
        <f>+DA52/DD52-1</f>
        <v/>
      </c>
      <c r="DG52" s="1492">
        <f>+DB52/DD52-1</f>
        <v/>
      </c>
      <c r="DH52" s="1492">
        <f>+DC52/DD52-1</f>
        <v/>
      </c>
      <c r="DI52" s="1547" t="n"/>
      <c r="DJ52" s="3366">
        <f>SUM(D52,J52,P52,V52,AD52,AL52,AU52,BC52,BK52,BT52,CB52,CJ52)-CR52</f>
        <v/>
      </c>
      <c r="DK52" s="3366">
        <f>SUM(E52,K52,Q52,W52,AE52,AM52,AV52,BD52,BL52,BU52,CC52,CK52)-CS52</f>
        <v/>
      </c>
      <c r="DL52" s="3366">
        <f>SUM(G52,M52,S52,AA52,AI52,AR52,AZ52,BH52,BQ52,BY52,CG52,CO52)-CW52</f>
        <v/>
      </c>
      <c r="DM52" s="3366">
        <f>SUM(D52,J52,P52,V52,AD52,AL52,AU52,BC52,,BN52,BV52,CD52,CL52)-CT52</f>
        <v/>
      </c>
      <c r="DX52" s="2847">
        <f>(CS52-CZ52)*10^6</f>
        <v/>
      </c>
      <c r="DY52" s="2847">
        <f>(CT52-DC52)*10^6</f>
        <v/>
      </c>
      <c r="DZ52" s="2847">
        <f>(CW52-DD52)*10^6</f>
        <v/>
      </c>
    </row>
    <row customHeight="1" hidden="1" ht="3.75" r="53">
      <c r="B53" s="211" t="n"/>
      <c r="C53" s="425" t="inlineStr">
        <is>
          <t>TRAF47</t>
        </is>
      </c>
      <c r="D53" s="2944" t="n"/>
      <c r="E53" s="2944" t="n"/>
      <c r="F53" s="3383" t="n"/>
      <c r="G53" s="2944" t="n"/>
      <c r="H53" s="590" t="n"/>
      <c r="I53" s="39" t="n"/>
      <c r="J53" s="2944" t="n"/>
      <c r="K53" s="2944" t="n"/>
      <c r="L53" s="3383" t="n"/>
      <c r="M53" s="2944" t="n"/>
      <c r="N53" s="590" t="n"/>
      <c r="O53" s="451" t="n"/>
      <c r="P53" s="2944" t="n"/>
      <c r="Q53" s="2944" t="n"/>
      <c r="R53" s="3383" t="n"/>
      <c r="S53" s="2944" t="n"/>
      <c r="T53" s="590" t="n"/>
      <c r="U53" s="486" t="n"/>
      <c r="V53" s="2944" t="n"/>
      <c r="W53" s="2944" t="n"/>
      <c r="X53" s="2944" t="n"/>
      <c r="Y53" s="3383" t="n"/>
      <c r="Z53" s="3383" t="n"/>
      <c r="AA53" s="2944" t="n"/>
      <c r="AB53" s="590" t="n"/>
      <c r="AC53" s="486" t="n"/>
      <c r="AD53" s="2944" t="n"/>
      <c r="AE53" s="2944" t="n"/>
      <c r="AF53" s="2944" t="n"/>
      <c r="AG53" s="3383" t="n"/>
      <c r="AH53" s="3383" t="n"/>
      <c r="AI53" s="2944" t="n"/>
      <c r="AJ53" s="590" t="n"/>
      <c r="AK53" s="486" t="n"/>
      <c r="AL53" s="2944" t="n"/>
      <c r="AM53" s="2944" t="n"/>
      <c r="AN53" s="2944" t="n"/>
      <c r="AO53" s="2944" t="n"/>
      <c r="AP53" s="3383" t="n"/>
      <c r="AQ53" s="3383" t="n"/>
      <c r="AR53" s="2944" t="n"/>
      <c r="AS53" s="590" t="n"/>
      <c r="AT53" s="2862" t="n"/>
      <c r="AU53" s="2944" t="n"/>
      <c r="AV53" s="2944" t="n"/>
      <c r="AW53" s="2944" t="n"/>
      <c r="AX53" s="3383" t="n"/>
      <c r="AY53" s="3383" t="n"/>
      <c r="AZ53" s="2944" t="n"/>
      <c r="BA53" s="590" t="n"/>
      <c r="BB53" s="486" t="n"/>
      <c r="BC53" s="2944" t="n"/>
      <c r="BD53" s="2944" t="n"/>
      <c r="BE53" s="2944" t="n"/>
      <c r="BF53" s="3383" t="n"/>
      <c r="BG53" s="3383" t="n"/>
      <c r="BH53" s="2944" t="n"/>
      <c r="BI53" s="590" t="n"/>
      <c r="BJ53" s="486" t="n"/>
      <c r="BK53" s="2944" t="n"/>
      <c r="BL53" s="2944" t="n"/>
      <c r="BM53" s="2944" t="n"/>
      <c r="BN53" s="2944" t="n"/>
      <c r="BO53" s="3383" t="n"/>
      <c r="BP53" s="3383" t="n"/>
      <c r="BQ53" s="2944" t="n"/>
      <c r="BR53" s="590" t="n"/>
      <c r="BS53" s="486" t="n"/>
      <c r="BT53" s="2944" t="n"/>
      <c r="BU53" s="2944" t="n"/>
      <c r="BV53" s="2944" t="n"/>
      <c r="BW53" s="3383" t="n"/>
      <c r="BX53" s="3383" t="n"/>
      <c r="BY53" s="2944" t="n"/>
      <c r="BZ53" s="590" t="n"/>
      <c r="CA53" s="486" t="n"/>
      <c r="CB53" s="2944" t="n"/>
      <c r="CC53" s="2944" t="n"/>
      <c r="CD53" s="2944" t="n"/>
      <c r="CE53" s="3383" t="n"/>
      <c r="CF53" s="3383" t="n"/>
      <c r="CG53" s="2944" t="n"/>
      <c r="CH53" s="590" t="n"/>
      <c r="CI53" s="486" t="n"/>
      <c r="CJ53" s="2944" t="n"/>
      <c r="CK53" s="2944" t="n"/>
      <c r="CL53" s="2944" t="n"/>
      <c r="CM53" s="3383" t="n"/>
      <c r="CN53" s="3383" t="n"/>
      <c r="CO53" s="2944" t="n"/>
      <c r="CP53" s="590" t="n"/>
      <c r="CQ53" s="451" t="n"/>
      <c r="CR53" s="3402" t="n"/>
      <c r="CS53" s="2944" t="n"/>
      <c r="CT53" s="2944" t="n"/>
      <c r="CU53" s="2944">
        <f>CR53-CS53</f>
        <v/>
      </c>
      <c r="CV53" s="2944">
        <f>CR53-CT53</f>
        <v/>
      </c>
      <c r="CW53" s="2944" t="n"/>
      <c r="CX53" s="2944">
        <f>IFERROR(CR53/CW53-1,"-")</f>
        <v/>
      </c>
      <c r="CY53" s="3385" t="n"/>
      <c r="CZ53" s="2944" t="n"/>
      <c r="DA53" s="2944" t="n"/>
      <c r="DB53" s="2944" t="n"/>
      <c r="DC53" s="2944" t="n"/>
      <c r="DD53" s="2944" t="n"/>
      <c r="DE53" s="451" t="n"/>
      <c r="DF53" s="451" t="n"/>
      <c r="DG53" s="1541" t="n"/>
      <c r="DH53" s="1541" t="n"/>
      <c r="DI53" s="678" t="n"/>
      <c r="DJ53" s="3366">
        <f>SUM(D53,J53,P53,V53,AD53,AL53,AU53,BC53,BK53,BT53,CB53,CJ53)-CR53</f>
        <v/>
      </c>
      <c r="DK53" s="3366">
        <f>SUM(E53,K53,Q53,W53,AE53,AM53,AV53,BD53,BL53,BU53,CC53,CK53)-CS53</f>
        <v/>
      </c>
      <c r="DL53" s="3366">
        <f>SUM(G53,M53,S53,AA53,AI53,AR53,AZ53,BH53,BQ53,BY53,CG53,CO53)-CW53</f>
        <v/>
      </c>
      <c r="DM53" s="3366">
        <f>SUM(D53,J53,P53,V53,AD53,AL53,AU53,BC53,,BN53,BV53,CD53,CL53)-CT53</f>
        <v/>
      </c>
      <c r="DX53" s="2847">
        <f>(CS53-CZ53)*10^6</f>
        <v/>
      </c>
      <c r="DY53" s="2847">
        <f>(CT53-DC53)*10^6</f>
        <v/>
      </c>
      <c r="DZ53" s="2847">
        <f>(CW53-DD53)*10^6</f>
        <v/>
      </c>
    </row>
    <row customHeight="1" ht="4.5" r="54">
      <c r="C54" s="425" t="inlineStr">
        <is>
          <t>TRAF48</t>
        </is>
      </c>
      <c r="D54" s="2671" t="n"/>
      <c r="E54" s="2671" t="n"/>
      <c r="F54" s="2861" t="n"/>
      <c r="G54" s="2671" t="n"/>
      <c r="H54" s="353" t="n"/>
      <c r="I54" s="39" t="n"/>
      <c r="J54" s="2671" t="n"/>
      <c r="K54" s="2671" t="n"/>
      <c r="L54" s="2861" t="n"/>
      <c r="M54" s="2671" t="n"/>
      <c r="N54" s="353" t="n"/>
      <c r="O54" s="353" t="n"/>
      <c r="P54" s="2671" t="n"/>
      <c r="Q54" s="2671" t="n"/>
      <c r="R54" s="2861" t="n"/>
      <c r="S54" s="2671" t="n"/>
      <c r="T54" s="353" t="n"/>
      <c r="U54" s="482" t="n"/>
      <c r="V54" s="2671" t="n"/>
      <c r="W54" s="2671" t="n"/>
      <c r="X54" s="2671" t="n"/>
      <c r="Y54" s="2861" t="n"/>
      <c r="Z54" s="2861" t="n"/>
      <c r="AA54" s="2671" t="n"/>
      <c r="AB54" s="353" t="n"/>
      <c r="AC54" s="482" t="n"/>
      <c r="AD54" s="2671" t="n"/>
      <c r="AE54" s="2671" t="n"/>
      <c r="AF54" s="2671" t="n"/>
      <c r="AG54" s="2861" t="n"/>
      <c r="AH54" s="2861" t="n"/>
      <c r="AI54" s="2671" t="n"/>
      <c r="AJ54" s="353" t="n"/>
      <c r="AK54" s="482" t="n"/>
      <c r="AL54" s="2671" t="n"/>
      <c r="AM54" s="2671" t="n"/>
      <c r="AN54" s="2671" t="n"/>
      <c r="AO54" s="2671" t="n"/>
      <c r="AP54" s="2861" t="n"/>
      <c r="AQ54" s="2861" t="n"/>
      <c r="AR54" s="2671" t="n"/>
      <c r="AS54" s="353" t="n"/>
      <c r="AT54" s="2862" t="n"/>
      <c r="AU54" s="2671" t="n"/>
      <c r="AV54" s="2671" t="n"/>
      <c r="AW54" s="2671" t="n"/>
      <c r="AX54" s="2861" t="n"/>
      <c r="AY54" s="2861" t="n"/>
      <c r="AZ54" s="2671" t="n"/>
      <c r="BA54" s="353" t="n"/>
      <c r="BB54" s="482" t="n"/>
      <c r="BC54" s="2671" t="n"/>
      <c r="BD54" s="2671" t="n"/>
      <c r="BE54" s="2671" t="n"/>
      <c r="BF54" s="2861" t="n"/>
      <c r="BG54" s="2861" t="n"/>
      <c r="BH54" s="2671" t="n"/>
      <c r="BI54" s="353" t="n"/>
      <c r="BJ54" s="482" t="n"/>
      <c r="BK54" s="2671" t="n"/>
      <c r="BL54" s="2671" t="n"/>
      <c r="BM54" s="2671" t="n"/>
      <c r="BN54" s="2671" t="n"/>
      <c r="BO54" s="2861" t="n"/>
      <c r="BP54" s="2861" t="n"/>
      <c r="BQ54" s="2671" t="n"/>
      <c r="BR54" s="353" t="n"/>
      <c r="BS54" s="482" t="n"/>
      <c r="BT54" s="2671" t="n"/>
      <c r="BU54" s="2671" t="n"/>
      <c r="BV54" s="2671" t="n"/>
      <c r="BW54" s="2861" t="n"/>
      <c r="BX54" s="2861" t="n"/>
      <c r="BY54" s="2671" t="n"/>
      <c r="BZ54" s="353" t="n"/>
      <c r="CA54" s="482" t="n"/>
      <c r="CB54" s="2671" t="n"/>
      <c r="CC54" s="2671" t="n"/>
      <c r="CD54" s="2671" t="n"/>
      <c r="CE54" s="2861" t="n"/>
      <c r="CF54" s="2861" t="n"/>
      <c r="CG54" s="2671" t="n"/>
      <c r="CH54" s="353" t="n"/>
      <c r="CI54" s="482" t="n"/>
      <c r="CJ54" s="2671" t="n"/>
      <c r="CK54" s="2671" t="n"/>
      <c r="CL54" s="2671" t="n"/>
      <c r="CM54" s="2861" t="n"/>
      <c r="CN54" s="2861" t="n"/>
      <c r="CO54" s="2671" t="n"/>
      <c r="CP54" s="353" t="n"/>
      <c r="CQ54" s="353" t="n"/>
      <c r="CR54" s="3047" t="n"/>
      <c r="CS54" s="2671" t="n"/>
      <c r="CT54" s="2671" t="n"/>
      <c r="CU54" s="2671">
        <f>CR54-CS54</f>
        <v/>
      </c>
      <c r="CV54" s="2671">
        <f>CR54-CT54</f>
        <v/>
      </c>
      <c r="CW54" s="2671" t="n"/>
      <c r="CX54" s="2671">
        <f>IFERROR(CR54/CW54-1,"-")</f>
        <v/>
      </c>
      <c r="CY54" s="3375" t="n"/>
      <c r="CZ54" s="2671" t="n"/>
      <c r="DA54" s="2671" t="n"/>
      <c r="DB54" s="2671" t="n"/>
      <c r="DC54" s="2671" t="n"/>
      <c r="DD54" s="2671" t="n"/>
      <c r="DE54" s="353" t="n"/>
      <c r="DF54" s="39" t="n"/>
      <c r="DG54" s="39" t="n"/>
      <c r="DH54" s="39" t="n"/>
      <c r="DJ54" s="3366">
        <f>SUM(D54,J54,P54,V54,AD54,AL54,AU54,BC54,BK54,BT54,CB54,CJ54)-CR54</f>
        <v/>
      </c>
      <c r="DK54" s="3366">
        <f>SUM(E54,K54,Q54,W54,AE54,AM54,AV54,BD54,BL54,BU54,CC54,CK54)-CS54</f>
        <v/>
      </c>
      <c r="DL54" s="3366">
        <f>SUM(G54,M54,S54,AA54,AI54,AR54,AZ54,BH54,BQ54,BY54,CG54,CO54)-CW54</f>
        <v/>
      </c>
      <c r="DM54" s="3366">
        <f>SUM(D54,J54,P54,V54,AD54,AL54,AU54,BC54,,BN54,BV54,CD54,CL54)-CT54</f>
        <v/>
      </c>
      <c r="DX54" s="2847">
        <f>(CS54-CZ54)*10^6</f>
        <v/>
      </c>
      <c r="DY54" s="2847">
        <f>(CT54-DC54)*10^6</f>
        <v/>
      </c>
      <c r="DZ54" s="2847">
        <f>(CW54-DD54)*10^6</f>
        <v/>
      </c>
    </row>
    <row r="55">
      <c r="B55" s="1443" t="inlineStr">
        <is>
          <t>Total  Trafic entrant</t>
        </is>
      </c>
      <c r="C55" s="425" t="inlineStr">
        <is>
          <t>TRAF49</t>
        </is>
      </c>
      <c r="D55" s="3368" t="n">
        <v>137.0501472466881</v>
      </c>
      <c r="E55" s="3368" t="n">
        <v>18.25911190835295</v>
      </c>
      <c r="F55" s="3368" t="n">
        <v>118.7910353383351</v>
      </c>
      <c r="G55" s="3368" t="n">
        <v>134.8676175071746</v>
      </c>
      <c r="H55" s="643" t="n">
        <v>0.01618275594879104</v>
      </c>
      <c r="I55" s="666" t="n"/>
      <c r="J55" s="3368" t="n">
        <v>133.6512826311288</v>
      </c>
      <c r="K55" s="3368" t="n">
        <v>16.54820288261497</v>
      </c>
      <c r="L55" s="3368" t="n">
        <v>117.1030797485138</v>
      </c>
      <c r="M55" s="3368" t="n">
        <v>133.509833302503</v>
      </c>
      <c r="N55" s="643" t="n">
        <v>0.001059467494842314</v>
      </c>
      <c r="O55" s="475" t="n"/>
      <c r="P55" s="3368" t="n">
        <v>162.7949768805476</v>
      </c>
      <c r="Q55" s="3368" t="n">
        <v>18.35958554045147</v>
      </c>
      <c r="R55" s="3368" t="n">
        <v>144.4353913400961</v>
      </c>
      <c r="S55" s="3368" t="n">
        <v>151.5888540655977</v>
      </c>
      <c r="T55" s="643" t="n">
        <v>0.07392445100284584</v>
      </c>
      <c r="U55" s="481" t="n"/>
      <c r="V55" s="3368" t="n">
        <v>147.282192988733</v>
      </c>
      <c r="W55" s="3368" t="n">
        <v>17.823493635557</v>
      </c>
      <c r="X55" s="3368" t="n">
        <v>157.9632316226385</v>
      </c>
      <c r="Y55" s="3368" t="n">
        <v>129.458699353176</v>
      </c>
      <c r="Z55" s="3368" t="n">
        <v>-10.68103863390544</v>
      </c>
      <c r="AA55" s="3368" t="n">
        <v>149.7602546607662</v>
      </c>
      <c r="AB55" s="643" t="n">
        <v>-0.01654685802749456</v>
      </c>
      <c r="AC55" s="481" t="n"/>
      <c r="AD55" s="3368" t="n"/>
      <c r="AE55" s="3368" t="n"/>
      <c r="AF55" s="3368" t="n"/>
      <c r="AG55" s="3368" t="n"/>
      <c r="AH55" s="3368" t="n"/>
      <c r="AI55" s="3368" t="n"/>
      <c r="AJ55" s="643" t="n"/>
      <c r="AK55" s="481" t="n"/>
      <c r="AL55" s="3368" t="n"/>
      <c r="AM55" s="3368" t="n"/>
      <c r="AN55" s="3368" t="n"/>
      <c r="AO55" s="3368" t="n"/>
      <c r="AP55" s="3368" t="n"/>
      <c r="AQ55" s="3368" t="n"/>
      <c r="AR55" s="3368" t="n"/>
      <c r="AS55" s="643" t="n"/>
      <c r="AT55" s="3403" t="n"/>
      <c r="AU55" s="3368" t="n"/>
      <c r="AV55" s="3368" t="n"/>
      <c r="AW55" s="3368" t="n"/>
      <c r="AX55" s="3368" t="n"/>
      <c r="AY55" s="3368" t="n"/>
      <c r="AZ55" s="3368" t="n"/>
      <c r="BA55" s="643" t="n"/>
      <c r="BB55" s="481" t="n"/>
      <c r="BC55" s="3368" t="n"/>
      <c r="BD55" s="3368" t="n"/>
      <c r="BE55" s="3368" t="n"/>
      <c r="BF55" s="3368" t="n"/>
      <c r="BG55" s="3368" t="n"/>
      <c r="BH55" s="3368" t="n"/>
      <c r="BI55" s="643" t="n"/>
      <c r="BJ55" s="481" t="n"/>
      <c r="BK55" s="3368" t="n"/>
      <c r="BL55" s="3368" t="n"/>
      <c r="BM55" s="3368" t="n"/>
      <c r="BN55" s="3368" t="n"/>
      <c r="BO55" s="3368" t="n"/>
      <c r="BP55" s="3368" t="n"/>
      <c r="BQ55" s="3368" t="n"/>
      <c r="BR55" s="643" t="n"/>
      <c r="BS55" s="481" t="n"/>
      <c r="BT55" s="3368" t="n"/>
      <c r="BU55" s="3368" t="n"/>
      <c r="BV55" s="3368" t="n"/>
      <c r="BW55" s="3368" t="n"/>
      <c r="BX55" s="3368" t="n"/>
      <c r="BY55" s="3368" t="n"/>
      <c r="BZ55" s="643" t="n"/>
      <c r="CA55" s="481" t="n"/>
      <c r="CB55" s="3368" t="n"/>
      <c r="CC55" s="3368" t="n"/>
      <c r="CD55" s="3368" t="n"/>
      <c r="CE55" s="3368" t="n"/>
      <c r="CF55" s="3368" t="n"/>
      <c r="CG55" s="3368" t="n"/>
      <c r="CH55" s="643" t="n"/>
      <c r="CI55" s="481" t="n"/>
      <c r="CJ55" s="3368" t="n"/>
      <c r="CK55" s="3368" t="n"/>
      <c r="CL55" s="3368" t="n"/>
      <c r="CM55" s="3368" t="n"/>
      <c r="CN55" s="3368" t="n"/>
      <c r="CO55" s="3368" t="n"/>
      <c r="CP55" s="643" t="n"/>
      <c r="CQ55" s="475" t="n"/>
      <c r="CR55" s="3372" t="n">
        <v>580.7785997470975</v>
      </c>
      <c r="CS55" s="3367" t="n">
        <v>70.9903939669764</v>
      </c>
      <c r="CT55" s="3368" t="n">
        <v>591.4596383810028</v>
      </c>
      <c r="CU55" s="3368" t="n">
        <v>509.7882057801211</v>
      </c>
      <c r="CV55" s="3368" t="n">
        <v>-10.68103863390536</v>
      </c>
      <c r="CW55" s="3368" t="n">
        <v>569.7265595360413</v>
      </c>
      <c r="CX55" s="3368">
        <f>IFERROR(CR55/CW55-1,"-")</f>
        <v/>
      </c>
      <c r="CY55" s="3404" t="n"/>
      <c r="CZ55" s="3368" t="n">
        <v>1165.3290128606</v>
      </c>
      <c r="DA55" s="3368" t="n">
        <v>2031.818916953957</v>
      </c>
      <c r="DB55" s="3368" t="n"/>
      <c r="DC55" s="3368" t="n"/>
      <c r="DD55" s="3368" t="n">
        <v>1607.075234803373</v>
      </c>
      <c r="DE55" s="475">
        <f>+CZ55/DD55-1</f>
        <v/>
      </c>
      <c r="DF55" s="475">
        <f>+DA55/DD55-1</f>
        <v/>
      </c>
      <c r="DG55" s="475">
        <f>+DB55/DD55-1</f>
        <v/>
      </c>
      <c r="DH55" s="475">
        <f>+DC55/DD55-1</f>
        <v/>
      </c>
      <c r="DI55" s="678" t="n"/>
      <c r="DJ55" s="3366">
        <f>SUM(D55,J55,P55,V55,AD55,AL55,AU55,BC55,BK55,BT55,CB55,CJ55)-CR55</f>
        <v/>
      </c>
      <c r="DK55" s="3366">
        <f>SUM(E55,K55,Q55,W55,AE55,AM55,AV55,BD55,BL55,BU55,CC55,CK55)-CS55</f>
        <v/>
      </c>
      <c r="DL55" s="3366">
        <f>SUM(G55,M55,S55,AA55,AI55,AR55,AZ55,BH55,BQ55,BY55,CG55,CO55)-CW55</f>
        <v/>
      </c>
      <c r="DM55" s="3366">
        <f>SUM(D55,J55,P55,V55,AD55,AL55,AU55,BC55,,BN55,BV55,CD55,CL55)-CT55</f>
        <v/>
      </c>
      <c r="DX55" s="2847">
        <f>(CS55-CZ55)*10^6</f>
        <v/>
      </c>
      <c r="DY55" s="2847">
        <f>(CT55-DC55)*10^6</f>
        <v/>
      </c>
      <c r="DZ55" s="2847">
        <f>(CW55-DD55)*10^6</f>
        <v/>
      </c>
    </row>
    <row customHeight="1" ht="6" r="56">
      <c r="C56" s="425" t="inlineStr">
        <is>
          <t>TRAF50</t>
        </is>
      </c>
      <c r="D56" s="2671" t="n"/>
      <c r="E56" s="2671" t="n"/>
      <c r="F56" s="2861" t="n"/>
      <c r="G56" s="2671" t="n"/>
      <c r="H56" s="353" t="n"/>
      <c r="I56" s="39" t="n"/>
      <c r="J56" s="2671" t="n"/>
      <c r="K56" s="2671" t="n"/>
      <c r="L56" s="2861" t="n"/>
      <c r="M56" s="2671" t="n"/>
      <c r="N56" s="353" t="n"/>
      <c r="O56" s="353" t="n"/>
      <c r="P56" s="2671" t="n"/>
      <c r="Q56" s="2671" t="n"/>
      <c r="R56" s="2861" t="n"/>
      <c r="S56" s="2671" t="n"/>
      <c r="T56" s="353" t="n"/>
      <c r="U56" s="482" t="n"/>
      <c r="V56" s="2671" t="n"/>
      <c r="W56" s="2671" t="n"/>
      <c r="X56" s="2671" t="n"/>
      <c r="Y56" s="2861" t="n"/>
      <c r="Z56" s="2861" t="n"/>
      <c r="AA56" s="2671" t="n"/>
      <c r="AB56" s="353" t="n"/>
      <c r="AC56" s="482" t="n"/>
      <c r="AD56" s="2671" t="n"/>
      <c r="AE56" s="2671" t="n"/>
      <c r="AF56" s="2671" t="n"/>
      <c r="AG56" s="2861" t="n"/>
      <c r="AH56" s="2861" t="n"/>
      <c r="AI56" s="2671" t="n"/>
      <c r="AJ56" s="353" t="n"/>
      <c r="AK56" s="482" t="n"/>
      <c r="AL56" s="2671" t="n"/>
      <c r="AM56" s="2671" t="n"/>
      <c r="AN56" s="2671" t="n"/>
      <c r="AO56" s="2671" t="n"/>
      <c r="AP56" s="2861" t="n"/>
      <c r="AQ56" s="2861" t="n"/>
      <c r="AR56" s="2671" t="n"/>
      <c r="AS56" s="353" t="n"/>
      <c r="AT56" s="2862" t="n"/>
      <c r="AU56" s="2671" t="n"/>
      <c r="AV56" s="2671" t="n"/>
      <c r="AW56" s="2671" t="n"/>
      <c r="AX56" s="2861" t="n"/>
      <c r="AY56" s="2861" t="n"/>
      <c r="AZ56" s="2671" t="n"/>
      <c r="BA56" s="353" t="n"/>
      <c r="BB56" s="482" t="n"/>
      <c r="BC56" s="2671" t="n"/>
      <c r="BD56" s="2671" t="n"/>
      <c r="BE56" s="2671" t="n"/>
      <c r="BF56" s="2861" t="n"/>
      <c r="BG56" s="2861" t="n"/>
      <c r="BH56" s="2671" t="n"/>
      <c r="BI56" s="353" t="n"/>
      <c r="BJ56" s="482" t="n"/>
      <c r="BK56" s="2671" t="n"/>
      <c r="BL56" s="2671" t="n"/>
      <c r="BM56" s="2671" t="n"/>
      <c r="BN56" s="2671" t="n"/>
      <c r="BO56" s="2861" t="n"/>
      <c r="BP56" s="2861" t="n"/>
      <c r="BQ56" s="2671" t="n"/>
      <c r="BR56" s="353" t="n"/>
      <c r="BS56" s="482" t="n"/>
      <c r="BT56" s="2671" t="n"/>
      <c r="BU56" s="2671" t="n"/>
      <c r="BV56" s="2671" t="n"/>
      <c r="BW56" s="2861" t="n"/>
      <c r="BX56" s="2861" t="n"/>
      <c r="BY56" s="2671" t="n"/>
      <c r="BZ56" s="353" t="n"/>
      <c r="CA56" s="482" t="n"/>
      <c r="CB56" s="2671" t="n"/>
      <c r="CC56" s="2671" t="n"/>
      <c r="CD56" s="2671" t="n"/>
      <c r="CE56" s="2861" t="n"/>
      <c r="CF56" s="2861" t="n"/>
      <c r="CG56" s="2671" t="n"/>
      <c r="CH56" s="353" t="n"/>
      <c r="CI56" s="482" t="n"/>
      <c r="CJ56" s="2671" t="n"/>
      <c r="CK56" s="2671" t="n"/>
      <c r="CL56" s="2671" t="n"/>
      <c r="CM56" s="2861" t="n"/>
      <c r="CN56" s="2861" t="n"/>
      <c r="CO56" s="2671" t="n"/>
      <c r="CP56" s="353" t="n"/>
      <c r="CQ56" s="353" t="n"/>
      <c r="CR56" s="3047" t="n"/>
      <c r="CS56" s="2671" t="n"/>
      <c r="CT56" s="2671" t="n"/>
      <c r="CU56" s="2671">
        <f>CR56-CS56</f>
        <v/>
      </c>
      <c r="CV56" s="2671">
        <f>CR56-CT56</f>
        <v/>
      </c>
      <c r="CW56" s="2671" t="n"/>
      <c r="CX56" s="2671">
        <f>IFERROR(CR56/CW56-1,"-")</f>
        <v/>
      </c>
      <c r="CY56" s="3375" t="n"/>
      <c r="CZ56" s="2671" t="n"/>
      <c r="DA56" s="2671" t="n"/>
      <c r="DB56" s="2671" t="n"/>
      <c r="DC56" s="2671" t="n"/>
      <c r="DD56" s="2671" t="n"/>
      <c r="DE56" s="353" t="n"/>
      <c r="DF56" s="353" t="n"/>
      <c r="DG56" s="353" t="n"/>
      <c r="DH56" s="353" t="n"/>
      <c r="DJ56" s="3366">
        <f>SUM(D56,J56,P56,V56,AD56,AL56,AU56,BC56,BK56,BT56,CB56,CJ56)-CR56</f>
        <v/>
      </c>
      <c r="DK56" s="3366">
        <f>SUM(E56,K56,Q56,W56,AE56,AM56,AV56,BD56,BL56,BU56,CC56,CK56)-CS56</f>
        <v/>
      </c>
      <c r="DL56" s="3366">
        <f>SUM(G56,M56,S56,AA56,AI56,AR56,AZ56,BH56,BQ56,BY56,CG56,CO56)-CW56</f>
        <v/>
      </c>
      <c r="DM56" s="3366">
        <f>SUM(D56,J56,P56,V56,AD56,AL56,AU56,BC56,,BN56,BV56,CD56,CL56)-CT56</f>
        <v/>
      </c>
      <c r="DX56" s="2847">
        <f>(CS56-CZ56)*10^6</f>
        <v/>
      </c>
      <c r="DY56" s="2847">
        <f>(CT56-DC56)*10^6</f>
        <v/>
      </c>
      <c r="DZ56" s="2847">
        <f>(CW56-DD56)*10^6</f>
        <v/>
      </c>
    </row>
    <row customFormat="1" r="57" s="1437">
      <c r="B57" s="1447" t="inlineStr">
        <is>
          <t>Trafic entrant prépayé (Consumer)</t>
        </is>
      </c>
      <c r="C57" s="425" t="inlineStr">
        <is>
          <t>TRAF51</t>
        </is>
      </c>
      <c r="D57" s="3260" t="n">
        <v>126.8456669288446</v>
      </c>
      <c r="E57" s="3260" t="n">
        <v>0.1934804648956429</v>
      </c>
      <c r="F57" s="3376" t="n">
        <v>126.6521864639489</v>
      </c>
      <c r="G57" s="3260" t="n">
        <v>125.8052041906875</v>
      </c>
      <c r="H57" s="1472" t="n">
        <v>0.008270426846412438</v>
      </c>
      <c r="I57" s="666" t="n"/>
      <c r="J57" s="3260" t="n">
        <v>124.4792439040875</v>
      </c>
      <c r="K57" s="3260" t="n">
        <v>0.1816613079329256</v>
      </c>
      <c r="L57" s="3376" t="n">
        <v>124.2975825961546</v>
      </c>
      <c r="M57" s="3260" t="n">
        <v>124.2442748508394</v>
      </c>
      <c r="N57" s="1472" t="n">
        <v>0.001891186161536496</v>
      </c>
      <c r="O57" s="1491" t="n"/>
      <c r="P57" s="3260" t="n">
        <v>151.8036531656284</v>
      </c>
      <c r="Q57" s="3260" t="n">
        <v>0.1946336884710738</v>
      </c>
      <c r="R57" s="3376" t="n">
        <v>151.6090194771573</v>
      </c>
      <c r="S57" s="3260" t="n">
        <v>140.8984622805592</v>
      </c>
      <c r="T57" s="1472" t="n">
        <v>0.07739751526425209</v>
      </c>
      <c r="U57" s="1495" t="n"/>
      <c r="V57" s="3260" t="n">
        <v>137.5090629760662</v>
      </c>
      <c r="W57" s="3260" t="n">
        <v>0.191104319869795</v>
      </c>
      <c r="X57" s="3260" t="n">
        <v>148.1123711532749</v>
      </c>
      <c r="Y57" s="3376" t="n">
        <v>137.3179586561964</v>
      </c>
      <c r="Z57" s="3376" t="n">
        <v>-10.60330817720879</v>
      </c>
      <c r="AA57" s="3260" t="n">
        <v>140.7241737631354</v>
      </c>
      <c r="AB57" s="1472" t="n">
        <v>-0.02284689759472891</v>
      </c>
      <c r="AC57" s="1495" t="n"/>
      <c r="AD57" s="3260" t="n"/>
      <c r="AE57" s="3260" t="n"/>
      <c r="AF57" s="3260" t="n"/>
      <c r="AG57" s="3376" t="n"/>
      <c r="AH57" s="3376" t="n"/>
      <c r="AI57" s="3260" t="n"/>
      <c r="AJ57" s="1472" t="n"/>
      <c r="AK57" s="1495" t="n"/>
      <c r="AL57" s="3260" t="n"/>
      <c r="AM57" s="3260" t="n"/>
      <c r="AN57" s="3260" t="n"/>
      <c r="AO57" s="3260" t="n"/>
      <c r="AP57" s="3376" t="n"/>
      <c r="AQ57" s="3376" t="n"/>
      <c r="AR57" s="3260" t="n"/>
      <c r="AS57" s="1472" t="n"/>
      <c r="AT57" s="3067" t="n"/>
      <c r="AU57" s="3260" t="n"/>
      <c r="AV57" s="3260" t="n"/>
      <c r="AW57" s="3260" t="n"/>
      <c r="AX57" s="3376" t="n"/>
      <c r="AY57" s="3376" t="n"/>
      <c r="AZ57" s="3260" t="n"/>
      <c r="BA57" s="1472" t="n"/>
      <c r="BB57" s="1495" t="n"/>
      <c r="BC57" s="3260" t="n"/>
      <c r="BD57" s="3260" t="n"/>
      <c r="BE57" s="3260" t="n"/>
      <c r="BF57" s="3376" t="n"/>
      <c r="BG57" s="3376" t="n"/>
      <c r="BH57" s="3260" t="n"/>
      <c r="BI57" s="1472" t="n"/>
      <c r="BJ57" s="1495" t="n"/>
      <c r="BK57" s="3260" t="n"/>
      <c r="BL57" s="3260" t="n"/>
      <c r="BM57" s="3260" t="n"/>
      <c r="BN57" s="3260" t="n"/>
      <c r="BO57" s="3376" t="n"/>
      <c r="BP57" s="3376" t="n"/>
      <c r="BQ57" s="3260" t="n"/>
      <c r="BR57" s="1472" t="n"/>
      <c r="BS57" s="1495" t="n"/>
      <c r="BT57" s="3260" t="n"/>
      <c r="BU57" s="3260" t="n"/>
      <c r="BV57" s="3260" t="n"/>
      <c r="BW57" s="3376" t="n"/>
      <c r="BX57" s="3376" t="n"/>
      <c r="BY57" s="3260" t="n"/>
      <c r="BZ57" s="1472" t="n"/>
      <c r="CA57" s="1495" t="n"/>
      <c r="CB57" s="3260" t="n"/>
      <c r="CC57" s="3260" t="n"/>
      <c r="CD57" s="3260" t="n"/>
      <c r="CE57" s="3376" t="n"/>
      <c r="CF57" s="3376" t="n"/>
      <c r="CG57" s="3260" t="n"/>
      <c r="CH57" s="1472" t="n"/>
      <c r="CI57" s="1495" t="n"/>
      <c r="CJ57" s="3260" t="n"/>
      <c r="CK57" s="3260" t="n"/>
      <c r="CL57" s="3260" t="n"/>
      <c r="CM57" s="3376" t="n"/>
      <c r="CN57" s="3376" t="n"/>
      <c r="CO57" s="3260" t="n"/>
      <c r="CP57" s="1472" t="n"/>
      <c r="CQ57" s="1491" t="n"/>
      <c r="CR57" s="3378" t="n">
        <v>540.6376269746266</v>
      </c>
      <c r="CS57" s="3377" t="n">
        <v>0.7608797811694372</v>
      </c>
      <c r="CT57" s="3260" t="n">
        <v>551.2409351518354</v>
      </c>
      <c r="CU57" s="3260" t="n">
        <v>539.8767471934572</v>
      </c>
      <c r="CV57" s="3260" t="n">
        <v>-10.60330817720876</v>
      </c>
      <c r="CW57" s="3260" t="n">
        <v>531.6721150852215</v>
      </c>
      <c r="CX57" s="3260">
        <f>IFERROR(CR57/CW57-1,"-")</f>
        <v/>
      </c>
      <c r="CY57" s="3386" t="n"/>
      <c r="CZ57" s="3260" t="n">
        <v>1147.19651456855</v>
      </c>
      <c r="DA57" s="3260" t="n">
        <v>1898.680401835077</v>
      </c>
      <c r="DB57" s="3260" t="n"/>
      <c r="DC57" s="3260" t="n"/>
      <c r="DD57" s="3260" t="n">
        <v>1493.54067409729</v>
      </c>
      <c r="DE57" s="1491">
        <f>+CZ57/DD57-1</f>
        <v/>
      </c>
      <c r="DF57" s="1491">
        <f>+DA57/DD57-1</f>
        <v/>
      </c>
      <c r="DG57" s="1491">
        <f>+DB57/DD57-1</f>
        <v/>
      </c>
      <c r="DH57" s="1491">
        <f>+DC57/DD57-1</f>
        <v/>
      </c>
      <c r="DI57" s="1546" t="n"/>
      <c r="DJ57" s="3366">
        <f>SUM(D57,J57,P57,V57,AD57,AL57,AU57,BC57,BK57,BT57,CB57,CJ57)-CR57</f>
        <v/>
      </c>
      <c r="DK57" s="3366">
        <f>SUM(E57,K57,Q57,W57,AE57,AM57,AV57,BD57,BL57,BU57,CC57,CK57)-CS57</f>
        <v/>
      </c>
      <c r="DL57" s="3366">
        <f>SUM(G57,M57,S57,AA57,AI57,AR57,AZ57,BH57,BQ57,BY57,CG57,CO57)-CW57</f>
        <v/>
      </c>
      <c r="DM57" s="3366">
        <f>SUM(D57,J57,P57,V57,AD57,AL57,AU57,BC57,,BN57,BV57,CD57,CL57)-CT57</f>
        <v/>
      </c>
      <c r="DX57" s="2847">
        <f>(CS57-CZ57)*10^6</f>
        <v/>
      </c>
      <c r="DY57" s="2847">
        <f>(CT57-DC57)*10^6</f>
        <v/>
      </c>
      <c r="DZ57" s="2847">
        <f>(CW57-DD57)*10^6</f>
        <v/>
      </c>
    </row>
    <row r="58">
      <c r="B58" s="201" t="inlineStr">
        <is>
          <t xml:space="preserve">    du fixe </t>
        </is>
      </c>
      <c r="C58" s="425" t="inlineStr">
        <is>
          <t>TRAF52</t>
        </is>
      </c>
      <c r="D58" s="3405" t="n">
        <v>0.4935823164656757</v>
      </c>
      <c r="E58" s="2950" t="n">
        <v>0.05070630675490749</v>
      </c>
      <c r="F58" s="3406" t="n">
        <v>0.4428760097107682</v>
      </c>
      <c r="G58" s="2950" t="n">
        <v>0.02912730102659458</v>
      </c>
      <c r="H58" s="580" t="n">
        <v>15.94569352701138</v>
      </c>
      <c r="I58" s="39" t="n"/>
      <c r="J58" s="3405" t="n">
        <v>0.596466554593064</v>
      </c>
      <c r="K58" s="2950" t="n">
        <v>0.05092480715513083</v>
      </c>
      <c r="L58" s="3406" t="n">
        <v>0.5455417474379332</v>
      </c>
      <c r="M58" s="2950" t="n">
        <v>0.1161922384794165</v>
      </c>
      <c r="N58" s="580" t="n">
        <v>4.133445765387578</v>
      </c>
      <c r="O58" s="449" t="n"/>
      <c r="P58" s="3405" t="n">
        <v>0.9390834881471767</v>
      </c>
      <c r="Q58" s="2950" t="n">
        <v>0.05119144460353922</v>
      </c>
      <c r="R58" s="3406" t="n">
        <v>0.8878920435436375</v>
      </c>
      <c r="S58" s="2950" t="n">
        <v>0.2177964861331379</v>
      </c>
      <c r="T58" s="580" t="n">
        <v>3.311747654060497</v>
      </c>
      <c r="U58" s="483" t="n"/>
      <c r="V58" s="3405" t="n">
        <v>1.17802008915241</v>
      </c>
      <c r="W58" s="2950" t="n">
        <v>0.0514620802262665</v>
      </c>
      <c r="X58" s="2950" t="n">
        <v>0.7779797188965807</v>
      </c>
      <c r="Y58" s="3198" t="n">
        <v>1.126558008926143</v>
      </c>
      <c r="Z58" s="3198" t="n">
        <v>0.4000403702558288</v>
      </c>
      <c r="AA58" s="2950" t="n">
        <v>0.2177964861331379</v>
      </c>
      <c r="AB58" s="580" t="n">
        <v>4.408811271786505</v>
      </c>
      <c r="AC58" s="483" t="n"/>
      <c r="AD58" s="3405" t="n"/>
      <c r="AE58" s="2950" t="n"/>
      <c r="AF58" s="2950" t="n"/>
      <c r="AG58" s="3198" t="n"/>
      <c r="AH58" s="3198" t="n"/>
      <c r="AI58" s="2950" t="n"/>
      <c r="AJ58" s="580" t="n"/>
      <c r="AK58" s="483" t="n"/>
      <c r="AL58" s="3405" t="n"/>
      <c r="AM58" s="2950" t="n"/>
      <c r="AN58" s="2950" t="n"/>
      <c r="AO58" s="2950" t="n"/>
      <c r="AP58" s="3198" t="n"/>
      <c r="AQ58" s="3198" t="n"/>
      <c r="AR58" s="2950" t="n"/>
      <c r="AS58" s="580" t="n"/>
      <c r="AT58" s="2862" t="n"/>
      <c r="AU58" s="3405" t="n"/>
      <c r="AV58" s="2950" t="n"/>
      <c r="AW58" s="2950" t="n"/>
      <c r="AX58" s="3198" t="n"/>
      <c r="AY58" s="3198" t="n"/>
      <c r="AZ58" s="2950" t="n"/>
      <c r="BA58" s="580" t="n"/>
      <c r="BB58" s="483" t="n"/>
      <c r="BC58" s="3405" t="n"/>
      <c r="BD58" s="2950" t="n"/>
      <c r="BE58" s="2950" t="n"/>
      <c r="BF58" s="3198" t="n"/>
      <c r="BG58" s="3198" t="n"/>
      <c r="BH58" s="2950" t="n"/>
      <c r="BI58" s="580" t="n"/>
      <c r="BJ58" s="483" t="n"/>
      <c r="BK58" s="3405" t="n"/>
      <c r="BL58" s="2950" t="n"/>
      <c r="BM58" s="2950" t="n"/>
      <c r="BN58" s="2950" t="n"/>
      <c r="BO58" s="3198" t="n"/>
      <c r="BP58" s="3198" t="n"/>
      <c r="BQ58" s="2950" t="n"/>
      <c r="BR58" s="580" t="n"/>
      <c r="BS58" s="483" t="n"/>
      <c r="BT58" s="3405" t="n"/>
      <c r="BU58" s="2950" t="n"/>
      <c r="BV58" s="2950" t="n"/>
      <c r="BW58" s="3198" t="n"/>
      <c r="BX58" s="3198" t="n"/>
      <c r="BY58" s="2950" t="n"/>
      <c r="BZ58" s="580" t="n"/>
      <c r="CA58" s="483" t="n"/>
      <c r="CB58" s="3405" t="n"/>
      <c r="CC58" s="2950" t="n"/>
      <c r="CD58" s="2950" t="n"/>
      <c r="CE58" s="3198" t="n"/>
      <c r="CF58" s="3198" t="n"/>
      <c r="CG58" s="2950" t="n"/>
      <c r="CH58" s="580" t="n"/>
      <c r="CI58" s="483" t="n"/>
      <c r="CJ58" s="3405" t="n"/>
      <c r="CK58" s="2950" t="n"/>
      <c r="CL58" s="2950" t="n"/>
      <c r="CM58" s="3198" t="n"/>
      <c r="CN58" s="3198" t="n"/>
      <c r="CO58" s="2950" t="n"/>
      <c r="CP58" s="580" t="n"/>
      <c r="CQ58" s="449" t="n"/>
      <c r="CR58" s="3059" t="n">
        <v>3.207152448358326</v>
      </c>
      <c r="CS58" s="2950" t="n">
        <v>0.204284638739844</v>
      </c>
      <c r="CT58" s="2950" t="n">
        <v>2.807112078102497</v>
      </c>
      <c r="CU58" s="2950" t="n">
        <v>3.002867809618482</v>
      </c>
      <c r="CV58" s="2950" t="n">
        <v>0.4000403702558288</v>
      </c>
      <c r="CW58" s="2950" t="n">
        <v>0.5809125117722868</v>
      </c>
      <c r="CX58" s="2950">
        <f>IFERROR(CR58/CW58-1,"-")</f>
        <v/>
      </c>
      <c r="CY58" s="3380" t="n"/>
      <c r="CZ58" s="2950" t="n">
        <v>0.592124501022678</v>
      </c>
      <c r="DA58" s="2950" t="n">
        <v>3.219727653323787</v>
      </c>
      <c r="DB58" s="2950" t="n"/>
      <c r="DC58" s="2950" t="n"/>
      <c r="DD58" s="2950" t="n">
        <v>4.263841944787122</v>
      </c>
      <c r="DE58" s="449">
        <f>+CZ58/DD58-1</f>
        <v/>
      </c>
      <c r="DF58" s="449">
        <f>+DA58/DD58-1</f>
        <v/>
      </c>
      <c r="DG58" s="449">
        <f>+DB58/DD58-1</f>
        <v/>
      </c>
      <c r="DH58" s="449">
        <f>+DC58/DD58-1</f>
        <v/>
      </c>
      <c r="DI58" s="678" t="n"/>
      <c r="DJ58" s="3366">
        <f>SUM(D58,J58,P58,V58,AD58,AL58,AU58,BC58,BK58,BT58,CB58,CJ58)-CR58</f>
        <v/>
      </c>
      <c r="DK58" s="3366">
        <f>SUM(E58,K58,Q58,W58,AE58,AM58,AV58,BD58,BL58,BU58,CC58,CK58)-CS58</f>
        <v/>
      </c>
      <c r="DL58" s="3366">
        <f>SUM(G58,M58,S58,AA58,AI58,AR58,AZ58,BH58,BQ58,BY58,CG58,CO58)-CW58</f>
        <v/>
      </c>
      <c r="DM58" s="3366">
        <f>SUM(D58,J58,P58,V58,AD58,AL58,AU58,BC58,,BN58,BV58,CD58,CL58)-CT58</f>
        <v/>
      </c>
      <c r="DX58" s="2847">
        <f>(CS58-CZ58)*10^6</f>
        <v/>
      </c>
      <c r="DY58" s="2847">
        <f>(CT58-DC58)*10^6</f>
        <v/>
      </c>
      <c r="DZ58" s="2847">
        <f>(CW58-DD58)*10^6</f>
        <v/>
      </c>
    </row>
    <row r="59">
      <c r="B59" s="203" t="inlineStr">
        <is>
          <t xml:space="preserve">    de l'international </t>
        </is>
      </c>
      <c r="C59" s="425" t="inlineStr">
        <is>
          <t>TRAF53</t>
        </is>
      </c>
      <c r="D59" s="2671" t="n">
        <v>0.9875543657258828</v>
      </c>
      <c r="E59" s="2671" t="n">
        <v>0.01529541236588988</v>
      </c>
      <c r="F59" s="3407" t="n">
        <v>0.972258953359993</v>
      </c>
      <c r="G59" s="2671" t="n">
        <v>1.18085656626461</v>
      </c>
      <c r="H59" s="582" t="n">
        <v>-0.1636965962345434</v>
      </c>
      <c r="I59" s="39" t="n"/>
      <c r="J59" s="2671" t="n">
        <v>1.082607196168248</v>
      </c>
      <c r="K59" s="2671" t="n">
        <v>0.01533776035534727</v>
      </c>
      <c r="L59" s="3407" t="n">
        <v>1.0672694358129</v>
      </c>
      <c r="M59" s="2671" t="n">
        <v>1.053760415051235</v>
      </c>
      <c r="N59" s="582" t="n">
        <v>0.02737508517589338</v>
      </c>
      <c r="O59" s="353" t="n"/>
      <c r="P59" s="2671" t="n">
        <v>1.306544757429569</v>
      </c>
      <c r="Q59" s="2671" t="n">
        <v>0.01538010834480467</v>
      </c>
      <c r="R59" s="3407" t="n">
        <v>1.291164649084764</v>
      </c>
      <c r="S59" s="2671" t="n">
        <v>1.255326800973751</v>
      </c>
      <c r="T59" s="582" t="n">
        <v>0.04080049626606219</v>
      </c>
      <c r="U59" s="482" t="n"/>
      <c r="V59" s="2671" t="n">
        <v>1.236679928440665</v>
      </c>
      <c r="W59" s="2671" t="n">
        <v>0.0154259853333835</v>
      </c>
      <c r="X59" s="2671" t="n">
        <v>0.6771273701498981</v>
      </c>
      <c r="Y59" s="2861" t="n">
        <v>1.221253943107282</v>
      </c>
      <c r="Z59" s="2861" t="n">
        <v>0.5595525582907672</v>
      </c>
      <c r="AA59" s="2671" t="n">
        <v>1.081038283549913</v>
      </c>
      <c r="AB59" s="582" t="n">
        <v>0.1439742211345709</v>
      </c>
      <c r="AC59" s="482" t="n"/>
      <c r="AD59" s="2671" t="n"/>
      <c r="AE59" s="2671" t="n"/>
      <c r="AF59" s="2671" t="n"/>
      <c r="AG59" s="2861" t="n"/>
      <c r="AH59" s="2861" t="n"/>
      <c r="AI59" s="2671" t="n"/>
      <c r="AJ59" s="582" t="n"/>
      <c r="AK59" s="482" t="n"/>
      <c r="AL59" s="2671" t="n"/>
      <c r="AM59" s="2671" t="n"/>
      <c r="AN59" s="2671" t="n"/>
      <c r="AO59" s="2671" t="n"/>
      <c r="AP59" s="2861" t="n"/>
      <c r="AQ59" s="2861" t="n"/>
      <c r="AR59" s="2671" t="n"/>
      <c r="AS59" s="582" t="n"/>
      <c r="AT59" s="2862" t="n"/>
      <c r="AU59" s="2671" t="n"/>
      <c r="AV59" s="2671" t="n"/>
      <c r="AW59" s="2671" t="n"/>
      <c r="AX59" s="2861" t="n"/>
      <c r="AY59" s="2861" t="n"/>
      <c r="AZ59" s="2671" t="n"/>
      <c r="BA59" s="582" t="n"/>
      <c r="BB59" s="482" t="n"/>
      <c r="BC59" s="2671" t="n"/>
      <c r="BD59" s="2671" t="n"/>
      <c r="BE59" s="2671" t="n"/>
      <c r="BF59" s="2861" t="n"/>
      <c r="BG59" s="2861" t="n"/>
      <c r="BH59" s="2671" t="n"/>
      <c r="BI59" s="582" t="n"/>
      <c r="BJ59" s="482" t="n"/>
      <c r="BK59" s="2671" t="n"/>
      <c r="BL59" s="2671" t="n"/>
      <c r="BM59" s="2671" t="n"/>
      <c r="BN59" s="2671" t="n"/>
      <c r="BO59" s="2861" t="n"/>
      <c r="BP59" s="2861" t="n"/>
      <c r="BQ59" s="2671" t="n"/>
      <c r="BR59" s="582" t="n"/>
      <c r="BS59" s="482" t="n"/>
      <c r="BT59" s="2671" t="n"/>
      <c r="BU59" s="2671" t="n"/>
      <c r="BV59" s="2671" t="n"/>
      <c r="BW59" s="2861" t="n"/>
      <c r="BX59" s="2861" t="n"/>
      <c r="BY59" s="2671" t="n"/>
      <c r="BZ59" s="582" t="n"/>
      <c r="CA59" s="482" t="n"/>
      <c r="CB59" s="2671" t="n"/>
      <c r="CC59" s="2671" t="n"/>
      <c r="CD59" s="2671" t="n"/>
      <c r="CE59" s="2861" t="n"/>
      <c r="CF59" s="2861" t="n"/>
      <c r="CG59" s="2671" t="n"/>
      <c r="CH59" s="582" t="n"/>
      <c r="CI59" s="482" t="n"/>
      <c r="CJ59" s="2671" t="n"/>
      <c r="CK59" s="2671" t="n"/>
      <c r="CL59" s="2671" t="n"/>
      <c r="CM59" s="2861" t="n"/>
      <c r="CN59" s="2861" t="n"/>
      <c r="CO59" s="2671" t="n"/>
      <c r="CP59" s="582" t="n"/>
      <c r="CQ59" s="353" t="n"/>
      <c r="CR59" s="3047" t="n">
        <v>4.613386247764365</v>
      </c>
      <c r="CS59" s="2671" t="n">
        <v>0.06143926639942532</v>
      </c>
      <c r="CT59" s="2671" t="n">
        <v>4.053833689473597</v>
      </c>
      <c r="CU59" s="2671" t="n">
        <v>4.55194698136494</v>
      </c>
      <c r="CV59" s="2671" t="n">
        <v>0.5595525582907674</v>
      </c>
      <c r="CW59" s="2671" t="n">
        <v>4.57098206583951</v>
      </c>
      <c r="CX59" s="2671">
        <f>IFERROR(CR59/CW59-1,"-")</f>
        <v/>
      </c>
      <c r="CY59" s="3375" t="n"/>
      <c r="CZ59" s="2671" t="n">
        <v>10.6775189779685</v>
      </c>
      <c r="DA59" s="2671" t="n">
        <v>9.567278005990472</v>
      </c>
      <c r="DB59" s="2671" t="n"/>
      <c r="DC59" s="2671" t="n"/>
      <c r="DD59" s="2671" t="n">
        <v>12.35445853406359</v>
      </c>
      <c r="DE59" s="353">
        <f>+CZ59/DD59-1</f>
        <v/>
      </c>
      <c r="DF59" s="353">
        <f>+DA59/DD59-1</f>
        <v/>
      </c>
      <c r="DG59" s="353">
        <f>+DB59/DD59-1</f>
        <v/>
      </c>
      <c r="DH59" s="353">
        <f>+DC59/DD59-1</f>
        <v/>
      </c>
      <c r="DI59" s="678" t="n"/>
      <c r="DJ59" s="3366">
        <f>SUM(D59,J59,P59,V59,AD59,AL59,AU59,BC59,BK59,BT59,CB59,CJ59)-CR59</f>
        <v/>
      </c>
      <c r="DK59" s="3366">
        <f>SUM(E59,K59,Q59,W59,AE59,AM59,AV59,BD59,BL59,BU59,CC59,CK59)-CS59</f>
        <v/>
      </c>
      <c r="DL59" s="3366">
        <f>SUM(G59,M59,S59,AA59,AI59,AR59,AZ59,BH59,BQ59,BY59,CG59,CO59)-CW59</f>
        <v/>
      </c>
      <c r="DM59" s="3366">
        <f>SUM(D59,J59,P59,V59,AD59,AL59,AU59,BC59,,BN59,BV59,CD59,CL59)-CT59</f>
        <v/>
      </c>
      <c r="DX59" s="2847">
        <f>(CS59-CZ59)*10^6</f>
        <v/>
      </c>
      <c r="DY59" s="2847">
        <f>(CT59-DC59)*10^6</f>
        <v/>
      </c>
      <c r="DZ59" s="2847">
        <f>(CW59-DD59)*10^6</f>
        <v/>
      </c>
    </row>
    <row r="60">
      <c r="B60" s="203" t="inlineStr">
        <is>
          <t xml:space="preserve">    de MTN</t>
        </is>
      </c>
      <c r="C60" s="425" t="inlineStr">
        <is>
          <t>TRAF54</t>
        </is>
      </c>
      <c r="D60" s="2671" t="n">
        <v>21.69134029201986</v>
      </c>
      <c r="E60" s="2671" t="n">
        <v>0.01077462696453623</v>
      </c>
      <c r="F60" s="3407" t="n">
        <v>21.68056566505532</v>
      </c>
      <c r="G60" s="2671" t="n">
        <v>37.26846381566781</v>
      </c>
      <c r="H60" s="582" t="n">
        <v>-0.4179706359965195</v>
      </c>
      <c r="I60" s="39" t="n"/>
      <c r="J60" s="2671" t="n">
        <v>33.87862618374663</v>
      </c>
      <c r="K60" s="2671" t="n">
        <v>0.01735017613588743</v>
      </c>
      <c r="L60" s="3407" t="n">
        <v>33.86127600761074</v>
      </c>
      <c r="M60" s="2671" t="n">
        <v>32.16605416882595</v>
      </c>
      <c r="N60" s="582" t="n">
        <v>0.05324159456836419</v>
      </c>
      <c r="O60" s="353" t="n"/>
      <c r="P60" s="2671" t="n">
        <v>44.26743248131227</v>
      </c>
      <c r="Q60" s="2671" t="n">
        <v>0.03243368855327492</v>
      </c>
      <c r="R60" s="3407" t="n">
        <v>44.23499879275899</v>
      </c>
      <c r="S60" s="2671" t="n">
        <v>33.65595603785876</v>
      </c>
      <c r="T60" s="582" t="n">
        <v>0.3152926760278898</v>
      </c>
      <c r="U60" s="482" t="n"/>
      <c r="V60" s="2671" t="n">
        <v>42.80544329187318</v>
      </c>
      <c r="W60" s="2671" t="n">
        <v>0.0489365763071284</v>
      </c>
      <c r="X60" s="2671" t="n">
        <v>43.40884107240439</v>
      </c>
      <c r="Y60" s="2861" t="n">
        <v>42.75650671556605</v>
      </c>
      <c r="Z60" s="2861" t="n">
        <v>-0.6033977805312105</v>
      </c>
      <c r="AA60" s="2671" t="n">
        <v>33.65595603785876</v>
      </c>
      <c r="AB60" s="582" t="n">
        <v>0.2718534349082933</v>
      </c>
      <c r="AC60" s="482" t="n"/>
      <c r="AD60" s="2671" t="n"/>
      <c r="AE60" s="2671" t="n"/>
      <c r="AF60" s="2671" t="n"/>
      <c r="AG60" s="2861" t="n"/>
      <c r="AH60" s="2861" t="n"/>
      <c r="AI60" s="2671" t="n"/>
      <c r="AJ60" s="582" t="n"/>
      <c r="AK60" s="482" t="n"/>
      <c r="AL60" s="2671" t="n"/>
      <c r="AM60" s="2671" t="n"/>
      <c r="AN60" s="2671" t="n"/>
      <c r="AO60" s="2671" t="n"/>
      <c r="AP60" s="2861" t="n"/>
      <c r="AQ60" s="2861" t="n"/>
      <c r="AR60" s="2671" t="n"/>
      <c r="AS60" s="582" t="n"/>
      <c r="AT60" s="2862" t="n"/>
      <c r="AU60" s="2671" t="n"/>
      <c r="AV60" s="2671" t="n"/>
      <c r="AW60" s="2671" t="n"/>
      <c r="AX60" s="2861" t="n"/>
      <c r="AY60" s="2861" t="n"/>
      <c r="AZ60" s="2671" t="n"/>
      <c r="BA60" s="582" t="n"/>
      <c r="BB60" s="482" t="n"/>
      <c r="BC60" s="2671" t="n"/>
      <c r="BD60" s="2671" t="n"/>
      <c r="BE60" s="2671" t="n"/>
      <c r="BF60" s="2861" t="n"/>
      <c r="BG60" s="2861" t="n"/>
      <c r="BH60" s="2671" t="n"/>
      <c r="BI60" s="582" t="n"/>
      <c r="BJ60" s="482" t="n"/>
      <c r="BK60" s="2671" t="n"/>
      <c r="BL60" s="2671" t="n"/>
      <c r="BM60" s="2671" t="n"/>
      <c r="BN60" s="2671" t="n"/>
      <c r="BO60" s="2861" t="n"/>
      <c r="BP60" s="2861" t="n"/>
      <c r="BQ60" s="2671" t="n"/>
      <c r="BR60" s="582" t="n"/>
      <c r="BS60" s="482" t="n"/>
      <c r="BT60" s="2671" t="n"/>
      <c r="BU60" s="2671" t="n"/>
      <c r="BV60" s="2671" t="n"/>
      <c r="BW60" s="2861" t="n"/>
      <c r="BX60" s="2861" t="n"/>
      <c r="BY60" s="2671" t="n"/>
      <c r="BZ60" s="582" t="n"/>
      <c r="CA60" s="482" t="n"/>
      <c r="CB60" s="2671" t="n"/>
      <c r="CC60" s="2671" t="n"/>
      <c r="CD60" s="2671" t="n"/>
      <c r="CE60" s="2861" t="n"/>
      <c r="CF60" s="2861" t="n"/>
      <c r="CG60" s="2671" t="n"/>
      <c r="CH60" s="582" t="n"/>
      <c r="CI60" s="482" t="n"/>
      <c r="CJ60" s="2671" t="n"/>
      <c r="CK60" s="2671" t="n"/>
      <c r="CL60" s="2671" t="n"/>
      <c r="CM60" s="2861" t="n"/>
      <c r="CN60" s="2861" t="n"/>
      <c r="CO60" s="2671" t="n"/>
      <c r="CP60" s="582" t="n"/>
      <c r="CQ60" s="353" t="n"/>
      <c r="CR60" s="3047" t="n">
        <v>142.642842248952</v>
      </c>
      <c r="CS60" s="2671" t="n">
        <v>0.109495067960827</v>
      </c>
      <c r="CT60" s="2671" t="n">
        <v>143.2462400294831</v>
      </c>
      <c r="CU60" s="2671" t="n">
        <v>142.5333471809911</v>
      </c>
      <c r="CV60" s="2671" t="n">
        <v>-0.6033977805311963</v>
      </c>
      <c r="CW60" s="2671" t="n">
        <v>136.7464300602113</v>
      </c>
      <c r="CX60" s="2671">
        <f>IFERROR(CR60/CW60-1,"-")</f>
        <v/>
      </c>
      <c r="CY60" s="3375" t="n"/>
      <c r="CZ60" s="2671" t="n">
        <v>427.808573503448</v>
      </c>
      <c r="DA60" s="2671" t="n">
        <v>540.3185749286861</v>
      </c>
      <c r="DB60" s="2671" t="n"/>
      <c r="DC60" s="2671" t="n"/>
      <c r="DD60" s="2671" t="n">
        <v>329.5631531002471</v>
      </c>
      <c r="DE60" s="353">
        <f>+CZ60/DD60-1</f>
        <v/>
      </c>
      <c r="DF60" s="353">
        <f>+DA60/DD60-1</f>
        <v/>
      </c>
      <c r="DG60" s="353">
        <f>+DB60/DD60-1</f>
        <v/>
      </c>
      <c r="DH60" s="353">
        <f>+DC60/DD60-1</f>
        <v/>
      </c>
      <c r="DI60" s="678" t="n"/>
      <c r="DJ60" s="3366">
        <f>SUM(D60,J60,P60,V60,AD60,AL60,AU60,BC60,BK60,BT60,CB60,CJ60)-CR60</f>
        <v/>
      </c>
      <c r="DK60" s="3366">
        <f>SUM(E60,K60,Q60,W60,AE60,AM60,AV60,BD60,BL60,BU60,CC60,CK60)-CS60</f>
        <v/>
      </c>
      <c r="DL60" s="3366">
        <f>SUM(G60,M60,S60,AA60,AI60,AR60,AZ60,BH60,BQ60,BY60,CG60,CO60)-CW60</f>
        <v/>
      </c>
      <c r="DM60" s="3366">
        <f>SUM(D60,J60,P60,V60,AD60,AL60,AU60,BC60,,BN60,BV60,CD60,CL60)-CT60</f>
        <v/>
      </c>
      <c r="DX60" s="2847">
        <f>(CS60-CZ60)*10^6</f>
        <v/>
      </c>
      <c r="DY60" s="2847">
        <f>(CT60-DC60)*10^6</f>
        <v/>
      </c>
      <c r="DZ60" s="2847">
        <f>(CW60-DD60)*10^6</f>
        <v/>
      </c>
    </row>
    <row r="61">
      <c r="B61" s="1449" t="inlineStr">
        <is>
          <t xml:space="preserve">    de SBIN</t>
        </is>
      </c>
      <c r="C61" s="425" t="inlineStr">
        <is>
          <t>TRAF55</t>
        </is>
      </c>
      <c r="D61" s="2912" t="n">
        <v>103.6731899546332</v>
      </c>
      <c r="E61" s="2671" t="n">
        <v>0.1167041188103093</v>
      </c>
      <c r="F61" s="3407" t="n">
        <v>103.5564858358229</v>
      </c>
      <c r="G61" s="2671" t="n">
        <v>87.3267565077285</v>
      </c>
      <c r="H61" s="582" t="n">
        <v>0.1871869985856853</v>
      </c>
      <c r="I61" s="39" t="n"/>
      <c r="J61" s="2912" t="n">
        <v>88.92154396957956</v>
      </c>
      <c r="K61" s="2671" t="n">
        <v>0.09804856428656003</v>
      </c>
      <c r="L61" s="3407" t="n">
        <v>88.823495405293</v>
      </c>
      <c r="M61" s="2671" t="n">
        <v>90.90826802848284</v>
      </c>
      <c r="N61" s="582" t="n">
        <v>-0.02185416246496752</v>
      </c>
      <c r="O61" s="353" t="n"/>
      <c r="P61" s="2912" t="n">
        <v>105.2905924387394</v>
      </c>
      <c r="Q61" s="2671" t="n">
        <v>0.09562844696945495</v>
      </c>
      <c r="R61" s="3407" t="n">
        <v>105.1949639917699</v>
      </c>
      <c r="S61" s="2671" t="n">
        <v>105.7693829555935</v>
      </c>
      <c r="T61" s="582" t="n">
        <v>-0.004526740191489576</v>
      </c>
      <c r="U61" s="482" t="n"/>
      <c r="V61" s="2912" t="n">
        <v>92.2889196665999</v>
      </c>
      <c r="W61" s="2671" t="n">
        <v>0.0752796780030163</v>
      </c>
      <c r="X61" s="2671" t="n">
        <v>103.2484229918241</v>
      </c>
      <c r="Y61" s="2861" t="n">
        <v>92.21363998859688</v>
      </c>
      <c r="Z61" s="2861" t="n">
        <v>-10.95950332522419</v>
      </c>
      <c r="AA61" s="2671" t="n">
        <v>105.7693829555935</v>
      </c>
      <c r="AB61" s="582" t="n">
        <v>-0.127451469530207</v>
      </c>
      <c r="AC61" s="482" t="n"/>
      <c r="AD61" s="2912" t="n"/>
      <c r="AE61" s="2671" t="n"/>
      <c r="AF61" s="2671" t="n"/>
      <c r="AG61" s="2861" t="n"/>
      <c r="AH61" s="2861" t="n"/>
      <c r="AI61" s="2671" t="n"/>
      <c r="AJ61" s="582" t="n"/>
      <c r="AK61" s="482" t="n"/>
      <c r="AL61" s="2912" t="n"/>
      <c r="AM61" s="2671" t="n"/>
      <c r="AN61" s="2671" t="n"/>
      <c r="AO61" s="2671" t="n"/>
      <c r="AP61" s="2861" t="n"/>
      <c r="AQ61" s="2861" t="n"/>
      <c r="AR61" s="2671" t="n"/>
      <c r="AS61" s="582" t="n"/>
      <c r="AT61" s="2862" t="n"/>
      <c r="AU61" s="2912" t="n"/>
      <c r="AV61" s="2671" t="n"/>
      <c r="AW61" s="2671" t="n"/>
      <c r="AX61" s="2861" t="n"/>
      <c r="AY61" s="2861" t="n"/>
      <c r="AZ61" s="2671" t="n"/>
      <c r="BA61" s="582" t="n"/>
      <c r="BB61" s="482" t="n"/>
      <c r="BC61" s="2912" t="n"/>
      <c r="BD61" s="2671" t="n"/>
      <c r="BE61" s="2671" t="n"/>
      <c r="BF61" s="2861" t="n"/>
      <c r="BG61" s="2861" t="n"/>
      <c r="BH61" s="2671" t="n"/>
      <c r="BI61" s="582" t="n"/>
      <c r="BJ61" s="482" t="n"/>
      <c r="BK61" s="2912" t="n"/>
      <c r="BL61" s="2671" t="n"/>
      <c r="BM61" s="2671" t="n"/>
      <c r="BN61" s="2671" t="n"/>
      <c r="BO61" s="2861" t="n"/>
      <c r="BP61" s="2861" t="n"/>
      <c r="BQ61" s="2671" t="n"/>
      <c r="BR61" s="582" t="n"/>
      <c r="BS61" s="482" t="n"/>
      <c r="BT61" s="2912" t="n"/>
      <c r="BU61" s="2671" t="n"/>
      <c r="BV61" s="2671" t="n"/>
      <c r="BW61" s="2861" t="n"/>
      <c r="BX61" s="2861" t="n"/>
      <c r="BY61" s="2671" t="n"/>
      <c r="BZ61" s="582" t="n"/>
      <c r="CA61" s="482" t="n"/>
      <c r="CB61" s="2912" t="n"/>
      <c r="CC61" s="2671" t="n"/>
      <c r="CD61" s="2671" t="n"/>
      <c r="CE61" s="2861" t="n"/>
      <c r="CF61" s="2861" t="n"/>
      <c r="CG61" s="2671" t="n"/>
      <c r="CH61" s="582" t="n"/>
      <c r="CI61" s="482" t="n"/>
      <c r="CJ61" s="2912" t="n"/>
      <c r="CK61" s="2671" t="n"/>
      <c r="CL61" s="2671" t="n"/>
      <c r="CM61" s="2861" t="n"/>
      <c r="CN61" s="2861" t="n"/>
      <c r="CO61" s="2671" t="n"/>
      <c r="CP61" s="582" t="n"/>
      <c r="CQ61" s="353" t="n"/>
      <c r="CR61" s="3047" t="n">
        <v>390.174246029552</v>
      </c>
      <c r="CS61" s="2671" t="n">
        <v>0.3856608080693406</v>
      </c>
      <c r="CT61" s="2671" t="n">
        <v>401.1337493547762</v>
      </c>
      <c r="CU61" s="2671" t="n">
        <v>389.7885852214827</v>
      </c>
      <c r="CV61" s="2671" t="n">
        <v>-10.9595033252242</v>
      </c>
      <c r="CW61" s="2671" t="n">
        <v>389.7737904473984</v>
      </c>
      <c r="CX61" s="2671">
        <f>IFERROR(CR61/CW61-1,"-")</f>
        <v/>
      </c>
      <c r="CY61" s="3375" t="n"/>
      <c r="CZ61" s="2671" t="n">
        <v>708.118297586109</v>
      </c>
      <c r="DA61" s="2671" t="n">
        <v>1345.574821247077</v>
      </c>
      <c r="DB61" s="2671" t="n"/>
      <c r="DC61" s="2671" t="n"/>
      <c r="DD61" s="2671" t="n">
        <v>1147.359220518192</v>
      </c>
      <c r="DE61" s="353" t="n"/>
      <c r="DF61" s="353" t="n"/>
      <c r="DG61" s="353" t="n"/>
      <c r="DH61" s="353" t="n"/>
      <c r="DI61" s="678" t="n"/>
      <c r="DJ61" s="3366">
        <f>SUM(D61,J61,P61,V61,AD61,AL61,AU61,BC61,BK61,BT61,CB61,CJ61)-CR61</f>
        <v/>
      </c>
      <c r="DK61" s="3366">
        <f>SUM(E61,K61,Q61,W61,AE61,AM61,AV61,BD61,BL61,BU61,CC61,CK61)-CS61</f>
        <v/>
      </c>
      <c r="DL61" s="3366">
        <f>SUM(G61,M61,S61,AA61,AI61,AR61,AZ61,BH61,BQ61,BY61,CG61,CO61)-CW61</f>
        <v/>
      </c>
      <c r="DM61" s="3366">
        <f>SUM(D61,J61,P61,V61,AD61,AL61,AU61,BC61,,BN61,BV61,CD61,CL61)-CT61</f>
        <v/>
      </c>
      <c r="DX61" s="2847">
        <f>(CS61-CZ61)*10^6</f>
        <v/>
      </c>
      <c r="DY61" s="2847">
        <f>(CT61-DC61)*10^6</f>
        <v/>
      </c>
      <c r="DZ61" s="2847">
        <f>(CW61-DD61)*10^6</f>
        <v/>
      </c>
    </row>
    <row r="62">
      <c r="B62" s="211" t="inlineStr">
        <is>
          <t xml:space="preserve">    de BBCOM, LIBERCOM</t>
        </is>
      </c>
      <c r="C62" s="425" t="inlineStr">
        <is>
          <t>TRAF56</t>
        </is>
      </c>
      <c r="D62" s="2943" t="n">
        <v>0</v>
      </c>
      <c r="E62" s="2944" t="n">
        <v>0</v>
      </c>
      <c r="F62" s="3408" t="n">
        <v>0</v>
      </c>
      <c r="G62" s="2944" t="n">
        <v>0</v>
      </c>
      <c r="H62" s="590" t="n"/>
      <c r="I62" s="39" t="n"/>
      <c r="J62" s="2943" t="n">
        <v>0</v>
      </c>
      <c r="K62" s="2944" t="n">
        <v>0</v>
      </c>
      <c r="L62" s="3408" t="n">
        <v>0</v>
      </c>
      <c r="M62" s="2944" t="n">
        <v>0</v>
      </c>
      <c r="N62" s="590" t="n"/>
      <c r="O62" s="451" t="n"/>
      <c r="P62" s="2943" t="n">
        <v>0</v>
      </c>
      <c r="Q62" s="2944" t="n">
        <v>0</v>
      </c>
      <c r="R62" s="3408" t="n">
        <v>0</v>
      </c>
      <c r="S62" s="2944" t="n">
        <v>0</v>
      </c>
      <c r="T62" s="590" t="n"/>
      <c r="U62" s="486" t="n"/>
      <c r="V62" s="2943" t="n">
        <v>0</v>
      </c>
      <c r="W62" s="2944" t="n">
        <v>0</v>
      </c>
      <c r="X62" s="2944" t="n">
        <v>0</v>
      </c>
      <c r="Y62" s="3383" t="n">
        <v>0</v>
      </c>
      <c r="Z62" s="3383" t="n">
        <v>0</v>
      </c>
      <c r="AA62" s="2944" t="n">
        <v>0</v>
      </c>
      <c r="AB62" s="590" t="n"/>
      <c r="AC62" s="486" t="n"/>
      <c r="AD62" s="2943" t="n"/>
      <c r="AE62" s="2944" t="n"/>
      <c r="AF62" s="2944" t="n"/>
      <c r="AG62" s="3383" t="n"/>
      <c r="AH62" s="3383" t="n"/>
      <c r="AI62" s="2944" t="n"/>
      <c r="AJ62" s="590" t="n"/>
      <c r="AK62" s="486" t="n"/>
      <c r="AL62" s="2943" t="n"/>
      <c r="AM62" s="2944" t="n"/>
      <c r="AN62" s="2944" t="n"/>
      <c r="AO62" s="2944" t="n"/>
      <c r="AP62" s="3383" t="n"/>
      <c r="AQ62" s="3383" t="n"/>
      <c r="AR62" s="2944" t="n"/>
      <c r="AS62" s="590" t="n"/>
      <c r="AT62" s="2862" t="n"/>
      <c r="AU62" s="2943" t="n"/>
      <c r="AV62" s="2944" t="n"/>
      <c r="AW62" s="2944" t="n"/>
      <c r="AX62" s="3383" t="n"/>
      <c r="AY62" s="3383" t="n"/>
      <c r="AZ62" s="2944" t="n"/>
      <c r="BA62" s="590" t="n"/>
      <c r="BB62" s="486" t="n"/>
      <c r="BC62" s="2943" t="n"/>
      <c r="BD62" s="2944" t="n"/>
      <c r="BE62" s="2944" t="n"/>
      <c r="BF62" s="3383" t="n"/>
      <c r="BG62" s="3383" t="n"/>
      <c r="BH62" s="2944" t="n"/>
      <c r="BI62" s="590" t="n"/>
      <c r="BJ62" s="486" t="n"/>
      <c r="BK62" s="2943" t="n"/>
      <c r="BL62" s="2944" t="n"/>
      <c r="BM62" s="2944" t="n"/>
      <c r="BN62" s="2944" t="n"/>
      <c r="BO62" s="3383" t="n"/>
      <c r="BP62" s="3383" t="n"/>
      <c r="BQ62" s="2944" t="n"/>
      <c r="BR62" s="590" t="n"/>
      <c r="BS62" s="486" t="n"/>
      <c r="BT62" s="2943" t="n"/>
      <c r="BU62" s="2944" t="n"/>
      <c r="BV62" s="2944" t="n"/>
      <c r="BW62" s="3383" t="n"/>
      <c r="BX62" s="3383" t="n"/>
      <c r="BY62" s="2944" t="n"/>
      <c r="BZ62" s="590" t="n"/>
      <c r="CA62" s="486" t="n"/>
      <c r="CB62" s="2943" t="n"/>
      <c r="CC62" s="2944" t="n"/>
      <c r="CD62" s="2944" t="n"/>
      <c r="CE62" s="3383" t="n"/>
      <c r="CF62" s="3383" t="n"/>
      <c r="CG62" s="2944" t="n"/>
      <c r="CH62" s="590" t="n"/>
      <c r="CI62" s="486" t="n"/>
      <c r="CJ62" s="2943" t="n"/>
      <c r="CK62" s="2944" t="n"/>
      <c r="CL62" s="2944" t="n"/>
      <c r="CM62" s="3383" t="n"/>
      <c r="CN62" s="3383" t="n"/>
      <c r="CO62" s="2944" t="n"/>
      <c r="CP62" s="590" t="n"/>
      <c r="CQ62" s="451" t="n"/>
      <c r="CR62" s="3402" t="n">
        <v>0</v>
      </c>
      <c r="CS62" s="2944" t="n">
        <v>0</v>
      </c>
      <c r="CT62" s="2944" t="n">
        <v>0</v>
      </c>
      <c r="CU62" s="2944" t="n">
        <v>0</v>
      </c>
      <c r="CV62" s="2944" t="n">
        <v>0</v>
      </c>
      <c r="CW62" s="2944" t="n">
        <v>0</v>
      </c>
      <c r="CX62" s="2944">
        <f>IFERROR(CR62/CW62-1,"-")</f>
        <v/>
      </c>
      <c r="CY62" s="3385" t="n"/>
      <c r="CZ62" s="2944" t="n">
        <v>0</v>
      </c>
      <c r="DA62" s="2944" t="n">
        <v>0</v>
      </c>
      <c r="DB62" s="2944" t="n"/>
      <c r="DC62" s="2944" t="n"/>
      <c r="DD62" s="2944" t="n">
        <v>0</v>
      </c>
      <c r="DE62" s="451" t="n"/>
      <c r="DF62" s="451" t="n"/>
      <c r="DG62" s="451" t="n"/>
      <c r="DH62" s="451" t="n"/>
      <c r="DI62" s="678" t="n"/>
      <c r="DJ62" s="3366">
        <f>SUM(D62,J62,P62,V62,AD62,AL62,AU62,BC62,BK62,BT62,CB62,CJ62)-CR62</f>
        <v/>
      </c>
      <c r="DK62" s="3366">
        <f>SUM(E62,K62,Q62,W62,AE62,AM62,AV62,BD62,BL62,BU62,CC62,CK62)-CS62</f>
        <v/>
      </c>
      <c r="DL62" s="3366">
        <f>SUM(G62,M62,S62,AA62,AI62,AR62,AZ62,BH62,BQ62,BY62,CG62,CO62)-CW62</f>
        <v/>
      </c>
      <c r="DM62" s="3366">
        <f>SUM(D62,J62,P62,V62,AD62,AL62,AU62,BC62,,BN62,BV62,CD62,CL62)-CT62</f>
        <v/>
      </c>
      <c r="DX62" s="2847">
        <f>(CS62-CZ62)*10^6</f>
        <v/>
      </c>
      <c r="DY62" s="2847">
        <f>(CT62-DC62)*10^6</f>
        <v/>
      </c>
      <c r="DZ62" s="2847">
        <f>(CW62-DD62)*10^6</f>
        <v/>
      </c>
    </row>
    <row customHeight="1" ht="6" r="63">
      <c r="C63" s="425" t="inlineStr">
        <is>
          <t>TRAF57</t>
        </is>
      </c>
      <c r="D63" s="2671" t="n"/>
      <c r="E63" s="2671" t="n"/>
      <c r="F63" s="2861" t="n"/>
      <c r="G63" s="2671" t="n"/>
      <c r="H63" s="353" t="n"/>
      <c r="I63" s="39" t="n"/>
      <c r="J63" s="2671" t="n"/>
      <c r="K63" s="2671" t="n"/>
      <c r="L63" s="2861" t="n"/>
      <c r="M63" s="2671" t="n"/>
      <c r="N63" s="353" t="n"/>
      <c r="O63" s="353" t="n"/>
      <c r="P63" s="2671" t="n"/>
      <c r="Q63" s="2671" t="n"/>
      <c r="R63" s="2861" t="n"/>
      <c r="S63" s="2671" t="n"/>
      <c r="T63" s="353" t="n"/>
      <c r="U63" s="482" t="n"/>
      <c r="V63" s="2671" t="n"/>
      <c r="W63" s="2671" t="n"/>
      <c r="X63" s="2671" t="n"/>
      <c r="Y63" s="2861" t="n"/>
      <c r="Z63" s="2861" t="n"/>
      <c r="AA63" s="2671" t="n"/>
      <c r="AB63" s="353" t="n"/>
      <c r="AC63" s="482" t="n"/>
      <c r="AD63" s="2671" t="n"/>
      <c r="AE63" s="2671" t="n"/>
      <c r="AF63" s="2671" t="n"/>
      <c r="AG63" s="2861" t="n"/>
      <c r="AH63" s="2861" t="n"/>
      <c r="AI63" s="2671" t="n"/>
      <c r="AJ63" s="353" t="n"/>
      <c r="AK63" s="482" t="n"/>
      <c r="AL63" s="2671" t="n"/>
      <c r="AM63" s="2671" t="n"/>
      <c r="AN63" s="2671" t="n"/>
      <c r="AO63" s="2671" t="n"/>
      <c r="AP63" s="2861" t="n"/>
      <c r="AQ63" s="2861" t="n"/>
      <c r="AR63" s="2671" t="n"/>
      <c r="AS63" s="353" t="n"/>
      <c r="AT63" s="2862" t="n"/>
      <c r="AU63" s="2671" t="n"/>
      <c r="AV63" s="2671" t="n"/>
      <c r="AW63" s="2671" t="n"/>
      <c r="AX63" s="2861" t="n"/>
      <c r="AY63" s="2861" t="n"/>
      <c r="AZ63" s="2671" t="n"/>
      <c r="BA63" s="353" t="n"/>
      <c r="BB63" s="482" t="n"/>
      <c r="BC63" s="2671" t="n"/>
      <c r="BD63" s="2671" t="n"/>
      <c r="BE63" s="2671" t="n"/>
      <c r="BF63" s="2861" t="n"/>
      <c r="BG63" s="2861" t="n"/>
      <c r="BH63" s="2671" t="n"/>
      <c r="BI63" s="353" t="n"/>
      <c r="BJ63" s="482" t="n"/>
      <c r="BK63" s="2671" t="n"/>
      <c r="BL63" s="2671" t="n"/>
      <c r="BM63" s="2671" t="n"/>
      <c r="BN63" s="2671" t="n"/>
      <c r="BO63" s="2861" t="n"/>
      <c r="BP63" s="2861" t="n"/>
      <c r="BQ63" s="2671" t="n"/>
      <c r="BR63" s="353" t="n"/>
      <c r="BS63" s="482" t="n"/>
      <c r="BT63" s="2671" t="n"/>
      <c r="BU63" s="2671" t="n"/>
      <c r="BV63" s="2671" t="n"/>
      <c r="BW63" s="2861" t="n"/>
      <c r="BX63" s="2861" t="n"/>
      <c r="BY63" s="2671" t="n"/>
      <c r="BZ63" s="353" t="n"/>
      <c r="CA63" s="482" t="n"/>
      <c r="CB63" s="2671" t="n"/>
      <c r="CC63" s="2671" t="n"/>
      <c r="CD63" s="2671" t="n"/>
      <c r="CE63" s="2861" t="n"/>
      <c r="CF63" s="2861" t="n"/>
      <c r="CG63" s="2671" t="n"/>
      <c r="CH63" s="353" t="n"/>
      <c r="CI63" s="482" t="n"/>
      <c r="CJ63" s="2671" t="n"/>
      <c r="CK63" s="2671" t="n"/>
      <c r="CL63" s="2671" t="n"/>
      <c r="CM63" s="2861" t="n"/>
      <c r="CN63" s="2861" t="n"/>
      <c r="CO63" s="2671" t="n"/>
      <c r="CP63" s="353" t="n"/>
      <c r="CQ63" s="353" t="n"/>
      <c r="CR63" s="3047" t="n"/>
      <c r="CS63" s="2671" t="n"/>
      <c r="CT63" s="2671" t="n"/>
      <c r="CU63" s="2671">
        <f>CR63-CS63</f>
        <v/>
      </c>
      <c r="CV63" s="2671">
        <f>CR63-CT63</f>
        <v/>
      </c>
      <c r="CW63" s="2671" t="n"/>
      <c r="CX63" s="2671">
        <f>IFERROR(CR63/CW63-1,"-")</f>
        <v/>
      </c>
      <c r="CY63" s="3375" t="n"/>
      <c r="CZ63" s="2671" t="n"/>
      <c r="DA63" s="2671" t="n"/>
      <c r="DB63" s="2671" t="n"/>
      <c r="DC63" s="2671" t="n"/>
      <c r="DD63" s="2671" t="n"/>
      <c r="DE63" s="353" t="n"/>
      <c r="DF63" s="39" t="n"/>
      <c r="DG63" s="39" t="n"/>
      <c r="DH63" s="39" t="n"/>
      <c r="DJ63" s="3366">
        <f>SUM(D63,J63,P63,V63,AD63,AL63,AU63,BC63,BK63,BT63,CB63,CJ63)-CR63</f>
        <v/>
      </c>
      <c r="DK63" s="3366">
        <f>SUM(E63,K63,Q63,W63,AE63,AM63,AV63,BD63,BL63,BU63,CC63,CK63)-CS63</f>
        <v/>
      </c>
      <c r="DL63" s="3366">
        <f>SUM(G63,M63,S63,AA63,AI63,AR63,AZ63,BH63,BQ63,BY63,CG63,CO63)-CW63</f>
        <v/>
      </c>
      <c r="DM63" s="3366">
        <f>SUM(D63,J63,P63,V63,AD63,AL63,AU63,BC63,,BN63,BV63,CD63,CL63)-CT63</f>
        <v/>
      </c>
      <c r="DX63" s="2847">
        <f>(CS63-CZ63)*10^6</f>
        <v/>
      </c>
      <c r="DY63" s="2847">
        <f>(CT63-DC63)*10^6</f>
        <v/>
      </c>
      <c r="DZ63" s="2847">
        <f>(CW63-DD63)*10^6</f>
        <v/>
      </c>
    </row>
    <row customFormat="1" r="64" s="1437">
      <c r="B64" s="1447" t="inlineStr">
        <is>
          <t>Trafic entrant postpayé</t>
        </is>
      </c>
      <c r="C64" s="425" t="inlineStr">
        <is>
          <t>TRAF58</t>
        </is>
      </c>
      <c r="D64" s="3409" t="n">
        <v>10.20448031784352</v>
      </c>
      <c r="E64" s="3409" t="n">
        <v>18.06563144345731</v>
      </c>
      <c r="F64" s="3376" t="n">
        <v>-7.861151125613787</v>
      </c>
      <c r="G64" s="3409" t="n">
        <v>9.062413316487049</v>
      </c>
      <c r="H64" s="1472" t="n">
        <v>0.1260223917704937</v>
      </c>
      <c r="I64" s="666" t="n"/>
      <c r="J64" s="3409" t="n">
        <v>9.172038727041262</v>
      </c>
      <c r="K64" s="3409" t="n">
        <v>16.36654157468205</v>
      </c>
      <c r="L64" s="3376" t="n">
        <v>-7.194502847640784</v>
      </c>
      <c r="M64" s="3409" t="n">
        <v>9.265558451663496</v>
      </c>
      <c r="N64" s="1472" t="n">
        <v>-0.0100932636829294</v>
      </c>
      <c r="O64" s="1491" t="n"/>
      <c r="P64" s="3409" t="n">
        <v>10.99132371491914</v>
      </c>
      <c r="Q64" s="3409" t="n">
        <v>18.1649518519804</v>
      </c>
      <c r="R64" s="3376" t="n">
        <v>-7.173628137061261</v>
      </c>
      <c r="S64" s="3409" t="n">
        <v>10.69039178503855</v>
      </c>
      <c r="T64" s="1472" t="n">
        <v>0.0281497568968192</v>
      </c>
      <c r="U64" s="1495" t="n"/>
      <c r="V64" s="3409" t="n">
        <v>9.773130012666879</v>
      </c>
      <c r="W64" s="3409" t="n">
        <v>17.6323893156872</v>
      </c>
      <c r="X64" s="3409" t="n">
        <v>9.850860469363528</v>
      </c>
      <c r="Y64" s="3376" t="n">
        <v>-7.85925930302032</v>
      </c>
      <c r="Z64" s="3376" t="n">
        <v>-0.07773045669664924</v>
      </c>
      <c r="AA64" s="3409" t="n">
        <v>9.03608089763083</v>
      </c>
      <c r="AB64" s="1472" t="n">
        <v>0.08156734356254991</v>
      </c>
      <c r="AC64" s="1495" t="n"/>
      <c r="AD64" s="3409" t="n"/>
      <c r="AE64" s="3409" t="n"/>
      <c r="AF64" s="3409" t="n"/>
      <c r="AG64" s="3376" t="n"/>
      <c r="AH64" s="3376" t="n"/>
      <c r="AI64" s="3409" t="n"/>
      <c r="AJ64" s="1472" t="n"/>
      <c r="AK64" s="1495" t="n"/>
      <c r="AL64" s="3409" t="n"/>
      <c r="AM64" s="3409" t="n"/>
      <c r="AN64" s="3409" t="n"/>
      <c r="AO64" s="3409" t="n"/>
      <c r="AP64" s="3376" t="n"/>
      <c r="AQ64" s="3376" t="n"/>
      <c r="AR64" s="3409" t="n"/>
      <c r="AS64" s="1472" t="n"/>
      <c r="AT64" s="3067" t="n"/>
      <c r="AU64" s="3409" t="n"/>
      <c r="AV64" s="3409" t="n"/>
      <c r="AW64" s="3409" t="n"/>
      <c r="AX64" s="3376" t="n"/>
      <c r="AY64" s="3376" t="n"/>
      <c r="AZ64" s="3409" t="n"/>
      <c r="BA64" s="1472" t="n"/>
      <c r="BB64" s="1495" t="n"/>
      <c r="BC64" s="3409" t="n"/>
      <c r="BD64" s="3409" t="n"/>
      <c r="BE64" s="3409" t="n"/>
      <c r="BF64" s="3376" t="n"/>
      <c r="BG64" s="3376" t="n"/>
      <c r="BH64" s="3409" t="n"/>
      <c r="BI64" s="1472" t="n"/>
      <c r="BJ64" s="1495" t="n"/>
      <c r="BK64" s="3409" t="n"/>
      <c r="BL64" s="3409" t="n"/>
      <c r="BM64" s="3409" t="n"/>
      <c r="BN64" s="3409" t="n"/>
      <c r="BO64" s="3376" t="n"/>
      <c r="BP64" s="3376" t="n"/>
      <c r="BQ64" s="3409" t="n"/>
      <c r="BR64" s="1472" t="n"/>
      <c r="BS64" s="1495" t="n"/>
      <c r="BT64" s="3409" t="n"/>
      <c r="BU64" s="3409" t="n"/>
      <c r="BV64" s="3409" t="n"/>
      <c r="BW64" s="3376" t="n"/>
      <c r="BX64" s="3376" t="n"/>
      <c r="BY64" s="3409" t="n"/>
      <c r="BZ64" s="1472" t="n"/>
      <c r="CA64" s="1495" t="n"/>
      <c r="CB64" s="3409" t="n"/>
      <c r="CC64" s="3409" t="n"/>
      <c r="CD64" s="3409" t="n"/>
      <c r="CE64" s="3376" t="n"/>
      <c r="CF64" s="3376" t="n"/>
      <c r="CG64" s="3409" t="n"/>
      <c r="CH64" s="1472" t="n"/>
      <c r="CI64" s="1495" t="n"/>
      <c r="CJ64" s="3409" t="n"/>
      <c r="CK64" s="3409" t="n"/>
      <c r="CL64" s="3409" t="n"/>
      <c r="CM64" s="3376" t="n"/>
      <c r="CN64" s="3376" t="n"/>
      <c r="CO64" s="3409" t="n"/>
      <c r="CP64" s="1472" t="n"/>
      <c r="CQ64" s="1491" t="n"/>
      <c r="CR64" s="3378" t="n">
        <v>40.1409727724708</v>
      </c>
      <c r="CS64" s="3377" t="n">
        <v>70.22951418580695</v>
      </c>
      <c r="CT64" s="3409" t="n">
        <v>40.21870322916745</v>
      </c>
      <c r="CU64" s="3409" t="n">
        <v>-30.08854141333615</v>
      </c>
      <c r="CV64" s="3409" t="n">
        <v>-0.07773045669664924</v>
      </c>
      <c r="CW64" s="3409" t="n">
        <v>38.05444445081993</v>
      </c>
      <c r="CX64" s="3409">
        <f>IFERROR(CR64/CW64-1,"-")</f>
        <v/>
      </c>
      <c r="CY64" s="3410" t="n"/>
      <c r="CZ64" s="3409" t="n">
        <v>18.1324982920496</v>
      </c>
      <c r="DA64" s="3409" t="n">
        <v>133.1385151188792</v>
      </c>
      <c r="DB64" s="3409" t="n"/>
      <c r="DC64" s="3409" t="n"/>
      <c r="DD64" s="3409" t="n">
        <v>113.5345607060829</v>
      </c>
      <c r="DE64" s="1491">
        <f>+CZ64/DD64-1</f>
        <v/>
      </c>
      <c r="DF64" s="1491">
        <f>+DA64/DD64-1</f>
        <v/>
      </c>
      <c r="DG64" s="1491">
        <f>+DB64/DD64-1</f>
        <v/>
      </c>
      <c r="DH64" s="1491">
        <f>+DC64/DD64-1</f>
        <v/>
      </c>
      <c r="DI64" s="1546" t="n"/>
      <c r="DJ64" s="3366">
        <f>SUM(D64,J64,P64,V64,AD64,AL64,AU64,BC64,BK64,BT64,CB64,CJ64)-CR64</f>
        <v/>
      </c>
      <c r="DK64" s="3366">
        <f>SUM(E64,K64,Q64,W64,AE64,AM64,AV64,BD64,BL64,BU64,CC64,CK64)-CS64</f>
        <v/>
      </c>
      <c r="DL64" s="3366">
        <f>SUM(G64,M64,S64,AA64,AI64,AR64,AZ64,BH64,BQ64,BY64,CG64,CO64)-CW64</f>
        <v/>
      </c>
      <c r="DM64" s="3366">
        <f>SUM(D64,J64,P64,V64,AD64,AL64,AU64,BC64,,BN64,BV64,CD64,CL64)-CT64</f>
        <v/>
      </c>
      <c r="DX64" s="2847">
        <f>(CS64-CZ64)*10^6</f>
        <v/>
      </c>
      <c r="DY64" s="2847">
        <f>(CT64-DC64)*10^6</f>
        <v/>
      </c>
      <c r="DZ64" s="2847">
        <f>(CW64-DD64)*10^6</f>
        <v/>
      </c>
    </row>
    <row r="65">
      <c r="B65" s="203" t="inlineStr">
        <is>
          <t xml:space="preserve">    du fixe </t>
        </is>
      </c>
      <c r="C65" s="425" t="inlineStr">
        <is>
          <t>TRAF59</t>
        </is>
      </c>
      <c r="D65" s="2861" t="n">
        <v>0.04557599020099092</v>
      </c>
      <c r="E65" s="2861" t="n">
        <v>0.00695316271663374</v>
      </c>
      <c r="F65" s="3407" t="n">
        <v>0.03862282748435718</v>
      </c>
      <c r="G65" s="2861" t="n">
        <v>0.002689532306738755</v>
      </c>
      <c r="H65" s="582" t="n">
        <v>15.94569352701138</v>
      </c>
      <c r="I65" s="39" t="n"/>
      <c r="J65" s="2861" t="n">
        <v>0.05507602874026939</v>
      </c>
      <c r="K65" s="2861" t="n">
        <v>0.0104020953320195</v>
      </c>
      <c r="L65" s="3407" t="n">
        <v>0.04467393340824989</v>
      </c>
      <c r="M65" s="2861" t="n">
        <v>0.01072886152058356</v>
      </c>
      <c r="N65" s="582" t="n">
        <v>4.133445765387578</v>
      </c>
      <c r="O65" s="353" t="n"/>
      <c r="P65" s="2861" t="n">
        <v>0.08671230395808646</v>
      </c>
      <c r="Q65" s="2861" t="n">
        <v>0.0144812276942041</v>
      </c>
      <c r="R65" s="3407" t="n">
        <v>0.07223107626388237</v>
      </c>
      <c r="S65" s="2861" t="n">
        <v>0.0201107093724344</v>
      </c>
      <c r="T65" s="582" t="n">
        <v>3.311747654060497</v>
      </c>
      <c r="U65" s="482" t="n"/>
      <c r="V65" s="2861" t="n">
        <v>0.1087750315372457</v>
      </c>
      <c r="W65" s="2861" t="n">
        <v>0.0183380431921691</v>
      </c>
      <c r="X65" s="2861" t="n">
        <v>0.01395184489641823</v>
      </c>
      <c r="Y65" s="2861" t="n">
        <v>0.0904369883450766</v>
      </c>
      <c r="Z65" s="2861" t="n">
        <v>0.09482318664082748</v>
      </c>
      <c r="AA65" s="2861" t="n">
        <v>0.03151453749873545</v>
      </c>
      <c r="AB65" s="582" t="n">
        <v>2.451582671699066</v>
      </c>
      <c r="AC65" s="482" t="n"/>
      <c r="AD65" s="2861" t="n"/>
      <c r="AE65" s="2861" t="n"/>
      <c r="AF65" s="2861" t="n"/>
      <c r="AG65" s="2861" t="n"/>
      <c r="AH65" s="2861" t="n"/>
      <c r="AI65" s="2861" t="n"/>
      <c r="AJ65" s="582" t="n"/>
      <c r="AK65" s="482" t="n"/>
      <c r="AL65" s="2861" t="n"/>
      <c r="AM65" s="2861" t="n"/>
      <c r="AN65" s="2861" t="n"/>
      <c r="AO65" s="2861" t="n"/>
      <c r="AP65" s="2861" t="n"/>
      <c r="AQ65" s="2861" t="n"/>
      <c r="AR65" s="2861" t="n"/>
      <c r="AS65" s="582" t="n"/>
      <c r="AT65" s="2862" t="n"/>
      <c r="AU65" s="2861" t="n"/>
      <c r="AV65" s="2861" t="n"/>
      <c r="AW65" s="2861" t="n"/>
      <c r="AX65" s="2861" t="n"/>
      <c r="AY65" s="2861" t="n"/>
      <c r="AZ65" s="2861" t="n"/>
      <c r="BA65" s="582" t="n"/>
      <c r="BB65" s="482" t="n"/>
      <c r="BC65" s="2861" t="n"/>
      <c r="BD65" s="2861" t="n"/>
      <c r="BE65" s="2861" t="n"/>
      <c r="BF65" s="2861" t="n"/>
      <c r="BG65" s="2861" t="n"/>
      <c r="BH65" s="2861" t="n"/>
      <c r="BI65" s="582" t="n"/>
      <c r="BJ65" s="482" t="n"/>
      <c r="BK65" s="2861" t="n"/>
      <c r="BL65" s="2861" t="n"/>
      <c r="BM65" s="2861" t="n"/>
      <c r="BN65" s="2861" t="n"/>
      <c r="BO65" s="2861" t="n"/>
      <c r="BP65" s="2861" t="n"/>
      <c r="BQ65" s="2861" t="n"/>
      <c r="BR65" s="582" t="n"/>
      <c r="BS65" s="482" t="n"/>
      <c r="BT65" s="2861" t="n"/>
      <c r="BU65" s="2861" t="n"/>
      <c r="BV65" s="2861" t="n"/>
      <c r="BW65" s="2861" t="n"/>
      <c r="BX65" s="2861" t="n"/>
      <c r="BY65" s="2861" t="n"/>
      <c r="BZ65" s="582" t="n"/>
      <c r="CA65" s="482" t="n"/>
      <c r="CB65" s="2861" t="n"/>
      <c r="CC65" s="2861" t="n"/>
      <c r="CD65" s="2861" t="n"/>
      <c r="CE65" s="2861" t="n"/>
      <c r="CF65" s="2861" t="n"/>
      <c r="CG65" s="2861" t="n"/>
      <c r="CH65" s="582" t="n"/>
      <c r="CI65" s="482" t="n"/>
      <c r="CJ65" s="2861" t="n"/>
      <c r="CK65" s="2861" t="n"/>
      <c r="CL65" s="2861" t="n"/>
      <c r="CM65" s="2861" t="n"/>
      <c r="CN65" s="2861" t="n"/>
      <c r="CO65" s="2861" t="n"/>
      <c r="CP65" s="582" t="n"/>
      <c r="CQ65" s="353" t="n"/>
      <c r="CR65" s="3047" t="n">
        <v>0.2961393544365925</v>
      </c>
      <c r="CS65" s="2671" t="n">
        <v>0.05017452893502644</v>
      </c>
      <c r="CT65" s="2861" t="n">
        <v>0.201316167795765</v>
      </c>
      <c r="CU65" s="2861" t="n">
        <v>0.245964825501566</v>
      </c>
      <c r="CV65" s="2861" t="n">
        <v>0.09482318664082745</v>
      </c>
      <c r="CW65" s="2861" t="n">
        <v>0.06504364069849217</v>
      </c>
      <c r="CX65" s="2861">
        <f>IFERROR(CR65/CW65-1,"-")</f>
        <v/>
      </c>
      <c r="CY65" s="3381" t="n"/>
      <c r="CZ65" s="2861" t="n">
        <v>0.0261299818791886</v>
      </c>
      <c r="DA65" s="2861" t="n">
        <v>0.3829965662819183</v>
      </c>
      <c r="DB65" s="2861" t="n"/>
      <c r="DC65" s="2861" t="n"/>
      <c r="DD65" s="2861" t="n">
        <v>0.4051148915324913</v>
      </c>
      <c r="DE65" s="353">
        <f>+CZ65/DD65-1</f>
        <v/>
      </c>
      <c r="DF65" s="353">
        <f>+DA65/DD65-1</f>
        <v/>
      </c>
      <c r="DG65" s="353">
        <f>+DB65/DD65-1</f>
        <v/>
      </c>
      <c r="DH65" s="353" t="n"/>
      <c r="DI65" s="678" t="n"/>
      <c r="DJ65" s="3366">
        <f>SUM(D65,J65,P65,V65,AD65,AL65,AU65,BC65,BK65,BT65,CB65,CJ65)-CR65</f>
        <v/>
      </c>
      <c r="DK65" s="3366">
        <f>SUM(E65,K65,Q65,W65,AE65,AM65,AV65,BD65,BL65,BU65,CC65,CK65)-CS65</f>
        <v/>
      </c>
      <c r="DL65" s="3366">
        <f>SUM(G65,M65,S65,AA65,AI65,AR65,AZ65,BH65,BQ65,BY65,CG65,CO65)-CW65</f>
        <v/>
      </c>
      <c r="DM65" s="3366">
        <f>SUM(D65,J65,P65,V65,AD65,AL65,AU65,BC65,,BN65,BV65,CD65,CL65)-CT65</f>
        <v/>
      </c>
      <c r="DX65" s="2847">
        <f>(CS65-CZ65)*10^6</f>
        <v/>
      </c>
      <c r="DY65" s="2847">
        <f>(CT65-DC65)*10^6</f>
        <v/>
      </c>
      <c r="DZ65" s="2847">
        <f>(CW65-DD65)*10^6</f>
        <v/>
      </c>
    </row>
    <row r="66">
      <c r="B66" s="203" t="inlineStr">
        <is>
          <t xml:space="preserve">    de l'international </t>
        </is>
      </c>
      <c r="C66" s="425" t="inlineStr">
        <is>
          <t>TRAF60</t>
        </is>
      </c>
      <c r="D66" s="2861" t="n">
        <v>0.01900898066274247</v>
      </c>
      <c r="E66" s="2861" t="n">
        <v>0.0510802821842835</v>
      </c>
      <c r="F66" s="3407" t="n">
        <v>-0.03207130152154104</v>
      </c>
      <c r="G66" s="2861" t="n">
        <v>0.0220288575766365</v>
      </c>
      <c r="H66" s="582" t="n">
        <v>-0.1370873139193959</v>
      </c>
      <c r="I66" s="39" t="n"/>
      <c r="J66" s="2861" t="n">
        <v>0.02061929192666394</v>
      </c>
      <c r="K66" s="2861" t="n">
        <v>0.0512273661749175</v>
      </c>
      <c r="L66" s="3407" t="n">
        <v>-0.03060807424825356</v>
      </c>
      <c r="M66" s="2861" t="n">
        <v>0.01980400803388014</v>
      </c>
      <c r="N66" s="582" t="n">
        <v>0.04116762078610714</v>
      </c>
      <c r="O66" s="353" t="n"/>
      <c r="P66" s="2861" t="n">
        <v>0.0252352388359661</v>
      </c>
      <c r="Q66" s="2861" t="n">
        <v>0.0513744501655515</v>
      </c>
      <c r="R66" s="3407" t="n">
        <v>-0.0261392113295854</v>
      </c>
      <c r="S66" s="2861" t="n">
        <v>0.02407658785552451</v>
      </c>
      <c r="T66" s="582" t="n">
        <v>0.04812355419273961</v>
      </c>
      <c r="U66" s="482" t="n"/>
      <c r="V66" s="2861" t="n">
        <v>0.02373247186294614</v>
      </c>
      <c r="W66" s="2861" t="n">
        <v>0.0515337911554049</v>
      </c>
      <c r="X66" s="2861" t="n">
        <v>0.0456293218222435</v>
      </c>
      <c r="Y66" s="2861" t="n">
        <v>-0.02780131929245876</v>
      </c>
      <c r="Z66" s="2861" t="n">
        <v>-0.02189684995929736</v>
      </c>
      <c r="AA66" s="2861" t="n">
        <v>0.02029773745062341</v>
      </c>
      <c r="AB66" s="582" t="n">
        <v>0.1692175997782077</v>
      </c>
      <c r="AC66" s="482" t="n"/>
      <c r="AD66" s="2861" t="n"/>
      <c r="AE66" s="2861" t="n"/>
      <c r="AF66" s="2861" t="n"/>
      <c r="AG66" s="2861" t="n"/>
      <c r="AH66" s="2861" t="n"/>
      <c r="AI66" s="2861" t="n"/>
      <c r="AJ66" s="582" t="n"/>
      <c r="AK66" s="482" t="n"/>
      <c r="AL66" s="2861" t="n"/>
      <c r="AM66" s="2861" t="n"/>
      <c r="AN66" s="2861" t="n"/>
      <c r="AO66" s="2861" t="n"/>
      <c r="AP66" s="2861" t="n"/>
      <c r="AQ66" s="2861" t="n"/>
      <c r="AR66" s="2861" t="n"/>
      <c r="AS66" s="582" t="n"/>
      <c r="AT66" s="2862" t="n"/>
      <c r="AU66" s="2861" t="n"/>
      <c r="AV66" s="2861" t="n"/>
      <c r="AW66" s="2861" t="n"/>
      <c r="AX66" s="2861" t="n"/>
      <c r="AY66" s="2861" t="n"/>
      <c r="AZ66" s="2861" t="n"/>
      <c r="BA66" s="582" t="n"/>
      <c r="BB66" s="482" t="n"/>
      <c r="BC66" s="2861" t="n"/>
      <c r="BD66" s="2861" t="n"/>
      <c r="BE66" s="2861" t="n"/>
      <c r="BF66" s="2861" t="n"/>
      <c r="BG66" s="2861" t="n"/>
      <c r="BH66" s="2861" t="n"/>
      <c r="BI66" s="582" t="n"/>
      <c r="BJ66" s="482" t="n"/>
      <c r="BK66" s="2861" t="n"/>
      <c r="BL66" s="2861" t="n"/>
      <c r="BM66" s="2861" t="n"/>
      <c r="BN66" s="2861" t="n"/>
      <c r="BO66" s="2861" t="n"/>
      <c r="BP66" s="2861" t="n"/>
      <c r="BQ66" s="2861" t="n"/>
      <c r="BR66" s="582" t="n"/>
      <c r="BS66" s="482" t="n"/>
      <c r="BT66" s="2861" t="n"/>
      <c r="BU66" s="2861" t="n"/>
      <c r="BV66" s="2861" t="n"/>
      <c r="BW66" s="2861" t="n"/>
      <c r="BX66" s="2861" t="n"/>
      <c r="BY66" s="2861" t="n"/>
      <c r="BZ66" s="582" t="n"/>
      <c r="CA66" s="482" t="n"/>
      <c r="CB66" s="2861" t="n"/>
      <c r="CC66" s="2861" t="n"/>
      <c r="CD66" s="2861" t="n"/>
      <c r="CE66" s="2861" t="n"/>
      <c r="CF66" s="2861" t="n"/>
      <c r="CG66" s="2861" t="n"/>
      <c r="CH66" s="582" t="n"/>
      <c r="CI66" s="482" t="n"/>
      <c r="CJ66" s="2861" t="n"/>
      <c r="CK66" s="2861" t="n"/>
      <c r="CL66" s="2861" t="n"/>
      <c r="CM66" s="2861" t="n"/>
      <c r="CN66" s="2861" t="n"/>
      <c r="CO66" s="2861" t="n"/>
      <c r="CP66" s="582" t="n"/>
      <c r="CQ66" s="353" t="n"/>
      <c r="CR66" s="3047" t="n">
        <v>0.08859598328831864</v>
      </c>
      <c r="CS66" s="2671" t="n">
        <v>0.2052158896801574</v>
      </c>
      <c r="CT66" s="2861" t="n">
        <v>0.110492833247616</v>
      </c>
      <c r="CU66" s="2861" t="n">
        <v>-0.1166199063918388</v>
      </c>
      <c r="CV66" s="2861" t="n">
        <v>-0.02189684995929736</v>
      </c>
      <c r="CW66" s="2861" t="n">
        <v>0.08620719091666455</v>
      </c>
      <c r="CX66" s="2861">
        <f>IFERROR(CR66/CW66-1,"-")</f>
        <v/>
      </c>
      <c r="CY66" s="3381" t="n"/>
      <c r="CZ66" s="2861" t="n">
        <v>0.462050489258415</v>
      </c>
      <c r="DA66" s="2861" t="n">
        <v>0.5070213383531</v>
      </c>
      <c r="DB66" s="2861" t="n"/>
      <c r="DC66" s="2861" t="n"/>
      <c r="DD66" s="2861" t="n">
        <v>0.2327737584127623</v>
      </c>
      <c r="DE66" s="353">
        <f>+CZ66/DD66-1</f>
        <v/>
      </c>
      <c r="DF66" s="353">
        <f>+DA66/DD66-1</f>
        <v/>
      </c>
      <c r="DG66" s="353">
        <f>+DB66/DD66-1</f>
        <v/>
      </c>
      <c r="DH66" s="353" t="n"/>
      <c r="DI66" s="678" t="n"/>
      <c r="DJ66" s="3366">
        <f>SUM(D66,J66,P66,V66,AD66,AL66,AU66,BC66,BK66,BT66,CB66,CJ66)-CR66</f>
        <v/>
      </c>
      <c r="DK66" s="3366">
        <f>SUM(E66,K66,Q66,W66,AE66,AM66,AV66,BD66,BL66,BU66,CC66,CK66)-CS66</f>
        <v/>
      </c>
      <c r="DL66" s="3366">
        <f>SUM(G66,M66,S66,AA66,AI66,AR66,AZ66,BH66,BQ66,BY66,CG66,CO66)-CW66</f>
        <v/>
      </c>
      <c r="DM66" s="3366">
        <f>SUM(D66,J66,P66,V66,AD66,AL66,AU66,BC66,,BN66,BV66,CD66,CL66)-CT66</f>
        <v/>
      </c>
      <c r="DX66" s="2847">
        <f>(CS66-CZ66)*10^6</f>
        <v/>
      </c>
      <c r="DY66" s="2847">
        <f>(CT66-DC66)*10^6</f>
        <v/>
      </c>
      <c r="DZ66" s="2847">
        <f>(CW66-DD66)*10^6</f>
        <v/>
      </c>
    </row>
    <row r="67">
      <c r="B67" s="203" t="inlineStr">
        <is>
          <t xml:space="preserve">    de MTN</t>
        </is>
      </c>
      <c r="C67" s="425" t="inlineStr">
        <is>
          <t>TRAF61</t>
        </is>
      </c>
      <c r="D67" s="2861" t="n">
        <v>0.5670072352023586</v>
      </c>
      <c r="E67" s="2861" t="n">
        <v>2.29249027573667</v>
      </c>
      <c r="F67" s="3407" t="n">
        <v>-1.725483040534311</v>
      </c>
      <c r="G67" s="2861" t="n">
        <v>0.9741900843321851</v>
      </c>
      <c r="H67" s="582" t="n">
        <v>-0.4179706359965196</v>
      </c>
      <c r="I67" s="39" t="n"/>
      <c r="J67" s="2861" t="n">
        <v>0.8855804162533687</v>
      </c>
      <c r="K67" s="2861" t="n">
        <v>3.5624383987605</v>
      </c>
      <c r="L67" s="3407" t="n">
        <v>-2.676857982507131</v>
      </c>
      <c r="M67" s="2861" t="n">
        <v>0.8408141311740484</v>
      </c>
      <c r="N67" s="582" t="n">
        <v>0.05324159456836441</v>
      </c>
      <c r="O67" s="353" t="n"/>
      <c r="P67" s="2861" t="n">
        <v>1.157141705529838</v>
      </c>
      <c r="Q67" s="2861" t="n">
        <v>6.31401255995547</v>
      </c>
      <c r="R67" s="3407" t="n">
        <v>-5.156870854425632</v>
      </c>
      <c r="S67" s="2861" t="n">
        <v>0.87975986380791</v>
      </c>
      <c r="T67" s="582" t="n">
        <v>0.31529267602789</v>
      </c>
      <c r="U67" s="482" t="n"/>
      <c r="V67" s="2861" t="n">
        <v>1.118925604678543</v>
      </c>
      <c r="W67" s="2861" t="n">
        <v>8.89678017921017</v>
      </c>
      <c r="X67" s="2861" t="n">
        <v>1.818472571344624</v>
      </c>
      <c r="Y67" s="2861" t="n">
        <v>-7.777854574531627</v>
      </c>
      <c r="Z67" s="2861" t="n">
        <v>-0.6995469666660816</v>
      </c>
      <c r="AA67" s="2861" t="n">
        <v>0.8213483670056254</v>
      </c>
      <c r="AB67" s="582" t="n">
        <v>0.3623033168712433</v>
      </c>
      <c r="AC67" s="482" t="n"/>
      <c r="AD67" s="2861" t="n"/>
      <c r="AE67" s="2861" t="n"/>
      <c r="AF67" s="2861" t="n"/>
      <c r="AG67" s="2861" t="n"/>
      <c r="AH67" s="2861" t="n"/>
      <c r="AI67" s="2861" t="n"/>
      <c r="AJ67" s="582" t="n"/>
      <c r="AK67" s="482" t="n"/>
      <c r="AL67" s="2861" t="n"/>
      <c r="AM67" s="2861" t="n"/>
      <c r="AN67" s="2861" t="n"/>
      <c r="AO67" s="2861" t="n"/>
      <c r="AP67" s="2861" t="n"/>
      <c r="AQ67" s="2861" t="n"/>
      <c r="AR67" s="2861" t="n"/>
      <c r="AS67" s="582" t="n"/>
      <c r="AT67" s="2862" t="n"/>
      <c r="AU67" s="2861" t="n"/>
      <c r="AV67" s="2861" t="n"/>
      <c r="AW67" s="2861" t="n"/>
      <c r="AX67" s="2861" t="n"/>
      <c r="AY67" s="2861" t="n"/>
      <c r="AZ67" s="2861" t="n"/>
      <c r="BA67" s="582" t="n"/>
      <c r="BB67" s="482" t="n"/>
      <c r="BC67" s="2861" t="n"/>
      <c r="BD67" s="2861" t="n"/>
      <c r="BE67" s="2861" t="n"/>
      <c r="BF67" s="2861" t="n"/>
      <c r="BG67" s="2861" t="n"/>
      <c r="BH67" s="2861" t="n"/>
      <c r="BI67" s="582" t="n"/>
      <c r="BJ67" s="482" t="n"/>
      <c r="BK67" s="2861" t="n"/>
      <c r="BL67" s="2861" t="n"/>
      <c r="BM67" s="2861" t="n"/>
      <c r="BN67" s="2861" t="n"/>
      <c r="BO67" s="2861" t="n"/>
      <c r="BP67" s="2861" t="n"/>
      <c r="BQ67" s="2861" t="n"/>
      <c r="BR67" s="582" t="n"/>
      <c r="BS67" s="482" t="n"/>
      <c r="BT67" s="2861" t="n"/>
      <c r="BU67" s="2861" t="n"/>
      <c r="BV67" s="2861" t="n"/>
      <c r="BW67" s="2861" t="n"/>
      <c r="BX67" s="2861" t="n"/>
      <c r="BY67" s="2861" t="n"/>
      <c r="BZ67" s="582" t="n"/>
      <c r="CA67" s="482" t="n"/>
      <c r="CB67" s="2861" t="n"/>
      <c r="CC67" s="2861" t="n"/>
      <c r="CD67" s="2861" t="n"/>
      <c r="CE67" s="2861" t="n"/>
      <c r="CF67" s="2861" t="n"/>
      <c r="CG67" s="2861" t="n"/>
      <c r="CH67" s="582" t="n"/>
      <c r="CI67" s="482" t="n"/>
      <c r="CJ67" s="2861" t="n"/>
      <c r="CK67" s="2861" t="n"/>
      <c r="CL67" s="2861" t="n"/>
      <c r="CM67" s="2861" t="n"/>
      <c r="CN67" s="2861" t="n"/>
      <c r="CO67" s="2861" t="n"/>
      <c r="CP67" s="582" t="n"/>
      <c r="CQ67" s="353" t="n"/>
      <c r="CR67" s="3047" t="n">
        <v>3.728654961664108</v>
      </c>
      <c r="CS67" s="2671" t="n">
        <v>21.06572141366281</v>
      </c>
      <c r="CT67" s="2861" t="n">
        <v>4.428201928330189</v>
      </c>
      <c r="CU67" s="2861" t="n">
        <v>-17.3370664519987</v>
      </c>
      <c r="CV67" s="2861" t="n">
        <v>-0.6995469666660812</v>
      </c>
      <c r="CW67" s="2861" t="n">
        <v>3.516112446319769</v>
      </c>
      <c r="CX67" s="2861">
        <f>IFERROR(CR67/CW67-1,"-")</f>
        <v/>
      </c>
      <c r="CY67" s="3381" t="n"/>
      <c r="CZ67" s="2861" t="n">
        <v>12.7442506867503</v>
      </c>
      <c r="DA67" s="2861" t="n">
        <v>65.29375713906909</v>
      </c>
      <c r="DB67" s="2861" t="n"/>
      <c r="DC67" s="2861" t="n"/>
      <c r="DD67" s="2861" t="n">
        <v>8.556302474223717</v>
      </c>
      <c r="DE67" s="353">
        <f>+CZ67/DD67-1</f>
        <v/>
      </c>
      <c r="DF67" s="353">
        <f>+DA67/DD67-1</f>
        <v/>
      </c>
      <c r="DG67" s="353">
        <f>+DB67/DD67-1</f>
        <v/>
      </c>
      <c r="DH67" s="353" t="n"/>
      <c r="DI67" s="678" t="n"/>
      <c r="DJ67" s="3366">
        <f>SUM(D67,J67,P67,V67,AD67,AL67,AU67,BC67,BK67,BT67,CB67,CJ67)-CR67</f>
        <v/>
      </c>
      <c r="DK67" s="3366">
        <f>SUM(E67,K67,Q67,W67,AE67,AM67,AV67,BD67,BL67,BU67,CC67,CK67)-CS67</f>
        <v/>
      </c>
      <c r="DL67" s="3366">
        <f>SUM(G67,M67,S67,AA67,AI67,AR67,AZ67,BH67,BQ67,BY67,CG67,CO67)-CW67</f>
        <v/>
      </c>
      <c r="DM67" s="3366">
        <f>SUM(D67,J67,P67,V67,AD67,AL67,AU67,BC67,,BN67,BV67,CD67,CL67)-CT67</f>
        <v/>
      </c>
      <c r="DX67" s="2847">
        <f>(CS67-CZ67)*10^6</f>
        <v/>
      </c>
      <c r="DY67" s="2847">
        <f>(CT67-DC67)*10^6</f>
        <v/>
      </c>
      <c r="DZ67" s="2847">
        <f>(CW67-DD67)*10^6</f>
        <v/>
      </c>
    </row>
    <row r="68">
      <c r="B68" s="1449" t="inlineStr">
        <is>
          <t xml:space="preserve">    de SBIN</t>
        </is>
      </c>
      <c r="C68" s="425" t="inlineStr">
        <is>
          <t>TRAF62</t>
        </is>
      </c>
      <c r="D68" s="2861" t="n">
        <v>9.572888111777427</v>
      </c>
      <c r="E68" s="2861" t="n">
        <v>15.7151077228197</v>
      </c>
      <c r="F68" s="3407" t="n">
        <v>-6.142219611042274</v>
      </c>
      <c r="G68" s="2861" t="n">
        <v>8.063504842271488</v>
      </c>
      <c r="H68" s="582" t="n">
        <v>0.1871869985856853</v>
      </c>
      <c r="I68" s="39" t="n"/>
      <c r="J68" s="2861" t="n">
        <v>8.21076299012096</v>
      </c>
      <c r="K68" s="2861" t="n">
        <v>12.7424737144146</v>
      </c>
      <c r="L68" s="3407" t="n">
        <v>-4.531710724293641</v>
      </c>
      <c r="M68" s="2861" t="n">
        <v>8.394211450934984</v>
      </c>
      <c r="N68" s="582" t="n">
        <v>-0.02185416246496752</v>
      </c>
      <c r="O68" s="353" t="n"/>
      <c r="P68" s="2861" t="n">
        <v>9.722234466595246</v>
      </c>
      <c r="Q68" s="2861" t="n">
        <v>11.7850836141652</v>
      </c>
      <c r="R68" s="3407" t="n">
        <v>-2.062849147569954</v>
      </c>
      <c r="S68" s="2861" t="n">
        <v>9.766444624002679</v>
      </c>
      <c r="T68" s="582" t="n">
        <v>-0.004526740191489798</v>
      </c>
      <c r="U68" s="482" t="n"/>
      <c r="V68" s="2861" t="n">
        <v>8.521696904588145</v>
      </c>
      <c r="W68" s="2861" t="n">
        <v>8.665737302129459</v>
      </c>
      <c r="X68" s="2861" t="n">
        <v>7.972806731300243</v>
      </c>
      <c r="Y68" s="2861" t="n">
        <v>-0.144040397541314</v>
      </c>
      <c r="Z68" s="2861" t="n">
        <v>0.5488901732879023</v>
      </c>
      <c r="AA68" s="2861" t="n">
        <v>8.162920255675846</v>
      </c>
      <c r="AB68" s="582" t="n">
        <v>0.04395199728465249</v>
      </c>
      <c r="AC68" s="482" t="n"/>
      <c r="AD68" s="2861" t="n"/>
      <c r="AE68" s="2861" t="n"/>
      <c r="AF68" s="2861" t="n"/>
      <c r="AG68" s="2861" t="n"/>
      <c r="AH68" s="2861" t="n"/>
      <c r="AI68" s="2861" t="n"/>
      <c r="AJ68" s="582" t="n"/>
      <c r="AK68" s="482" t="n"/>
      <c r="AL68" s="2861" t="n"/>
      <c r="AM68" s="2861" t="n"/>
      <c r="AN68" s="2861" t="n"/>
      <c r="AO68" s="2861" t="n"/>
      <c r="AP68" s="2861" t="n"/>
      <c r="AQ68" s="2861" t="n"/>
      <c r="AR68" s="2861" t="n"/>
      <c r="AS68" s="582" t="n"/>
      <c r="AT68" s="2862" t="n"/>
      <c r="AU68" s="2861" t="n"/>
      <c r="AV68" s="2861" t="n"/>
      <c r="AW68" s="2861" t="n"/>
      <c r="AX68" s="2861" t="n"/>
      <c r="AY68" s="2861" t="n"/>
      <c r="AZ68" s="2861" t="n"/>
      <c r="BA68" s="582" t="n"/>
      <c r="BB68" s="482" t="n"/>
      <c r="BC68" s="2861" t="n"/>
      <c r="BD68" s="2861" t="n"/>
      <c r="BE68" s="2861" t="n"/>
      <c r="BF68" s="2861" t="n"/>
      <c r="BG68" s="2861" t="n"/>
      <c r="BH68" s="2861" t="n"/>
      <c r="BI68" s="582" t="n"/>
      <c r="BJ68" s="482" t="n"/>
      <c r="BK68" s="2861" t="n"/>
      <c r="BL68" s="2861" t="n"/>
      <c r="BM68" s="2861" t="n"/>
      <c r="BN68" s="2861" t="n"/>
      <c r="BO68" s="2861" t="n"/>
      <c r="BP68" s="2861" t="n"/>
      <c r="BQ68" s="2861" t="n"/>
      <c r="BR68" s="582" t="n"/>
      <c r="BS68" s="482" t="n"/>
      <c r="BT68" s="2861" t="n"/>
      <c r="BU68" s="2861" t="n"/>
      <c r="BV68" s="2861" t="n"/>
      <c r="BW68" s="2861" t="n"/>
      <c r="BX68" s="2861" t="n"/>
      <c r="BY68" s="2861" t="n"/>
      <c r="BZ68" s="582" t="n"/>
      <c r="CA68" s="482" t="n"/>
      <c r="CB68" s="2861" t="n"/>
      <c r="CC68" s="2861" t="n"/>
      <c r="CD68" s="2861" t="n"/>
      <c r="CE68" s="2861" t="n"/>
      <c r="CF68" s="2861" t="n"/>
      <c r="CG68" s="2861" t="n"/>
      <c r="CH68" s="582" t="n"/>
      <c r="CI68" s="482" t="n"/>
      <c r="CJ68" s="2861" t="n"/>
      <c r="CK68" s="2861" t="n"/>
      <c r="CL68" s="2861" t="n"/>
      <c r="CM68" s="2861" t="n"/>
      <c r="CN68" s="2861" t="n"/>
      <c r="CO68" s="2861" t="n"/>
      <c r="CP68" s="582" t="n"/>
      <c r="CQ68" s="353" t="n"/>
      <c r="CR68" s="3047" t="n">
        <v>36.02758247308178</v>
      </c>
      <c r="CS68" s="2671" t="n">
        <v>48.90840235352896</v>
      </c>
      <c r="CT68" s="2861" t="n">
        <v>35.47869229979388</v>
      </c>
      <c r="CU68" s="2861" t="n">
        <v>-12.88081988044718</v>
      </c>
      <c r="CV68" s="2861" t="n">
        <v>0.5488901732879015</v>
      </c>
      <c r="CW68" s="2861" t="n">
        <v>34.387081172885</v>
      </c>
      <c r="CX68" s="2861">
        <f>IFERROR(CR68/CW68-1,"-")</f>
        <v/>
      </c>
      <c r="CY68" s="3381" t="n"/>
      <c r="CZ68" s="2861" t="n">
        <v>4.90006713416163</v>
      </c>
      <c r="DA68" s="2861" t="n">
        <v>66.95474007517507</v>
      </c>
      <c r="DB68" s="2861" t="n"/>
      <c r="DC68" s="2861" t="n"/>
      <c r="DD68" s="2861" t="n">
        <v>104.3403695819139</v>
      </c>
      <c r="DE68" s="353" t="n"/>
      <c r="DF68" s="353" t="n"/>
      <c r="DG68" s="353" t="n"/>
      <c r="DH68" s="353" t="n"/>
      <c r="DI68" s="678" t="n"/>
      <c r="DJ68" s="3366">
        <f>SUM(D68,J68,P68,V68,AD68,AL68,AU68,BC68,BK68,BT68,CB68,CJ68)-CR68</f>
        <v/>
      </c>
      <c r="DK68" s="3366">
        <f>SUM(E68,K68,Q68,W68,AE68,AM68,AV68,BD68,BL68,BU68,CC68,CK68)-CS68</f>
        <v/>
      </c>
      <c r="DL68" s="3366">
        <f>SUM(G68,M68,S68,AA68,AI68,AR68,AZ68,BH68,BQ68,BY68,CG68,CO68)-CW68</f>
        <v/>
      </c>
      <c r="DM68" s="3366">
        <f>SUM(D68,J68,P68,V68,AD68,AL68,AU68,BC68,,BN68,BV68,CD68,CL68)-CT68</f>
        <v/>
      </c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B69" s="203" t="inlineStr">
        <is>
          <t xml:space="preserve">    de BBCOM, LIBERCOM</t>
        </is>
      </c>
      <c r="C69" s="425" t="inlineStr">
        <is>
          <t>TRAF63</t>
        </is>
      </c>
      <c r="D69" s="3411" t="n">
        <v>0</v>
      </c>
      <c r="E69" s="3411" t="n">
        <v>0</v>
      </c>
      <c r="F69" s="3407" t="n">
        <v>0</v>
      </c>
      <c r="G69" s="3411" t="n">
        <v>0</v>
      </c>
      <c r="H69" s="582" t="n"/>
      <c r="I69" s="39" t="n"/>
      <c r="J69" s="3411" t="n">
        <v>0</v>
      </c>
      <c r="K69" s="3411" t="n">
        <v>0</v>
      </c>
      <c r="L69" s="3407" t="n">
        <v>0</v>
      </c>
      <c r="M69" s="3411" t="n">
        <v>0</v>
      </c>
      <c r="N69" s="582" t="n"/>
      <c r="O69" s="353" t="n"/>
      <c r="P69" s="3411" t="n">
        <v>0</v>
      </c>
      <c r="Q69" s="3411" t="n">
        <v>0</v>
      </c>
      <c r="R69" s="3407" t="n">
        <v>0</v>
      </c>
      <c r="S69" s="3411" t="n">
        <v>0</v>
      </c>
      <c r="T69" s="582" t="n"/>
      <c r="U69" s="482" t="n"/>
      <c r="V69" s="3411" t="n">
        <v>0</v>
      </c>
      <c r="W69" s="3411" t="n">
        <v>0</v>
      </c>
      <c r="X69" s="3411" t="n">
        <v>0</v>
      </c>
      <c r="Y69" s="2861" t="n">
        <v>0</v>
      </c>
      <c r="Z69" s="2861" t="n">
        <v>0</v>
      </c>
      <c r="AA69" s="3411" t="n">
        <v>0</v>
      </c>
      <c r="AB69" s="582" t="n"/>
      <c r="AC69" s="482" t="n"/>
      <c r="AD69" s="3411" t="n"/>
      <c r="AE69" s="3411" t="n"/>
      <c r="AF69" s="3411" t="n"/>
      <c r="AG69" s="2861" t="n"/>
      <c r="AH69" s="2861" t="n"/>
      <c r="AI69" s="3411" t="n"/>
      <c r="AJ69" s="582" t="n"/>
      <c r="AK69" s="482" t="n"/>
      <c r="AL69" s="3411" t="n"/>
      <c r="AM69" s="3411" t="n"/>
      <c r="AN69" s="3411" t="n"/>
      <c r="AO69" s="3411" t="n"/>
      <c r="AP69" s="2861" t="n"/>
      <c r="AQ69" s="2861" t="n"/>
      <c r="AR69" s="3411" t="n"/>
      <c r="AS69" s="582" t="n"/>
      <c r="AT69" s="2862" t="n"/>
      <c r="AU69" s="3411" t="n"/>
      <c r="AV69" s="3411" t="n"/>
      <c r="AW69" s="3411" t="n"/>
      <c r="AX69" s="2861" t="n"/>
      <c r="AY69" s="2861" t="n"/>
      <c r="AZ69" s="3411" t="n"/>
      <c r="BA69" s="582" t="n"/>
      <c r="BB69" s="482" t="n"/>
      <c r="BC69" s="3411" t="n"/>
      <c r="BD69" s="3411" t="n"/>
      <c r="BE69" s="3411" t="n"/>
      <c r="BF69" s="2861" t="n"/>
      <c r="BG69" s="2861" t="n"/>
      <c r="BH69" s="3411" t="n"/>
      <c r="BI69" s="582" t="n"/>
      <c r="BJ69" s="482" t="n"/>
      <c r="BK69" s="3411" t="n"/>
      <c r="BL69" s="3411" t="n"/>
      <c r="BM69" s="3411" t="n"/>
      <c r="BN69" s="3411" t="n"/>
      <c r="BO69" s="2861" t="n"/>
      <c r="BP69" s="2861" t="n"/>
      <c r="BQ69" s="3411" t="n"/>
      <c r="BR69" s="582" t="n"/>
      <c r="BS69" s="482" t="n"/>
      <c r="BT69" s="3411" t="n"/>
      <c r="BU69" s="3411" t="n"/>
      <c r="BV69" s="3411" t="n"/>
      <c r="BW69" s="2861" t="n"/>
      <c r="BX69" s="2861" t="n"/>
      <c r="BY69" s="3411" t="n"/>
      <c r="BZ69" s="582" t="n"/>
      <c r="CA69" s="482" t="n"/>
      <c r="CB69" s="3411" t="n"/>
      <c r="CC69" s="3411" t="n"/>
      <c r="CD69" s="3411" t="n"/>
      <c r="CE69" s="2861" t="n"/>
      <c r="CF69" s="2861" t="n"/>
      <c r="CG69" s="3411" t="n"/>
      <c r="CH69" s="582" t="n"/>
      <c r="CI69" s="482" t="n"/>
      <c r="CJ69" s="3411" t="n"/>
      <c r="CK69" s="3411" t="n"/>
      <c r="CL69" s="3411" t="n"/>
      <c r="CM69" s="2861" t="n"/>
      <c r="CN69" s="2861" t="n"/>
      <c r="CO69" s="3411" t="n"/>
      <c r="CP69" s="582" t="n"/>
      <c r="CQ69" s="353" t="n"/>
      <c r="CR69" s="3047" t="n">
        <v>0</v>
      </c>
      <c r="CS69" s="2671" t="n">
        <v>0</v>
      </c>
      <c r="CT69" s="3411" t="n">
        <v>0</v>
      </c>
      <c r="CU69" s="3411" t="n">
        <v>0</v>
      </c>
      <c r="CV69" s="3411" t="n">
        <v>0</v>
      </c>
      <c r="CW69" s="3411" t="n">
        <v>0</v>
      </c>
      <c r="CX69" s="3411">
        <f>IFERROR(CR69/CW69-1,"-")</f>
        <v/>
      </c>
      <c r="CY69" s="3412" t="n"/>
      <c r="CZ69" s="3411" t="n">
        <v>0</v>
      </c>
      <c r="DA69" s="3411" t="n">
        <v>0</v>
      </c>
      <c r="DB69" s="3411" t="n"/>
      <c r="DC69" s="3411" t="n"/>
      <c r="DD69" s="3411" t="n">
        <v>0</v>
      </c>
      <c r="DE69" s="353" t="n"/>
      <c r="DF69" s="353" t="n"/>
      <c r="DG69" s="353" t="n"/>
      <c r="DH69" s="353" t="n"/>
      <c r="DI69" s="678" t="n"/>
      <c r="DJ69" s="3366">
        <f>SUM(D69,J69,P69,V69,AD69,AL69,AU69,BC69,BK69,BT69,CB69,CJ69)-CR69</f>
        <v/>
      </c>
      <c r="DK69" s="3366">
        <f>SUM(E69,K69,Q69,W69,AE69,AM69,AV69,BD69,BL69,BU69,CC69,CK69)-CS69</f>
        <v/>
      </c>
      <c r="DL69" s="3366">
        <f>SUM(G69,M69,S69,AA69,AI69,AR69,AZ69,BH69,BQ69,BY69,CG69,CO69)-CW69</f>
        <v/>
      </c>
      <c r="DM69" s="3366">
        <f>SUM(D69,J69,P69,V69,AD69,AL69,AU69,BC69,,BN69,BV69,CD69,CL69)-CT69</f>
        <v/>
      </c>
      <c r="DX69" s="2847">
        <f>(CS69-CZ69)*10^6</f>
        <v/>
      </c>
      <c r="DY69" s="2847">
        <f>(CT69-DC69)*10^6</f>
        <v/>
      </c>
      <c r="DZ69" s="2847">
        <f>(CW69-DD69)*10^6</f>
        <v/>
      </c>
    </row>
    <row customHeight="1" ht="7.5" r="70">
      <c r="B70" s="203" t="n"/>
      <c r="C70" s="425" t="inlineStr">
        <is>
          <t>TRAF64</t>
        </is>
      </c>
      <c r="D70" s="3411" t="n"/>
      <c r="E70" s="3411" t="n"/>
      <c r="F70" s="3407" t="n"/>
      <c r="G70" s="3411" t="n"/>
      <c r="H70" s="582" t="n"/>
      <c r="I70" s="39" t="n"/>
      <c r="J70" s="3411" t="n"/>
      <c r="K70" s="3411" t="n"/>
      <c r="L70" s="3407" t="n"/>
      <c r="M70" s="3411" t="n"/>
      <c r="N70" s="582" t="n"/>
      <c r="O70" s="353" t="n"/>
      <c r="P70" s="3411" t="n"/>
      <c r="Q70" s="3411" t="n"/>
      <c r="R70" s="3407" t="n"/>
      <c r="S70" s="3411" t="n"/>
      <c r="T70" s="582" t="n"/>
      <c r="U70" s="482" t="n"/>
      <c r="V70" s="3411" t="n"/>
      <c r="W70" s="3411" t="n"/>
      <c r="X70" s="3411" t="n"/>
      <c r="Y70" s="2861" t="n"/>
      <c r="Z70" s="2861" t="n"/>
      <c r="AA70" s="3411" t="n"/>
      <c r="AB70" s="582" t="n"/>
      <c r="AC70" s="482" t="n"/>
      <c r="AD70" s="3411" t="n"/>
      <c r="AE70" s="3411" t="n"/>
      <c r="AF70" s="3411" t="n"/>
      <c r="AG70" s="2861" t="n"/>
      <c r="AH70" s="2861" t="n"/>
      <c r="AI70" s="3411" t="n"/>
      <c r="AJ70" s="582" t="n"/>
      <c r="AK70" s="482" t="n"/>
      <c r="AL70" s="3411" t="n"/>
      <c r="AM70" s="3411" t="n"/>
      <c r="AN70" s="3411" t="n"/>
      <c r="AO70" s="3411" t="n"/>
      <c r="AP70" s="2861" t="n"/>
      <c r="AQ70" s="2861" t="n"/>
      <c r="AR70" s="3411" t="n"/>
      <c r="AS70" s="582" t="n"/>
      <c r="AT70" s="2862" t="n"/>
      <c r="AU70" s="3411" t="n"/>
      <c r="AV70" s="3411" t="n"/>
      <c r="AW70" s="3411" t="n"/>
      <c r="AX70" s="2861" t="n"/>
      <c r="AY70" s="2861" t="n"/>
      <c r="AZ70" s="3411" t="n"/>
      <c r="BA70" s="582" t="n"/>
      <c r="BB70" s="482" t="n"/>
      <c r="BC70" s="3411" t="n"/>
      <c r="BD70" s="3411" t="n"/>
      <c r="BE70" s="3411" t="n"/>
      <c r="BF70" s="2861" t="n"/>
      <c r="BG70" s="2861" t="n"/>
      <c r="BH70" s="3411" t="n"/>
      <c r="BI70" s="582" t="n"/>
      <c r="BJ70" s="482" t="n"/>
      <c r="BK70" s="3411" t="n"/>
      <c r="BL70" s="3411" t="n"/>
      <c r="BM70" s="3411" t="n"/>
      <c r="BN70" s="3411" t="n"/>
      <c r="BO70" s="2861" t="n"/>
      <c r="BP70" s="2861" t="n"/>
      <c r="BQ70" s="3411" t="n"/>
      <c r="BR70" s="582" t="n"/>
      <c r="BS70" s="482" t="n"/>
      <c r="BT70" s="3411" t="n"/>
      <c r="BU70" s="3411" t="n"/>
      <c r="BV70" s="3411" t="n"/>
      <c r="BW70" s="2861" t="n"/>
      <c r="BX70" s="2861" t="n"/>
      <c r="BY70" s="3411" t="n"/>
      <c r="BZ70" s="582" t="n"/>
      <c r="CA70" s="482" t="n"/>
      <c r="CB70" s="3411" t="n"/>
      <c r="CC70" s="3411" t="n"/>
      <c r="CD70" s="3411" t="n"/>
      <c r="CE70" s="2861" t="n"/>
      <c r="CF70" s="2861" t="n"/>
      <c r="CG70" s="3411" t="n"/>
      <c r="CH70" s="582" t="n"/>
      <c r="CI70" s="482" t="n"/>
      <c r="CJ70" s="3411" t="n"/>
      <c r="CK70" s="3411" t="n"/>
      <c r="CL70" s="3411" t="n"/>
      <c r="CM70" s="2861" t="n"/>
      <c r="CN70" s="2861" t="n"/>
      <c r="CO70" s="3411" t="n"/>
      <c r="CP70" s="582" t="n"/>
      <c r="CQ70" s="353" t="n"/>
      <c r="CR70" s="3047" t="n"/>
      <c r="CS70" s="2671" t="n"/>
      <c r="CT70" s="3411" t="n"/>
      <c r="CU70" s="3411">
        <f>CR70-CS70</f>
        <v/>
      </c>
      <c r="CV70" s="3411">
        <f>CR70-CT70</f>
        <v/>
      </c>
      <c r="CW70" s="3411" t="n"/>
      <c r="CX70" s="3411">
        <f>IFERROR(CR70/CW70-1,"-")</f>
        <v/>
      </c>
      <c r="CY70" s="3413" t="n"/>
      <c r="CZ70" s="3411" t="n"/>
      <c r="DA70" s="3411" t="n"/>
      <c r="DB70" s="3411" t="n"/>
      <c r="DC70" s="3411" t="n"/>
      <c r="DD70" s="3411" t="n"/>
      <c r="DE70" s="353" t="n"/>
      <c r="DF70" s="353" t="n"/>
      <c r="DG70" s="353" t="n"/>
      <c r="DH70" s="353" t="n"/>
      <c r="DI70" s="678" t="n"/>
      <c r="DJ70" s="3366">
        <f>SUM(D70,J70,P70,V70,AD70,AL70,AU70,BC70,BK70,BT70,CB70,CJ70)-CR70</f>
        <v/>
      </c>
      <c r="DK70" s="3366">
        <f>SUM(E70,K70,Q70,W70,AE70,AM70,AV70,BD70,BL70,BU70,CC70,CK70)-CS70</f>
        <v/>
      </c>
      <c r="DL70" s="3366">
        <f>SUM(G70,M70,S70,AA70,AI70,AR70,AZ70,BH70,BQ70,BY70,CG70,CO70)-CW70</f>
        <v/>
      </c>
      <c r="DM70" s="3366">
        <f>SUM(D70,J70,P70,V70,AD70,AL70,AU70,BC70,,BN70,BV70,CD70,CL70)-CT70</f>
        <v/>
      </c>
      <c r="DX70" s="2847">
        <f>(CS70-CZ70)*10^6</f>
        <v/>
      </c>
      <c r="DY70" s="2847">
        <f>(CT70-DC70)*10^6</f>
        <v/>
      </c>
      <c r="DZ70" s="2847">
        <f>(CW70-DD70)*10^6</f>
        <v/>
      </c>
    </row>
    <row customFormat="1" hidden="1" r="71" s="1439">
      <c r="B71" s="1455" t="inlineStr">
        <is>
          <t>Consumer Postpaid</t>
        </is>
      </c>
      <c r="C71" s="425" t="inlineStr">
        <is>
          <t>TRAF65</t>
        </is>
      </c>
      <c r="D71" s="3391" t="n"/>
      <c r="E71" s="3391" t="n"/>
      <c r="F71" s="3393" t="n"/>
      <c r="G71" s="3391" t="n"/>
      <c r="H71" s="1479" t="n"/>
      <c r="I71" s="1486" t="n"/>
      <c r="J71" s="3391" t="n"/>
      <c r="K71" s="3391" t="n"/>
      <c r="L71" s="3393" t="n"/>
      <c r="M71" s="3391" t="n"/>
      <c r="N71" s="1479" t="n"/>
      <c r="O71" s="1493" t="n"/>
      <c r="P71" s="3391" t="n"/>
      <c r="Q71" s="3391" t="n"/>
      <c r="R71" s="3393" t="n"/>
      <c r="S71" s="3391" t="n"/>
      <c r="T71" s="1479" t="n"/>
      <c r="U71" s="1497" t="n"/>
      <c r="V71" s="3391" t="n"/>
      <c r="W71" s="3391" t="n"/>
      <c r="X71" s="3391" t="n"/>
      <c r="Y71" s="3393" t="n"/>
      <c r="Z71" s="3393" t="n"/>
      <c r="AA71" s="3391" t="n"/>
      <c r="AB71" s="1479" t="n"/>
      <c r="AC71" s="1497" t="n"/>
      <c r="AD71" s="3391" t="n"/>
      <c r="AE71" s="3391" t="n"/>
      <c r="AF71" s="3391" t="n"/>
      <c r="AG71" s="3393" t="n"/>
      <c r="AH71" s="3393" t="n"/>
      <c r="AI71" s="3391" t="n"/>
      <c r="AJ71" s="1479" t="n"/>
      <c r="AK71" s="1497" t="n"/>
      <c r="AL71" s="3391" t="n"/>
      <c r="AM71" s="3391" t="n"/>
      <c r="AN71" s="3391" t="n"/>
      <c r="AO71" s="3391" t="n"/>
      <c r="AP71" s="3393" t="n"/>
      <c r="AQ71" s="3393" t="n"/>
      <c r="AR71" s="3391" t="n"/>
      <c r="AS71" s="1479" t="n"/>
      <c r="AT71" s="3394" t="n"/>
      <c r="AU71" s="3391" t="n"/>
      <c r="AV71" s="3391" t="n"/>
      <c r="AW71" s="3391" t="n"/>
      <c r="AX71" s="3393" t="n"/>
      <c r="AY71" s="3393" t="n"/>
      <c r="AZ71" s="3391" t="n"/>
      <c r="BA71" s="1479" t="n"/>
      <c r="BB71" s="1497" t="n"/>
      <c r="BC71" s="3391" t="n"/>
      <c r="BD71" s="3391" t="n"/>
      <c r="BE71" s="3391" t="n"/>
      <c r="BF71" s="3393" t="n"/>
      <c r="BG71" s="3393" t="n"/>
      <c r="BH71" s="3391" t="n"/>
      <c r="BI71" s="1479" t="n"/>
      <c r="BJ71" s="1497" t="n"/>
      <c r="BK71" s="3391" t="n"/>
      <c r="BL71" s="3391" t="n"/>
      <c r="BM71" s="3391" t="n"/>
      <c r="BN71" s="3391" t="n"/>
      <c r="BO71" s="3393" t="n"/>
      <c r="BP71" s="3393" t="n"/>
      <c r="BQ71" s="3391" t="n"/>
      <c r="BR71" s="1479" t="n"/>
      <c r="BS71" s="1497" t="n"/>
      <c r="BT71" s="3391" t="n"/>
      <c r="BU71" s="3391" t="n"/>
      <c r="BV71" s="3391" t="n"/>
      <c r="BW71" s="3393" t="n"/>
      <c r="BX71" s="3393" t="n"/>
      <c r="BY71" s="3391" t="n"/>
      <c r="BZ71" s="1479" t="n"/>
      <c r="CA71" s="1497" t="n"/>
      <c r="CB71" s="3391" t="n"/>
      <c r="CC71" s="3391" t="n"/>
      <c r="CD71" s="3391" t="n"/>
      <c r="CE71" s="3393" t="n"/>
      <c r="CF71" s="3393" t="n"/>
      <c r="CG71" s="3391" t="n"/>
      <c r="CH71" s="1479" t="n"/>
      <c r="CI71" s="1497" t="n"/>
      <c r="CJ71" s="3391" t="n"/>
      <c r="CK71" s="3391" t="n"/>
      <c r="CL71" s="3391" t="n"/>
      <c r="CM71" s="3393" t="n"/>
      <c r="CN71" s="3393" t="n"/>
      <c r="CO71" s="3391" t="n"/>
      <c r="CP71" s="1479" t="n"/>
      <c r="CQ71" s="1493" t="n"/>
      <c r="CR71" s="3414">
        <f>+SUMIF($J$5:$CQ$5,CR$5,$J71:$CQ71)</f>
        <v/>
      </c>
      <c r="CS71" s="3415">
        <f>+SUMIF($D$5:$CQ$5,CS$5,$D71:$CQ71)</f>
        <v/>
      </c>
      <c r="CT71" s="3391">
        <f>SUM(CT72:CT76)</f>
        <v/>
      </c>
      <c r="CU71" s="3391">
        <f>CR71-CS71</f>
        <v/>
      </c>
      <c r="CV71" s="3391">
        <f>CR71-CT71</f>
        <v/>
      </c>
      <c r="CW71" s="3391" t="n"/>
      <c r="CX71" s="3391">
        <f>IFERROR(CR71/CW71-1,"-")</f>
        <v/>
      </c>
      <c r="CY71" s="3416" t="n"/>
      <c r="CZ71" s="3391" t="n"/>
      <c r="DA71" s="3391" t="n"/>
      <c r="DB71" s="3391" t="n"/>
      <c r="DC71" s="3391" t="n"/>
      <c r="DD71" s="3391" t="n"/>
      <c r="DE71" s="1493">
        <f>+CZ71/DD71-1</f>
        <v/>
      </c>
      <c r="DF71" s="1493">
        <f>+DA71/DD71-1</f>
        <v/>
      </c>
      <c r="DG71" s="1493">
        <f>+DB71/DD71-1</f>
        <v/>
      </c>
      <c r="DH71" s="1493">
        <f>+DC71/DD71-1</f>
        <v/>
      </c>
      <c r="DI71" s="1548" t="n"/>
      <c r="DJ71" s="3366">
        <f>SUM(D71,J71,P71,V71,AD71,AL71,AU71,BC71,BK71,BT71,CB71,CJ71)-CR71</f>
        <v/>
      </c>
      <c r="DK71" s="3366">
        <f>SUM(E71,K71,Q71,W71,AE71,AM71,AV71,BD71,BL71,BU71,CC71,CK71)-CS71</f>
        <v/>
      </c>
      <c r="DL71" s="3366">
        <f>SUM(G71,M71,S71,AA71,AI71,AR71,AZ71,BH71,BQ71,BY71,CG71,CO71)-CW71</f>
        <v/>
      </c>
      <c r="DM71" s="3366">
        <f>SUM(D71,J71,P71,V71,AD71,AL71,AU71,BC71,,BN71,BV71,CD71,CL71)-CT71</f>
        <v/>
      </c>
      <c r="DX71" s="2847">
        <f>(CS71-CZ71)*10^6</f>
        <v/>
      </c>
      <c r="DY71" s="2847">
        <f>(CT71-DC71)*10^6</f>
        <v/>
      </c>
      <c r="DZ71" s="2847">
        <f>(CW71-DD71)*10^6</f>
        <v/>
      </c>
    </row>
    <row customFormat="1" hidden="1" r="72" s="1438">
      <c r="B72" s="1453" t="inlineStr">
        <is>
          <t xml:space="preserve">    du fixe </t>
        </is>
      </c>
      <c r="C72" s="425" t="inlineStr">
        <is>
          <t>TRAF66</t>
        </is>
      </c>
      <c r="D72" s="3417" t="n"/>
      <c r="E72" s="2868" t="n"/>
      <c r="F72" s="3389" t="n"/>
      <c r="G72" s="2868" t="n"/>
      <c r="H72" s="1476" t="n"/>
      <c r="I72" s="1485" t="n"/>
      <c r="J72" s="3417" t="n"/>
      <c r="K72" s="2868" t="n"/>
      <c r="L72" s="3389" t="n"/>
      <c r="M72" s="2868" t="n"/>
      <c r="N72" s="1476" t="n"/>
      <c r="O72" s="1492" t="n"/>
      <c r="P72" s="3417" t="n"/>
      <c r="Q72" s="2868" t="n"/>
      <c r="R72" s="3389" t="n"/>
      <c r="S72" s="2868" t="n"/>
      <c r="T72" s="1476" t="n"/>
      <c r="U72" s="1496" t="n"/>
      <c r="V72" s="3417" t="n"/>
      <c r="W72" s="2868" t="n"/>
      <c r="X72" s="2868" t="n"/>
      <c r="Y72" s="2971" t="n"/>
      <c r="Z72" s="2971" t="n"/>
      <c r="AA72" s="2868" t="n"/>
      <c r="AB72" s="1476" t="n"/>
      <c r="AC72" s="1496" t="n"/>
      <c r="AD72" s="3417" t="n"/>
      <c r="AE72" s="2868" t="n"/>
      <c r="AF72" s="2868" t="n"/>
      <c r="AG72" s="2971" t="n"/>
      <c r="AH72" s="2971" t="n"/>
      <c r="AI72" s="2868" t="n"/>
      <c r="AJ72" s="1476" t="n"/>
      <c r="AK72" s="1496" t="n"/>
      <c r="AL72" s="3417" t="n"/>
      <c r="AM72" s="2868" t="n"/>
      <c r="AN72" s="2868" t="n"/>
      <c r="AO72" s="2868" t="n"/>
      <c r="AP72" s="2971" t="n"/>
      <c r="AQ72" s="2971" t="n"/>
      <c r="AR72" s="2868" t="n"/>
      <c r="AS72" s="1476" t="n"/>
      <c r="AT72" s="2869" t="n"/>
      <c r="AU72" s="3417" t="n"/>
      <c r="AV72" s="2868" t="n"/>
      <c r="AW72" s="2868" t="n"/>
      <c r="AX72" s="2971" t="n"/>
      <c r="AY72" s="2971" t="n"/>
      <c r="AZ72" s="2868" t="n"/>
      <c r="BA72" s="1476" t="n"/>
      <c r="BB72" s="1496" t="n"/>
      <c r="BC72" s="3417" t="n"/>
      <c r="BD72" s="2868" t="n"/>
      <c r="BE72" s="2868" t="n"/>
      <c r="BF72" s="2971" t="n"/>
      <c r="BG72" s="2971" t="n"/>
      <c r="BH72" s="2868" t="n"/>
      <c r="BI72" s="1476" t="n"/>
      <c r="BJ72" s="1496" t="n"/>
      <c r="BK72" s="3417" t="n"/>
      <c r="BL72" s="2868" t="n"/>
      <c r="BM72" s="2868" t="n"/>
      <c r="BN72" s="2868" t="n"/>
      <c r="BO72" s="2971" t="n"/>
      <c r="BP72" s="2971" t="n"/>
      <c r="BQ72" s="2868" t="n"/>
      <c r="BR72" s="1476" t="n"/>
      <c r="BS72" s="1496" t="n"/>
      <c r="BT72" s="3417" t="n"/>
      <c r="BU72" s="2868" t="n"/>
      <c r="BV72" s="2868" t="n"/>
      <c r="BW72" s="2971" t="n"/>
      <c r="BX72" s="2971" t="n"/>
      <c r="BY72" s="2868" t="n"/>
      <c r="BZ72" s="1476" t="n"/>
      <c r="CA72" s="1496" t="n"/>
      <c r="CB72" s="3417" t="n"/>
      <c r="CC72" s="2868" t="n"/>
      <c r="CD72" s="2868" t="n"/>
      <c r="CE72" s="2971" t="n"/>
      <c r="CF72" s="2971" t="n"/>
      <c r="CG72" s="2868" t="n"/>
      <c r="CH72" s="1476" t="n"/>
      <c r="CI72" s="1496" t="n"/>
      <c r="CJ72" s="3417" t="n"/>
      <c r="CK72" s="2868" t="n"/>
      <c r="CL72" s="2868" t="n"/>
      <c r="CM72" s="2971" t="n"/>
      <c r="CN72" s="2971" t="n"/>
      <c r="CO72" s="2868" t="n"/>
      <c r="CP72" s="1476" t="n"/>
      <c r="CQ72" s="1492" t="n"/>
      <c r="CR72" s="3418">
        <f>+SUMIF($J$5:$CQ$5,CR$5,$J72:$CQ72)</f>
        <v/>
      </c>
      <c r="CS72" s="2868">
        <f>+SUMIF($D$5:$CQ$5,CS$5,$D72:$CQ72)</f>
        <v/>
      </c>
      <c r="CT72" s="2868" t="n">
        <v>0.000916213975076239</v>
      </c>
      <c r="CU72" s="2868">
        <f>CR72-CS72</f>
        <v/>
      </c>
      <c r="CV72" s="2868">
        <f>CR72-CT72</f>
        <v/>
      </c>
      <c r="CW72" s="2868" t="n"/>
      <c r="CX72" s="2868">
        <f>IFERROR(CR72/CW72-1,"-")</f>
        <v/>
      </c>
      <c r="CY72" s="2868" t="n"/>
      <c r="CZ72" s="2868" t="n"/>
      <c r="DA72" s="2868" t="n"/>
      <c r="DB72" s="2868" t="n"/>
      <c r="DC72" s="2868" t="n"/>
      <c r="DD72" s="2868" t="n"/>
      <c r="DE72" s="1492">
        <f>+CZ72/DD72-1</f>
        <v/>
      </c>
      <c r="DF72" s="1492">
        <f>+DA72/DD72-1</f>
        <v/>
      </c>
      <c r="DG72" s="1492">
        <f>+DB72/DD72-1</f>
        <v/>
      </c>
      <c r="DH72" s="1492">
        <f>+DC72/DD72-1</f>
        <v/>
      </c>
      <c r="DI72" s="1547" t="n"/>
      <c r="DJ72" s="3366">
        <f>SUM(D72,J72,P72,V72,AD72,AL72,AU72,BC72,BK72,BT72,CB72,CJ72)-CR72</f>
        <v/>
      </c>
      <c r="DK72" s="3366">
        <f>SUM(E72,K72,Q72,W72,AE72,AM72,AV72,BD72,BL72,BU72,CC72,CK72)-CS72</f>
        <v/>
      </c>
      <c r="DL72" s="3366">
        <f>SUM(G72,M72,S72,AA72,AI72,AR72,AZ72,BH72,BQ72,BY72,CG72,CO72)-CW72</f>
        <v/>
      </c>
      <c r="DM72" s="3366">
        <f>SUM(D72,J72,P72,V72,AD72,AL72,AU72,BC72,,BN72,BV72,CD72,CL72)-CT72</f>
        <v/>
      </c>
      <c r="DX72" s="2847">
        <f>(CS72-CZ72)*10^6</f>
        <v/>
      </c>
      <c r="DY72" s="2847">
        <f>(CT72-DC72)*10^6</f>
        <v/>
      </c>
      <c r="DZ72" s="2847">
        <f>(CW72-DD72)*10^6</f>
        <v/>
      </c>
    </row>
    <row customFormat="1" hidden="1" r="73" s="1438">
      <c r="B73" s="1453" t="inlineStr">
        <is>
          <t xml:space="preserve">    de l'international </t>
        </is>
      </c>
      <c r="C73" s="425" t="inlineStr">
        <is>
          <t>TRAF67</t>
        </is>
      </c>
      <c r="D73" s="3417" t="n"/>
      <c r="E73" s="2868" t="n"/>
      <c r="F73" s="3389" t="n"/>
      <c r="G73" s="2868" t="n"/>
      <c r="H73" s="1476" t="n"/>
      <c r="I73" s="1485" t="n"/>
      <c r="J73" s="3417" t="n"/>
      <c r="K73" s="2868" t="n"/>
      <c r="L73" s="3389" t="n"/>
      <c r="M73" s="2868" t="n"/>
      <c r="N73" s="1476" t="n"/>
      <c r="O73" s="1492" t="n"/>
      <c r="P73" s="3417" t="n"/>
      <c r="Q73" s="2868" t="n"/>
      <c r="R73" s="3389" t="n"/>
      <c r="S73" s="2868" t="n"/>
      <c r="T73" s="1476" t="n"/>
      <c r="U73" s="1496" t="n"/>
      <c r="V73" s="3417" t="n"/>
      <c r="W73" s="2868" t="n"/>
      <c r="X73" s="2868" t="n"/>
      <c r="Y73" s="2971" t="n"/>
      <c r="Z73" s="2971" t="n"/>
      <c r="AA73" s="2868" t="n"/>
      <c r="AB73" s="1476" t="n"/>
      <c r="AC73" s="1496" t="n"/>
      <c r="AD73" s="3417" t="n"/>
      <c r="AE73" s="2868" t="n"/>
      <c r="AF73" s="2868" t="n"/>
      <c r="AG73" s="2971" t="n"/>
      <c r="AH73" s="2971" t="n"/>
      <c r="AI73" s="2868" t="n"/>
      <c r="AJ73" s="1476" t="n"/>
      <c r="AK73" s="1496" t="n"/>
      <c r="AL73" s="3417" t="n"/>
      <c r="AM73" s="2868" t="n"/>
      <c r="AN73" s="2868" t="n"/>
      <c r="AO73" s="2868" t="n"/>
      <c r="AP73" s="2971" t="n"/>
      <c r="AQ73" s="2971" t="n"/>
      <c r="AR73" s="2868" t="n"/>
      <c r="AS73" s="1476" t="n"/>
      <c r="AT73" s="2869" t="n"/>
      <c r="AU73" s="3417" t="n"/>
      <c r="AV73" s="2868" t="n"/>
      <c r="AW73" s="2868" t="n"/>
      <c r="AX73" s="2971" t="n"/>
      <c r="AY73" s="2971" t="n"/>
      <c r="AZ73" s="2868" t="n"/>
      <c r="BA73" s="1476" t="n"/>
      <c r="BB73" s="1496" t="n"/>
      <c r="BC73" s="3417" t="n"/>
      <c r="BD73" s="2868" t="n"/>
      <c r="BE73" s="2868" t="n"/>
      <c r="BF73" s="2971" t="n"/>
      <c r="BG73" s="2971" t="n"/>
      <c r="BH73" s="2868" t="n"/>
      <c r="BI73" s="1476" t="n"/>
      <c r="BJ73" s="1496" t="n"/>
      <c r="BK73" s="3417" t="n"/>
      <c r="BL73" s="2868" t="n"/>
      <c r="BM73" s="2868" t="n"/>
      <c r="BN73" s="2868" t="n"/>
      <c r="BO73" s="2971" t="n"/>
      <c r="BP73" s="2971" t="n"/>
      <c r="BQ73" s="2868" t="n"/>
      <c r="BR73" s="1476" t="n"/>
      <c r="BS73" s="1496" t="n"/>
      <c r="BT73" s="3417" t="n"/>
      <c r="BU73" s="2868" t="n"/>
      <c r="BV73" s="2868" t="n"/>
      <c r="BW73" s="2971" t="n"/>
      <c r="BX73" s="2971" t="n"/>
      <c r="BY73" s="2868" t="n"/>
      <c r="BZ73" s="1476" t="n"/>
      <c r="CA73" s="1496" t="n"/>
      <c r="CB73" s="3417" t="n"/>
      <c r="CC73" s="2868" t="n"/>
      <c r="CD73" s="2868" t="n"/>
      <c r="CE73" s="2971" t="n"/>
      <c r="CF73" s="2971" t="n"/>
      <c r="CG73" s="2868" t="n"/>
      <c r="CH73" s="1476" t="n"/>
      <c r="CI73" s="1496" t="n"/>
      <c r="CJ73" s="3417" t="n"/>
      <c r="CK73" s="2868" t="n"/>
      <c r="CL73" s="2868" t="n"/>
      <c r="CM73" s="2971" t="n"/>
      <c r="CN73" s="2971" t="n"/>
      <c r="CO73" s="2868" t="n"/>
      <c r="CP73" s="1476" t="n"/>
      <c r="CQ73" s="1492" t="n"/>
      <c r="CR73" s="3418">
        <f>+SUMIF($J$5:$CQ$5,CR$5,$J73:$CQ73)</f>
        <v/>
      </c>
      <c r="CS73" s="2868">
        <f>+SUMIF($D$5:$CQ$5,CS$5,$D73:$CQ73)</f>
        <v/>
      </c>
      <c r="CT73" s="2868" t="n">
        <v>0.0495445012672412</v>
      </c>
      <c r="CU73" s="2868">
        <f>CR73-CS73</f>
        <v/>
      </c>
      <c r="CV73" s="2868">
        <f>CR73-CT73</f>
        <v/>
      </c>
      <c r="CW73" s="2868" t="n"/>
      <c r="CX73" s="2868">
        <f>IFERROR(CR73/CW73-1,"-")</f>
        <v/>
      </c>
      <c r="CY73" s="2868" t="n"/>
      <c r="CZ73" s="2868" t="n"/>
      <c r="DA73" s="2868" t="n"/>
      <c r="DB73" s="2868" t="n"/>
      <c r="DC73" s="2868" t="n"/>
      <c r="DD73" s="2868" t="n"/>
      <c r="DE73" s="1492">
        <f>+CZ73/DD73-1</f>
        <v/>
      </c>
      <c r="DF73" s="1492">
        <f>+DA73/DD73-1</f>
        <v/>
      </c>
      <c r="DG73" s="1492">
        <f>+DB73/DD73-1</f>
        <v/>
      </c>
      <c r="DH73" s="1492">
        <f>+DC73/DD73-1</f>
        <v/>
      </c>
      <c r="DI73" s="1547" t="n"/>
      <c r="DJ73" s="3366">
        <f>SUM(D73,J73,P73,V73,AD73,AL73,AU73,BC73,BK73,BT73,CB73,CJ73)-CR73</f>
        <v/>
      </c>
      <c r="DK73" s="3366">
        <f>SUM(E73,K73,Q73,W73,AE73,AM73,AV73,BD73,BL73,BU73,CC73,CK73)-CS73</f>
        <v/>
      </c>
      <c r="DL73" s="3366">
        <f>SUM(G73,M73,S73,AA73,AI73,AR73,AZ73,BH73,BQ73,BY73,CG73,CO73)-CW73</f>
        <v/>
      </c>
      <c r="DM73" s="3366">
        <f>SUM(D73,J73,P73,V73,AD73,AL73,AU73,BC73,,BN73,BV73,CD73,CL73)-CT73</f>
        <v/>
      </c>
      <c r="DX73" s="2847">
        <f>(CS73-CZ73)*10^6</f>
        <v/>
      </c>
      <c r="DY73" s="2847">
        <f>(CT73-DC73)*10^6</f>
        <v/>
      </c>
      <c r="DZ73" s="2847">
        <f>(CW73-DD73)*10^6</f>
        <v/>
      </c>
    </row>
    <row customFormat="1" hidden="1" r="74" s="1438">
      <c r="B74" s="1453" t="inlineStr">
        <is>
          <t xml:space="preserve">    de MTN</t>
        </is>
      </c>
      <c r="C74" s="425" t="inlineStr">
        <is>
          <t>TRAF68</t>
        </is>
      </c>
      <c r="D74" s="3417" t="n"/>
      <c r="E74" s="2971" t="n"/>
      <c r="F74" s="3389" t="n"/>
      <c r="G74" s="2971" t="n"/>
      <c r="H74" s="1476" t="n"/>
      <c r="I74" s="1485" t="n"/>
      <c r="J74" s="3417" t="n"/>
      <c r="K74" s="2971" t="n"/>
      <c r="L74" s="3389" t="n"/>
      <c r="M74" s="2971" t="n"/>
      <c r="N74" s="1476" t="n"/>
      <c r="O74" s="1492" t="n"/>
      <c r="P74" s="3417" t="n"/>
      <c r="Q74" s="2971" t="n"/>
      <c r="R74" s="3389" t="n"/>
      <c r="S74" s="2971" t="n"/>
      <c r="T74" s="1476" t="n"/>
      <c r="U74" s="1496" t="n"/>
      <c r="V74" s="3417" t="n"/>
      <c r="W74" s="2971" t="n"/>
      <c r="X74" s="2971" t="n"/>
      <c r="Y74" s="2971" t="n"/>
      <c r="Z74" s="2971" t="n"/>
      <c r="AA74" s="2971" t="n"/>
      <c r="AB74" s="1476" t="n"/>
      <c r="AC74" s="1496" t="n"/>
      <c r="AD74" s="3417" t="n"/>
      <c r="AE74" s="2971" t="n"/>
      <c r="AF74" s="2971" t="n"/>
      <c r="AG74" s="2971" t="n"/>
      <c r="AH74" s="2971" t="n"/>
      <c r="AI74" s="2971" t="n"/>
      <c r="AJ74" s="1476" t="n"/>
      <c r="AK74" s="1496" t="n"/>
      <c r="AL74" s="3417" t="n"/>
      <c r="AM74" s="2971" t="n"/>
      <c r="AN74" s="2971" t="n"/>
      <c r="AO74" s="2971" t="n"/>
      <c r="AP74" s="2971" t="n"/>
      <c r="AQ74" s="2971" t="n"/>
      <c r="AR74" s="2971" t="n"/>
      <c r="AS74" s="1476" t="n"/>
      <c r="AT74" s="2869" t="n"/>
      <c r="AU74" s="3417" t="n"/>
      <c r="AV74" s="2971" t="n"/>
      <c r="AW74" s="2971" t="n"/>
      <c r="AX74" s="2971" t="n"/>
      <c r="AY74" s="2971" t="n"/>
      <c r="AZ74" s="2971" t="n"/>
      <c r="BA74" s="1476" t="n"/>
      <c r="BB74" s="1496" t="n"/>
      <c r="BC74" s="3417" t="n"/>
      <c r="BD74" s="2971" t="n"/>
      <c r="BE74" s="2971" t="n"/>
      <c r="BF74" s="2971" t="n"/>
      <c r="BG74" s="2971" t="n"/>
      <c r="BH74" s="2971" t="n"/>
      <c r="BI74" s="1476" t="n"/>
      <c r="BJ74" s="1496" t="n"/>
      <c r="BK74" s="3417" t="n"/>
      <c r="BL74" s="2971" t="n"/>
      <c r="BM74" s="2971" t="n"/>
      <c r="BN74" s="2971" t="n"/>
      <c r="BO74" s="2971" t="n"/>
      <c r="BP74" s="2971" t="n"/>
      <c r="BQ74" s="2971" t="n"/>
      <c r="BR74" s="1476" t="n"/>
      <c r="BS74" s="1496" t="n"/>
      <c r="BT74" s="3417" t="n"/>
      <c r="BU74" s="2971" t="n"/>
      <c r="BV74" s="2971" t="n"/>
      <c r="BW74" s="2971" t="n"/>
      <c r="BX74" s="2971" t="n"/>
      <c r="BY74" s="2971" t="n"/>
      <c r="BZ74" s="1476" t="n"/>
      <c r="CA74" s="1496" t="n"/>
      <c r="CB74" s="3417" t="n"/>
      <c r="CC74" s="2971" t="n"/>
      <c r="CD74" s="2971" t="n"/>
      <c r="CE74" s="2971" t="n"/>
      <c r="CF74" s="2971" t="n"/>
      <c r="CG74" s="2971" t="n"/>
      <c r="CH74" s="1476" t="n"/>
      <c r="CI74" s="1496" t="n"/>
      <c r="CJ74" s="3417" t="n"/>
      <c r="CK74" s="2971" t="n"/>
      <c r="CL74" s="2971" t="n"/>
      <c r="CM74" s="2971" t="n"/>
      <c r="CN74" s="2971" t="n"/>
      <c r="CO74" s="2971" t="n"/>
      <c r="CP74" s="1476" t="n"/>
      <c r="CQ74" s="1492" t="n"/>
      <c r="CR74" s="3418">
        <f>+SUMIF($J$5:$CQ$5,CR$5,$J74:$CQ74)</f>
        <v/>
      </c>
      <c r="CS74" s="2868">
        <f>+SUMIF($D$5:$CQ$5,CS$5,$D74:$CQ74)</f>
        <v/>
      </c>
      <c r="CT74" s="2971" t="n">
        <v>0.171410590858629</v>
      </c>
      <c r="CU74" s="2971">
        <f>CR74-CS74</f>
        <v/>
      </c>
      <c r="CV74" s="2971">
        <f>CR74-CT74</f>
        <v/>
      </c>
      <c r="CW74" s="2971" t="n"/>
      <c r="CX74" s="2971">
        <f>IFERROR(CR74/CW74-1,"-")</f>
        <v/>
      </c>
      <c r="CY74" s="2971" t="n"/>
      <c r="CZ74" s="2971" t="n"/>
      <c r="DA74" s="2971" t="n"/>
      <c r="DB74" s="2971" t="n"/>
      <c r="DC74" s="2971" t="n"/>
      <c r="DD74" s="2971" t="n"/>
      <c r="DE74" s="1492">
        <f>+CZ74/DD74-1</f>
        <v/>
      </c>
      <c r="DF74" s="1492">
        <f>+DA74/DD74-1</f>
        <v/>
      </c>
      <c r="DG74" s="1492">
        <f>+DB74/DD74-1</f>
        <v/>
      </c>
      <c r="DH74" s="1492">
        <f>+DC74/DD74-1</f>
        <v/>
      </c>
      <c r="DI74" s="1547" t="n"/>
      <c r="DJ74" s="3366">
        <f>SUM(D74,J74,P74,V74,AD74,AL74,AU74,BC74,BK74,BT74,CB74,CJ74)-CR74</f>
        <v/>
      </c>
      <c r="DK74" s="3366">
        <f>SUM(E74,K74,Q74,W74,AE74,AM74,AV74,BD74,BL74,BU74,CC74,CK74)-CS74</f>
        <v/>
      </c>
      <c r="DL74" s="3366">
        <f>SUM(G74,M74,S74,AA74,AI74,AR74,AZ74,BH74,BQ74,BY74,CG74,CO74)-CW74</f>
        <v/>
      </c>
      <c r="DM74" s="3366">
        <f>SUM(D74,J74,P74,V74,AD74,AL74,AU74,BC74,,BN74,BV74,CD74,CL74)-CT74</f>
        <v/>
      </c>
      <c r="DX74" s="2847">
        <f>(CS74-CZ74)*10^6</f>
        <v/>
      </c>
      <c r="DY74" s="2847">
        <f>(CT74-DC74)*10^6</f>
        <v/>
      </c>
      <c r="DZ74" s="2847">
        <f>(CW74-DD74)*10^6</f>
        <v/>
      </c>
    </row>
    <row customFormat="1" hidden="1" r="75" s="1438">
      <c r="B75" s="1453" t="inlineStr">
        <is>
          <t xml:space="preserve">    de SBIN</t>
        </is>
      </c>
      <c r="C75" s="425" t="inlineStr">
        <is>
          <t>TRAF69</t>
        </is>
      </c>
      <c r="D75" s="3419" t="n"/>
      <c r="E75" s="2868" t="n"/>
      <c r="F75" s="3389" t="n"/>
      <c r="G75" s="2868" t="n"/>
      <c r="H75" s="1476" t="n"/>
      <c r="I75" s="1485" t="n"/>
      <c r="J75" s="3419" t="n"/>
      <c r="K75" s="2868" t="n"/>
      <c r="L75" s="3389" t="n"/>
      <c r="M75" s="2868" t="n"/>
      <c r="N75" s="1476" t="n"/>
      <c r="O75" s="1492" t="n"/>
      <c r="P75" s="3419" t="n"/>
      <c r="Q75" s="2868" t="n"/>
      <c r="R75" s="3389" t="n"/>
      <c r="S75" s="2868" t="n"/>
      <c r="T75" s="1476" t="n"/>
      <c r="U75" s="1496" t="n"/>
      <c r="V75" s="3419" t="n"/>
      <c r="W75" s="2868" t="n"/>
      <c r="X75" s="2868" t="n"/>
      <c r="Y75" s="2971" t="n"/>
      <c r="Z75" s="2971" t="n"/>
      <c r="AA75" s="2868" t="n"/>
      <c r="AB75" s="1476" t="n"/>
      <c r="AC75" s="1496" t="n"/>
      <c r="AD75" s="3419" t="n"/>
      <c r="AE75" s="2868" t="n"/>
      <c r="AF75" s="2868" t="n"/>
      <c r="AG75" s="2971" t="n"/>
      <c r="AH75" s="2971" t="n"/>
      <c r="AI75" s="2868" t="n"/>
      <c r="AJ75" s="1476" t="n"/>
      <c r="AK75" s="1496" t="n"/>
      <c r="AL75" s="3419" t="n"/>
      <c r="AM75" s="2868" t="n"/>
      <c r="AN75" s="2868" t="n"/>
      <c r="AO75" s="2868" t="n"/>
      <c r="AP75" s="2971" t="n"/>
      <c r="AQ75" s="2971" t="n"/>
      <c r="AR75" s="2868" t="n"/>
      <c r="AS75" s="1476" t="n"/>
      <c r="AT75" s="2869" t="n"/>
      <c r="AU75" s="3419" t="n"/>
      <c r="AV75" s="2868" t="n"/>
      <c r="AW75" s="2868" t="n"/>
      <c r="AX75" s="2971" t="n"/>
      <c r="AY75" s="2971" t="n"/>
      <c r="AZ75" s="2868" t="n"/>
      <c r="BA75" s="1476" t="n"/>
      <c r="BB75" s="1496" t="n"/>
      <c r="BC75" s="3419" t="n"/>
      <c r="BD75" s="2868" t="n"/>
      <c r="BE75" s="2868" t="n"/>
      <c r="BF75" s="2971" t="n"/>
      <c r="BG75" s="2971" t="n"/>
      <c r="BH75" s="2868" t="n"/>
      <c r="BI75" s="1476" t="n"/>
      <c r="BJ75" s="1496" t="n"/>
      <c r="BK75" s="3419" t="n"/>
      <c r="BL75" s="2868" t="n"/>
      <c r="BM75" s="2868" t="n"/>
      <c r="BN75" s="2868" t="n"/>
      <c r="BO75" s="2971" t="n"/>
      <c r="BP75" s="2971" t="n"/>
      <c r="BQ75" s="2868" t="n"/>
      <c r="BR75" s="1476" t="n"/>
      <c r="BS75" s="1496" t="n"/>
      <c r="BT75" s="3419" t="n"/>
      <c r="BU75" s="2868" t="n"/>
      <c r="BV75" s="2868" t="n"/>
      <c r="BW75" s="2971" t="n"/>
      <c r="BX75" s="2971" t="n"/>
      <c r="BY75" s="2868" t="n"/>
      <c r="BZ75" s="1476" t="n"/>
      <c r="CA75" s="1496" t="n"/>
      <c r="CB75" s="3419" t="n"/>
      <c r="CC75" s="2868" t="n"/>
      <c r="CD75" s="2868" t="n"/>
      <c r="CE75" s="2971" t="n"/>
      <c r="CF75" s="2971" t="n"/>
      <c r="CG75" s="2868" t="n"/>
      <c r="CH75" s="1476" t="n"/>
      <c r="CI75" s="1496" t="n"/>
      <c r="CJ75" s="3419" t="n"/>
      <c r="CK75" s="2868" t="n"/>
      <c r="CL75" s="2868" t="n"/>
      <c r="CM75" s="2971" t="n"/>
      <c r="CN75" s="2971" t="n"/>
      <c r="CO75" s="2868" t="n"/>
      <c r="CP75" s="1476" t="n"/>
      <c r="CQ75" s="1492" t="n"/>
      <c r="CR75" s="3418">
        <f>+SUMIF($J$5:$CQ$5,CR$5,$J75:$CQ75)</f>
        <v/>
      </c>
      <c r="CS75" s="2868">
        <f>+SUMIF($D$5:$CQ$5,CS$5,$D75:$CQ75)</f>
        <v/>
      </c>
      <c r="CT75" s="2868" t="n">
        <v>0.539437514918388</v>
      </c>
      <c r="CU75" s="2868">
        <f>CR75-CS75</f>
        <v/>
      </c>
      <c r="CV75" s="2868">
        <f>CR75-CT75</f>
        <v/>
      </c>
      <c r="CW75" s="2868" t="n"/>
      <c r="CX75" s="2868">
        <f>IFERROR(CR75/CW75-1,"-")</f>
        <v/>
      </c>
      <c r="CY75" s="2868" t="n"/>
      <c r="CZ75" s="2868" t="n"/>
      <c r="DA75" s="2868" t="n"/>
      <c r="DB75" s="2868" t="n"/>
      <c r="DC75" s="2868" t="n"/>
      <c r="DD75" s="2868" t="n"/>
      <c r="DE75" s="1492" t="n"/>
      <c r="DF75" s="1492" t="n"/>
      <c r="DG75" s="1492" t="n"/>
      <c r="DH75" s="1492" t="n"/>
      <c r="DI75" s="1547" t="n"/>
      <c r="DJ75" s="3366">
        <f>SUM(D75,J75,P75,V75,AD75,AL75,AU75,BC75,BK75,BT75,CB75,CJ75)-CR75</f>
        <v/>
      </c>
      <c r="DK75" s="3366">
        <f>SUM(E75,K75,Q75,W75,AE75,AM75,AV75,BD75,BL75,BU75,CC75,CK75)-CS75</f>
        <v/>
      </c>
      <c r="DL75" s="3366">
        <f>SUM(G75,M75,S75,AA75,AI75,AR75,AZ75,BH75,BQ75,BY75,CG75,CO75)-CW75</f>
        <v/>
      </c>
      <c r="DM75" s="3366">
        <f>SUM(D75,J75,P75,V75,AD75,AL75,AU75,BC75,,BN75,BV75,CD75,CL75)-CT75</f>
        <v/>
      </c>
      <c r="DX75" s="2847">
        <f>(CS75-CZ75)*10^6</f>
        <v/>
      </c>
      <c r="DY75" s="2847">
        <f>(CT75-DC75)*10^6</f>
        <v/>
      </c>
      <c r="DZ75" s="2847">
        <f>(CW75-DD75)*10^6</f>
        <v/>
      </c>
    </row>
    <row customFormat="1" hidden="1" r="76" s="1438">
      <c r="B76" s="1453" t="inlineStr">
        <is>
          <t xml:space="preserve">    de BBCOM, LIBERCOM</t>
        </is>
      </c>
      <c r="C76" s="425" t="inlineStr">
        <is>
          <t>TRAF70</t>
        </is>
      </c>
      <c r="D76" s="3420" t="n"/>
      <c r="E76" s="2868" t="n"/>
      <c r="F76" s="3389" t="n"/>
      <c r="G76" s="2868" t="n"/>
      <c r="H76" s="1476" t="n"/>
      <c r="I76" s="1485" t="n"/>
      <c r="J76" s="3420" t="n"/>
      <c r="K76" s="2868" t="n"/>
      <c r="L76" s="3389" t="n"/>
      <c r="M76" s="2868" t="n"/>
      <c r="N76" s="1476" t="n"/>
      <c r="O76" s="1492" t="n"/>
      <c r="P76" s="3420" t="n"/>
      <c r="Q76" s="2868" t="n"/>
      <c r="R76" s="3389" t="n"/>
      <c r="S76" s="2868" t="n"/>
      <c r="T76" s="1476" t="n"/>
      <c r="U76" s="1496" t="n"/>
      <c r="V76" s="3420" t="n"/>
      <c r="W76" s="2868" t="n"/>
      <c r="X76" s="2868" t="n"/>
      <c r="Y76" s="2971" t="n"/>
      <c r="Z76" s="2971" t="n"/>
      <c r="AA76" s="2868" t="n"/>
      <c r="AB76" s="1476" t="n"/>
      <c r="AC76" s="1496" t="n"/>
      <c r="AD76" s="3420" t="n"/>
      <c r="AE76" s="2868" t="n"/>
      <c r="AF76" s="2868" t="n"/>
      <c r="AG76" s="2971" t="n"/>
      <c r="AH76" s="2971" t="n"/>
      <c r="AI76" s="2868" t="n"/>
      <c r="AJ76" s="1476" t="n"/>
      <c r="AK76" s="1496" t="n"/>
      <c r="AL76" s="3420" t="n"/>
      <c r="AM76" s="2868" t="n"/>
      <c r="AN76" s="2868" t="n"/>
      <c r="AO76" s="2868" t="n"/>
      <c r="AP76" s="2971" t="n"/>
      <c r="AQ76" s="2971" t="n"/>
      <c r="AR76" s="2868" t="n"/>
      <c r="AS76" s="1476" t="n"/>
      <c r="AT76" s="2869" t="n"/>
      <c r="AU76" s="3420" t="n"/>
      <c r="AV76" s="2868" t="n"/>
      <c r="AW76" s="2868" t="n"/>
      <c r="AX76" s="2971" t="n"/>
      <c r="AY76" s="2971" t="n"/>
      <c r="AZ76" s="2868" t="n"/>
      <c r="BA76" s="1476" t="n"/>
      <c r="BB76" s="1496" t="n"/>
      <c r="BC76" s="3420" t="n"/>
      <c r="BD76" s="2868" t="n"/>
      <c r="BE76" s="2868" t="n"/>
      <c r="BF76" s="2971" t="n"/>
      <c r="BG76" s="2971" t="n"/>
      <c r="BH76" s="2868" t="n"/>
      <c r="BI76" s="1476" t="n"/>
      <c r="BJ76" s="1496" t="n"/>
      <c r="BK76" s="3420" t="n"/>
      <c r="BL76" s="2868" t="n"/>
      <c r="BM76" s="2868" t="n"/>
      <c r="BN76" s="2868" t="n"/>
      <c r="BO76" s="2971" t="n"/>
      <c r="BP76" s="2971" t="n"/>
      <c r="BQ76" s="2868" t="n"/>
      <c r="BR76" s="1476" t="n"/>
      <c r="BS76" s="1496" t="n"/>
      <c r="BT76" s="3420" t="n"/>
      <c r="BU76" s="2868" t="n"/>
      <c r="BV76" s="2868" t="n"/>
      <c r="BW76" s="2971" t="n"/>
      <c r="BX76" s="2971" t="n"/>
      <c r="BY76" s="2868" t="n"/>
      <c r="BZ76" s="1476" t="n"/>
      <c r="CA76" s="1496" t="n"/>
      <c r="CB76" s="3420" t="n"/>
      <c r="CC76" s="2868" t="n"/>
      <c r="CD76" s="2868" t="n"/>
      <c r="CE76" s="2971" t="n"/>
      <c r="CF76" s="2971" t="n"/>
      <c r="CG76" s="2868" t="n"/>
      <c r="CH76" s="1476" t="n"/>
      <c r="CI76" s="1496" t="n"/>
      <c r="CJ76" s="3420" t="n"/>
      <c r="CK76" s="2868" t="n"/>
      <c r="CL76" s="2868" t="n"/>
      <c r="CM76" s="2971" t="n"/>
      <c r="CN76" s="2971" t="n"/>
      <c r="CO76" s="2868" t="n"/>
      <c r="CP76" s="1476" t="n"/>
      <c r="CQ76" s="1492" t="n"/>
      <c r="CR76" s="3418">
        <f>+SUMIF($J$5:$CQ$5,CR$5,$J76:$CQ76)</f>
        <v/>
      </c>
      <c r="CS76" s="2868">
        <f>+SUMIF($D$5:$CQ$5,CS$5,$D76:$CQ76)</f>
        <v/>
      </c>
      <c r="CT76" s="2868" t="n">
        <v>0.000271058887654841</v>
      </c>
      <c r="CU76" s="2868">
        <f>CR76-CS76</f>
        <v/>
      </c>
      <c r="CV76" s="2868">
        <f>CR76-CT76</f>
        <v/>
      </c>
      <c r="CW76" s="2868" t="n"/>
      <c r="CX76" s="2868">
        <f>IFERROR(CR76/CW76-1,"-")</f>
        <v/>
      </c>
      <c r="CY76" s="2868" t="n"/>
      <c r="CZ76" s="2868" t="n"/>
      <c r="DA76" s="2868" t="n"/>
      <c r="DB76" s="2868" t="n"/>
      <c r="DC76" s="2868" t="n"/>
      <c r="DD76" s="2868" t="n"/>
      <c r="DE76" s="1492" t="n"/>
      <c r="DF76" s="1492" t="n"/>
      <c r="DG76" s="1492" t="n"/>
      <c r="DH76" s="1492" t="n"/>
      <c r="DI76" s="1547" t="n"/>
      <c r="DJ76" s="3366">
        <f>SUM(D76,J76,P76,V76,AD76,AL76,AU76,BC76,BK76,BT76,CB76,CJ76)-CR76</f>
        <v/>
      </c>
      <c r="DK76" s="3366">
        <f>SUM(E76,K76,Q76,W76,AE76,AM76,AV76,BD76,BL76,BU76,CC76,CK76)-CS76</f>
        <v/>
      </c>
      <c r="DL76" s="3366">
        <f>SUM(G76,M76,S76,AA76,AI76,AR76,AZ76,BH76,BQ76,BY76,CG76,CO76)-CW76</f>
        <v/>
      </c>
      <c r="DM76" s="3366">
        <f>SUM(D76,J76,P76,V76,AD76,AL76,AU76,BC76,,BN76,BV76,CD76,CL76)-CT76</f>
        <v/>
      </c>
      <c r="DX76" s="2847">
        <f>(CS76-CZ76)*10^6</f>
        <v/>
      </c>
      <c r="DY76" s="2847">
        <f>(CT76-DC76)*10^6</f>
        <v/>
      </c>
      <c r="DZ76" s="2847">
        <f>(CW76-DD76)*10^6</f>
        <v/>
      </c>
    </row>
    <row customFormat="1" customHeight="1" hidden="1" ht="12" r="77" s="1438">
      <c r="B77" s="1453" t="n"/>
      <c r="C77" s="425" t="inlineStr">
        <is>
          <t>TRAF71</t>
        </is>
      </c>
      <c r="D77" s="3420" t="n"/>
      <c r="E77" s="3420" t="n"/>
      <c r="F77" s="3389" t="n"/>
      <c r="G77" s="3420" t="n"/>
      <c r="H77" s="1476" t="n"/>
      <c r="I77" s="1485" t="n"/>
      <c r="J77" s="3420" t="n"/>
      <c r="K77" s="3420" t="n"/>
      <c r="L77" s="3389" t="n"/>
      <c r="M77" s="3420" t="n"/>
      <c r="N77" s="1476" t="n"/>
      <c r="O77" s="1492" t="n"/>
      <c r="P77" s="3420" t="n"/>
      <c r="Q77" s="3420" t="n"/>
      <c r="R77" s="3389" t="n"/>
      <c r="S77" s="3420" t="n"/>
      <c r="T77" s="1476" t="n"/>
      <c r="U77" s="1496" t="n"/>
      <c r="V77" s="3420" t="n"/>
      <c r="W77" s="3420" t="n"/>
      <c r="X77" s="3420" t="n"/>
      <c r="Y77" s="2971" t="n"/>
      <c r="Z77" s="2971" t="n"/>
      <c r="AA77" s="3420" t="n"/>
      <c r="AB77" s="1476" t="n"/>
      <c r="AC77" s="1496" t="n"/>
      <c r="AD77" s="3420" t="n"/>
      <c r="AE77" s="3420" t="n"/>
      <c r="AF77" s="3420" t="n"/>
      <c r="AG77" s="2971" t="n"/>
      <c r="AH77" s="2971" t="n"/>
      <c r="AI77" s="3420" t="n"/>
      <c r="AJ77" s="1476" t="n"/>
      <c r="AK77" s="1496" t="n"/>
      <c r="AL77" s="3420" t="n"/>
      <c r="AM77" s="3420" t="n"/>
      <c r="AN77" s="3420" t="n"/>
      <c r="AO77" s="3420" t="n"/>
      <c r="AP77" s="2971" t="n"/>
      <c r="AQ77" s="2971" t="n"/>
      <c r="AR77" s="3420" t="n"/>
      <c r="AS77" s="1476" t="n"/>
      <c r="AT77" s="2869" t="n"/>
      <c r="AU77" s="3420" t="n"/>
      <c r="AV77" s="3420" t="n"/>
      <c r="AW77" s="3420" t="n"/>
      <c r="AX77" s="2971" t="n"/>
      <c r="AY77" s="2971" t="n"/>
      <c r="AZ77" s="3420" t="n"/>
      <c r="BA77" s="1476" t="n"/>
      <c r="BB77" s="1496" t="n"/>
      <c r="BC77" s="3420" t="n"/>
      <c r="BD77" s="3420" t="n"/>
      <c r="BE77" s="3420" t="n"/>
      <c r="BF77" s="2971" t="n"/>
      <c r="BG77" s="2971" t="n"/>
      <c r="BH77" s="3420" t="n"/>
      <c r="BI77" s="1476" t="n"/>
      <c r="BJ77" s="1496" t="n"/>
      <c r="BK77" s="3420" t="n"/>
      <c r="BL77" s="3420" t="n"/>
      <c r="BM77" s="3420" t="n"/>
      <c r="BN77" s="3420" t="n"/>
      <c r="BO77" s="2971" t="n"/>
      <c r="BP77" s="2971" t="n"/>
      <c r="BQ77" s="3420" t="n"/>
      <c r="BR77" s="1476" t="n"/>
      <c r="BS77" s="1496" t="n"/>
      <c r="BT77" s="3420" t="n"/>
      <c r="BU77" s="3420" t="n"/>
      <c r="BV77" s="3420" t="n"/>
      <c r="BW77" s="2971" t="n"/>
      <c r="BX77" s="2971" t="n"/>
      <c r="BY77" s="3420" t="n"/>
      <c r="BZ77" s="1476" t="n"/>
      <c r="CA77" s="1496" t="n"/>
      <c r="CB77" s="3420" t="n"/>
      <c r="CC77" s="3420" t="n"/>
      <c r="CD77" s="3420" t="n"/>
      <c r="CE77" s="2971" t="n"/>
      <c r="CF77" s="2971" t="n"/>
      <c r="CG77" s="3420" t="n"/>
      <c r="CH77" s="1476" t="n"/>
      <c r="CI77" s="1496" t="n"/>
      <c r="CJ77" s="3420" t="n"/>
      <c r="CK77" s="3420" t="n"/>
      <c r="CL77" s="3420" t="n"/>
      <c r="CM77" s="2971" t="n"/>
      <c r="CN77" s="2971" t="n"/>
      <c r="CO77" s="3420" t="n"/>
      <c r="CP77" s="1476" t="n"/>
      <c r="CQ77" s="1492" t="n"/>
      <c r="CR77" s="3418">
        <f>+SUMIF($J$5:$CQ$5,CR$5,$J77:$CQ77)</f>
        <v/>
      </c>
      <c r="CS77" s="2868">
        <f>+SUMIF($D$5:$CQ$5,CS$5,$D77:$CQ77)</f>
        <v/>
      </c>
      <c r="CT77" s="3420">
        <f>+SUMIF($D$5:$CO$5,CT$5,$D77:$CO77)+SUMIF($D$5:$BI$5,CR$5,$D77:$BI77)</f>
        <v/>
      </c>
      <c r="CU77" s="3420">
        <f>CR77-CS77</f>
        <v/>
      </c>
      <c r="CV77" s="3420">
        <f>CR77-CT77</f>
        <v/>
      </c>
      <c r="CW77" s="3420" t="n"/>
      <c r="CX77" s="3420">
        <f>IFERROR(CR77/CW77-1,"-")</f>
        <v/>
      </c>
      <c r="CY77" s="3420" t="n"/>
      <c r="CZ77" s="3420" t="n"/>
      <c r="DA77" s="3420" t="n"/>
      <c r="DB77" s="3420" t="n"/>
      <c r="DC77" s="3420" t="n"/>
      <c r="DD77" s="3420" t="n"/>
      <c r="DE77" s="1492" t="n"/>
      <c r="DF77" s="1492" t="n"/>
      <c r="DG77" s="1492" t="n"/>
      <c r="DH77" s="1492" t="n"/>
      <c r="DI77" s="1547" t="n"/>
      <c r="DJ77" s="3366">
        <f>SUM(D77,J77,P77,V77,AD77,AL77,AU77,BC77,BK77,BT77,CB77,CJ77)-CR77</f>
        <v/>
      </c>
      <c r="DK77" s="3366">
        <f>SUM(E77,K77,Q77,W77,AE77,AM77,AV77,BD77,BL77,BU77,CC77,CK77)-CS77</f>
        <v/>
      </c>
      <c r="DL77" s="3366">
        <f>SUM(G77,M77,S77,AA77,AI77,AR77,AZ77,BH77,BQ77,BY77,CG77,CO77)-CW77</f>
        <v/>
      </c>
      <c r="DM77" s="3366">
        <f>SUM(D77,J77,P77,V77,AD77,AL77,AU77,BC77,,BN77,BV77,CD77,CL77)-CT77</f>
        <v/>
      </c>
      <c r="DX77" s="2847">
        <f>(CS77-CZ77)*10^6</f>
        <v/>
      </c>
      <c r="DY77" s="2847">
        <f>(CT77-DC77)*10^6</f>
        <v/>
      </c>
      <c r="DZ77" s="2847">
        <f>(CW77-DD77)*10^6</f>
        <v/>
      </c>
    </row>
    <row customFormat="1" hidden="1" r="78" s="1439">
      <c r="B78" s="1459" t="inlineStr">
        <is>
          <t>Business Postpaid</t>
        </is>
      </c>
      <c r="C78" s="425" t="inlineStr">
        <is>
          <t>TRAF72</t>
        </is>
      </c>
      <c r="D78" s="3421" t="n"/>
      <c r="E78" s="3421" t="n"/>
      <c r="F78" s="3399" t="n"/>
      <c r="G78" s="3421" t="n"/>
      <c r="H78" s="1481" t="n"/>
      <c r="I78" s="1486" t="n"/>
      <c r="J78" s="3421" t="n"/>
      <c r="K78" s="3421" t="n"/>
      <c r="L78" s="3399" t="n"/>
      <c r="M78" s="3421" t="n"/>
      <c r="N78" s="1481" t="n"/>
      <c r="O78" s="1494" t="n"/>
      <c r="P78" s="3421" t="n"/>
      <c r="Q78" s="3421" t="n"/>
      <c r="R78" s="3399" t="n"/>
      <c r="S78" s="3421" t="n"/>
      <c r="T78" s="1481" t="n"/>
      <c r="U78" s="1498" t="n"/>
      <c r="V78" s="3421" t="n"/>
      <c r="W78" s="3421" t="n"/>
      <c r="X78" s="3421" t="n"/>
      <c r="Y78" s="3400" t="n"/>
      <c r="Z78" s="3400" t="n"/>
      <c r="AA78" s="3421" t="n"/>
      <c r="AB78" s="1481" t="n"/>
      <c r="AC78" s="1498" t="n"/>
      <c r="AD78" s="3421" t="n"/>
      <c r="AE78" s="3421" t="n"/>
      <c r="AF78" s="3421" t="n"/>
      <c r="AG78" s="3400" t="n"/>
      <c r="AH78" s="3400" t="n"/>
      <c r="AI78" s="3421" t="n"/>
      <c r="AJ78" s="1481" t="n"/>
      <c r="AK78" s="1498" t="n"/>
      <c r="AL78" s="3421" t="n"/>
      <c r="AM78" s="3421" t="n"/>
      <c r="AN78" s="3421" t="n"/>
      <c r="AO78" s="3421" t="n"/>
      <c r="AP78" s="3400" t="n"/>
      <c r="AQ78" s="3400" t="n"/>
      <c r="AR78" s="3421" t="n"/>
      <c r="AS78" s="1481" t="n"/>
      <c r="AT78" s="3394" t="n"/>
      <c r="AU78" s="3421" t="n"/>
      <c r="AV78" s="3421" t="n"/>
      <c r="AW78" s="3421" t="n"/>
      <c r="AX78" s="3400" t="n"/>
      <c r="AY78" s="3400" t="n"/>
      <c r="AZ78" s="3421" t="n"/>
      <c r="BA78" s="1481" t="n"/>
      <c r="BB78" s="1498" t="n"/>
      <c r="BC78" s="3421" t="n"/>
      <c r="BD78" s="3421" t="n"/>
      <c r="BE78" s="3421" t="n"/>
      <c r="BF78" s="3400" t="n"/>
      <c r="BG78" s="3400" t="n"/>
      <c r="BH78" s="3421" t="n"/>
      <c r="BI78" s="1481" t="n"/>
      <c r="BJ78" s="1498" t="n"/>
      <c r="BK78" s="3421" t="n"/>
      <c r="BL78" s="3421" t="n"/>
      <c r="BM78" s="3421" t="n"/>
      <c r="BN78" s="3421" t="n"/>
      <c r="BO78" s="3400" t="n"/>
      <c r="BP78" s="3400" t="n"/>
      <c r="BQ78" s="3421" t="n"/>
      <c r="BR78" s="1481" t="n"/>
      <c r="BS78" s="1498" t="n"/>
      <c r="BT78" s="3421" t="n"/>
      <c r="BU78" s="3421" t="n"/>
      <c r="BV78" s="3421" t="n"/>
      <c r="BW78" s="3400" t="n"/>
      <c r="BX78" s="3400" t="n"/>
      <c r="BY78" s="3421" t="n"/>
      <c r="BZ78" s="1481" t="n"/>
      <c r="CA78" s="1498" t="n"/>
      <c r="CB78" s="3421" t="n"/>
      <c r="CC78" s="3421" t="n"/>
      <c r="CD78" s="3421" t="n"/>
      <c r="CE78" s="3400" t="n"/>
      <c r="CF78" s="3400" t="n"/>
      <c r="CG78" s="3421" t="n"/>
      <c r="CH78" s="1481" t="n"/>
      <c r="CI78" s="1498" t="n"/>
      <c r="CJ78" s="3421" t="n"/>
      <c r="CK78" s="3421" t="n"/>
      <c r="CL78" s="3421" t="n"/>
      <c r="CM78" s="3400" t="n"/>
      <c r="CN78" s="3400" t="n"/>
      <c r="CO78" s="3421" t="n"/>
      <c r="CP78" s="1481" t="n"/>
      <c r="CQ78" s="1494" t="n"/>
      <c r="CR78" s="3422">
        <f>+SUMIF($J$5:$CQ$5,CR$5,$J78:$CQ78)</f>
        <v/>
      </c>
      <c r="CS78" s="3085">
        <f>+SUMIF($D$5:$CQ$5,CS$5,$D78:$CQ78)</f>
        <v/>
      </c>
      <c r="CT78" s="3421">
        <f>SUM(CT79:CT83)</f>
        <v/>
      </c>
      <c r="CU78" s="3421">
        <f>CR78-CS78</f>
        <v/>
      </c>
      <c r="CV78" s="3421">
        <f>CR78-CT78</f>
        <v/>
      </c>
      <c r="CW78" s="3421" t="n"/>
      <c r="CX78" s="3421">
        <f>IFERROR(CR78/CW78-1,"-")</f>
        <v/>
      </c>
      <c r="CY78" s="3421" t="n"/>
      <c r="CZ78" s="3421" t="n"/>
      <c r="DA78" s="3421" t="n"/>
      <c r="DB78" s="3421" t="n"/>
      <c r="DC78" s="3421" t="n"/>
      <c r="DD78" s="3421" t="n"/>
      <c r="DE78" s="1494">
        <f>+CZ78/DD78-1</f>
        <v/>
      </c>
      <c r="DF78" s="1494">
        <f>+DA78/DD78-1</f>
        <v/>
      </c>
      <c r="DG78" s="1494">
        <f>+DB78/DD78-1</f>
        <v/>
      </c>
      <c r="DH78" s="1494">
        <f>+DC78/DD78-1</f>
        <v/>
      </c>
      <c r="DI78" s="1548" t="n"/>
      <c r="DJ78" s="3366">
        <f>SUM(D78,J78,P78,V78,AD78,AL78,AU78,BC78,BK78,BT78,CB78,CJ78)-CR78</f>
        <v/>
      </c>
      <c r="DK78" s="3366">
        <f>SUM(E78,K78,Q78,W78,AE78,AM78,AV78,BD78,BL78,BU78,CC78,CK78)-CS78</f>
        <v/>
      </c>
      <c r="DL78" s="3366">
        <f>SUM(G78,M78,S78,AA78,AI78,AR78,AZ78,BH78,BQ78,BY78,CG78,CO78)-CW78</f>
        <v/>
      </c>
      <c r="DM78" s="3366">
        <f>SUM(D78,J78,P78,V78,AD78,AL78,AU78,BC78,,BN78,BV78,CD78,CL78)-CT78</f>
        <v/>
      </c>
      <c r="DX78" s="2847">
        <f>(CS78-CZ78)*10^6</f>
        <v/>
      </c>
      <c r="DY78" s="2847">
        <f>(CT78-DC78)*10^6</f>
        <v/>
      </c>
      <c r="DZ78" s="2847">
        <f>(CW78-DD78)*10^6</f>
        <v/>
      </c>
    </row>
    <row customFormat="1" hidden="1" r="79" s="1438">
      <c r="B79" s="1453" t="inlineStr">
        <is>
          <t xml:space="preserve">    du fixe </t>
        </is>
      </c>
      <c r="C79" s="425" t="inlineStr">
        <is>
          <t>TRAF73</t>
        </is>
      </c>
      <c r="D79" s="3397" t="n"/>
      <c r="E79" s="2868" t="n"/>
      <c r="F79" s="3389" t="n"/>
      <c r="G79" s="2868" t="n"/>
      <c r="H79" s="1476" t="n"/>
      <c r="I79" s="1485" t="n"/>
      <c r="J79" s="3397" t="n"/>
      <c r="K79" s="2868" t="n"/>
      <c r="L79" s="3389" t="n"/>
      <c r="M79" s="2868" t="n"/>
      <c r="N79" s="1476" t="n"/>
      <c r="O79" s="1492" t="n"/>
      <c r="P79" s="3397" t="n"/>
      <c r="Q79" s="2868" t="n"/>
      <c r="R79" s="3389" t="n"/>
      <c r="S79" s="2868" t="n"/>
      <c r="T79" s="1476" t="n"/>
      <c r="U79" s="1496" t="n"/>
      <c r="V79" s="3397" t="n"/>
      <c r="W79" s="2868" t="n"/>
      <c r="X79" s="2868" t="n"/>
      <c r="Y79" s="2971" t="n"/>
      <c r="Z79" s="2971" t="n"/>
      <c r="AA79" s="2868" t="n"/>
      <c r="AB79" s="1476" t="n"/>
      <c r="AC79" s="1496" t="n"/>
      <c r="AD79" s="3397" t="n"/>
      <c r="AE79" s="2868" t="n"/>
      <c r="AF79" s="2868" t="n"/>
      <c r="AG79" s="2971" t="n"/>
      <c r="AH79" s="2971" t="n"/>
      <c r="AI79" s="2868" t="n"/>
      <c r="AJ79" s="1476" t="n"/>
      <c r="AK79" s="1496" t="n"/>
      <c r="AL79" s="3397" t="n"/>
      <c r="AM79" s="2868" t="n"/>
      <c r="AN79" s="2868" t="n"/>
      <c r="AO79" s="2868" t="n"/>
      <c r="AP79" s="2971" t="n"/>
      <c r="AQ79" s="2971" t="n"/>
      <c r="AR79" s="2868" t="n"/>
      <c r="AS79" s="1476" t="n"/>
      <c r="AT79" s="2869" t="n"/>
      <c r="AU79" s="3397" t="n"/>
      <c r="AV79" s="2868" t="n"/>
      <c r="AW79" s="2868" t="n"/>
      <c r="AX79" s="2971" t="n"/>
      <c r="AY79" s="2971" t="n"/>
      <c r="AZ79" s="2868" t="n"/>
      <c r="BA79" s="1476" t="n"/>
      <c r="BB79" s="1496" t="n"/>
      <c r="BC79" s="3397" t="n"/>
      <c r="BD79" s="2868" t="n"/>
      <c r="BE79" s="2868" t="n"/>
      <c r="BF79" s="2971" t="n"/>
      <c r="BG79" s="2971" t="n"/>
      <c r="BH79" s="2868" t="n"/>
      <c r="BI79" s="1476" t="n"/>
      <c r="BJ79" s="1496" t="n"/>
      <c r="BK79" s="3397" t="n"/>
      <c r="BL79" s="2868" t="n"/>
      <c r="BM79" s="2868" t="n"/>
      <c r="BN79" s="2868" t="n"/>
      <c r="BO79" s="2971" t="n"/>
      <c r="BP79" s="2971" t="n"/>
      <c r="BQ79" s="2868" t="n"/>
      <c r="BR79" s="1476" t="n"/>
      <c r="BS79" s="1496" t="n"/>
      <c r="BT79" s="3397" t="n"/>
      <c r="BU79" s="2868" t="n"/>
      <c r="BV79" s="2868" t="n"/>
      <c r="BW79" s="2971" t="n"/>
      <c r="BX79" s="2971" t="n"/>
      <c r="BY79" s="2868" t="n"/>
      <c r="BZ79" s="1476" t="n"/>
      <c r="CA79" s="1496" t="n"/>
      <c r="CB79" s="3397" t="n"/>
      <c r="CC79" s="2868" t="n"/>
      <c r="CD79" s="2868" t="n"/>
      <c r="CE79" s="2971" t="n"/>
      <c r="CF79" s="2971" t="n"/>
      <c r="CG79" s="2868" t="n"/>
      <c r="CH79" s="1476" t="n"/>
      <c r="CI79" s="1496" t="n"/>
      <c r="CJ79" s="3397" t="n"/>
      <c r="CK79" s="2868" t="n"/>
      <c r="CL79" s="2868" t="n"/>
      <c r="CM79" s="2971" t="n"/>
      <c r="CN79" s="2971" t="n"/>
      <c r="CO79" s="2868" t="n"/>
      <c r="CP79" s="1476" t="n"/>
      <c r="CQ79" s="1492" t="n"/>
      <c r="CR79" s="3418">
        <f>+SUMIF($J$5:$CQ$5,CR$5,$J79:$CQ79)</f>
        <v/>
      </c>
      <c r="CS79" s="2868">
        <f>+SUMIF($D$5:$CQ$5,CS$5,$D79:$CQ79)</f>
        <v/>
      </c>
      <c r="CT79" s="2868" t="n">
        <v>0.00431593881878606</v>
      </c>
      <c r="CU79" s="2868">
        <f>CR79-CS79</f>
        <v/>
      </c>
      <c r="CV79" s="2868">
        <f>CR79-CT79</f>
        <v/>
      </c>
      <c r="CW79" s="2868" t="n"/>
      <c r="CX79" s="2868">
        <f>IFERROR(CR79/CW79-1,"-")</f>
        <v/>
      </c>
      <c r="CY79" s="2868" t="n"/>
      <c r="CZ79" s="2868" t="n"/>
      <c r="DA79" s="2868" t="n"/>
      <c r="DB79" s="2868" t="n"/>
      <c r="DC79" s="2868" t="n"/>
      <c r="DD79" s="2868" t="n"/>
      <c r="DE79" s="1492">
        <f>+CZ79/DD79-1</f>
        <v/>
      </c>
      <c r="DF79" s="1492">
        <f>+DA79/DD79-1</f>
        <v/>
      </c>
      <c r="DG79" s="1492">
        <f>+DB79/DD79-1</f>
        <v/>
      </c>
      <c r="DH79" s="1492">
        <f>+DC79/DD79-1</f>
        <v/>
      </c>
      <c r="DI79" s="1547" t="n"/>
      <c r="DJ79" s="3366">
        <f>SUM(D79,J79,P79,V79,AD79,AL79,AU79,BC79,BK79,BT79,CB79,CJ79)-CR79</f>
        <v/>
      </c>
      <c r="DK79" s="3366">
        <f>SUM(E79,K79,Q79,W79,AE79,AM79,AV79,BD79,BL79,BU79,CC79,CK79)-CS79</f>
        <v/>
      </c>
      <c r="DL79" s="3366">
        <f>SUM(G79,M79,S79,AA79,AI79,AR79,AZ79,BH79,BQ79,BY79,CG79,CO79)-CW79</f>
        <v/>
      </c>
      <c r="DM79" s="3366">
        <f>SUM(D79,J79,P79,V79,AD79,AL79,AU79,BC79,,BN79,BV79,CD79,CL79)-CT79</f>
        <v/>
      </c>
      <c r="DX79" s="2847">
        <f>(CS79-CZ79)*10^6</f>
        <v/>
      </c>
      <c r="DY79" s="2847">
        <f>(CT79-DC79)*10^6</f>
        <v/>
      </c>
      <c r="DZ79" s="2847">
        <f>(CW79-DD79)*10^6</f>
        <v/>
      </c>
    </row>
    <row customFormat="1" hidden="1" r="80" s="1438">
      <c r="B80" s="1453" t="inlineStr">
        <is>
          <t xml:space="preserve">    de l'international </t>
        </is>
      </c>
      <c r="C80" s="425" t="inlineStr">
        <is>
          <t>TRAF74</t>
        </is>
      </c>
      <c r="D80" s="3397" t="n"/>
      <c r="E80" s="2868" t="n"/>
      <c r="F80" s="3389" t="n"/>
      <c r="G80" s="2868" t="n"/>
      <c r="H80" s="1476" t="n"/>
      <c r="I80" s="1485" t="n"/>
      <c r="J80" s="3397" t="n"/>
      <c r="K80" s="2868" t="n"/>
      <c r="L80" s="3389" t="n"/>
      <c r="M80" s="2868" t="n"/>
      <c r="N80" s="1476" t="n"/>
      <c r="O80" s="1492" t="n"/>
      <c r="P80" s="3397" t="n"/>
      <c r="Q80" s="2868" t="n"/>
      <c r="R80" s="3389" t="n"/>
      <c r="S80" s="2868" t="n"/>
      <c r="T80" s="1476" t="n"/>
      <c r="U80" s="1496" t="n"/>
      <c r="V80" s="3397" t="n"/>
      <c r="W80" s="2868" t="n"/>
      <c r="X80" s="2868" t="n"/>
      <c r="Y80" s="2971" t="n"/>
      <c r="Z80" s="2971" t="n"/>
      <c r="AA80" s="2868" t="n"/>
      <c r="AB80" s="1476" t="n"/>
      <c r="AC80" s="1496" t="n"/>
      <c r="AD80" s="3397" t="n"/>
      <c r="AE80" s="2868" t="n"/>
      <c r="AF80" s="2868" t="n"/>
      <c r="AG80" s="2971" t="n"/>
      <c r="AH80" s="2971" t="n"/>
      <c r="AI80" s="2868" t="n"/>
      <c r="AJ80" s="1476" t="n"/>
      <c r="AK80" s="1496" t="n"/>
      <c r="AL80" s="3397" t="n"/>
      <c r="AM80" s="2868" t="n"/>
      <c r="AN80" s="2868" t="n"/>
      <c r="AO80" s="2868" t="n"/>
      <c r="AP80" s="2971" t="n"/>
      <c r="AQ80" s="2971" t="n"/>
      <c r="AR80" s="2868" t="n"/>
      <c r="AS80" s="1476" t="n"/>
      <c r="AT80" s="2869" t="n"/>
      <c r="AU80" s="3397" t="n"/>
      <c r="AV80" s="2868" t="n"/>
      <c r="AW80" s="2868" t="n"/>
      <c r="AX80" s="2971" t="n"/>
      <c r="AY80" s="2971" t="n"/>
      <c r="AZ80" s="2868" t="n"/>
      <c r="BA80" s="1476" t="n"/>
      <c r="BB80" s="1496" t="n"/>
      <c r="BC80" s="3397" t="n"/>
      <c r="BD80" s="2868" t="n"/>
      <c r="BE80" s="2868" t="n"/>
      <c r="BF80" s="2971" t="n"/>
      <c r="BG80" s="2971" t="n"/>
      <c r="BH80" s="2868" t="n"/>
      <c r="BI80" s="1476" t="n"/>
      <c r="BJ80" s="1496" t="n"/>
      <c r="BK80" s="3397" t="n"/>
      <c r="BL80" s="2868" t="n"/>
      <c r="BM80" s="2868" t="n"/>
      <c r="BN80" s="2868" t="n"/>
      <c r="BO80" s="2971" t="n"/>
      <c r="BP80" s="2971" t="n"/>
      <c r="BQ80" s="2868" t="n"/>
      <c r="BR80" s="1476" t="n"/>
      <c r="BS80" s="1496" t="n"/>
      <c r="BT80" s="3397" t="n"/>
      <c r="BU80" s="2868" t="n"/>
      <c r="BV80" s="2868" t="n"/>
      <c r="BW80" s="2971" t="n"/>
      <c r="BX80" s="2971" t="n"/>
      <c r="BY80" s="2868" t="n"/>
      <c r="BZ80" s="1476" t="n"/>
      <c r="CA80" s="1496" t="n"/>
      <c r="CB80" s="3397" t="n"/>
      <c r="CC80" s="2868" t="n"/>
      <c r="CD80" s="2868" t="n"/>
      <c r="CE80" s="2971" t="n"/>
      <c r="CF80" s="2971" t="n"/>
      <c r="CG80" s="2868" t="n"/>
      <c r="CH80" s="1476" t="n"/>
      <c r="CI80" s="1496" t="n"/>
      <c r="CJ80" s="3397" t="n"/>
      <c r="CK80" s="2868" t="n"/>
      <c r="CL80" s="2868" t="n"/>
      <c r="CM80" s="2971" t="n"/>
      <c r="CN80" s="2971" t="n"/>
      <c r="CO80" s="2868" t="n"/>
      <c r="CP80" s="1476" t="n"/>
      <c r="CQ80" s="1492" t="n"/>
      <c r="CR80" s="3418">
        <f>+SUMIF($J$5:$CQ$5,CR$5,$J80:$CQ80)</f>
        <v/>
      </c>
      <c r="CS80" s="2868">
        <f>+SUMIF($D$5:$CQ$5,CS$5,$D80:$CQ80)</f>
        <v/>
      </c>
      <c r="CT80" s="2868" t="n">
        <v>0.0725921937396076</v>
      </c>
      <c r="CU80" s="2868">
        <f>CR80-CS80</f>
        <v/>
      </c>
      <c r="CV80" s="2868">
        <f>CR80-CT80</f>
        <v/>
      </c>
      <c r="CW80" s="2868" t="n"/>
      <c r="CX80" s="2868">
        <f>IFERROR(CR80/CW80-1,"-")</f>
        <v/>
      </c>
      <c r="CY80" s="2868" t="n"/>
      <c r="CZ80" s="2868" t="n"/>
      <c r="DA80" s="2868" t="n"/>
      <c r="DB80" s="2868" t="n"/>
      <c r="DC80" s="2868" t="n"/>
      <c r="DD80" s="2868" t="n"/>
      <c r="DE80" s="1492">
        <f>+CZ80/DD80-1</f>
        <v/>
      </c>
      <c r="DF80" s="1492">
        <f>+DA80/DD80-1</f>
        <v/>
      </c>
      <c r="DG80" s="1492">
        <f>+DB80/DD80-1</f>
        <v/>
      </c>
      <c r="DH80" s="1492">
        <f>+DC80/DD80-1</f>
        <v/>
      </c>
      <c r="DI80" s="1547" t="n"/>
      <c r="DJ80" s="3366">
        <f>SUM(D80,J80,P80,V80,AD80,AL80,AU80,BC80,BK80,BT80,CB80,CJ80)-CR80</f>
        <v/>
      </c>
      <c r="DK80" s="3366">
        <f>SUM(E80,K80,Q80,W80,AE80,AM80,AV80,BD80,BL80,BU80,CC80,CK80)-CS80</f>
        <v/>
      </c>
      <c r="DL80" s="3366">
        <f>SUM(G80,M80,S80,AA80,AI80,AR80,AZ80,BH80,BQ80,BY80,CG80,CO80)-CW80</f>
        <v/>
      </c>
      <c r="DM80" s="3366">
        <f>SUM(D80,J80,P80,V80,AD80,AL80,AU80,BC80,,BN80,BV80,CD80,CL80)-CT80</f>
        <v/>
      </c>
      <c r="DX80" s="2847">
        <f>(CS80-CZ80)*10^6</f>
        <v/>
      </c>
      <c r="DY80" s="2847">
        <f>(CT80-DC80)*10^6</f>
        <v/>
      </c>
      <c r="DZ80" s="2847">
        <f>(CW80-DD80)*10^6</f>
        <v/>
      </c>
    </row>
    <row customFormat="1" hidden="1" r="81" s="1438">
      <c r="B81" s="1453" t="inlineStr">
        <is>
          <t xml:space="preserve">    de MTN</t>
        </is>
      </c>
      <c r="C81" s="425" t="inlineStr">
        <is>
          <t>TRAF75</t>
        </is>
      </c>
      <c r="D81" s="3397" t="n"/>
      <c r="E81" s="2868" t="n"/>
      <c r="F81" s="3389" t="n"/>
      <c r="G81" s="2868" t="n"/>
      <c r="H81" s="1476" t="n"/>
      <c r="I81" s="1485" t="n"/>
      <c r="J81" s="3397" t="n"/>
      <c r="K81" s="2868" t="n"/>
      <c r="L81" s="3389" t="n"/>
      <c r="M81" s="2868" t="n"/>
      <c r="N81" s="1476" t="n"/>
      <c r="O81" s="1492" t="n"/>
      <c r="P81" s="3397" t="n"/>
      <c r="Q81" s="2868" t="n"/>
      <c r="R81" s="3389" t="n"/>
      <c r="S81" s="2868" t="n"/>
      <c r="T81" s="1476" t="n"/>
      <c r="U81" s="1496" t="n"/>
      <c r="V81" s="3397" t="n"/>
      <c r="W81" s="2868" t="n"/>
      <c r="X81" s="2868" t="n"/>
      <c r="Y81" s="2971" t="n"/>
      <c r="Z81" s="2971" t="n"/>
      <c r="AA81" s="2868" t="n"/>
      <c r="AB81" s="1476" t="n"/>
      <c r="AC81" s="1496" t="n"/>
      <c r="AD81" s="3397" t="n"/>
      <c r="AE81" s="2868" t="n"/>
      <c r="AF81" s="2868" t="n"/>
      <c r="AG81" s="2971" t="n"/>
      <c r="AH81" s="2971" t="n"/>
      <c r="AI81" s="2868" t="n"/>
      <c r="AJ81" s="1476" t="n"/>
      <c r="AK81" s="1496" t="n"/>
      <c r="AL81" s="3397" t="n"/>
      <c r="AM81" s="2868" t="n"/>
      <c r="AN81" s="2868" t="n"/>
      <c r="AO81" s="2868" t="n"/>
      <c r="AP81" s="2971" t="n"/>
      <c r="AQ81" s="2971" t="n"/>
      <c r="AR81" s="2868" t="n"/>
      <c r="AS81" s="1476" t="n"/>
      <c r="AT81" s="2869" t="n"/>
      <c r="AU81" s="3397" t="n"/>
      <c r="AV81" s="2868" t="n"/>
      <c r="AW81" s="2868" t="n"/>
      <c r="AX81" s="2971" t="n"/>
      <c r="AY81" s="2971" t="n"/>
      <c r="AZ81" s="2868" t="n"/>
      <c r="BA81" s="1476" t="n"/>
      <c r="BB81" s="1496" t="n"/>
      <c r="BC81" s="3397" t="n"/>
      <c r="BD81" s="2868" t="n"/>
      <c r="BE81" s="2868" t="n"/>
      <c r="BF81" s="2971" t="n"/>
      <c r="BG81" s="2971" t="n"/>
      <c r="BH81" s="2868" t="n"/>
      <c r="BI81" s="1476" t="n"/>
      <c r="BJ81" s="1496" t="n"/>
      <c r="BK81" s="3397" t="n"/>
      <c r="BL81" s="2868" t="n"/>
      <c r="BM81" s="2868" t="n"/>
      <c r="BN81" s="2868" t="n"/>
      <c r="BO81" s="2971" t="n"/>
      <c r="BP81" s="2971" t="n"/>
      <c r="BQ81" s="2868" t="n"/>
      <c r="BR81" s="1476" t="n"/>
      <c r="BS81" s="1496" t="n"/>
      <c r="BT81" s="3397" t="n"/>
      <c r="BU81" s="2868" t="n"/>
      <c r="BV81" s="2868" t="n"/>
      <c r="BW81" s="2971" t="n"/>
      <c r="BX81" s="2971" t="n"/>
      <c r="BY81" s="2868" t="n"/>
      <c r="BZ81" s="1476" t="n"/>
      <c r="CA81" s="1496" t="n"/>
      <c r="CB81" s="3397" t="n"/>
      <c r="CC81" s="2868" t="n"/>
      <c r="CD81" s="2868" t="n"/>
      <c r="CE81" s="2971" t="n"/>
      <c r="CF81" s="2971" t="n"/>
      <c r="CG81" s="2868" t="n"/>
      <c r="CH81" s="1476" t="n"/>
      <c r="CI81" s="1496" t="n"/>
      <c r="CJ81" s="3397" t="n"/>
      <c r="CK81" s="2868" t="n"/>
      <c r="CL81" s="2868" t="n"/>
      <c r="CM81" s="2971" t="n"/>
      <c r="CN81" s="2971" t="n"/>
      <c r="CO81" s="2868" t="n"/>
      <c r="CP81" s="1476" t="n"/>
      <c r="CQ81" s="1492" t="n"/>
      <c r="CR81" s="3418">
        <f>+SUMIF($J$5:$CQ$5,CR$5,$J81:$CQ81)</f>
        <v/>
      </c>
      <c r="CS81" s="2868">
        <f>+SUMIF($D$5:$CQ$5,CS$5,$D81:$CQ81)</f>
        <v/>
      </c>
      <c r="CT81" s="2868" t="n">
        <v>1.50787021541539</v>
      </c>
      <c r="CU81" s="2868">
        <f>CR81-CS81</f>
        <v/>
      </c>
      <c r="CV81" s="2868">
        <f>CR81-CT81</f>
        <v/>
      </c>
      <c r="CW81" s="2868" t="n"/>
      <c r="CX81" s="2868">
        <f>IFERROR(CR81/CW81-1,"-")</f>
        <v/>
      </c>
      <c r="CY81" s="2868" t="n"/>
      <c r="CZ81" s="2868" t="n"/>
      <c r="DA81" s="2868" t="n"/>
      <c r="DB81" s="2868" t="n"/>
      <c r="DC81" s="2868" t="n"/>
      <c r="DD81" s="2868" t="n"/>
      <c r="DE81" s="1492">
        <f>+CZ81/DD81-1</f>
        <v/>
      </c>
      <c r="DF81" s="1492">
        <f>+DA81/DD81-1</f>
        <v/>
      </c>
      <c r="DG81" s="1492">
        <f>+DB81/DD81-1</f>
        <v/>
      </c>
      <c r="DH81" s="1492">
        <f>+DC81/DD81-1</f>
        <v/>
      </c>
      <c r="DI81" s="1547" t="n"/>
      <c r="DJ81" s="3366">
        <f>SUM(D81,J81,P81,V81,AD81,AL81,AU81,BC81,BK81,BT81,CB81,CJ81)-CR81</f>
        <v/>
      </c>
      <c r="DK81" s="3366">
        <f>SUM(E81,K81,Q81,W81,AE81,AM81,AV81,BD81,BL81,BU81,CC81,CK81)-CS81</f>
        <v/>
      </c>
      <c r="DL81" s="3366">
        <f>SUM(G81,M81,S81,AA81,AI81,AR81,AZ81,BH81,BQ81,BY81,CG81,CO81)-CW81</f>
        <v/>
      </c>
      <c r="DM81" s="3366">
        <f>SUM(D81,J81,P81,V81,AD81,AL81,AU81,BC81,,BN81,BV81,CD81,CL81)-CT81</f>
        <v/>
      </c>
      <c r="DX81" s="2847">
        <f>(CS81-CZ81)*10^6</f>
        <v/>
      </c>
      <c r="DY81" s="2847">
        <f>(CT81-DC81)*10^6</f>
        <v/>
      </c>
      <c r="DZ81" s="2847">
        <f>(CW81-DD81)*10^6</f>
        <v/>
      </c>
    </row>
    <row customFormat="1" hidden="1" r="82" s="1438">
      <c r="B82" s="1453" t="inlineStr">
        <is>
          <t xml:space="preserve">    de SBIN</t>
        </is>
      </c>
      <c r="C82" s="425" t="inlineStr">
        <is>
          <t>TRAF76</t>
        </is>
      </c>
      <c r="D82" s="3420" t="n"/>
      <c r="E82" s="2868" t="n"/>
      <c r="F82" s="3389" t="n"/>
      <c r="G82" s="2868" t="n"/>
      <c r="H82" s="1476" t="n"/>
      <c r="I82" s="1485" t="n"/>
      <c r="J82" s="3420" t="n"/>
      <c r="K82" s="2868" t="n"/>
      <c r="L82" s="3389" t="n"/>
      <c r="M82" s="2868" t="n"/>
      <c r="N82" s="1476" t="n"/>
      <c r="O82" s="1492" t="n"/>
      <c r="P82" s="3420" t="n"/>
      <c r="Q82" s="2868" t="n"/>
      <c r="R82" s="3389" t="n"/>
      <c r="S82" s="2868" t="n"/>
      <c r="T82" s="1476" t="n"/>
      <c r="U82" s="1496" t="n"/>
      <c r="V82" s="3420" t="n"/>
      <c r="W82" s="2868" t="n"/>
      <c r="X82" s="2868" t="n"/>
      <c r="Y82" s="2971" t="n"/>
      <c r="Z82" s="2971" t="n"/>
      <c r="AA82" s="2868" t="n"/>
      <c r="AB82" s="1476" t="n"/>
      <c r="AC82" s="1496" t="n"/>
      <c r="AD82" s="3420" t="n"/>
      <c r="AE82" s="2868" t="n"/>
      <c r="AF82" s="2868" t="n"/>
      <c r="AG82" s="2971" t="n"/>
      <c r="AH82" s="2971" t="n"/>
      <c r="AI82" s="2868" t="n"/>
      <c r="AJ82" s="1476" t="n"/>
      <c r="AK82" s="1496" t="n"/>
      <c r="AL82" s="3420" t="n"/>
      <c r="AM82" s="2868" t="n"/>
      <c r="AN82" s="2868" t="n"/>
      <c r="AO82" s="2868" t="n"/>
      <c r="AP82" s="2971" t="n"/>
      <c r="AQ82" s="2971" t="n"/>
      <c r="AR82" s="2868" t="n"/>
      <c r="AS82" s="1476" t="n"/>
      <c r="AT82" s="2869" t="n"/>
      <c r="AU82" s="3420" t="n"/>
      <c r="AV82" s="2868" t="n"/>
      <c r="AW82" s="2868" t="n"/>
      <c r="AX82" s="2971" t="n"/>
      <c r="AY82" s="2971" t="n"/>
      <c r="AZ82" s="2868" t="n"/>
      <c r="BA82" s="1476" t="n"/>
      <c r="BB82" s="1496" t="n"/>
      <c r="BC82" s="3420" t="n"/>
      <c r="BD82" s="2868" t="n"/>
      <c r="BE82" s="2868" t="n"/>
      <c r="BF82" s="2971" t="n"/>
      <c r="BG82" s="2971" t="n"/>
      <c r="BH82" s="2868" t="n"/>
      <c r="BI82" s="1476" t="n"/>
      <c r="BJ82" s="1496" t="n"/>
      <c r="BK82" s="3420" t="n"/>
      <c r="BL82" s="2868" t="n"/>
      <c r="BM82" s="2868" t="n"/>
      <c r="BN82" s="2868" t="n"/>
      <c r="BO82" s="2971" t="n"/>
      <c r="BP82" s="2971" t="n"/>
      <c r="BQ82" s="2868" t="n"/>
      <c r="BR82" s="1476" t="n"/>
      <c r="BS82" s="1496" t="n"/>
      <c r="BT82" s="3420" t="n"/>
      <c r="BU82" s="2868" t="n"/>
      <c r="BV82" s="2868" t="n"/>
      <c r="BW82" s="2971" t="n"/>
      <c r="BX82" s="2971" t="n"/>
      <c r="BY82" s="2868" t="n"/>
      <c r="BZ82" s="1476" t="n"/>
      <c r="CA82" s="1496" t="n"/>
      <c r="CB82" s="3420" t="n"/>
      <c r="CC82" s="2868" t="n"/>
      <c r="CD82" s="2868" t="n"/>
      <c r="CE82" s="2971" t="n"/>
      <c r="CF82" s="2971" t="n"/>
      <c r="CG82" s="2868" t="n"/>
      <c r="CH82" s="1476" t="n"/>
      <c r="CI82" s="1496" t="n"/>
      <c r="CJ82" s="3420" t="n"/>
      <c r="CK82" s="2868" t="n"/>
      <c r="CL82" s="2868" t="n"/>
      <c r="CM82" s="2971" t="n"/>
      <c r="CN82" s="2971" t="n"/>
      <c r="CO82" s="2868" t="n"/>
      <c r="CP82" s="1476" t="n"/>
      <c r="CQ82" s="1492" t="n"/>
      <c r="CR82" s="3418">
        <f>+SUMIF($J$5:$CQ$5,CR$5,$J82:$CQ82)</f>
        <v/>
      </c>
      <c r="CS82" s="2868">
        <f>+SUMIF($D$5:$CQ$5,CS$5,$D82:$CQ82)</f>
        <v/>
      </c>
      <c r="CT82" s="2868" t="n">
        <v>2.87169076955087</v>
      </c>
      <c r="CU82" s="2868">
        <f>CR82-CS82</f>
        <v/>
      </c>
      <c r="CV82" s="2868">
        <f>CR82-CT82</f>
        <v/>
      </c>
      <c r="CW82" s="2868" t="n"/>
      <c r="CX82" s="2868">
        <f>IFERROR(CR82/CW82-1,"-")</f>
        <v/>
      </c>
      <c r="CY82" s="2868" t="n"/>
      <c r="CZ82" s="2868" t="n"/>
      <c r="DA82" s="2868" t="n"/>
      <c r="DB82" s="2868" t="n"/>
      <c r="DC82" s="2868" t="n"/>
      <c r="DD82" s="2868" t="n"/>
      <c r="DE82" s="1492" t="n"/>
      <c r="DF82" s="1492" t="n"/>
      <c r="DG82" s="1492" t="n"/>
      <c r="DH82" s="1492" t="n"/>
      <c r="DI82" s="1547" t="n"/>
      <c r="DJ82" s="3366">
        <f>SUM(D82,J82,P82,V82,AD82,AL82,AU82,BC82,BK82,BT82,CB82,CJ82)-CR82</f>
        <v/>
      </c>
      <c r="DK82" s="3366">
        <f>SUM(E82,K82,Q82,W82,AE82,AM82,AV82,BD82,BL82,BU82,CC82,CK82)-CS82</f>
        <v/>
      </c>
      <c r="DL82" s="3366">
        <f>SUM(G82,M82,S82,AA82,AI82,AR82,AZ82,BH82,BQ82,BY82,CG82,CO82)-CW82</f>
        <v/>
      </c>
      <c r="DM82" s="3366">
        <f>SUM(D82,J82,P82,V82,AD82,AL82,AU82,BC82,,BN82,BV82,CD82,CL82)-CT82</f>
        <v/>
      </c>
      <c r="DX82" s="2847">
        <f>(CS82-CZ82)*10^6</f>
        <v/>
      </c>
      <c r="DY82" s="2847">
        <f>(CT82-DC82)*10^6</f>
        <v/>
      </c>
      <c r="DZ82" s="2847">
        <f>(CW82-DD82)*10^6</f>
        <v/>
      </c>
    </row>
    <row customFormat="1" hidden="1" r="83" s="1438">
      <c r="B83" s="1453" t="inlineStr">
        <is>
          <t xml:space="preserve">    de BBCOM, LIBERCOM</t>
        </is>
      </c>
      <c r="C83" s="425" t="inlineStr">
        <is>
          <t>TRAF77</t>
        </is>
      </c>
      <c r="D83" s="3420" t="n"/>
      <c r="E83" s="2868" t="n"/>
      <c r="F83" s="3389" t="n"/>
      <c r="G83" s="2868" t="n"/>
      <c r="H83" s="1476" t="n"/>
      <c r="I83" s="1485" t="n"/>
      <c r="J83" s="3420" t="n"/>
      <c r="K83" s="2868" t="n"/>
      <c r="L83" s="3389" t="n"/>
      <c r="M83" s="2868" t="n"/>
      <c r="N83" s="1476" t="n"/>
      <c r="O83" s="1492" t="n"/>
      <c r="P83" s="3420" t="n"/>
      <c r="Q83" s="2868" t="n"/>
      <c r="R83" s="3389" t="n"/>
      <c r="S83" s="2868" t="n"/>
      <c r="T83" s="1476" t="n"/>
      <c r="U83" s="1496" t="n"/>
      <c r="V83" s="3420" t="n"/>
      <c r="W83" s="2868" t="n"/>
      <c r="X83" s="2868" t="n"/>
      <c r="Y83" s="2971" t="n"/>
      <c r="Z83" s="2971" t="n"/>
      <c r="AA83" s="2868" t="n"/>
      <c r="AB83" s="1476" t="n"/>
      <c r="AC83" s="1496" t="n"/>
      <c r="AD83" s="3420" t="n"/>
      <c r="AE83" s="2868" t="n"/>
      <c r="AF83" s="2868" t="n"/>
      <c r="AG83" s="2971" t="n"/>
      <c r="AH83" s="2971" t="n"/>
      <c r="AI83" s="2868" t="n"/>
      <c r="AJ83" s="1476" t="n"/>
      <c r="AK83" s="1496" t="n"/>
      <c r="AL83" s="3420" t="n"/>
      <c r="AM83" s="2868" t="n"/>
      <c r="AN83" s="2868" t="n"/>
      <c r="AO83" s="2868" t="n"/>
      <c r="AP83" s="2971" t="n"/>
      <c r="AQ83" s="2971" t="n"/>
      <c r="AR83" s="2868" t="n"/>
      <c r="AS83" s="1476" t="n"/>
      <c r="AT83" s="2869" t="n"/>
      <c r="AU83" s="3420" t="n"/>
      <c r="AV83" s="2868" t="n"/>
      <c r="AW83" s="2868" t="n"/>
      <c r="AX83" s="2971" t="n"/>
      <c r="AY83" s="2971" t="n"/>
      <c r="AZ83" s="2868" t="n"/>
      <c r="BA83" s="1476" t="n"/>
      <c r="BB83" s="1496" t="n"/>
      <c r="BC83" s="3420" t="n"/>
      <c r="BD83" s="2868" t="n"/>
      <c r="BE83" s="2868" t="n"/>
      <c r="BF83" s="2971" t="n"/>
      <c r="BG83" s="2971" t="n"/>
      <c r="BH83" s="2868" t="n"/>
      <c r="BI83" s="1476" t="n"/>
      <c r="BJ83" s="1496" t="n"/>
      <c r="BK83" s="3420" t="n"/>
      <c r="BL83" s="2868" t="n"/>
      <c r="BM83" s="2868" t="n"/>
      <c r="BN83" s="2868" t="n"/>
      <c r="BO83" s="2971" t="n"/>
      <c r="BP83" s="2971" t="n"/>
      <c r="BQ83" s="2868" t="n"/>
      <c r="BR83" s="1476" t="n"/>
      <c r="BS83" s="1496" t="n"/>
      <c r="BT83" s="3420" t="n"/>
      <c r="BU83" s="2868" t="n"/>
      <c r="BV83" s="2868" t="n"/>
      <c r="BW83" s="2971" t="n"/>
      <c r="BX83" s="2971" t="n"/>
      <c r="BY83" s="2868" t="n"/>
      <c r="BZ83" s="1476" t="n"/>
      <c r="CA83" s="1496" t="n"/>
      <c r="CB83" s="3420" t="n"/>
      <c r="CC83" s="2868" t="n"/>
      <c r="CD83" s="2868" t="n"/>
      <c r="CE83" s="2971" t="n"/>
      <c r="CF83" s="2971" t="n"/>
      <c r="CG83" s="2868" t="n"/>
      <c r="CH83" s="1476" t="n"/>
      <c r="CI83" s="1496" t="n"/>
      <c r="CJ83" s="3420" t="n"/>
      <c r="CK83" s="2868" t="n"/>
      <c r="CL83" s="2868" t="n"/>
      <c r="CM83" s="2971" t="n"/>
      <c r="CN83" s="2971" t="n"/>
      <c r="CO83" s="2868" t="n"/>
      <c r="CP83" s="1476" t="n"/>
      <c r="CQ83" s="1492" t="n"/>
      <c r="CR83" s="3418">
        <f>+SUMIF($J$5:$CQ$5,CR$5,$J83:$CQ83)</f>
        <v/>
      </c>
      <c r="CS83" s="2868">
        <f>+SUMIF($D$5:$CQ$5,CS$5,$D83:$CQ83)</f>
        <v/>
      </c>
      <c r="CT83" s="2868" t="n">
        <v>0.00285970777346516</v>
      </c>
      <c r="CU83" s="2868">
        <f>CR83-CS83</f>
        <v/>
      </c>
      <c r="CV83" s="2868">
        <f>CR83-CT83</f>
        <v/>
      </c>
      <c r="CW83" s="2868" t="n"/>
      <c r="CX83" s="2868">
        <f>IFERROR(CR83/CW83-1,"-")</f>
        <v/>
      </c>
      <c r="CY83" s="2868" t="n"/>
      <c r="CZ83" s="2868" t="n"/>
      <c r="DA83" s="2868" t="n"/>
      <c r="DB83" s="2868" t="n"/>
      <c r="DC83" s="2868" t="n"/>
      <c r="DD83" s="2868" t="n"/>
      <c r="DE83" s="1492" t="n"/>
      <c r="DF83" s="1492" t="n"/>
      <c r="DG83" s="1492" t="n"/>
      <c r="DH83" s="1492" t="n"/>
      <c r="DI83" s="1547" t="n"/>
      <c r="DJ83" s="3366">
        <f>SUM(D83,J83,P83,V83,AD83,AL83,AU83,BC83,BK83,BT83,CB83,CJ83)-CR83</f>
        <v/>
      </c>
      <c r="DK83" s="3366">
        <f>SUM(E83,K83,Q83,W83,AE83,AM83,AV83,BD83,BL83,BU83,CC83,CK83)-CS83</f>
        <v/>
      </c>
      <c r="DL83" s="3366">
        <f>SUM(G83,M83,S83,AA83,AI83,AR83,AZ83,BH83,BQ83,BY83,CG83,CO83)-CW83</f>
        <v/>
      </c>
      <c r="DM83" s="3366">
        <f>SUM(D83,J83,P83,V83,AD83,AL83,AU83,BC83,,BN83,BV83,CD83,CL83)-CT83</f>
        <v/>
      </c>
      <c r="DX83" s="2847">
        <f>(CS83-CZ83)*10^6</f>
        <v/>
      </c>
      <c r="DY83" s="2847">
        <f>(CT83-DC83)*10^6</f>
        <v/>
      </c>
      <c r="DZ83" s="2847">
        <f>(CW83-DD83)*10^6</f>
        <v/>
      </c>
    </row>
    <row customFormat="1" hidden="1" r="84" s="1438">
      <c r="B84" s="1453" t="n"/>
      <c r="C84" s="425" t="inlineStr">
        <is>
          <t>TRAF78</t>
        </is>
      </c>
      <c r="D84" s="3420" t="n"/>
      <c r="E84" s="3420" t="n"/>
      <c r="F84" s="3389" t="n"/>
      <c r="G84" s="3420" t="n"/>
      <c r="H84" s="1476" t="n"/>
      <c r="I84" s="1485" t="n"/>
      <c r="J84" s="3420" t="n"/>
      <c r="K84" s="3420" t="n"/>
      <c r="L84" s="3389" t="n"/>
      <c r="M84" s="3420" t="n"/>
      <c r="N84" s="1476" t="n"/>
      <c r="O84" s="1492" t="n"/>
      <c r="P84" s="3420" t="n"/>
      <c r="Q84" s="3420" t="n"/>
      <c r="R84" s="3389" t="n"/>
      <c r="S84" s="3420" t="n"/>
      <c r="T84" s="1476" t="n"/>
      <c r="U84" s="1496" t="n"/>
      <c r="V84" s="3420" t="n"/>
      <c r="W84" s="3420" t="n"/>
      <c r="X84" s="3420" t="n"/>
      <c r="Y84" s="2971" t="n"/>
      <c r="Z84" s="2971" t="n"/>
      <c r="AA84" s="3420" t="n"/>
      <c r="AB84" s="1476" t="n"/>
      <c r="AC84" s="1496" t="n"/>
      <c r="AD84" s="3420" t="n"/>
      <c r="AE84" s="3420" t="n"/>
      <c r="AF84" s="3420" t="n"/>
      <c r="AG84" s="2971" t="n"/>
      <c r="AH84" s="2971" t="n"/>
      <c r="AI84" s="3420" t="n"/>
      <c r="AJ84" s="1476" t="n"/>
      <c r="AK84" s="1496" t="n"/>
      <c r="AL84" s="3420" t="n"/>
      <c r="AM84" s="3420" t="n"/>
      <c r="AN84" s="3420" t="n"/>
      <c r="AO84" s="3420" t="n"/>
      <c r="AP84" s="2971" t="n"/>
      <c r="AQ84" s="2971" t="n"/>
      <c r="AR84" s="3420" t="n"/>
      <c r="AS84" s="1476" t="n"/>
      <c r="AT84" s="2869" t="n"/>
      <c r="AU84" s="3420" t="n"/>
      <c r="AV84" s="3420" t="n"/>
      <c r="AW84" s="3420" t="n"/>
      <c r="AX84" s="2971" t="n"/>
      <c r="AY84" s="2971" t="n"/>
      <c r="AZ84" s="3420" t="n"/>
      <c r="BA84" s="1476" t="n"/>
      <c r="BB84" s="1496" t="n"/>
      <c r="BC84" s="3420" t="n"/>
      <c r="BD84" s="3420" t="n"/>
      <c r="BE84" s="3420" t="n"/>
      <c r="BF84" s="2971" t="n"/>
      <c r="BG84" s="2971" t="n"/>
      <c r="BH84" s="3420" t="n"/>
      <c r="BI84" s="1476" t="n"/>
      <c r="BJ84" s="1496" t="n"/>
      <c r="BK84" s="3420" t="n"/>
      <c r="BL84" s="3420" t="n"/>
      <c r="BM84" s="3420" t="n"/>
      <c r="BN84" s="3420" t="n"/>
      <c r="BO84" s="2971" t="n"/>
      <c r="BP84" s="2971" t="n"/>
      <c r="BQ84" s="3420" t="n"/>
      <c r="BR84" s="1476" t="n"/>
      <c r="BS84" s="1496" t="n"/>
      <c r="BT84" s="3420" t="n"/>
      <c r="BU84" s="3420" t="n"/>
      <c r="BV84" s="3420" t="n"/>
      <c r="BW84" s="2971" t="n"/>
      <c r="BX84" s="2971" t="n"/>
      <c r="BY84" s="3420" t="n"/>
      <c r="BZ84" s="1476" t="n"/>
      <c r="CA84" s="1496" t="n"/>
      <c r="CB84" s="3420" t="n"/>
      <c r="CC84" s="3420" t="n"/>
      <c r="CD84" s="3420" t="n"/>
      <c r="CE84" s="2971" t="n"/>
      <c r="CF84" s="2971" t="n"/>
      <c r="CG84" s="3420" t="n"/>
      <c r="CH84" s="1476" t="n"/>
      <c r="CI84" s="1496" t="n"/>
      <c r="CJ84" s="3420" t="n"/>
      <c r="CK84" s="3420" t="n"/>
      <c r="CL84" s="3420" t="n"/>
      <c r="CM84" s="2971" t="n"/>
      <c r="CN84" s="2971" t="n"/>
      <c r="CO84" s="3420" t="n"/>
      <c r="CP84" s="1476" t="n"/>
      <c r="CQ84" s="1492" t="n"/>
      <c r="CR84" s="3418">
        <f>+SUMIF($J$5:$CQ$5,CR$5,$J84:$CQ84)</f>
        <v/>
      </c>
      <c r="CS84" s="2868">
        <f>+SUMIF($D$5:$CQ$5,CS$5,$D84:$CQ84)</f>
        <v/>
      </c>
      <c r="CT84" s="3420">
        <f>+SUMIF($D$5:$CO$5,CT$5,$D84:$CO84)+SUMIF($D$5:$BI$5,CR$5,$D84:$BI84)</f>
        <v/>
      </c>
      <c r="CU84" s="3420">
        <f>CR84-CS84</f>
        <v/>
      </c>
      <c r="CV84" s="3420">
        <f>CR84-CT84</f>
        <v/>
      </c>
      <c r="CW84" s="3420" t="n"/>
      <c r="CX84" s="3420">
        <f>IFERROR(CR84/CW84-1,"-")</f>
        <v/>
      </c>
      <c r="CY84" s="3420" t="n"/>
      <c r="CZ84" s="3420" t="n"/>
      <c r="DA84" s="3420" t="n"/>
      <c r="DB84" s="3420" t="n"/>
      <c r="DC84" s="3420" t="n"/>
      <c r="DD84" s="3420" t="n"/>
      <c r="DE84" s="1492" t="n"/>
      <c r="DF84" s="1492" t="n"/>
      <c r="DG84" s="1492" t="n"/>
      <c r="DH84" s="1492" t="n"/>
      <c r="DI84" s="1547" t="n"/>
      <c r="DJ84" s="3366">
        <f>SUM(D84,J84,P84,V84,AD84,AL84,AU84,BC84,BK84,BT84,CB84,CJ84)-CR84</f>
        <v/>
      </c>
      <c r="DK84" s="3366">
        <f>SUM(E84,K84,Q84,W84,AE84,AM84,AV84,BD84,BL84,BU84,CC84,CK84)-CS84</f>
        <v/>
      </c>
      <c r="DL84" s="3366">
        <f>SUM(G84,M84,S84,AA84,AI84,AR84,AZ84,BH84,BQ84,BY84,CG84,CO84)-CW84</f>
        <v/>
      </c>
      <c r="DM84" s="3366">
        <f>SUM(D84,J84,P84,V84,AD84,AL84,AU84,BC84,,BN84,BV84,CD84,CL84)-CT84</f>
        <v/>
      </c>
      <c r="DX84" s="2847">
        <f>(CS84-CZ84)*10^6</f>
        <v/>
      </c>
      <c r="DY84" s="2847">
        <f>(CT84-DC84)*10^6</f>
        <v/>
      </c>
      <c r="DZ84" s="2847">
        <f>(CW84-DD84)*10^6</f>
        <v/>
      </c>
    </row>
    <row customFormat="1" hidden="1" r="85" s="1439">
      <c r="B85" s="1459" t="inlineStr">
        <is>
          <t>Business Prepaid</t>
        </is>
      </c>
      <c r="C85" s="425" t="inlineStr">
        <is>
          <t>TRAF79</t>
        </is>
      </c>
      <c r="D85" s="3421" t="n"/>
      <c r="E85" s="3421" t="n"/>
      <c r="F85" s="3399" t="n"/>
      <c r="G85" s="3421" t="n"/>
      <c r="H85" s="1481" t="n"/>
      <c r="I85" s="1486" t="n"/>
      <c r="J85" s="3421" t="n"/>
      <c r="K85" s="3421" t="n"/>
      <c r="L85" s="3399" t="n"/>
      <c r="M85" s="3421" t="n"/>
      <c r="N85" s="1481" t="n"/>
      <c r="O85" s="1494" t="n"/>
      <c r="P85" s="3421" t="n"/>
      <c r="Q85" s="3421" t="n"/>
      <c r="R85" s="3399" t="n"/>
      <c r="S85" s="3421" t="n"/>
      <c r="T85" s="1481" t="n"/>
      <c r="U85" s="1498" t="n"/>
      <c r="V85" s="3421" t="n"/>
      <c r="W85" s="3421" t="n"/>
      <c r="X85" s="3421" t="n"/>
      <c r="Y85" s="3400" t="n"/>
      <c r="Z85" s="3400" t="n"/>
      <c r="AA85" s="3421" t="n"/>
      <c r="AB85" s="1481" t="n"/>
      <c r="AC85" s="1498" t="n"/>
      <c r="AD85" s="3421" t="n"/>
      <c r="AE85" s="3421" t="n"/>
      <c r="AF85" s="3421" t="n"/>
      <c r="AG85" s="3400" t="n"/>
      <c r="AH85" s="3400" t="n"/>
      <c r="AI85" s="3421" t="n"/>
      <c r="AJ85" s="1481" t="n"/>
      <c r="AK85" s="1498" t="n"/>
      <c r="AL85" s="3421" t="n"/>
      <c r="AM85" s="3421" t="n"/>
      <c r="AN85" s="3421" t="n"/>
      <c r="AO85" s="3421" t="n"/>
      <c r="AP85" s="3400" t="n"/>
      <c r="AQ85" s="3400" t="n"/>
      <c r="AR85" s="3421" t="n"/>
      <c r="AS85" s="1481" t="n"/>
      <c r="AT85" s="3394" t="n"/>
      <c r="AU85" s="3421" t="n"/>
      <c r="AV85" s="3421" t="n"/>
      <c r="AW85" s="3421" t="n"/>
      <c r="AX85" s="3400" t="n"/>
      <c r="AY85" s="3400" t="n"/>
      <c r="AZ85" s="3421" t="n"/>
      <c r="BA85" s="1481" t="n"/>
      <c r="BB85" s="1498" t="n"/>
      <c r="BC85" s="3421" t="n"/>
      <c r="BD85" s="3421" t="n"/>
      <c r="BE85" s="3421" t="n"/>
      <c r="BF85" s="3400" t="n"/>
      <c r="BG85" s="3400" t="n"/>
      <c r="BH85" s="3421" t="n"/>
      <c r="BI85" s="1481" t="n"/>
      <c r="BJ85" s="1498" t="n"/>
      <c r="BK85" s="3421" t="n"/>
      <c r="BL85" s="3421" t="n"/>
      <c r="BM85" s="3421" t="n"/>
      <c r="BN85" s="3421" t="n"/>
      <c r="BO85" s="3400" t="n"/>
      <c r="BP85" s="3400" t="n"/>
      <c r="BQ85" s="3421" t="n"/>
      <c r="BR85" s="1481" t="n"/>
      <c r="BS85" s="1498" t="n"/>
      <c r="BT85" s="3421" t="n"/>
      <c r="BU85" s="3421" t="n"/>
      <c r="BV85" s="3421" t="n"/>
      <c r="BW85" s="3400" t="n"/>
      <c r="BX85" s="3400" t="n"/>
      <c r="BY85" s="3421" t="n"/>
      <c r="BZ85" s="1481" t="n"/>
      <c r="CA85" s="1498" t="n"/>
      <c r="CB85" s="3421" t="n"/>
      <c r="CC85" s="3421" t="n"/>
      <c r="CD85" s="3421" t="n"/>
      <c r="CE85" s="3400" t="n"/>
      <c r="CF85" s="3400" t="n"/>
      <c r="CG85" s="3421" t="n"/>
      <c r="CH85" s="1481" t="n"/>
      <c r="CI85" s="1498" t="n"/>
      <c r="CJ85" s="3421" t="n"/>
      <c r="CK85" s="3421" t="n"/>
      <c r="CL85" s="3421" t="n"/>
      <c r="CM85" s="3400" t="n"/>
      <c r="CN85" s="3400" t="n"/>
      <c r="CO85" s="3421" t="n"/>
      <c r="CP85" s="1481" t="n"/>
      <c r="CQ85" s="1494" t="n"/>
      <c r="CR85" s="3422">
        <f>+SUMIF($J$5:$CQ$5,CR$5,$J85:$CQ85)</f>
        <v/>
      </c>
      <c r="CS85" s="3085">
        <f>+SUMIF($D$5:$CQ$5,CS$5,$D85:$CQ85)</f>
        <v/>
      </c>
      <c r="CT85" s="3421">
        <f>SUM(CT86:CT90)</f>
        <v/>
      </c>
      <c r="CU85" s="3421">
        <f>CR85-CS85</f>
        <v/>
      </c>
      <c r="CV85" s="3421">
        <f>CR85-CT85</f>
        <v/>
      </c>
      <c r="CW85" s="3421" t="n"/>
      <c r="CX85" s="3421">
        <f>IFERROR(CR85/CW85-1,"-")</f>
        <v/>
      </c>
      <c r="CY85" s="3421" t="n"/>
      <c r="CZ85" s="3421" t="n"/>
      <c r="DA85" s="3421" t="n"/>
      <c r="DB85" s="3421" t="n"/>
      <c r="DC85" s="3421" t="n"/>
      <c r="DD85" s="3421" t="n"/>
      <c r="DE85" s="1494">
        <f>+CZ85/DD85-1</f>
        <v/>
      </c>
      <c r="DF85" s="1494">
        <f>+DA85/DD85-1</f>
        <v/>
      </c>
      <c r="DG85" s="1494">
        <f>+DB85/DD85-1</f>
        <v/>
      </c>
      <c r="DH85" s="1494">
        <f>+DC85/DD85-1</f>
        <v/>
      </c>
      <c r="DI85" s="1548" t="n"/>
      <c r="DJ85" s="3366">
        <f>SUM(D85,J85,P85,V85,AD85,AL85,AU85,BC85,BK85,BT85,CB85,CJ85)-CR85</f>
        <v/>
      </c>
      <c r="DK85" s="3366">
        <f>SUM(E85,K85,Q85,W85,AE85,AM85,AV85,BD85,BL85,BU85,CC85,CK85)-CS85</f>
        <v/>
      </c>
      <c r="DL85" s="3366">
        <f>SUM(G85,M85,S85,AA85,AI85,AR85,AZ85,BH85,BQ85,BY85,CG85,CO85)-CW85</f>
        <v/>
      </c>
      <c r="DM85" s="3366">
        <f>SUM(D85,J85,P85,V85,AD85,AL85,AU85,BC85,,BN85,BV85,CD85,CL85)-CT85</f>
        <v/>
      </c>
      <c r="DX85" s="2847">
        <f>(CS85-CZ85)*10^6</f>
        <v/>
      </c>
      <c r="DY85" s="2847">
        <f>(CT85-DC85)*10^6</f>
        <v/>
      </c>
      <c r="DZ85" s="2847">
        <f>(CW85-DD85)*10^6</f>
        <v/>
      </c>
    </row>
    <row customFormat="1" hidden="1" r="86" s="1438">
      <c r="B86" s="1453" t="inlineStr">
        <is>
          <t xml:space="preserve">    du fixe </t>
        </is>
      </c>
      <c r="C86" s="425" t="inlineStr">
        <is>
          <t>TRAF80</t>
        </is>
      </c>
      <c r="D86" s="3397" t="n"/>
      <c r="E86" s="2868" t="n"/>
      <c r="F86" s="3389" t="n"/>
      <c r="G86" s="2868" t="n"/>
      <c r="H86" s="1476" t="n"/>
      <c r="I86" s="1485" t="n"/>
      <c r="J86" s="3397" t="n"/>
      <c r="K86" s="2868" t="n"/>
      <c r="L86" s="3389" t="n"/>
      <c r="M86" s="2868" t="n"/>
      <c r="N86" s="1476" t="n"/>
      <c r="O86" s="1492" t="n"/>
      <c r="P86" s="3397" t="n"/>
      <c r="Q86" s="2868" t="n"/>
      <c r="R86" s="3389" t="n"/>
      <c r="S86" s="2868" t="n"/>
      <c r="T86" s="1476" t="n"/>
      <c r="U86" s="1496" t="n"/>
      <c r="V86" s="3397" t="n"/>
      <c r="W86" s="2868" t="n"/>
      <c r="X86" s="2868" t="n"/>
      <c r="Y86" s="2971" t="n"/>
      <c r="Z86" s="2971" t="n"/>
      <c r="AA86" s="2868" t="n"/>
      <c r="AB86" s="1476" t="n"/>
      <c r="AC86" s="1496" t="n"/>
      <c r="AD86" s="3397" t="n"/>
      <c r="AE86" s="2868" t="n"/>
      <c r="AF86" s="2868" t="n"/>
      <c r="AG86" s="2971" t="n"/>
      <c r="AH86" s="2971" t="n"/>
      <c r="AI86" s="2868" t="n"/>
      <c r="AJ86" s="1476" t="n"/>
      <c r="AK86" s="1496" t="n"/>
      <c r="AL86" s="3397" t="n"/>
      <c r="AM86" s="2868" t="n"/>
      <c r="AN86" s="2868" t="n"/>
      <c r="AO86" s="2868" t="n"/>
      <c r="AP86" s="2971" t="n"/>
      <c r="AQ86" s="2971" t="n"/>
      <c r="AR86" s="2868" t="n"/>
      <c r="AS86" s="1476" t="n"/>
      <c r="AT86" s="2869" t="n"/>
      <c r="AU86" s="3397" t="n"/>
      <c r="AV86" s="2868" t="n"/>
      <c r="AW86" s="2868" t="n"/>
      <c r="AX86" s="2971" t="n"/>
      <c r="AY86" s="2971" t="n"/>
      <c r="AZ86" s="2868" t="n"/>
      <c r="BA86" s="1476" t="n"/>
      <c r="BB86" s="1496" t="n"/>
      <c r="BC86" s="3397" t="n"/>
      <c r="BD86" s="2868" t="n"/>
      <c r="BE86" s="2868" t="n"/>
      <c r="BF86" s="2971" t="n"/>
      <c r="BG86" s="2971" t="n"/>
      <c r="BH86" s="2868" t="n"/>
      <c r="BI86" s="1476" t="n"/>
      <c r="BJ86" s="1496" t="n"/>
      <c r="BK86" s="3397" t="n"/>
      <c r="BL86" s="2868" t="n"/>
      <c r="BM86" s="2868" t="n"/>
      <c r="BN86" s="2868" t="n"/>
      <c r="BO86" s="2971" t="n"/>
      <c r="BP86" s="2971" t="n"/>
      <c r="BQ86" s="2868" t="n"/>
      <c r="BR86" s="1476" t="n"/>
      <c r="BS86" s="1496" t="n"/>
      <c r="BT86" s="3397" t="n"/>
      <c r="BU86" s="2868" t="n"/>
      <c r="BV86" s="2868" t="n"/>
      <c r="BW86" s="2971" t="n"/>
      <c r="BX86" s="2971" t="n"/>
      <c r="BY86" s="2868" t="n"/>
      <c r="BZ86" s="1476" t="n"/>
      <c r="CA86" s="1496" t="n"/>
      <c r="CB86" s="3397" t="n"/>
      <c r="CC86" s="2868" t="n"/>
      <c r="CD86" s="2868" t="n"/>
      <c r="CE86" s="2971" t="n"/>
      <c r="CF86" s="2971" t="n"/>
      <c r="CG86" s="2868" t="n"/>
      <c r="CH86" s="1476" t="n"/>
      <c r="CI86" s="1496" t="n"/>
      <c r="CJ86" s="3397" t="n"/>
      <c r="CK86" s="2868" t="n"/>
      <c r="CL86" s="2868" t="n"/>
      <c r="CM86" s="2971" t="n"/>
      <c r="CN86" s="2971" t="n"/>
      <c r="CO86" s="2868" t="n"/>
      <c r="CP86" s="1476" t="n"/>
      <c r="CQ86" s="1492" t="n"/>
      <c r="CR86" s="3418">
        <f>+SUMIF($J$5:$CQ$5,CR$5,$J86:$CQ86)</f>
        <v/>
      </c>
      <c r="CS86" s="2868">
        <f>+SUMIF($D$5:$CQ$5,CS$5,$D86:$CQ86)</f>
        <v/>
      </c>
      <c r="CT86" s="2868" t="n">
        <v>0.0517137296866722</v>
      </c>
      <c r="CU86" s="2868">
        <f>CR86-CS86</f>
        <v/>
      </c>
      <c r="CV86" s="2868">
        <f>CR86-CT86</f>
        <v/>
      </c>
      <c r="CW86" s="2868" t="n"/>
      <c r="CX86" s="2868">
        <f>IFERROR(CR86/CW86-1,"-")</f>
        <v/>
      </c>
      <c r="CY86" s="2868" t="n"/>
      <c r="CZ86" s="2868" t="n"/>
      <c r="DA86" s="2868" t="n"/>
      <c r="DB86" s="2868" t="n"/>
      <c r="DC86" s="2868" t="n"/>
      <c r="DD86" s="2868" t="n"/>
      <c r="DE86" s="1492">
        <f>+CZ86/DD86-1</f>
        <v/>
      </c>
      <c r="DF86" s="1492">
        <f>+DA86/DD86-1</f>
        <v/>
      </c>
      <c r="DG86" s="1492">
        <f>+DB86/DD86-1</f>
        <v/>
      </c>
      <c r="DH86" s="1492">
        <f>+DC86/DD86-1</f>
        <v/>
      </c>
      <c r="DI86" s="1547" t="n"/>
      <c r="DJ86" s="3366">
        <f>SUM(D86,J86,P86,V86,AD86,AL86,AU86,BC86,BK86,BT86,CB86,CJ86)-CR86</f>
        <v/>
      </c>
      <c r="DK86" s="3366">
        <f>SUM(E86,K86,Q86,W86,AE86,AM86,AV86,BD86,BL86,BU86,CC86,CK86)-CS86</f>
        <v/>
      </c>
      <c r="DL86" s="3366">
        <f>SUM(G86,M86,S86,AA86,AI86,AR86,AZ86,BH86,BQ86,BY86,CG86,CO86)-CW86</f>
        <v/>
      </c>
      <c r="DM86" s="3366">
        <f>SUM(D86,J86,P86,V86,AD86,AL86,AU86,BC86,,BN86,BV86,CD86,CL86)-CT86</f>
        <v/>
      </c>
      <c r="DX86" s="2847">
        <f>(CS86-CZ86)*10^6</f>
        <v/>
      </c>
      <c r="DY86" s="2847">
        <f>(CT86-DC86)*10^6</f>
        <v/>
      </c>
      <c r="DZ86" s="2847">
        <f>(CW86-DD86)*10^6</f>
        <v/>
      </c>
    </row>
    <row customFormat="1" hidden="1" r="87" s="1438">
      <c r="B87" s="1453" t="inlineStr">
        <is>
          <t xml:space="preserve">    de l'international </t>
        </is>
      </c>
      <c r="C87" s="425" t="inlineStr">
        <is>
          <t>TRAF81</t>
        </is>
      </c>
      <c r="D87" s="3397" t="n"/>
      <c r="E87" s="2868" t="n"/>
      <c r="F87" s="3389" t="n"/>
      <c r="G87" s="2868" t="n"/>
      <c r="H87" s="1476" t="n"/>
      <c r="I87" s="1485" t="n"/>
      <c r="J87" s="3397" t="n"/>
      <c r="K87" s="2868" t="n"/>
      <c r="L87" s="3389" t="n"/>
      <c r="M87" s="2868" t="n"/>
      <c r="N87" s="1476" t="n"/>
      <c r="O87" s="1492" t="n"/>
      <c r="P87" s="3397" t="n"/>
      <c r="Q87" s="2868" t="n"/>
      <c r="R87" s="3389" t="n"/>
      <c r="S87" s="2868" t="n"/>
      <c r="T87" s="1476" t="n"/>
      <c r="U87" s="1496" t="n"/>
      <c r="V87" s="3397" t="n"/>
      <c r="W87" s="2868" t="n"/>
      <c r="X87" s="2868" t="n"/>
      <c r="Y87" s="2971" t="n"/>
      <c r="Z87" s="2971" t="n"/>
      <c r="AA87" s="2868" t="n"/>
      <c r="AB87" s="1476" t="n"/>
      <c r="AC87" s="1496" t="n"/>
      <c r="AD87" s="3397" t="n"/>
      <c r="AE87" s="2868" t="n"/>
      <c r="AF87" s="2868" t="n"/>
      <c r="AG87" s="2971" t="n"/>
      <c r="AH87" s="2971" t="n"/>
      <c r="AI87" s="2868" t="n"/>
      <c r="AJ87" s="1476" t="n"/>
      <c r="AK87" s="1496" t="n"/>
      <c r="AL87" s="3397" t="n"/>
      <c r="AM87" s="2868" t="n"/>
      <c r="AN87" s="2868" t="n"/>
      <c r="AO87" s="2868" t="n"/>
      <c r="AP87" s="2971" t="n"/>
      <c r="AQ87" s="2971" t="n"/>
      <c r="AR87" s="2868" t="n"/>
      <c r="AS87" s="1476" t="n"/>
      <c r="AT87" s="2869" t="n"/>
      <c r="AU87" s="3397" t="n"/>
      <c r="AV87" s="2868" t="n"/>
      <c r="AW87" s="2868" t="n"/>
      <c r="AX87" s="2971" t="n"/>
      <c r="AY87" s="2971" t="n"/>
      <c r="AZ87" s="2868" t="n"/>
      <c r="BA87" s="1476" t="n"/>
      <c r="BB87" s="1496" t="n"/>
      <c r="BC87" s="3397" t="n"/>
      <c r="BD87" s="2868" t="n"/>
      <c r="BE87" s="2868" t="n"/>
      <c r="BF87" s="2971" t="n"/>
      <c r="BG87" s="2971" t="n"/>
      <c r="BH87" s="2868" t="n"/>
      <c r="BI87" s="1476" t="n"/>
      <c r="BJ87" s="1496" t="n"/>
      <c r="BK87" s="3397" t="n"/>
      <c r="BL87" s="2868" t="n"/>
      <c r="BM87" s="2868" t="n"/>
      <c r="BN87" s="2868" t="n"/>
      <c r="BO87" s="2971" t="n"/>
      <c r="BP87" s="2971" t="n"/>
      <c r="BQ87" s="2868" t="n"/>
      <c r="BR87" s="1476" t="n"/>
      <c r="BS87" s="1496" t="n"/>
      <c r="BT87" s="3397" t="n"/>
      <c r="BU87" s="2868" t="n"/>
      <c r="BV87" s="2868" t="n"/>
      <c r="BW87" s="2971" t="n"/>
      <c r="BX87" s="2971" t="n"/>
      <c r="BY87" s="2868" t="n"/>
      <c r="BZ87" s="1476" t="n"/>
      <c r="CA87" s="1496" t="n"/>
      <c r="CB87" s="3397" t="n"/>
      <c r="CC87" s="2868" t="n"/>
      <c r="CD87" s="2868" t="n"/>
      <c r="CE87" s="2971" t="n"/>
      <c r="CF87" s="2971" t="n"/>
      <c r="CG87" s="2868" t="n"/>
      <c r="CH87" s="1476" t="n"/>
      <c r="CI87" s="1496" t="n"/>
      <c r="CJ87" s="3397" t="n"/>
      <c r="CK87" s="2868" t="n"/>
      <c r="CL87" s="2868" t="n"/>
      <c r="CM87" s="2971" t="n"/>
      <c r="CN87" s="2971" t="n"/>
      <c r="CO87" s="2868" t="n"/>
      <c r="CP87" s="1476" t="n"/>
      <c r="CQ87" s="1492" t="n"/>
      <c r="CR87" s="3418">
        <f>+SUMIF($J$5:$CQ$5,CR$5,$J87:$CQ87)</f>
        <v/>
      </c>
      <c r="CS87" s="2868">
        <f>+SUMIF($D$5:$CQ$5,CS$5,$D87:$CQ87)</f>
        <v/>
      </c>
      <c r="CT87" s="2868" t="n">
        <v>0.230198881227854</v>
      </c>
      <c r="CU87" s="2868">
        <f>CR87-CS87</f>
        <v/>
      </c>
      <c r="CV87" s="2868">
        <f>CR87-CT87</f>
        <v/>
      </c>
      <c r="CW87" s="2868" t="n"/>
      <c r="CX87" s="2868">
        <f>IFERROR(CR87/CW87-1,"-")</f>
        <v/>
      </c>
      <c r="CY87" s="2868" t="n"/>
      <c r="CZ87" s="2868" t="n"/>
      <c r="DA87" s="2868" t="n"/>
      <c r="DB87" s="2868" t="n"/>
      <c r="DC87" s="2868" t="n"/>
      <c r="DD87" s="2868" t="n"/>
      <c r="DE87" s="1492">
        <f>+CZ87/DD87-1</f>
        <v/>
      </c>
      <c r="DF87" s="1492">
        <f>+DA87/DD87-1</f>
        <v/>
      </c>
      <c r="DG87" s="1492">
        <f>+DB87/DD87-1</f>
        <v/>
      </c>
      <c r="DH87" s="1492">
        <f>+DC87/DD87-1</f>
        <v/>
      </c>
      <c r="DI87" s="1547" t="n"/>
      <c r="DJ87" s="3366">
        <f>SUM(D87,J87,P87,V87,AD87,AL87,AU87,BC87,BK87,BT87,CB87,CJ87)-CR87</f>
        <v/>
      </c>
      <c r="DK87" s="3366">
        <f>SUM(E87,K87,Q87,W87,AE87,AM87,AV87,BD87,BL87,BU87,CC87,CK87)-CS87</f>
        <v/>
      </c>
      <c r="DL87" s="3366">
        <f>SUM(G87,M87,S87,AA87,AI87,AR87,AZ87,BH87,BQ87,BY87,CG87,CO87)-CW87</f>
        <v/>
      </c>
      <c r="DM87" s="3366">
        <f>SUM(D87,J87,P87,V87,AD87,AL87,AU87,BC87,,BN87,BV87,CD87,CL87)-CT87</f>
        <v/>
      </c>
      <c r="DX87" s="2847">
        <f>(CS87-CZ87)*10^6</f>
        <v/>
      </c>
      <c r="DY87" s="2847">
        <f>(CT87-DC87)*10^6</f>
        <v/>
      </c>
      <c r="DZ87" s="2847">
        <f>(CW87-DD87)*10^6</f>
        <v/>
      </c>
    </row>
    <row customFormat="1" hidden="1" r="88" s="1438">
      <c r="B88" s="1453" t="inlineStr">
        <is>
          <t xml:space="preserve">    de MTN</t>
        </is>
      </c>
      <c r="C88" s="425" t="inlineStr">
        <is>
          <t>TRAF82</t>
        </is>
      </c>
      <c r="D88" s="3397" t="n"/>
      <c r="E88" s="2868" t="n"/>
      <c r="F88" s="3389" t="n"/>
      <c r="G88" s="2868" t="n"/>
      <c r="H88" s="1476" t="n"/>
      <c r="I88" s="1485" t="n"/>
      <c r="J88" s="3397" t="n"/>
      <c r="K88" s="2868" t="n"/>
      <c r="L88" s="3389" t="n"/>
      <c r="M88" s="2868" t="n"/>
      <c r="N88" s="1476" t="n"/>
      <c r="O88" s="1492" t="n"/>
      <c r="P88" s="3397" t="n"/>
      <c r="Q88" s="2868" t="n"/>
      <c r="R88" s="3389" t="n"/>
      <c r="S88" s="2868" t="n"/>
      <c r="T88" s="1476" t="n"/>
      <c r="U88" s="1496" t="n"/>
      <c r="V88" s="3397" t="n"/>
      <c r="W88" s="2868" t="n"/>
      <c r="X88" s="2868" t="n"/>
      <c r="Y88" s="2971" t="n"/>
      <c r="Z88" s="2971" t="n"/>
      <c r="AA88" s="2868" t="n"/>
      <c r="AB88" s="1476" t="n"/>
      <c r="AC88" s="1496" t="n"/>
      <c r="AD88" s="3397" t="n"/>
      <c r="AE88" s="2868" t="n"/>
      <c r="AF88" s="2868" t="n"/>
      <c r="AG88" s="2971" t="n"/>
      <c r="AH88" s="2971" t="n"/>
      <c r="AI88" s="2868" t="n"/>
      <c r="AJ88" s="1476" t="n"/>
      <c r="AK88" s="1496" t="n"/>
      <c r="AL88" s="3397" t="n"/>
      <c r="AM88" s="2868" t="n"/>
      <c r="AN88" s="2868" t="n"/>
      <c r="AO88" s="2868" t="n"/>
      <c r="AP88" s="2971" t="n"/>
      <c r="AQ88" s="2971" t="n"/>
      <c r="AR88" s="2868" t="n"/>
      <c r="AS88" s="1476" t="n"/>
      <c r="AT88" s="2869" t="n"/>
      <c r="AU88" s="3397" t="n"/>
      <c r="AV88" s="2868" t="n"/>
      <c r="AW88" s="2868" t="n"/>
      <c r="AX88" s="2971" t="n"/>
      <c r="AY88" s="2971" t="n"/>
      <c r="AZ88" s="2868" t="n"/>
      <c r="BA88" s="1476" t="n"/>
      <c r="BB88" s="1496" t="n"/>
      <c r="BC88" s="3397" t="n"/>
      <c r="BD88" s="2868" t="n"/>
      <c r="BE88" s="2868" t="n"/>
      <c r="BF88" s="2971" t="n"/>
      <c r="BG88" s="2971" t="n"/>
      <c r="BH88" s="2868" t="n"/>
      <c r="BI88" s="1476" t="n"/>
      <c r="BJ88" s="1496" t="n"/>
      <c r="BK88" s="3397" t="n"/>
      <c r="BL88" s="2868" t="n"/>
      <c r="BM88" s="2868" t="n"/>
      <c r="BN88" s="2868" t="n"/>
      <c r="BO88" s="2971" t="n"/>
      <c r="BP88" s="2971" t="n"/>
      <c r="BQ88" s="2868" t="n"/>
      <c r="BR88" s="1476" t="n"/>
      <c r="BS88" s="1496" t="n"/>
      <c r="BT88" s="3397" t="n"/>
      <c r="BU88" s="2868" t="n"/>
      <c r="BV88" s="2868" t="n"/>
      <c r="BW88" s="2971" t="n"/>
      <c r="BX88" s="2971" t="n"/>
      <c r="BY88" s="2868" t="n"/>
      <c r="BZ88" s="1476" t="n"/>
      <c r="CA88" s="1496" t="n"/>
      <c r="CB88" s="3397" t="n"/>
      <c r="CC88" s="2868" t="n"/>
      <c r="CD88" s="2868" t="n"/>
      <c r="CE88" s="2971" t="n"/>
      <c r="CF88" s="2971" t="n"/>
      <c r="CG88" s="2868" t="n"/>
      <c r="CH88" s="1476" t="n"/>
      <c r="CI88" s="1496" t="n"/>
      <c r="CJ88" s="3397" t="n"/>
      <c r="CK88" s="2868" t="n"/>
      <c r="CL88" s="2868" t="n"/>
      <c r="CM88" s="2971" t="n"/>
      <c r="CN88" s="2971" t="n"/>
      <c r="CO88" s="2868" t="n"/>
      <c r="CP88" s="1476" t="n"/>
      <c r="CQ88" s="1492" t="n"/>
      <c r="CR88" s="3418">
        <f>+SUMIF($J$5:$CQ$5,CR$5,$J88:$CQ88)</f>
        <v/>
      </c>
      <c r="CS88" s="2868">
        <f>+SUMIF($D$5:$CQ$5,CS$5,$D88:$CQ88)</f>
        <v/>
      </c>
      <c r="CT88" s="2868" t="n">
        <v>18.6011450715057</v>
      </c>
      <c r="CU88" s="2868">
        <f>CR88-CS88</f>
        <v/>
      </c>
      <c r="CV88" s="2868">
        <f>CR88-CT88</f>
        <v/>
      </c>
      <c r="CW88" s="2868" t="n"/>
      <c r="CX88" s="2868">
        <f>IFERROR(CR88/CW88-1,"-")</f>
        <v/>
      </c>
      <c r="CY88" s="2868" t="n"/>
      <c r="CZ88" s="2868" t="n"/>
      <c r="DA88" s="2868" t="n"/>
      <c r="DB88" s="2868" t="n"/>
      <c r="DC88" s="2868" t="n"/>
      <c r="DD88" s="2868" t="n"/>
      <c r="DE88" s="1492">
        <f>+CZ88/DD88-1</f>
        <v/>
      </c>
      <c r="DF88" s="1492">
        <f>+DA88/DD88-1</f>
        <v/>
      </c>
      <c r="DG88" s="1492">
        <f>+DB88/DD88-1</f>
        <v/>
      </c>
      <c r="DH88" s="1492">
        <f>+DC88/DD88-1</f>
        <v/>
      </c>
      <c r="DI88" s="1547" t="n"/>
      <c r="DJ88" s="3366">
        <f>SUM(D88,J88,P88,V88,AD88,AL88,AU88,BC88,BK88,BT88,CB88,CJ88)-CR88</f>
        <v/>
      </c>
      <c r="DK88" s="3366">
        <f>SUM(E88,K88,Q88,W88,AE88,AM88,AV88,BD88,BL88,BU88,CC88,CK88)-CS88</f>
        <v/>
      </c>
      <c r="DL88" s="3366">
        <f>SUM(G88,M88,S88,AA88,AI88,AR88,AZ88,BH88,BQ88,BY88,CG88,CO88)-CW88</f>
        <v/>
      </c>
      <c r="DM88" s="3366">
        <f>SUM(D88,J88,P88,V88,AD88,AL88,AU88,BC88,,BN88,BV88,CD88,CL88)-CT88</f>
        <v/>
      </c>
      <c r="DX88" s="2847">
        <f>(CS88-CZ88)*10^6</f>
        <v/>
      </c>
      <c r="DY88" s="2847">
        <f>(CT88-DC88)*10^6</f>
        <v/>
      </c>
      <c r="DZ88" s="2847">
        <f>(CW88-DD88)*10^6</f>
        <v/>
      </c>
    </row>
    <row customFormat="1" hidden="1" r="89" s="1438">
      <c r="B89" s="1453" t="inlineStr">
        <is>
          <t xml:space="preserve">    de SBIN</t>
        </is>
      </c>
      <c r="C89" s="425" t="inlineStr">
        <is>
          <t>TRAF83</t>
        </is>
      </c>
      <c r="D89" s="3420" t="n"/>
      <c r="E89" s="2868" t="n"/>
      <c r="F89" s="3389" t="n"/>
      <c r="G89" s="2868" t="n"/>
      <c r="H89" s="1476" t="n"/>
      <c r="I89" s="1485" t="n"/>
      <c r="J89" s="3420" t="n"/>
      <c r="K89" s="2868" t="n"/>
      <c r="L89" s="3389" t="n"/>
      <c r="M89" s="2868" t="n"/>
      <c r="N89" s="1476" t="n"/>
      <c r="O89" s="1492" t="n"/>
      <c r="P89" s="3420" t="n"/>
      <c r="Q89" s="2868" t="n"/>
      <c r="R89" s="3389" t="n"/>
      <c r="S89" s="2868" t="n"/>
      <c r="T89" s="1476" t="n"/>
      <c r="U89" s="1496" t="n"/>
      <c r="V89" s="3420" t="n"/>
      <c r="W89" s="2868" t="n"/>
      <c r="X89" s="2868" t="n"/>
      <c r="Y89" s="2971" t="n"/>
      <c r="Z89" s="2971" t="n"/>
      <c r="AA89" s="2868" t="n"/>
      <c r="AB89" s="1476" t="n"/>
      <c r="AC89" s="1496" t="n"/>
      <c r="AD89" s="3420" t="n"/>
      <c r="AE89" s="2868" t="n"/>
      <c r="AF89" s="2868" t="n"/>
      <c r="AG89" s="2971" t="n"/>
      <c r="AH89" s="2971" t="n"/>
      <c r="AI89" s="2868" t="n"/>
      <c r="AJ89" s="1476" t="n"/>
      <c r="AK89" s="1496" t="n"/>
      <c r="AL89" s="3420" t="n"/>
      <c r="AM89" s="2868" t="n"/>
      <c r="AN89" s="2868" t="n"/>
      <c r="AO89" s="2868" t="n"/>
      <c r="AP89" s="2971" t="n"/>
      <c r="AQ89" s="2971" t="n"/>
      <c r="AR89" s="2868" t="n"/>
      <c r="AS89" s="1476" t="n"/>
      <c r="AT89" s="2869" t="n"/>
      <c r="AU89" s="3420" t="n"/>
      <c r="AV89" s="2868" t="n"/>
      <c r="AW89" s="2868" t="n"/>
      <c r="AX89" s="2971" t="n"/>
      <c r="AY89" s="2971" t="n"/>
      <c r="AZ89" s="2868" t="n"/>
      <c r="BA89" s="1476" t="n"/>
      <c r="BB89" s="1496" t="n"/>
      <c r="BC89" s="3420" t="n"/>
      <c r="BD89" s="2868" t="n"/>
      <c r="BE89" s="2868" t="n"/>
      <c r="BF89" s="2971" t="n"/>
      <c r="BG89" s="2971" t="n"/>
      <c r="BH89" s="2868" t="n"/>
      <c r="BI89" s="1476" t="n"/>
      <c r="BJ89" s="1496" t="n"/>
      <c r="BK89" s="3420" t="n"/>
      <c r="BL89" s="2868" t="n"/>
      <c r="BM89" s="2868" t="n"/>
      <c r="BN89" s="2868" t="n"/>
      <c r="BO89" s="2971" t="n"/>
      <c r="BP89" s="2971" t="n"/>
      <c r="BQ89" s="2868" t="n"/>
      <c r="BR89" s="1476" t="n"/>
      <c r="BS89" s="1496" t="n"/>
      <c r="BT89" s="3420" t="n"/>
      <c r="BU89" s="2868" t="n"/>
      <c r="BV89" s="2868" t="n"/>
      <c r="BW89" s="2971" t="n"/>
      <c r="BX89" s="2971" t="n"/>
      <c r="BY89" s="2868" t="n"/>
      <c r="BZ89" s="1476" t="n"/>
      <c r="CA89" s="1496" t="n"/>
      <c r="CB89" s="3420" t="n"/>
      <c r="CC89" s="2868" t="n"/>
      <c r="CD89" s="2868" t="n"/>
      <c r="CE89" s="2971" t="n"/>
      <c r="CF89" s="2971" t="n"/>
      <c r="CG89" s="2868" t="n"/>
      <c r="CH89" s="1476" t="n"/>
      <c r="CI89" s="1496" t="n"/>
      <c r="CJ89" s="3420" t="n"/>
      <c r="CK89" s="2868" t="n"/>
      <c r="CL89" s="2868" t="n"/>
      <c r="CM89" s="2971" t="n"/>
      <c r="CN89" s="2971" t="n"/>
      <c r="CO89" s="2868" t="n"/>
      <c r="CP89" s="1476" t="n"/>
      <c r="CQ89" s="1492" t="n"/>
      <c r="CR89" s="3418">
        <f>+SUMIF($J$5:$CQ$5,CR$5,$J89:$CQ89)</f>
        <v/>
      </c>
      <c r="CS89" s="2868">
        <f>+SUMIF($D$5:$CQ$5,CS$5,$D89:$CQ89)</f>
        <v/>
      </c>
      <c r="CT89" s="2868" t="n">
        <v>36.7286992021823</v>
      </c>
      <c r="CU89" s="2868">
        <f>CR89-CS89</f>
        <v/>
      </c>
      <c r="CV89" s="2868">
        <f>CR89-CT89</f>
        <v/>
      </c>
      <c r="CW89" s="2868" t="n"/>
      <c r="CX89" s="2868">
        <f>IFERROR(CR89/CW89-1,"-")</f>
        <v/>
      </c>
      <c r="CY89" s="2868" t="n"/>
      <c r="CZ89" s="2868" t="n"/>
      <c r="DA89" s="2868" t="n"/>
      <c r="DB89" s="2868" t="n"/>
      <c r="DC89" s="2868" t="n"/>
      <c r="DD89" s="2868" t="n"/>
      <c r="DE89" s="1492" t="n"/>
      <c r="DF89" s="1492" t="n"/>
      <c r="DG89" s="1492" t="n"/>
      <c r="DH89" s="1492" t="n"/>
      <c r="DI89" s="1547" t="n"/>
      <c r="DJ89" s="3366">
        <f>SUM(D89,J89,P89,V89,AD89,AL89,AU89,BC89,BK89,BT89,CB89,CJ89)-CR89</f>
        <v/>
      </c>
      <c r="DK89" s="3366">
        <f>SUM(E89,K89,Q89,W89,AE89,AM89,AV89,BD89,BL89,BU89,CC89,CK89)-CS89</f>
        <v/>
      </c>
      <c r="DL89" s="3366">
        <f>SUM(G89,M89,S89,AA89,AI89,AR89,AZ89,BH89,BQ89,BY89,CG89,CO89)-CW89</f>
        <v/>
      </c>
      <c r="DM89" s="3366">
        <f>SUM(D89,J89,P89,V89,AD89,AL89,AU89,BC89,,BN89,BV89,CD89,CL89)-CT89</f>
        <v/>
      </c>
      <c r="DX89" s="2847">
        <f>(CS89-CZ89)*10^6</f>
        <v/>
      </c>
      <c r="DY89" s="2847">
        <f>(CT89-DC89)*10^6</f>
        <v/>
      </c>
      <c r="DZ89" s="2847">
        <f>(CW89-DD89)*10^6</f>
        <v/>
      </c>
    </row>
    <row customFormat="1" hidden="1" r="90" s="1438">
      <c r="B90" s="1453" t="inlineStr">
        <is>
          <t xml:space="preserve">    de BBCOM, LIBERCOM</t>
        </is>
      </c>
      <c r="C90" s="425" t="inlineStr">
        <is>
          <t>TRAF84</t>
        </is>
      </c>
      <c r="D90" s="3420" t="n"/>
      <c r="E90" s="2868" t="n"/>
      <c r="F90" s="3389" t="n"/>
      <c r="G90" s="2868" t="n"/>
      <c r="H90" s="1476" t="n"/>
      <c r="I90" s="1485" t="n"/>
      <c r="J90" s="3420" t="n"/>
      <c r="K90" s="2868" t="n"/>
      <c r="L90" s="3389" t="n"/>
      <c r="M90" s="2868" t="n"/>
      <c r="N90" s="1476" t="n"/>
      <c r="O90" s="1492" t="n"/>
      <c r="P90" s="3423" t="n"/>
      <c r="Q90" s="2868" t="n"/>
      <c r="R90" s="3389" t="n"/>
      <c r="S90" s="2868" t="n"/>
      <c r="T90" s="1476" t="n"/>
      <c r="U90" s="1557" t="n"/>
      <c r="V90" s="3423" t="n"/>
      <c r="W90" s="2868" t="n"/>
      <c r="X90" s="2868" t="n"/>
      <c r="Y90" s="2971" t="n"/>
      <c r="Z90" s="2971" t="n"/>
      <c r="AA90" s="2868" t="n"/>
      <c r="AB90" s="1476" t="n"/>
      <c r="AC90" s="1496" t="n"/>
      <c r="AD90" s="3423" t="n"/>
      <c r="AE90" s="2868" t="n"/>
      <c r="AF90" s="2868" t="n"/>
      <c r="AG90" s="2971" t="n"/>
      <c r="AH90" s="2971" t="n"/>
      <c r="AI90" s="2868" t="n"/>
      <c r="AJ90" s="1476" t="n"/>
      <c r="AK90" s="1496" t="n"/>
      <c r="AL90" s="3423" t="n"/>
      <c r="AM90" s="2868" t="n"/>
      <c r="AN90" s="2868" t="n"/>
      <c r="AO90" s="2868" t="n"/>
      <c r="AP90" s="2971" t="n"/>
      <c r="AQ90" s="2971" t="n"/>
      <c r="AR90" s="2868" t="n"/>
      <c r="AS90" s="1476" t="n"/>
      <c r="AT90" s="2869" t="n"/>
      <c r="AU90" s="3423" t="n"/>
      <c r="AV90" s="2868" t="n"/>
      <c r="AW90" s="2868" t="n"/>
      <c r="AX90" s="2971" t="n"/>
      <c r="AY90" s="2971" t="n"/>
      <c r="AZ90" s="2868" t="n"/>
      <c r="BA90" s="1476" t="n"/>
      <c r="BB90" s="1496" t="n"/>
      <c r="BC90" s="3423" t="n"/>
      <c r="BD90" s="2868" t="n"/>
      <c r="BE90" s="2868" t="n"/>
      <c r="BF90" s="2971" t="n"/>
      <c r="BG90" s="2971" t="n"/>
      <c r="BH90" s="2868" t="n"/>
      <c r="BI90" s="1476" t="n"/>
      <c r="BJ90" s="1496" t="n"/>
      <c r="BK90" s="3423" t="n"/>
      <c r="BL90" s="2868" t="n"/>
      <c r="BM90" s="2868" t="n"/>
      <c r="BN90" s="2868" t="n"/>
      <c r="BO90" s="2971" t="n"/>
      <c r="BP90" s="2971" t="n"/>
      <c r="BQ90" s="2868" t="n"/>
      <c r="BR90" s="1476" t="n"/>
      <c r="BS90" s="1496" t="n"/>
      <c r="BT90" s="3423" t="n"/>
      <c r="BU90" s="2868" t="n"/>
      <c r="BV90" s="2868" t="n"/>
      <c r="BW90" s="2971" t="n"/>
      <c r="BX90" s="2971" t="n"/>
      <c r="BY90" s="2868" t="n"/>
      <c r="BZ90" s="1476" t="n"/>
      <c r="CA90" s="1496" t="n"/>
      <c r="CB90" s="3423" t="n"/>
      <c r="CC90" s="2868" t="n"/>
      <c r="CD90" s="2868" t="n"/>
      <c r="CE90" s="2971" t="n"/>
      <c r="CF90" s="2971" t="n"/>
      <c r="CG90" s="2868" t="n"/>
      <c r="CH90" s="1476" t="n"/>
      <c r="CI90" s="1496" t="n"/>
      <c r="CJ90" s="3423" t="n"/>
      <c r="CK90" s="2868" t="n"/>
      <c r="CL90" s="2868" t="n"/>
      <c r="CM90" s="2971" t="n"/>
      <c r="CN90" s="2971" t="n"/>
      <c r="CO90" s="2868" t="n"/>
      <c r="CP90" s="1476" t="n"/>
      <c r="CQ90" s="1492" t="n"/>
      <c r="CR90" s="3418">
        <f>+SUMIF($J$5:$CQ$5,CR$5,$J90:$CQ90)</f>
        <v/>
      </c>
      <c r="CS90" s="2868">
        <f>+SUMIF($D$5:$CQ$5,CS$5,$D90:$CQ90)</f>
        <v/>
      </c>
      <c r="CT90" s="2868" t="n">
        <v>0</v>
      </c>
      <c r="CU90" s="2868">
        <f>CR90-CS90</f>
        <v/>
      </c>
      <c r="CV90" s="2868">
        <f>CR90-CT90</f>
        <v/>
      </c>
      <c r="CW90" s="2868" t="n"/>
      <c r="CX90" s="2868">
        <f>IFERROR(CR90/CW90-1,"-")</f>
        <v/>
      </c>
      <c r="CY90" s="2868" t="n"/>
      <c r="CZ90" s="2868" t="n"/>
      <c r="DA90" s="2868" t="n"/>
      <c r="DB90" s="2868" t="n"/>
      <c r="DC90" s="2868" t="n"/>
      <c r="DD90" s="2868" t="n"/>
      <c r="DE90" s="1492" t="n"/>
      <c r="DF90" s="1492" t="n"/>
      <c r="DG90" s="1492" t="n"/>
      <c r="DH90" s="1492" t="n"/>
      <c r="DI90" s="1547" t="n"/>
      <c r="DJ90" s="3366">
        <f>SUM(D90,J90,P90,V90,AD90,AL90,AU90,BC90,BK90,BT90,CB90,CJ90)-CR90</f>
        <v/>
      </c>
      <c r="DK90" s="3366">
        <f>SUM(E90,K90,Q90,W90,AE90,AM90,AV90,BD90,BL90,BU90,CC90,CK90)-CS90</f>
        <v/>
      </c>
      <c r="DL90" s="3366">
        <f>SUM(G90,M90,S90,AA90,AI90,AR90,AZ90,BH90,BQ90,BY90,CG90,CO90)-CW90</f>
        <v/>
      </c>
      <c r="DM90" s="3366">
        <f>SUM(D90,J90,P90,V90,AD90,AL90,AU90,BC90,,BN90,BV90,CD90,CL90)-CT90</f>
        <v/>
      </c>
      <c r="DX90" s="2847">
        <f>(CS90-CZ90)*10^6</f>
        <v/>
      </c>
      <c r="DY90" s="2847">
        <f>(CT90-DC90)*10^6</f>
        <v/>
      </c>
      <c r="DZ90" s="2847">
        <f>(CW90-DD90)*10^6</f>
        <v/>
      </c>
    </row>
    <row customHeight="1" ht="3.75" r="91">
      <c r="B91" s="211" t="n"/>
      <c r="C91" s="2996" t="n"/>
      <c r="D91" s="2944" t="n"/>
      <c r="E91" s="2944" t="n"/>
      <c r="F91" s="3383" t="n"/>
      <c r="G91" s="2944" t="n"/>
      <c r="H91" s="590" t="n"/>
      <c r="I91" s="39" t="n"/>
      <c r="J91" s="2944" t="n"/>
      <c r="K91" s="2944" t="n"/>
      <c r="L91" s="3383" t="n"/>
      <c r="M91" s="2944" t="n"/>
      <c r="N91" s="451" t="n"/>
      <c r="O91" s="451" t="n"/>
      <c r="P91" s="1556" t="n"/>
      <c r="Q91" s="2944" t="n"/>
      <c r="R91" s="451" t="n"/>
      <c r="S91" s="2944" t="n"/>
      <c r="T91" s="451" t="n"/>
      <c r="U91" s="451" t="n"/>
      <c r="V91" s="3424" t="n"/>
      <c r="W91" s="2944" t="n"/>
      <c r="X91" s="2944" t="n"/>
      <c r="Y91" s="3383" t="n"/>
      <c r="Z91" s="3383" t="n"/>
      <c r="AA91" s="2944" t="n"/>
      <c r="AB91" s="451" t="n"/>
      <c r="AC91" s="487" t="n"/>
      <c r="AD91" s="451" t="n"/>
      <c r="AE91" s="2944" t="n"/>
      <c r="AF91" s="451" t="n"/>
      <c r="AG91" s="451" t="n"/>
      <c r="AH91" s="451" t="n"/>
      <c r="AI91" s="451" t="n"/>
      <c r="AJ91" s="451" t="n"/>
      <c r="AK91" s="487" t="n"/>
      <c r="AL91" s="3425" t="n"/>
      <c r="AM91" s="2944" t="n"/>
      <c r="AN91" s="3426" t="n"/>
      <c r="AO91" s="3426" t="n"/>
      <c r="AP91" s="451" t="n"/>
      <c r="AQ91" s="451" t="n"/>
      <c r="AR91" s="3426" t="n"/>
      <c r="AS91" s="672" t="n"/>
      <c r="AT91" s="3427" t="n"/>
      <c r="AU91" s="3425" t="n"/>
      <c r="AV91" s="2944" t="n"/>
      <c r="AW91" s="3426" t="n"/>
      <c r="AX91" s="3383" t="n"/>
      <c r="AY91" s="3383" t="n"/>
      <c r="AZ91" s="2944" t="n"/>
      <c r="BA91" s="451" t="n"/>
      <c r="BB91" s="487" t="n"/>
      <c r="BC91" s="3425" t="n"/>
      <c r="BD91" s="2944" t="n"/>
      <c r="BE91" s="3426" t="n"/>
      <c r="BF91" s="3383" t="n"/>
      <c r="BG91" s="3383" t="n"/>
      <c r="BH91" s="2944" t="n"/>
      <c r="BI91" s="451" t="n"/>
      <c r="BJ91" s="487" t="n"/>
      <c r="BK91" s="353" t="n"/>
      <c r="BL91" s="2944" t="n"/>
      <c r="BM91" s="353" t="n"/>
      <c r="BN91" s="533" t="n"/>
      <c r="BO91" s="353" t="n"/>
      <c r="BP91" s="353" t="n"/>
      <c r="BQ91" s="353" t="n"/>
      <c r="BR91" s="353" t="n"/>
      <c r="BS91" s="482" t="n"/>
      <c r="BT91" s="1560" t="n"/>
      <c r="BU91" s="2944" t="n"/>
      <c r="BV91" s="533" t="n"/>
      <c r="BW91" s="533" t="n"/>
      <c r="BX91" s="533" t="n"/>
      <c r="BY91" s="533" t="n"/>
      <c r="BZ91" s="1562" t="n"/>
      <c r="CA91" s="487" t="n"/>
      <c r="CB91" s="800" t="n"/>
      <c r="CC91" s="2944" t="n"/>
      <c r="CD91" s="519" t="n"/>
      <c r="CE91" s="519" t="n"/>
      <c r="CF91" s="519" t="n"/>
      <c r="CG91" s="519" t="n"/>
      <c r="CH91" s="672" t="n"/>
      <c r="CI91" s="487" t="n"/>
      <c r="CJ91" s="2944" t="n"/>
      <c r="CK91" s="2944" t="n"/>
      <c r="CL91" s="2944" t="n"/>
      <c r="CM91" s="3383" t="n"/>
      <c r="CN91" s="3383" t="n"/>
      <c r="CO91" s="2944" t="n"/>
      <c r="CP91" s="590" t="n"/>
      <c r="CQ91" s="353" t="n"/>
      <c r="CR91" s="3428" t="n"/>
      <c r="CS91" s="2944" t="n"/>
      <c r="CT91" s="2944" t="n"/>
      <c r="CU91" s="3429" t="n"/>
      <c r="CV91" s="3429" t="n"/>
      <c r="CW91" s="3429" t="n"/>
      <c r="CX91" s="590">
        <f>IFERROR(CR91/CW91-1,"-")</f>
        <v/>
      </c>
      <c r="CY91" s="39" t="n"/>
      <c r="CZ91" s="2944" t="n"/>
      <c r="DA91" s="2944" t="n"/>
      <c r="DB91" s="2944" t="n"/>
      <c r="DC91" s="3429" t="n"/>
      <c r="DD91" s="2944" t="n"/>
      <c r="DE91" s="451" t="n"/>
      <c r="DF91" s="451" t="n"/>
      <c r="DG91" s="1541" t="n"/>
      <c r="DH91" s="1541" t="n"/>
      <c r="DI91" s="678" t="n"/>
      <c r="DJ91" s="3366">
        <f>SUM(D91,J91,P91,V91,AD91,AL91,AU91,BC91,BK91,BT91,CB91,CJ91)-CR91</f>
        <v/>
      </c>
      <c r="DK91" s="3366">
        <f>SUM(E91,K91,Q91,W91,AE91,AM91,AV91,BD91,BL91,BU91,CC91,CK91)-CS91</f>
        <v/>
      </c>
      <c r="DL91" s="3366">
        <f>SUM(G91,M91,S91,AA91,AI91,AR91,AZ91,BH91,BQ91,BY91,CG91,CO91)-CW91</f>
        <v/>
      </c>
      <c r="DM91" s="3366">
        <f>SUM(D91,J91,P91,V91,AD91,AL91,AU91,BC91,,BN91,BV91,CD91,CL91)-CT91</f>
        <v/>
      </c>
      <c r="DX91" s="2847">
        <f>(CS91-CZ91)*10^6</f>
        <v/>
      </c>
      <c r="DY91" s="2847">
        <f>(CT91-DC91)*10^6</f>
        <v/>
      </c>
      <c r="DZ91" s="2847">
        <f>(CW91-DD91)*10^6</f>
        <v/>
      </c>
    </row>
    <row customHeight="1" ht="3.75" r="92">
      <c r="C92" s="2996" t="n"/>
      <c r="BS92" s="1561" t="n"/>
      <c r="DJ92" s="3366">
        <f>SUM(D92,J92,P92,V92,AD92,AL92,AU92,BC92,BK92,BT92,CB92,CJ92)-CR92</f>
        <v/>
      </c>
      <c r="DK92" s="3366">
        <f>SUM(E92,K92,Q92,W92,AE92,AM92,AV92,BD92,BL92,BU92,CC92,CK92)-CS92</f>
        <v/>
      </c>
      <c r="DL92" s="3366">
        <f>SUM(G92,M92,S92,AA92,AI92,AR92,AZ92,BH92,BQ92,BY92,CG92,CO92)-CW92</f>
        <v/>
      </c>
      <c r="DM92" s="3366">
        <f>SUM(D92,J92,P92,V92,AD92,AL92,AU92,BC92,,BN92,BV92,CD92,CL92)-CT92</f>
        <v/>
      </c>
      <c r="DX92" s="2847">
        <f>(CS92-CZ92)*10^6</f>
        <v/>
      </c>
      <c r="DY92" s="2847">
        <f>(CT92-DC92)*10^6</f>
        <v/>
      </c>
      <c r="DZ92" s="2847">
        <f>(CW92-DD92)*10^6</f>
        <v/>
      </c>
    </row>
    <row customHeight="1" ht="3.75" r="93">
      <c r="C93" s="2996" t="n"/>
      <c r="DJ93" s="3366">
        <f>SUM(D93,J93,P93,V93,AD93,AL93,AU93,BC93,BK93,BT93,CB93,CJ93)-CR93</f>
        <v/>
      </c>
      <c r="DK93" s="3366">
        <f>SUM(E93,K93,Q93,W93,AE93,AM93,AV93,BD93,BL93,BU93,CC93,CK93)-CS93</f>
        <v/>
      </c>
      <c r="DL93" s="3366">
        <f>SUM(G93,M93,S93,AA93,AI93,AR93,AZ93,BH93,BQ93,BY93,CG93,CO93)-CW93</f>
        <v/>
      </c>
      <c r="DM93" s="3366">
        <f>SUM(D93,J93,P93,V93,AD93,AL93,AU93,BC93,,BN93,BV93,CD93,CL93)-CT93</f>
        <v/>
      </c>
      <c r="DX93" s="2847">
        <f>(CS93-CZ93)*10^6</f>
        <v/>
      </c>
      <c r="DY93" s="2847">
        <f>(CT93-DC93)*10^6</f>
        <v/>
      </c>
      <c r="DZ93" s="2847">
        <f>(CW93-DD93)*10^6</f>
        <v/>
      </c>
    </row>
    <row customFormat="1" customHeight="1" ht="19.5" r="94" s="2996"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  <c r="AG94" s="191" t="n"/>
      <c r="AH94" s="191" t="n"/>
      <c r="AI94" s="191" t="n"/>
      <c r="AJ94" s="191" t="n"/>
      <c r="AK94" s="191" t="n"/>
      <c r="AL94" s="191" t="n"/>
      <c r="AM94" s="191" t="n"/>
      <c r="AN94" s="191" t="n"/>
      <c r="AO94" s="191" t="n"/>
      <c r="AP94" s="191" t="n"/>
      <c r="AQ94" s="191" t="n"/>
      <c r="AR94" s="191" t="n"/>
      <c r="AS94" s="191" t="n"/>
      <c r="AT94" s="191" t="n"/>
      <c r="AU94" s="191" t="n"/>
      <c r="AV94" s="191" t="n"/>
      <c r="AW94" s="191" t="n"/>
      <c r="AX94" s="191" t="n"/>
      <c r="AY94" s="191" t="n"/>
      <c r="AZ94" s="191" t="n"/>
      <c r="BA94" s="191" t="n"/>
      <c r="BB94" s="191" t="n"/>
      <c r="BC94" s="191" t="n"/>
      <c r="BD94" s="191" t="n"/>
      <c r="BE94" s="191" t="n"/>
      <c r="BF94" s="191" t="n"/>
      <c r="BG94" s="191" t="n"/>
      <c r="BH94" s="191" t="n"/>
      <c r="BI94" s="191" t="n"/>
      <c r="BJ94" s="191" t="n"/>
      <c r="BK94" s="191" t="n"/>
      <c r="BL94" s="191" t="n"/>
      <c r="BM94" s="191" t="n"/>
      <c r="BN94" s="191" t="n"/>
      <c r="BO94" s="191" t="n"/>
      <c r="BP94" s="191" t="n"/>
      <c r="BQ94" s="191" t="n"/>
      <c r="BR94" s="191" t="n"/>
      <c r="BS94" s="191" t="n"/>
      <c r="BT94" s="191" t="n"/>
      <c r="BU94" s="191" t="n"/>
      <c r="BV94" s="191" t="n"/>
      <c r="BW94" s="191" t="n"/>
      <c r="BX94" s="191" t="n"/>
      <c r="BY94" s="191" t="n"/>
      <c r="BZ94" s="191" t="n"/>
      <c r="CA94" s="191" t="n"/>
      <c r="CB94" s="191" t="n"/>
      <c r="CC94" s="191" t="n"/>
      <c r="CD94" s="191" t="n"/>
      <c r="CE94" s="191" t="n"/>
      <c r="CF94" s="191" t="n"/>
      <c r="CG94" s="191" t="n"/>
      <c r="CH94" s="191" t="n"/>
      <c r="CI94" s="191" t="n"/>
      <c r="CJ94" s="191" t="n"/>
      <c r="CK94" s="191" t="n"/>
      <c r="CL94" s="191" t="n"/>
      <c r="CM94" s="191" t="n"/>
      <c r="CN94" s="191" t="n"/>
      <c r="CO94" s="191" t="n"/>
      <c r="CP94" s="191" t="n"/>
      <c r="CR94" s="3430" t="n"/>
      <c r="CS94" s="3431" t="n"/>
      <c r="CT94" s="3432" t="n"/>
      <c r="CU94" s="3432" t="n"/>
      <c r="CV94" s="3432" t="n"/>
      <c r="CZ94" s="2783" t="n"/>
      <c r="DI94" s="3015" t="n"/>
      <c r="DJ94" s="3433" t="n"/>
      <c r="DK94" s="3433" t="n"/>
      <c r="DL94" s="3433" t="n"/>
      <c r="DM94" s="3433" t="n"/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CS96" s="3434" t="n"/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8" defaultColWidth="10.8333333333333" defaultRowHeight="15.75"/>
  <cols>
    <col customWidth="1" max="2" min="2" width="42.1666666666667"/>
    <col customWidth="1" hidden="1" max="3" min="3" style="45" width="0.333333333333333"/>
    <col customWidth="1" hidden="1" max="4" min="4" width="17.8333333333333"/>
    <col customWidth="1" hidden="1" max="5" min="5" width="16.8333333333333"/>
    <col customWidth="1" hidden="1" max="6" min="6" width="17.5"/>
    <col customWidth="1" hidden="1" max="7" min="7" width="17"/>
    <col customWidth="1" hidden="1" max="8" min="8" style="3435" width="9.16666666666667"/>
    <col customWidth="1" hidden="1" max="9" min="9" style="45" width="0.166666666666667"/>
    <col customWidth="1" hidden="1" max="10" min="10" width="17"/>
    <col customWidth="1" hidden="1" max="11" min="11" width="17.5"/>
    <col customWidth="1" hidden="1" max="12" min="12" width="17"/>
    <col customWidth="1" hidden="1" max="13" min="13" width="15.8333333333333"/>
    <col customWidth="1" hidden="1" max="14" min="14" width="13.5"/>
    <col customWidth="1" hidden="1" max="15" min="15" style="45" width="0.333333333333333"/>
    <col customWidth="1" hidden="1" max="17" min="16" width="17.5"/>
    <col customWidth="1" hidden="1" max="17" min="17" width="13"/>
    <col customWidth="1" hidden="1" max="18" min="18" width="16.5"/>
    <col customWidth="1" hidden="1" max="19" min="19" width="17.8333333333333"/>
    <col customWidth="1" hidden="1" max="20" min="20" width="11.5"/>
    <col customWidth="1" hidden="1" max="21" min="21" style="1275" width="0.333333333333333"/>
    <col customWidth="1" max="25" min="22" style="45" width="22.8333333333333"/>
    <col customWidth="1" max="27" min="26" width="18"/>
    <col customWidth="1" max="28" min="28" style="3435" width="12.5"/>
    <col customWidth="1" max="29" min="29" width="0.166666666666667"/>
    <col customWidth="1" hidden="1" max="31" min="30" style="45" width="16"/>
    <col customWidth="1" hidden="1" max="31" min="31" width="13"/>
    <col customWidth="1" hidden="1" max="32" min="32" style="45" width="17.5"/>
    <col customWidth="1" hidden="1" max="33" min="33" style="45" width="14.5"/>
    <col customWidth="1" hidden="1" max="34" min="34" width="18.1666666666667"/>
    <col customWidth="1" hidden="1" max="35" min="35" width="15.8333333333333"/>
    <col customWidth="1" hidden="1" max="36" min="36" style="3435" width="10.6666666666667"/>
    <col customWidth="1" hidden="1" max="37" min="37" style="74" width="0.5"/>
    <col customWidth="1" hidden="1" max="38" min="38" style="45" width="17"/>
    <col customWidth="1" hidden="1" max="39" min="39" style="45" width="16.5"/>
    <col customWidth="1" hidden="1" max="40" min="40" style="45" width="17.8333333333333"/>
    <col customWidth="1" hidden="1" max="41" min="41" style="45" width="11.5"/>
    <col customWidth="1" hidden="1" max="42" min="42" width="17"/>
    <col customWidth="1" hidden="1" max="43" min="43" width="17.1666666666667"/>
    <col customWidth="1" hidden="1" max="44" min="44" style="3435" width="10.6666666666667"/>
    <col customWidth="1" hidden="1" max="45" min="45" width="0.5"/>
    <col customWidth="1" hidden="1" max="46" min="46" style="1276" width="16.8333333333333"/>
    <col customWidth="1" hidden="1" max="47" min="47" style="3436" width="16.1666666666667"/>
    <col customWidth="1" hidden="1" max="48" min="48" style="3437" width="17.5"/>
    <col customWidth="1" hidden="1" max="49" min="49" style="3437" width="16.8333333333333"/>
    <col customWidth="1" hidden="1" max="50" min="50" width="18"/>
    <col customWidth="1" hidden="1" max="51" min="51" width="17"/>
    <col customWidth="1" hidden="1" max="52" min="52" style="3435" width="10"/>
    <col customWidth="1" hidden="1" max="53" min="53" width="0.5"/>
    <col customWidth="1" hidden="1" max="54" min="54" style="45" width="17.8333333333333"/>
    <col customWidth="1" hidden="1" max="55" min="55" style="45" width="16.1666666666667"/>
    <col customWidth="1" hidden="1" max="56" min="56" style="45" width="17.5"/>
    <col customWidth="1" hidden="1" max="57" min="57" style="45" width="11.8333333333333"/>
    <col customWidth="1" hidden="1" max="58" min="58" width="16.1666666666667"/>
    <col customWidth="1" hidden="1" max="59" min="59" width="17"/>
    <col customWidth="1" hidden="1" max="60" min="60" style="3435" width="9.5"/>
    <col customWidth="1" hidden="1" max="61" min="61" width="0.166666666666667"/>
    <col customWidth="1" hidden="1" max="64" min="62" style="45" width="17.5"/>
    <col customWidth="1" hidden="1" max="63" min="63" width="13"/>
    <col customWidth="1" hidden="1" max="64" min="64" width="13"/>
    <col customWidth="1" hidden="1" max="65" min="65" style="45" width="17.8333333333333"/>
    <col customWidth="1" hidden="1" max="66" min="66" style="45" width="16.6666666666667"/>
    <col customWidth="1" hidden="1" max="67" min="67" width="16.8333333333333"/>
    <col customWidth="1" hidden="1" max="68" min="68" width="17"/>
    <col customWidth="1" hidden="1" max="69" min="69" style="3435" width="9.83333333333333"/>
    <col customWidth="1" hidden="1" max="70" min="70" width="0.166666666666667"/>
    <col customWidth="1" hidden="1" max="72" min="71" style="45" width="17"/>
    <col customWidth="1" hidden="1" max="72" min="72" width="13"/>
    <col customWidth="1" hidden="1" max="73" min="73" style="45" width="17.5"/>
    <col customWidth="1" hidden="1" max="74" min="74" style="45" width="16.1666666666667"/>
    <col customWidth="1" hidden="1" max="75" min="75" width="17.3333333333333"/>
    <col customWidth="1" hidden="1" max="76" min="76" width="17"/>
    <col customWidth="1" hidden="1" max="77" min="77" style="3435" width="10"/>
    <col customWidth="1" hidden="1" max="78" min="78" width="1.5"/>
    <col customWidth="1" hidden="1" max="79" min="79" style="45" width="16.8333333333333"/>
    <col customWidth="1" hidden="1" max="80" min="80" style="45" width="17"/>
    <col customWidth="1" hidden="1" max="82" min="81" style="45" width="17.1666666666667"/>
    <col customWidth="1" hidden="1" max="82" min="82" width="13"/>
    <col customWidth="1" hidden="1" max="83" min="83" width="17.8333333333333"/>
    <col customWidth="1" hidden="1" max="84" min="84" width="17"/>
    <col customWidth="1" hidden="1" max="85" min="85" style="3435" width="11.5"/>
    <col customWidth="1" hidden="1" max="86" min="86" width="0.333333333333333"/>
    <col customWidth="1" hidden="1" max="87" min="87" style="45" width="17.5"/>
    <col customWidth="1" hidden="1" max="89" min="88" style="45" width="17.8333333333333"/>
    <col customWidth="1" hidden="1" max="89" min="89" width="13"/>
    <col customWidth="1" hidden="1" max="90" min="90" style="45" width="17"/>
    <col customWidth="1" hidden="1" max="91" min="91" width="18.1666666666667"/>
    <col customWidth="1" hidden="1" max="92" min="92" width="17"/>
    <col customWidth="1" hidden="1" max="93" min="93" style="3435" width="10"/>
    <col customWidth="1" hidden="1" max="94" min="94" width="0.166666666666667"/>
    <col customWidth="1" max="95" min="95" width="18.8333333333333"/>
    <col customWidth="1" max="96" min="96" width="18.3333333333333"/>
    <col customWidth="1" max="97" min="97" width="19.5"/>
    <col customWidth="1" hidden="1" max="98" min="98" width="18.1666666666667"/>
    <col customWidth="1" max="99" min="99" width="17.5"/>
    <col customWidth="1" hidden="1" max="100" min="100" width="17.5"/>
    <col customWidth="1" max="101" min="101" width="11.5"/>
    <col customWidth="1" max="102" min="102" width="3.33333333333333"/>
    <col customWidth="1" hidden="1" max="103" min="103" width="16.8333333333333"/>
    <col customWidth="1" hidden="1" max="104" min="104" width="17.1666666666667"/>
    <col customWidth="1" hidden="1" max="105" min="105" width="16.5"/>
    <col customWidth="1" hidden="1" max="106" min="106" width="17.1666666666667"/>
    <col customWidth="1" hidden="1" max="107" min="107" width="15.6666666666667"/>
    <col customWidth="1" hidden="1" max="109" min="108" width="16.5"/>
    <col customWidth="1" hidden="1" max="109" min="109" width="13"/>
    <col customWidth="1" hidden="1" max="110" min="110" width="15.6666666666667"/>
    <col customWidth="1" hidden="1" max="111" min="111" width="17.5"/>
    <col customWidth="1" hidden="1" max="112" min="112" width="13"/>
  </cols>
  <sheetData>
    <row r="1">
      <c r="B1" s="2605" t="n"/>
      <c r="D1" s="74" t="n"/>
      <c r="E1" s="1297" t="n"/>
      <c r="J1" s="74" t="n"/>
      <c r="K1" s="1297" t="n"/>
      <c r="N1" s="74" t="n"/>
      <c r="P1" s="74" t="n"/>
      <c r="Q1" s="1297" t="n"/>
      <c r="R1" s="1297" t="n"/>
      <c r="U1" s="1326" t="n"/>
      <c r="V1" s="74" t="n"/>
      <c r="W1" s="1297" t="n"/>
      <c r="X1" s="3437" t="n"/>
      <c r="Y1" s="3437" t="n"/>
      <c r="AD1" s="74" t="n"/>
      <c r="AE1" s="1297" t="n"/>
      <c r="AF1" s="3437" t="n"/>
      <c r="AG1" s="3437" t="n"/>
      <c r="AK1" s="1362" t="n"/>
      <c r="AL1" s="74" t="n"/>
      <c r="AM1" s="2605" t="n"/>
      <c r="AN1" s="3437" t="n"/>
      <c r="AO1" s="3437" t="n"/>
      <c r="AS1" s="45" t="n"/>
      <c r="AT1" s="1369" t="n"/>
      <c r="AU1" s="2759" t="n"/>
      <c r="AV1" s="3438" t="n"/>
      <c r="AW1" s="3438" t="n"/>
      <c r="AX1" s="1380" t="n"/>
      <c r="AY1" s="1380" t="n"/>
      <c r="AZ1" s="3439" t="n"/>
      <c r="BA1" s="1383" t="n"/>
      <c r="BB1" s="1369" t="n"/>
      <c r="BC1" s="2759" t="n"/>
      <c r="BD1" s="3438" t="n"/>
      <c r="BE1" s="3438" t="n"/>
      <c r="BF1" s="1380" t="n"/>
      <c r="BG1" s="1380" t="n"/>
      <c r="BH1" s="2759" t="n"/>
      <c r="BI1" s="1384" t="n"/>
      <c r="BJ1" s="2605" t="n"/>
      <c r="BK1" s="2605" t="n"/>
      <c r="BL1" s="2605" t="n"/>
      <c r="BM1" s="2605" t="n"/>
      <c r="BN1" s="2605" t="n"/>
      <c r="BO1" s="1369" t="n"/>
      <c r="BP1" s="1369" t="n"/>
      <c r="BQ1" s="1369" t="n">
        <v>-0.0848202751626559</v>
      </c>
      <c r="BS1" s="74" t="n"/>
      <c r="BT1" s="74" t="n"/>
      <c r="BU1" s="74" t="n"/>
      <c r="CQ1" s="3440" t="n"/>
      <c r="CR1" s="3440" t="n"/>
      <c r="CS1" s="3437" t="n"/>
      <c r="CT1" s="45" t="n"/>
      <c r="CW1" s="3435" t="n"/>
    </row>
    <row customHeight="1" ht="16.5" r="2">
      <c r="A2" s="961" t="n"/>
      <c r="B2" s="961" t="n"/>
      <c r="C2" s="961" t="n"/>
      <c r="D2" s="3441" t="n">
        <v>46023</v>
      </c>
      <c r="E2" s="3442" t="n"/>
      <c r="F2" s="3442" t="n"/>
      <c r="G2" s="3442" t="n"/>
      <c r="H2" s="3442" t="n"/>
      <c r="I2" s="961" t="n"/>
      <c r="J2" s="3441" t="n">
        <v>46054</v>
      </c>
      <c r="K2" s="3442" t="n"/>
      <c r="L2" s="3442" t="n"/>
      <c r="M2" s="3442" t="n"/>
      <c r="N2" s="3442" t="n"/>
      <c r="O2" s="961" t="n"/>
      <c r="P2" s="3441" t="n">
        <v>46082</v>
      </c>
      <c r="Q2" s="3442" t="n"/>
      <c r="R2" s="3442" t="n"/>
      <c r="S2" s="3442" t="n"/>
      <c r="T2" s="3442" t="n"/>
      <c r="U2" s="1326" t="n"/>
      <c r="V2" s="3441" t="n">
        <v>46113</v>
      </c>
      <c r="W2" s="3442" t="n"/>
      <c r="X2" s="3442" t="n"/>
      <c r="Y2" s="3442" t="n"/>
      <c r="Z2" s="3442" t="n"/>
      <c r="AA2" s="3442" t="n"/>
      <c r="AB2" s="3442" t="n"/>
      <c r="AD2" s="3441" t="n">
        <v>46143</v>
      </c>
      <c r="AE2" s="3442" t="n"/>
      <c r="AF2" s="3442" t="n"/>
      <c r="AG2" s="3442" t="n"/>
      <c r="AH2" s="3442" t="n"/>
      <c r="AI2" s="3442" t="n"/>
      <c r="AJ2" s="3442" t="n"/>
      <c r="AK2" s="1319" t="n"/>
      <c r="AL2" s="3441" t="n">
        <v>46174</v>
      </c>
      <c r="AM2" s="3442" t="n"/>
      <c r="AN2" s="3442" t="n"/>
      <c r="AO2" s="3442" t="n"/>
      <c r="AP2" s="3442" t="n"/>
      <c r="AQ2" s="3442" t="n"/>
      <c r="AR2" s="3442" t="n"/>
      <c r="AS2" s="961" t="n"/>
      <c r="AT2" s="3441" t="n">
        <v>46204</v>
      </c>
      <c r="AU2" s="3442" t="n"/>
      <c r="AV2" s="3442" t="n"/>
      <c r="AW2" s="3442" t="n"/>
      <c r="AX2" s="3442" t="n"/>
      <c r="AY2" s="3442" t="n"/>
      <c r="AZ2" s="3442" t="n"/>
      <c r="BA2" s="961" t="n"/>
      <c r="BB2" s="3441" t="n">
        <v>46235</v>
      </c>
      <c r="BC2" s="3442" t="n"/>
      <c r="BD2" s="3442" t="n"/>
      <c r="BE2" s="3442" t="n"/>
      <c r="BF2" s="3442" t="n"/>
      <c r="BG2" s="3442" t="n"/>
      <c r="BH2" s="3442" t="n"/>
      <c r="BI2" s="961" t="n"/>
      <c r="BJ2" s="3441" t="n">
        <v>46266</v>
      </c>
      <c r="BK2" s="3442" t="n"/>
      <c r="BL2" s="3442" t="n"/>
      <c r="BM2" s="3442" t="n"/>
      <c r="BN2" s="3442" t="n"/>
      <c r="BO2" s="3442" t="n"/>
      <c r="BP2" s="3442" t="n"/>
      <c r="BQ2" s="3443" t="n"/>
      <c r="BS2" s="3441" t="n">
        <v>46296</v>
      </c>
      <c r="BT2" s="3442" t="n"/>
      <c r="BU2" s="3442" t="n"/>
      <c r="BV2" s="3442" t="n"/>
      <c r="BW2" s="3442" t="n"/>
      <c r="BX2" s="3442" t="n"/>
      <c r="BY2" s="3442" t="n"/>
      <c r="CA2" s="3441" t="n">
        <v>46327</v>
      </c>
      <c r="CB2" s="3442" t="n"/>
      <c r="CC2" s="3442" t="n"/>
      <c r="CD2" s="3442" t="n"/>
      <c r="CE2" s="3442" t="n"/>
      <c r="CF2" s="3442" t="n"/>
      <c r="CG2" s="3442" t="n"/>
      <c r="CI2" s="3441" t="n">
        <v>46357</v>
      </c>
      <c r="CJ2" s="3442" t="n"/>
      <c r="CK2" s="3442" t="n"/>
      <c r="CL2" s="3442" t="n"/>
      <c r="CM2" s="3442" t="n"/>
      <c r="CN2" s="3442" t="n"/>
      <c r="CO2" s="3442" t="n"/>
      <c r="CQ2" s="1178" t="inlineStr">
        <is>
          <t>Cumulé</t>
        </is>
      </c>
      <c r="CR2" s="3442" t="n"/>
      <c r="CS2" s="3442" t="n"/>
      <c r="CT2" s="3442" t="n"/>
      <c r="CU2" s="3442" t="n"/>
      <c r="CV2" s="3442" t="n"/>
      <c r="CW2" s="3442" t="n"/>
      <c r="CY2" s="1226" t="inlineStr">
        <is>
          <t>Annuel</t>
        </is>
      </c>
    </row>
    <row customHeight="1" ht="44.25" r="3">
      <c r="A3" s="961" t="n"/>
      <c r="B3" s="961" t="n"/>
      <c r="C3" s="961" t="n"/>
      <c r="D3" s="964" t="inlineStr">
        <is>
          <t>Réel &lt;Mois&gt;</t>
        </is>
      </c>
      <c r="E3" s="990" t="inlineStr">
        <is>
          <t>Réel &lt;Mois&gt;</t>
        </is>
      </c>
      <c r="F3" s="990" t="inlineStr">
        <is>
          <t>Budget</t>
        </is>
      </c>
      <c r="G3" s="990" t="inlineStr">
        <is>
          <t>Ecart vs.</t>
        </is>
      </c>
      <c r="H3" s="3444" t="inlineStr">
        <is>
          <t>% Evol/</t>
        </is>
      </c>
      <c r="I3" s="961" t="n"/>
      <c r="J3" s="964" t="inlineStr">
        <is>
          <t>Réel &lt;Mois&gt;</t>
        </is>
      </c>
      <c r="K3" s="990" t="inlineStr">
        <is>
          <t>Réel &lt;Mois&gt;</t>
        </is>
      </c>
      <c r="L3" s="990" t="inlineStr">
        <is>
          <t>Budget</t>
        </is>
      </c>
      <c r="M3" s="990" t="inlineStr">
        <is>
          <t>Ecart vs.</t>
        </is>
      </c>
      <c r="N3" s="3444" t="inlineStr">
        <is>
          <t>% Evol/</t>
        </is>
      </c>
      <c r="O3" s="961" t="n"/>
      <c r="P3" s="964" t="inlineStr">
        <is>
          <t>Réel &lt;Mois&gt;</t>
        </is>
      </c>
      <c r="Q3" s="990" t="inlineStr">
        <is>
          <t>Réel &lt;Mois&gt;</t>
        </is>
      </c>
      <c r="R3" s="990" t="inlineStr">
        <is>
          <t>Budget</t>
        </is>
      </c>
      <c r="S3" s="990" t="inlineStr">
        <is>
          <t>Ecart vs.</t>
        </is>
      </c>
      <c r="T3" s="3444" t="inlineStr">
        <is>
          <t>% Evol/</t>
        </is>
      </c>
      <c r="U3" s="1326" t="n"/>
      <c r="V3" s="964" t="inlineStr">
        <is>
          <t>Réel &lt;Mois&gt;</t>
        </is>
      </c>
      <c r="W3" s="990" t="inlineStr">
        <is>
          <t>Réel &lt;Mois&gt;</t>
        </is>
      </c>
      <c r="X3" s="990" t="inlineStr">
        <is>
          <t>Budget</t>
        </is>
      </c>
      <c r="Y3" s="990" t="inlineStr">
        <is>
          <t>Budget</t>
        </is>
      </c>
      <c r="Z3" s="990" t="inlineStr">
        <is>
          <t>Ecart vs.</t>
        </is>
      </c>
      <c r="AA3" s="990" t="inlineStr">
        <is>
          <t>Ecart vs.</t>
        </is>
      </c>
      <c r="AB3" s="3444" t="inlineStr">
        <is>
          <t>% Evol/</t>
        </is>
      </c>
      <c r="AD3" s="964" t="inlineStr">
        <is>
          <t>Réel &lt;Mois&gt;</t>
        </is>
      </c>
      <c r="AE3" s="990" t="inlineStr">
        <is>
          <t>Réel &lt;Mois&gt;</t>
        </is>
      </c>
      <c r="AF3" s="990" t="inlineStr">
        <is>
          <t>Budget</t>
        </is>
      </c>
      <c r="AG3" s="990" t="inlineStr">
        <is>
          <t>Budget</t>
        </is>
      </c>
      <c r="AH3" s="990" t="inlineStr">
        <is>
          <t>Ecart vs.</t>
        </is>
      </c>
      <c r="AI3" s="990" t="inlineStr">
        <is>
          <t>Ecart vs.</t>
        </is>
      </c>
      <c r="AJ3" s="3444" t="inlineStr">
        <is>
          <t>% Evol/</t>
        </is>
      </c>
      <c r="AK3" s="1319" t="n"/>
      <c r="AL3" s="964" t="inlineStr">
        <is>
          <t>Réel &lt;Mois&gt;</t>
        </is>
      </c>
      <c r="AM3" s="990" t="inlineStr">
        <is>
          <t>Réel &lt;Mois&gt;</t>
        </is>
      </c>
      <c r="AN3" s="990" t="inlineStr">
        <is>
          <t>Budget</t>
        </is>
      </c>
      <c r="AO3" s="990" t="inlineStr">
        <is>
          <t>Budget</t>
        </is>
      </c>
      <c r="AP3" s="990" t="inlineStr">
        <is>
          <t>Ecart vs.</t>
        </is>
      </c>
      <c r="AQ3" s="990" t="inlineStr">
        <is>
          <t>Ecart vs.</t>
        </is>
      </c>
      <c r="AR3" s="3444" t="inlineStr">
        <is>
          <t>% Evol/</t>
        </is>
      </c>
      <c r="AS3" s="961" t="n"/>
      <c r="AT3" s="964" t="inlineStr">
        <is>
          <t>Réel &lt;Mois&gt;</t>
        </is>
      </c>
      <c r="AU3" s="3445" t="inlineStr">
        <is>
          <t>Réel &lt;Mois&gt;</t>
        </is>
      </c>
      <c r="AV3" s="3446" t="inlineStr">
        <is>
          <t>Budget</t>
        </is>
      </c>
      <c r="AW3" s="3446" t="inlineStr">
        <is>
          <t>Budget</t>
        </is>
      </c>
      <c r="AX3" s="990" t="inlineStr">
        <is>
          <t>Ecart vs.</t>
        </is>
      </c>
      <c r="AY3" s="990" t="inlineStr">
        <is>
          <t>Ecart vs.</t>
        </is>
      </c>
      <c r="AZ3" s="3444" t="inlineStr">
        <is>
          <t>% Evol/</t>
        </is>
      </c>
      <c r="BA3" s="961" t="n"/>
      <c r="BB3" s="964" t="inlineStr">
        <is>
          <t>Réel &lt;Mois&gt;</t>
        </is>
      </c>
      <c r="BC3" s="990" t="inlineStr">
        <is>
          <t>Réel &lt;Mois&gt;</t>
        </is>
      </c>
      <c r="BD3" s="990" t="inlineStr">
        <is>
          <t>Budget</t>
        </is>
      </c>
      <c r="BE3" s="990" t="inlineStr">
        <is>
          <t>Budget</t>
        </is>
      </c>
      <c r="BF3" s="990" t="inlineStr">
        <is>
          <t>Ecart vs.</t>
        </is>
      </c>
      <c r="BG3" s="990" t="inlineStr">
        <is>
          <t>Ecart vs.</t>
        </is>
      </c>
      <c r="BH3" s="3444" t="inlineStr">
        <is>
          <t>% Evol/</t>
        </is>
      </c>
      <c r="BI3" s="961" t="n"/>
      <c r="BJ3" s="964" t="inlineStr">
        <is>
          <t>Réel &lt;Mois&gt;</t>
        </is>
      </c>
      <c r="BK3" s="990" t="inlineStr">
        <is>
          <t>Réel &lt;Mois&gt;</t>
        </is>
      </c>
      <c r="BL3" s="990" t="inlineStr">
        <is>
          <t>Budget</t>
        </is>
      </c>
      <c r="BM3" s="990" t="inlineStr">
        <is>
          <t>Budget</t>
        </is>
      </c>
      <c r="BN3" s="990" t="inlineStr">
        <is>
          <t>Budget</t>
        </is>
      </c>
      <c r="BO3" s="990" t="inlineStr">
        <is>
          <t>Ecart vs.</t>
        </is>
      </c>
      <c r="BP3" s="990" t="inlineStr">
        <is>
          <t>Ecart vs.</t>
        </is>
      </c>
      <c r="BQ3" s="3444" t="inlineStr">
        <is>
          <t>% Evol/</t>
        </is>
      </c>
      <c r="BS3" s="964" t="inlineStr">
        <is>
          <t>Réel &lt;Mois&gt;</t>
        </is>
      </c>
      <c r="BT3" s="990" t="inlineStr">
        <is>
          <t>Réel &lt;Mois&gt;</t>
        </is>
      </c>
      <c r="BU3" s="990" t="inlineStr">
        <is>
          <t>Budget</t>
        </is>
      </c>
      <c r="BV3" s="990" t="inlineStr">
        <is>
          <t>Budget</t>
        </is>
      </c>
      <c r="BW3" s="990" t="inlineStr">
        <is>
          <t>Ecart vs.</t>
        </is>
      </c>
      <c r="BX3" s="990" t="inlineStr">
        <is>
          <t>Ecart vs.</t>
        </is>
      </c>
      <c r="BY3" s="3444" t="inlineStr">
        <is>
          <t>% Evol/</t>
        </is>
      </c>
      <c r="CA3" s="964" t="inlineStr">
        <is>
          <t>Réel &lt;Mois&gt;</t>
        </is>
      </c>
      <c r="CB3" s="990" t="inlineStr">
        <is>
          <t>Réel &lt;Mois&gt;</t>
        </is>
      </c>
      <c r="CC3" s="990" t="inlineStr">
        <is>
          <t>Budget</t>
        </is>
      </c>
      <c r="CD3" s="990" t="inlineStr">
        <is>
          <t>Budget</t>
        </is>
      </c>
      <c r="CE3" s="990" t="inlineStr">
        <is>
          <t>Ecart vs.</t>
        </is>
      </c>
      <c r="CF3" s="990" t="inlineStr">
        <is>
          <t>Ecart vs.</t>
        </is>
      </c>
      <c r="CG3" s="3444" t="inlineStr">
        <is>
          <t>% Evol/</t>
        </is>
      </c>
      <c r="CI3" s="964" t="inlineStr">
        <is>
          <t>Réel &lt;Mois&gt;</t>
        </is>
      </c>
      <c r="CJ3" s="990" t="inlineStr">
        <is>
          <t>Réel &lt;Mois&gt;</t>
        </is>
      </c>
      <c r="CK3" s="990" t="inlineStr">
        <is>
          <t>Budget</t>
        </is>
      </c>
      <c r="CL3" s="990" t="inlineStr">
        <is>
          <t>Budget</t>
        </is>
      </c>
      <c r="CM3" s="990" t="inlineStr">
        <is>
          <t>Ecart vs.</t>
        </is>
      </c>
      <c r="CN3" s="990" t="inlineStr">
        <is>
          <t>Ecart vs.</t>
        </is>
      </c>
      <c r="CO3" s="3444" t="inlineStr">
        <is>
          <t>% Evol/</t>
        </is>
      </c>
      <c r="CQ3" s="1228" t="inlineStr">
        <is>
          <t>Réel &lt;Mois&gt;</t>
        </is>
      </c>
      <c r="CR3" s="1228" t="inlineStr">
        <is>
          <t>Réel &lt;Mois&gt;</t>
        </is>
      </c>
      <c r="CS3" s="1228" t="inlineStr">
        <is>
          <t>Budget</t>
        </is>
      </c>
      <c r="CT3" s="1228" t="inlineStr">
        <is>
          <t>Budget</t>
        </is>
      </c>
      <c r="CU3" s="1207" t="inlineStr">
        <is>
          <t>Ecart vs.</t>
        </is>
      </c>
      <c r="CV3" s="1207" t="inlineStr">
        <is>
          <t>Ecart vs.</t>
        </is>
      </c>
      <c r="CW3" s="3447" t="inlineStr">
        <is>
          <t>% Evol/</t>
        </is>
      </c>
      <c r="CY3" s="1228" t="inlineStr">
        <is>
          <t>Budget</t>
        </is>
      </c>
      <c r="CZ3" s="1228" t="inlineStr">
        <is>
          <t>Actu1</t>
        </is>
      </c>
      <c r="DA3" s="1228" t="inlineStr">
        <is>
          <t>Actu2</t>
        </is>
      </c>
      <c r="DB3" s="1228" t="inlineStr">
        <is>
          <t>Actu3</t>
        </is>
      </c>
      <c r="DC3" s="1228" t="inlineStr">
        <is>
          <t>Réel &lt;Mois&gt;</t>
        </is>
      </c>
      <c r="DD3" s="1228" t="inlineStr">
        <is>
          <t>% Bud /</t>
        </is>
      </c>
      <c r="DE3" s="1228" t="inlineStr">
        <is>
          <t>% Actu 1 /</t>
        </is>
      </c>
      <c r="DF3" s="1228" t="inlineStr">
        <is>
          <t>% Actu 2 /</t>
        </is>
      </c>
      <c r="DG3" s="1228" t="inlineStr">
        <is>
          <t>% Actu 3 /</t>
        </is>
      </c>
    </row>
    <row customHeight="1" ht="37.5" r="4">
      <c r="A4" s="961" t="n"/>
      <c r="B4" s="965" t="inlineStr">
        <is>
          <t>En monnaie locale</t>
        </is>
      </c>
      <c r="C4" s="966" t="n"/>
      <c r="D4" s="1278" t="inlineStr">
        <is>
          <t>2026</t>
        </is>
      </c>
      <c r="E4" s="1278" t="inlineStr">
        <is>
          <t>2025</t>
        </is>
      </c>
      <c r="F4" s="1278" t="inlineStr">
        <is>
          <t>2026</t>
        </is>
      </c>
      <c r="G4" s="1278" t="inlineStr">
        <is>
          <t>Budget</t>
        </is>
      </c>
      <c r="H4" s="1278" t="inlineStr">
        <is>
          <t>2025</t>
        </is>
      </c>
      <c r="I4" s="961" t="n"/>
      <c r="J4" s="1278" t="inlineStr">
        <is>
          <t>2026</t>
        </is>
      </c>
      <c r="K4" s="1278" t="inlineStr">
        <is>
          <t>2025</t>
        </is>
      </c>
      <c r="L4" s="1278" t="inlineStr">
        <is>
          <t>2026</t>
        </is>
      </c>
      <c r="M4" s="1278" t="inlineStr">
        <is>
          <t>Budget</t>
        </is>
      </c>
      <c r="N4" s="1278" t="inlineStr">
        <is>
          <t>2025</t>
        </is>
      </c>
      <c r="O4" s="961" t="n"/>
      <c r="P4" s="1278" t="inlineStr">
        <is>
          <t>2026</t>
        </is>
      </c>
      <c r="Q4" s="1278" t="inlineStr">
        <is>
          <t>2025</t>
        </is>
      </c>
      <c r="R4" s="1278" t="inlineStr">
        <is>
          <t>2026</t>
        </is>
      </c>
      <c r="S4" s="1278" t="inlineStr">
        <is>
          <t>Budget</t>
        </is>
      </c>
      <c r="T4" s="1278" t="inlineStr">
        <is>
          <t>2025</t>
        </is>
      </c>
      <c r="U4" s="1326" t="n"/>
      <c r="V4" s="1278" t="inlineStr">
        <is>
          <t>2026</t>
        </is>
      </c>
      <c r="W4" s="1278" t="inlineStr">
        <is>
          <t>2025</t>
        </is>
      </c>
      <c r="X4" s="1278" t="inlineStr">
        <is>
          <t>2026</t>
        </is>
      </c>
      <c r="Y4" s="1278" t="inlineStr">
        <is>
          <t>Actu 1</t>
        </is>
      </c>
      <c r="Z4" s="1278" t="inlineStr">
        <is>
          <t>Budget</t>
        </is>
      </c>
      <c r="AA4" s="1278" t="inlineStr">
        <is>
          <t>Actu 1</t>
        </is>
      </c>
      <c r="AB4" s="1278" t="inlineStr">
        <is>
          <t>2025</t>
        </is>
      </c>
      <c r="AD4" s="1278" t="inlineStr">
        <is>
          <t>2026</t>
        </is>
      </c>
      <c r="AE4" s="1278" t="inlineStr">
        <is>
          <t>2025</t>
        </is>
      </c>
      <c r="AF4" s="1278" t="inlineStr">
        <is>
          <t>2026</t>
        </is>
      </c>
      <c r="AG4" s="1278" t="inlineStr">
        <is>
          <t>Actu 1</t>
        </is>
      </c>
      <c r="AH4" s="1278" t="inlineStr">
        <is>
          <t>Budget</t>
        </is>
      </c>
      <c r="AI4" s="1278" t="inlineStr">
        <is>
          <t>Actu 1</t>
        </is>
      </c>
      <c r="AJ4" s="1278" t="inlineStr">
        <is>
          <t>2025</t>
        </is>
      </c>
      <c r="AK4" s="1319" t="n"/>
      <c r="AL4" s="1278" t="inlineStr">
        <is>
          <t>2026</t>
        </is>
      </c>
      <c r="AM4" s="1278" t="inlineStr">
        <is>
          <t>2025</t>
        </is>
      </c>
      <c r="AN4" s="1278" t="inlineStr">
        <is>
          <t>2026</t>
        </is>
      </c>
      <c r="AO4" s="1278" t="inlineStr">
        <is>
          <t>Actu 1</t>
        </is>
      </c>
      <c r="AP4" s="1278" t="inlineStr">
        <is>
          <t>Budget</t>
        </is>
      </c>
      <c r="AQ4" s="1278" t="inlineStr">
        <is>
          <t>Actu2</t>
        </is>
      </c>
      <c r="AR4" s="1278" t="inlineStr">
        <is>
          <t>2025</t>
        </is>
      </c>
      <c r="AS4" s="1374" t="n"/>
      <c r="AT4" s="1278" t="inlineStr">
        <is>
          <t>2026</t>
        </is>
      </c>
      <c r="AU4" s="1278" t="inlineStr">
        <is>
          <t>2025</t>
        </is>
      </c>
      <c r="AV4" s="1278" t="inlineStr">
        <is>
          <t>2026</t>
        </is>
      </c>
      <c r="AW4" s="3448" t="inlineStr">
        <is>
          <t>Actu 2</t>
        </is>
      </c>
      <c r="AX4" s="1278" t="inlineStr">
        <is>
          <t>Budget</t>
        </is>
      </c>
      <c r="AY4" s="1278" t="inlineStr">
        <is>
          <t>Actu 2</t>
        </is>
      </c>
      <c r="AZ4" s="1278" t="inlineStr">
        <is>
          <t>2025</t>
        </is>
      </c>
      <c r="BA4" s="1374" t="n"/>
      <c r="BB4" s="1278" t="inlineStr">
        <is>
          <t>2026</t>
        </is>
      </c>
      <c r="BC4" s="1278" t="inlineStr">
        <is>
          <t>2025</t>
        </is>
      </c>
      <c r="BD4" s="1278" t="inlineStr">
        <is>
          <t>2026</t>
        </is>
      </c>
      <c r="BE4" s="1278" t="inlineStr">
        <is>
          <t>Actu 2</t>
        </is>
      </c>
      <c r="BF4" s="1278" t="inlineStr">
        <is>
          <t>Budget</t>
        </is>
      </c>
      <c r="BG4" s="1278" t="inlineStr">
        <is>
          <t>Actu 2</t>
        </is>
      </c>
      <c r="BH4" s="1278" t="inlineStr">
        <is>
          <t>2025</t>
        </is>
      </c>
      <c r="BI4" s="1374" t="n"/>
      <c r="BJ4" s="1278" t="inlineStr">
        <is>
          <t>2026</t>
        </is>
      </c>
      <c r="BK4" s="1278" t="inlineStr">
        <is>
          <t>2025</t>
        </is>
      </c>
      <c r="BL4" s="1278" t="inlineStr">
        <is>
          <t>2026</t>
        </is>
      </c>
      <c r="BM4" s="1278" t="inlineStr">
        <is>
          <t>Actu 2</t>
        </is>
      </c>
      <c r="BN4" s="1278" t="inlineStr">
        <is>
          <t>Actu 3</t>
        </is>
      </c>
      <c r="BO4" s="1278" t="inlineStr">
        <is>
          <t>Budget</t>
        </is>
      </c>
      <c r="BP4" s="1278" t="inlineStr">
        <is>
          <t>Actu3</t>
        </is>
      </c>
      <c r="BQ4" s="1278" t="inlineStr">
        <is>
          <t>2025</t>
        </is>
      </c>
      <c r="BS4" s="1278" t="inlineStr">
        <is>
          <t>2026</t>
        </is>
      </c>
      <c r="BT4" s="1278" t="inlineStr">
        <is>
          <t>2025</t>
        </is>
      </c>
      <c r="BU4" s="1278" t="inlineStr">
        <is>
          <t>2026</t>
        </is>
      </c>
      <c r="BV4" s="1278" t="inlineStr">
        <is>
          <t>Actu 3</t>
        </is>
      </c>
      <c r="BW4" s="1278" t="inlineStr">
        <is>
          <t>Budget</t>
        </is>
      </c>
      <c r="BX4" s="1278" t="inlineStr">
        <is>
          <t>Actu 3</t>
        </is>
      </c>
      <c r="BY4" s="1278" t="inlineStr">
        <is>
          <t>2025</t>
        </is>
      </c>
      <c r="CA4" s="1278" t="inlineStr">
        <is>
          <t>2026</t>
        </is>
      </c>
      <c r="CB4" s="1278" t="inlineStr">
        <is>
          <t>2025</t>
        </is>
      </c>
      <c r="CC4" s="1278" t="inlineStr">
        <is>
          <t>2026</t>
        </is>
      </c>
      <c r="CD4" s="1278" t="inlineStr">
        <is>
          <t>Actu 3</t>
        </is>
      </c>
      <c r="CE4" s="1278" t="inlineStr">
        <is>
          <t>Budget</t>
        </is>
      </c>
      <c r="CF4" s="1278" t="inlineStr">
        <is>
          <t>Actu 3</t>
        </is>
      </c>
      <c r="CG4" s="1278" t="inlineStr">
        <is>
          <t>2025</t>
        </is>
      </c>
      <c r="CI4" s="1278" t="inlineStr">
        <is>
          <t>2026</t>
        </is>
      </c>
      <c r="CJ4" s="1278" t="inlineStr">
        <is>
          <t>2025</t>
        </is>
      </c>
      <c r="CK4" s="1278" t="inlineStr">
        <is>
          <t>2026</t>
        </is>
      </c>
      <c r="CL4" s="1278" t="inlineStr">
        <is>
          <t>Actu 3</t>
        </is>
      </c>
      <c r="CM4" s="1278" t="inlineStr">
        <is>
          <t>Budget</t>
        </is>
      </c>
      <c r="CN4" s="1278" t="inlineStr">
        <is>
          <t>Actu 3</t>
        </is>
      </c>
      <c r="CO4" s="1278" t="inlineStr">
        <is>
          <t>2025</t>
        </is>
      </c>
      <c r="CQ4" s="1247" t="inlineStr">
        <is>
          <t>2026</t>
        </is>
      </c>
      <c r="CR4" s="1247" t="inlineStr">
        <is>
          <t>2026</t>
        </is>
      </c>
      <c r="CS4" s="1247" t="inlineStr">
        <is>
          <t>2026</t>
        </is>
      </c>
      <c r="CT4" s="1247" t="inlineStr">
        <is>
          <t>2026
Actu 3</t>
        </is>
      </c>
      <c r="CU4" s="1209" t="inlineStr">
        <is>
          <t>Budget</t>
        </is>
      </c>
      <c r="CV4" s="1209" t="inlineStr">
        <is>
          <t>Actu 3</t>
        </is>
      </c>
      <c r="CW4" s="1209" t="n">
        <v>2025</v>
      </c>
      <c r="CY4" s="1230" t="inlineStr">
        <is>
          <t>2026</t>
        </is>
      </c>
      <c r="CZ4" s="1247" t="inlineStr">
        <is>
          <t>2025</t>
        </is>
      </c>
      <c r="DA4" s="1247" t="inlineStr">
        <is>
          <t>2025</t>
        </is>
      </c>
      <c r="DB4" s="1247" t="inlineStr">
        <is>
          <t>2025</t>
        </is>
      </c>
      <c r="DC4" s="1247" t="inlineStr">
        <is>
          <t>2025</t>
        </is>
      </c>
      <c r="DD4" s="1247" t="inlineStr">
        <is>
          <t>2025</t>
        </is>
      </c>
      <c r="DE4" s="1247" t="n">
        <v>2025</v>
      </c>
      <c r="DF4" s="1247" t="n">
        <v>2025</v>
      </c>
      <c r="DG4" s="1247" t="n">
        <v>2025</v>
      </c>
    </row>
    <row customFormat="1" customHeight="1" ht="16.5" r="5" s="45">
      <c r="A5" s="961" t="n"/>
      <c r="B5" s="961" t="n"/>
      <c r="C5" s="961" t="n"/>
      <c r="D5" s="1210" t="n"/>
      <c r="E5" s="1210" t="n"/>
      <c r="F5" s="1210" t="n"/>
      <c r="G5" s="1210" t="n"/>
      <c r="H5" s="3449" t="n"/>
      <c r="I5" s="961" t="n"/>
      <c r="J5" s="1210" t="n"/>
      <c r="K5" s="1210" t="n"/>
      <c r="L5" s="1210" t="n"/>
      <c r="M5" s="1210" t="n"/>
      <c r="N5" s="3449" t="n"/>
      <c r="O5" s="961" t="n"/>
      <c r="P5" s="1210" t="n"/>
      <c r="Q5" s="1210" t="n"/>
      <c r="R5" s="1210" t="n"/>
      <c r="S5" s="1210" t="n"/>
      <c r="T5" s="3449" t="n"/>
      <c r="U5" s="1327" t="n"/>
      <c r="V5" s="1210" t="n"/>
      <c r="W5" s="1210" t="n"/>
      <c r="X5" s="1210" t="n"/>
      <c r="Y5" s="1210" t="n"/>
      <c r="Z5" s="1210" t="n"/>
      <c r="AA5" s="1210" t="n"/>
      <c r="AB5" s="3449" t="n"/>
      <c r="AD5" s="1210" t="n"/>
      <c r="AE5" s="1210" t="n"/>
      <c r="AF5" s="1210" t="n"/>
      <c r="AG5" s="1210" t="n"/>
      <c r="AH5" s="1210" t="n"/>
      <c r="AI5" s="1210" t="n"/>
      <c r="AJ5" s="3449" t="n"/>
      <c r="AK5" s="1319" t="n"/>
      <c r="AL5" s="1210" t="n"/>
      <c r="AM5" s="1210" t="n"/>
      <c r="AN5" s="1210" t="n"/>
      <c r="AO5" s="1210" t="n"/>
      <c r="AP5" s="1210" t="n"/>
      <c r="AQ5" s="1210" t="n"/>
      <c r="AR5" s="3449" t="n"/>
      <c r="AS5" s="961" t="n"/>
      <c r="AT5" s="1375" t="n"/>
      <c r="AU5" s="3450" t="n"/>
      <c r="AV5" s="3451" t="n"/>
      <c r="AW5" s="3451" t="n"/>
      <c r="AX5" s="1210" t="n"/>
      <c r="AY5" s="1210" t="n"/>
      <c r="AZ5" s="3449" t="n"/>
      <c r="BA5" s="961" t="n"/>
      <c r="BB5" s="1210" t="n"/>
      <c r="BC5" s="1210" t="n"/>
      <c r="BD5" s="1210" t="n"/>
      <c r="BE5" s="1210" t="n"/>
      <c r="BF5" s="1210" t="n"/>
      <c r="BG5" s="1210" t="n"/>
      <c r="BH5" s="3449" t="n"/>
      <c r="BI5" s="961" t="n"/>
      <c r="BJ5" s="1210" t="n"/>
      <c r="BK5" s="1210" t="n"/>
      <c r="BL5" s="1210" t="n"/>
      <c r="BM5" s="1210" t="n"/>
      <c r="BN5" s="1210" t="n"/>
      <c r="BO5" s="1210" t="n"/>
      <c r="BP5" s="1210" t="n"/>
      <c r="BQ5" s="3449" t="n"/>
      <c r="BS5" s="1210" t="n"/>
      <c r="BT5" s="1210" t="n"/>
      <c r="BU5" s="1210" t="n"/>
      <c r="BV5" s="1210" t="n"/>
      <c r="BW5" s="1210" t="n"/>
      <c r="BX5" s="1210" t="n"/>
      <c r="BY5" s="3449" t="n"/>
      <c r="CA5" s="1210" t="n"/>
      <c r="CB5" s="1210" t="n"/>
      <c r="CC5" s="1210" t="n"/>
      <c r="CD5" s="1210" t="n"/>
      <c r="CE5" s="1210" t="n"/>
      <c r="CF5" s="1210" t="n"/>
      <c r="CG5" s="3449" t="n"/>
      <c r="CI5" s="1210" t="n"/>
      <c r="CJ5" s="1210" t="n"/>
      <c r="CK5" s="1210" t="n"/>
      <c r="CL5" s="1210" t="n"/>
      <c r="CM5" s="1210" t="n"/>
      <c r="CN5" s="1210" t="n"/>
      <c r="CO5" s="3449" t="n"/>
      <c r="CQ5" s="1210" t="n"/>
      <c r="CR5" s="1210" t="n"/>
      <c r="CS5" s="1210" t="n"/>
      <c r="CT5" s="1210" t="n"/>
      <c r="CU5" s="1210" t="n"/>
      <c r="CV5" s="1210" t="n"/>
      <c r="CW5" s="3449" t="n"/>
      <c r="CY5" s="1210" t="n"/>
      <c r="CZ5" s="1210" t="n"/>
      <c r="DA5" s="1210" t="n"/>
      <c r="DB5" s="1210" t="n"/>
      <c r="DC5" s="1210" t="n"/>
      <c r="DD5" s="1210" t="n"/>
      <c r="DE5" s="1210" t="n"/>
      <c r="DF5" s="1210" t="n"/>
      <c r="DG5" s="1210" t="n"/>
    </row>
    <row customHeight="1" ht="16.5" r="6">
      <c r="A6" s="968" t="inlineStr">
        <is>
          <t>Parc clients Total</t>
        </is>
      </c>
      <c r="B6" s="3452" t="n"/>
      <c r="C6" s="961" t="n"/>
      <c r="D6" s="1025" t="n">
        <v>9508743</v>
      </c>
      <c r="E6" s="1035" t="n">
        <v>15941424</v>
      </c>
      <c r="F6" s="1035" t="n">
        <v>10867357.17647059</v>
      </c>
      <c r="G6" s="1300" t="n">
        <v>-1358614.176470589</v>
      </c>
      <c r="H6" s="3453" t="n">
        <v>-0.4035198486659661</v>
      </c>
      <c r="I6" s="961" t="n"/>
      <c r="J6" s="1025" t="n">
        <v>9726427</v>
      </c>
      <c r="K6" s="1035" t="n">
        <v>16107536</v>
      </c>
      <c r="L6" s="1035" t="n">
        <v>11067357.1764706</v>
      </c>
      <c r="M6" s="1300" t="n">
        <v>-1340930.1764706</v>
      </c>
      <c r="N6" s="3453" t="n">
        <v>-0.3961567430300947</v>
      </c>
      <c r="O6" s="1319" t="n"/>
      <c r="P6" s="1025" t="n">
        <v>9984954</v>
      </c>
      <c r="Q6" s="1035" t="n">
        <v>16340284</v>
      </c>
      <c r="R6" s="1016" t="n">
        <v>11267357.17647059</v>
      </c>
      <c r="S6" s="1300" t="n">
        <v>-1282403.176470589</v>
      </c>
      <c r="T6" s="3453" t="n">
        <v>-0.3889363244849355</v>
      </c>
      <c r="U6" s="979" t="n"/>
      <c r="V6" s="1328" t="n">
        <v>10060051</v>
      </c>
      <c r="W6" s="1328" t="n">
        <v>16557963</v>
      </c>
      <c r="X6" s="1328" t="n">
        <v>11467357.17647059</v>
      </c>
      <c r="Y6" s="1328" t="n">
        <v>10184954</v>
      </c>
      <c r="Z6" s="1341" t="n">
        <v>-1407306.176470589</v>
      </c>
      <c r="AA6" s="3454" t="n">
        <v>-124903</v>
      </c>
      <c r="AB6" s="3455" t="n">
        <v>-0.3924342625961901</v>
      </c>
      <c r="AC6" s="74" t="n"/>
      <c r="AD6" s="1025" t="n"/>
      <c r="AE6" s="1035" t="n"/>
      <c r="AF6" s="1035" t="n"/>
      <c r="AG6" s="1035" t="n"/>
      <c r="AH6" s="1300" t="n"/>
      <c r="AI6" s="3456" t="n"/>
      <c r="AJ6" s="3453" t="n"/>
      <c r="AK6" s="1319" t="n"/>
      <c r="AL6" s="1025" t="n"/>
      <c r="AM6" s="1035" t="n"/>
      <c r="AN6" s="1035" t="n"/>
      <c r="AO6" s="1016" t="n"/>
      <c r="AP6" s="1300" t="n"/>
      <c r="AQ6" s="3456" t="n"/>
      <c r="AR6" s="3453" t="n"/>
      <c r="AS6" s="961" t="n"/>
      <c r="AT6" s="1025" t="n"/>
      <c r="AU6" s="1035" t="n"/>
      <c r="AV6" s="1035" t="n"/>
      <c r="AW6" s="1016" t="n"/>
      <c r="AX6" s="1300" t="n"/>
      <c r="AY6" s="3456" t="n"/>
      <c r="AZ6" s="3453" t="n"/>
      <c r="BA6" s="961" t="n"/>
      <c r="BB6" s="1025" t="n"/>
      <c r="BC6" s="1035" t="n"/>
      <c r="BD6" s="1035" t="n"/>
      <c r="BE6" s="1016" t="n"/>
      <c r="BF6" s="1300" t="n"/>
      <c r="BG6" s="3456" t="n"/>
      <c r="BH6" s="3453" t="n"/>
      <c r="BI6" s="961" t="n"/>
      <c r="BJ6" s="1025" t="n"/>
      <c r="BK6" s="1035" t="n"/>
      <c r="BL6" s="1035" t="n"/>
      <c r="BM6" s="1035" t="n"/>
      <c r="BN6" s="1035" t="n"/>
      <c r="BO6" s="1300" t="n"/>
      <c r="BP6" s="3456" t="n"/>
      <c r="BQ6" s="3453" t="n"/>
      <c r="BS6" s="1025" t="n"/>
      <c r="BT6" s="1035" t="n"/>
      <c r="BU6" s="1035" t="n"/>
      <c r="BV6" s="1035" t="n"/>
      <c r="BW6" s="1300" t="n"/>
      <c r="BX6" s="3456" t="n"/>
      <c r="BY6" s="3453" t="n"/>
      <c r="CA6" s="1025" t="n"/>
      <c r="CB6" s="1035" t="n"/>
      <c r="CC6" s="1035" t="n"/>
      <c r="CD6" s="1035" t="n"/>
      <c r="CE6" s="1300" t="n"/>
      <c r="CF6" s="3456" t="n"/>
      <c r="CG6" s="3453" t="n"/>
      <c r="CI6" s="1025" t="n"/>
      <c r="CJ6" s="1035" t="n"/>
      <c r="CK6" s="1035" t="n"/>
      <c r="CL6" s="1035" t="n"/>
      <c r="CM6" s="1300" t="n"/>
      <c r="CN6" s="3456" t="n"/>
      <c r="CO6" s="3453" t="n"/>
      <c r="CP6" s="3457" t="n"/>
      <c r="CQ6" s="1389" t="n">
        <v>10060051</v>
      </c>
      <c r="CR6" s="1389" t="n">
        <v>16557963</v>
      </c>
      <c r="CS6" s="1389" t="n">
        <v>11467357.17647059</v>
      </c>
      <c r="CT6" s="1389" t="n"/>
      <c r="CU6" s="998" t="n">
        <v>-1407306.176470589</v>
      </c>
      <c r="CV6" s="998" t="n"/>
      <c r="CW6" s="3458">
        <f>IFERROR(CQ6/CR6-1,"-")</f>
        <v/>
      </c>
      <c r="CY6" s="1389" t="n"/>
      <c r="CZ6" s="1389" t="n"/>
      <c r="DA6" s="1389" t="n"/>
      <c r="DB6" s="1389" t="n"/>
      <c r="DC6" s="1389" t="n"/>
      <c r="DD6" s="3459">
        <f>CY6/$DC6-1</f>
        <v/>
      </c>
      <c r="DE6" s="998">
        <f>CZ6/$DC6-1</f>
        <v/>
      </c>
      <c r="DF6" s="998">
        <f>DA6/$DC6-1</f>
        <v/>
      </c>
      <c r="DG6" s="998">
        <f>DB6/$DC6-1</f>
        <v/>
      </c>
    </row>
    <row customHeight="1" ht="16.5" r="7">
      <c r="A7" s="978" t="n"/>
      <c r="B7" s="978" t="n"/>
      <c r="C7" s="979" t="n"/>
      <c r="D7" s="1006" t="n"/>
      <c r="E7" s="1006" t="n"/>
      <c r="F7" s="1006" t="n"/>
      <c r="G7" s="1006" t="n"/>
      <c r="H7" s="3460" t="n"/>
      <c r="I7" s="979" t="n"/>
      <c r="J7" s="1006" t="n"/>
      <c r="K7" s="1006" t="n"/>
      <c r="L7" s="1006" t="n"/>
      <c r="M7" s="1006" t="n"/>
      <c r="N7" s="3460" t="n"/>
      <c r="O7" s="979" t="n"/>
      <c r="P7" s="1006" t="n"/>
      <c r="Q7" s="1006" t="n"/>
      <c r="R7" s="980" t="n"/>
      <c r="S7" s="1006" t="n"/>
      <c r="T7" s="3460" t="n"/>
      <c r="U7" s="1326" t="n"/>
      <c r="V7" s="1329" t="n"/>
      <c r="W7" s="1329" t="n"/>
      <c r="X7" s="1329" t="n"/>
      <c r="Y7" s="1329" t="n"/>
      <c r="Z7" s="1343" t="n"/>
      <c r="AA7" s="1343" t="n"/>
      <c r="AB7" s="3461" t="n"/>
      <c r="AD7" s="1006" t="n"/>
      <c r="AE7" s="1006" t="n"/>
      <c r="AF7" s="1006" t="n"/>
      <c r="AG7" s="1006" t="n"/>
      <c r="AH7" s="1006" t="n"/>
      <c r="AI7" s="1006" t="n"/>
      <c r="AJ7" s="3460" t="n"/>
      <c r="AK7" s="1363" t="n"/>
      <c r="AL7" s="1006" t="n"/>
      <c r="AM7" s="1006" t="n"/>
      <c r="AN7" s="1006" t="n"/>
      <c r="AO7" s="980" t="n"/>
      <c r="AP7" s="1006" t="n"/>
      <c r="AQ7" s="1006" t="n"/>
      <c r="AR7" s="3460" t="n"/>
      <c r="AS7" s="979" t="n"/>
      <c r="AT7" s="1006" t="n"/>
      <c r="AU7" s="1006" t="n"/>
      <c r="AV7" s="1006" t="n"/>
      <c r="AW7" s="980" t="n"/>
      <c r="AX7" s="1006" t="n"/>
      <c r="AY7" s="1006" t="n"/>
      <c r="AZ7" s="3460" t="n"/>
      <c r="BA7" s="979" t="n"/>
      <c r="BB7" s="1006" t="n"/>
      <c r="BC7" s="1006" t="n"/>
      <c r="BD7" s="1006" t="n"/>
      <c r="BE7" s="980" t="n"/>
      <c r="BF7" s="1006" t="n"/>
      <c r="BG7" s="1006" t="n"/>
      <c r="BH7" s="3460" t="n"/>
      <c r="BI7" s="979" t="n"/>
      <c r="BJ7" s="1006" t="n"/>
      <c r="BK7" s="1006" t="n"/>
      <c r="BL7" s="1006" t="n"/>
      <c r="BM7" s="1006" t="n"/>
      <c r="BN7" s="1006" t="n"/>
      <c r="BO7" s="1006" t="n"/>
      <c r="BP7" s="1006" t="n"/>
      <c r="BQ7" s="3460" t="n"/>
      <c r="BS7" s="1006" t="n"/>
      <c r="BT7" s="1006" t="n"/>
      <c r="BU7" s="1006" t="n"/>
      <c r="BV7" s="1006" t="n"/>
      <c r="BW7" s="1006" t="n"/>
      <c r="BX7" s="1006" t="n"/>
      <c r="BY7" s="3460" t="n"/>
      <c r="CA7" s="1006" t="n"/>
      <c r="CB7" s="1006" t="n"/>
      <c r="CC7" s="1006" t="n"/>
      <c r="CD7" s="1006" t="n"/>
      <c r="CE7" s="1006" t="n"/>
      <c r="CF7" s="1006" t="n"/>
      <c r="CG7" s="3460" t="n"/>
      <c r="CI7" s="1006" t="n"/>
      <c r="CJ7" s="1006" t="n"/>
      <c r="CK7" s="1006" t="n"/>
      <c r="CL7" s="1006" t="n"/>
      <c r="CM7" s="1006" t="n"/>
      <c r="CN7" s="1006" t="n"/>
      <c r="CO7" s="3460" t="n"/>
      <c r="CP7" s="3457" t="n"/>
      <c r="CQ7" s="1006" t="n"/>
      <c r="CR7" s="1006" t="n"/>
      <c r="CS7" s="1006" t="n"/>
      <c r="CT7" s="1006" t="n"/>
      <c r="CU7" s="1006" t="n"/>
      <c r="CV7" s="1006" t="n"/>
      <c r="CW7" s="3460" t="n"/>
      <c r="CY7" s="1006" t="n"/>
      <c r="CZ7" s="1006" t="n"/>
      <c r="DA7" s="1006" t="n"/>
      <c r="DB7" s="1006" t="n"/>
      <c r="DC7" s="1006" t="n"/>
      <c r="DD7" s="3462" t="n"/>
      <c r="DE7" s="1006" t="n"/>
      <c r="DF7" s="1006" t="n"/>
      <c r="DG7" s="1006" t="n"/>
    </row>
    <row customHeight="1" ht="16.5" r="8">
      <c r="A8" s="968" t="inlineStr">
        <is>
          <t>Parc clients actif (90 jours)</t>
        </is>
      </c>
      <c r="B8" s="3452" t="n"/>
      <c r="C8" s="961" t="n"/>
      <c r="D8" s="1025" t="n">
        <v>2394365</v>
      </c>
      <c r="E8" s="1035" t="n">
        <v>2394812</v>
      </c>
      <c r="F8" s="1035" t="n">
        <v>2807375</v>
      </c>
      <c r="G8" s="1300" t="n">
        <v>-413010</v>
      </c>
      <c r="H8" s="3453" t="n">
        <v>-0.0001866534826115984</v>
      </c>
      <c r="I8" s="961" t="n"/>
      <c r="J8" s="1025" t="n">
        <v>2386558</v>
      </c>
      <c r="K8" s="1035" t="n">
        <v>2459056</v>
      </c>
      <c r="L8" s="1035" t="n">
        <v>2847375</v>
      </c>
      <c r="M8" s="1300" t="n">
        <v>-460817</v>
      </c>
      <c r="N8" s="3453" t="n">
        <v>-0.02948204514252628</v>
      </c>
      <c r="O8" s="961" t="n"/>
      <c r="P8" s="1025" t="n">
        <v>2381009</v>
      </c>
      <c r="Q8" s="1035" t="n">
        <v>2548873</v>
      </c>
      <c r="R8" s="1016" t="n">
        <v>2887375</v>
      </c>
      <c r="S8" s="1300" t="n">
        <v>-506366</v>
      </c>
      <c r="T8" s="3453" t="n">
        <v>-0.06585812631700361</v>
      </c>
      <c r="U8" s="979" t="n"/>
      <c r="V8" s="1328" t="n">
        <v>2559552</v>
      </c>
      <c r="W8" s="1328" t="n">
        <v>2635726</v>
      </c>
      <c r="X8" s="1328" t="n">
        <v>2932375</v>
      </c>
      <c r="Y8" s="1328" t="n">
        <v>2406009</v>
      </c>
      <c r="Z8" s="1341" t="n">
        <v>-372823</v>
      </c>
      <c r="AA8" s="1341" t="n">
        <v>153543</v>
      </c>
      <c r="AB8" s="3455" t="n">
        <v>-0.02890057616004094</v>
      </c>
      <c r="AD8" s="1025" t="n"/>
      <c r="AE8" s="1035" t="n"/>
      <c r="AF8" s="1035" t="n"/>
      <c r="AG8" s="1035" t="n"/>
      <c r="AH8" s="1300" t="n"/>
      <c r="AI8" s="1300" t="n"/>
      <c r="AJ8" s="3453" t="n"/>
      <c r="AK8" s="1319" t="n"/>
      <c r="AL8" s="1025" t="n"/>
      <c r="AM8" s="1035" t="n"/>
      <c r="AN8" s="1035" t="n"/>
      <c r="AO8" s="1016" t="n"/>
      <c r="AP8" s="1300" t="n"/>
      <c r="AQ8" s="1300" t="n"/>
      <c r="AR8" s="3453" t="n"/>
      <c r="AS8" s="961" t="n"/>
      <c r="AT8" s="1025" t="n"/>
      <c r="AU8" s="1035" t="n"/>
      <c r="AV8" s="1035" t="n"/>
      <c r="AW8" s="1016" t="n"/>
      <c r="AX8" s="1300" t="n"/>
      <c r="AY8" s="1300" t="n"/>
      <c r="AZ8" s="3453" t="n"/>
      <c r="BA8" s="961" t="n"/>
      <c r="BB8" s="1025" t="n"/>
      <c r="BC8" s="1035" t="n"/>
      <c r="BD8" s="1035" t="n"/>
      <c r="BE8" s="1016" t="n"/>
      <c r="BF8" s="1300" t="n"/>
      <c r="BG8" s="1300" t="n"/>
      <c r="BH8" s="3453" t="n"/>
      <c r="BI8" s="961" t="n"/>
      <c r="BJ8" s="1025" t="n"/>
      <c r="BK8" s="1035" t="n"/>
      <c r="BL8" s="1035" t="n"/>
      <c r="BM8" s="1035" t="n"/>
      <c r="BN8" s="1035" t="n"/>
      <c r="BO8" s="1300" t="n"/>
      <c r="BP8" s="1300" t="n"/>
      <c r="BQ8" s="3453" t="n"/>
      <c r="BS8" s="1025" t="n"/>
      <c r="BT8" s="1035" t="n"/>
      <c r="BU8" s="1035" t="n"/>
      <c r="BV8" s="1035" t="n"/>
      <c r="BW8" s="1300" t="n"/>
      <c r="BX8" s="1300" t="n"/>
      <c r="BY8" s="3453" t="n"/>
      <c r="CA8" s="1025" t="n"/>
      <c r="CB8" s="1035" t="n"/>
      <c r="CC8" s="1035" t="n"/>
      <c r="CD8" s="1035" t="n"/>
      <c r="CE8" s="1300" t="n"/>
      <c r="CF8" s="1300" t="n"/>
      <c r="CG8" s="3453" t="n"/>
      <c r="CI8" s="1025" t="n"/>
      <c r="CJ8" s="1035" t="n"/>
      <c r="CK8" s="1035" t="n"/>
      <c r="CL8" s="1035" t="n"/>
      <c r="CM8" s="1300" t="n"/>
      <c r="CN8" s="1300" t="n"/>
      <c r="CO8" s="3453" t="n"/>
      <c r="CP8" s="3457" t="n"/>
      <c r="CQ8" s="1389" t="n">
        <v>2559552</v>
      </c>
      <c r="CR8" s="1389" t="n">
        <v>2635726</v>
      </c>
      <c r="CS8" s="1389" t="n">
        <v>2932375</v>
      </c>
      <c r="CT8" s="1389" t="n"/>
      <c r="CU8" s="998" t="n">
        <v>-372823</v>
      </c>
      <c r="CV8" s="998" t="n"/>
      <c r="CW8" s="3458">
        <f>IFERROR(CQ8/CR8-1,"-")</f>
        <v/>
      </c>
      <c r="CY8" s="1389" t="n"/>
      <c r="CZ8" s="1389" t="n"/>
      <c r="DA8" s="1389" t="n"/>
      <c r="DB8" s="1389" t="n"/>
      <c r="DC8" s="1389" t="n"/>
      <c r="DD8" s="3459">
        <f>CY8/$DC8-1</f>
        <v/>
      </c>
      <c r="DE8" s="998">
        <f>CZ8/$DC8-1</f>
        <v/>
      </c>
      <c r="DF8" s="998">
        <f>DA8/$DC8-1</f>
        <v/>
      </c>
      <c r="DG8" s="998">
        <f>DB8/$DC8-1</f>
        <v/>
      </c>
    </row>
    <row customHeight="1" ht="16.5" r="9">
      <c r="A9" s="978" t="n"/>
      <c r="B9" s="978" t="n"/>
      <c r="C9" s="979" t="n"/>
      <c r="D9" s="1006" t="n"/>
      <c r="E9" s="1006" t="n"/>
      <c r="F9" s="1006" t="n"/>
      <c r="G9" s="1006" t="n"/>
      <c r="H9" s="3460" t="n"/>
      <c r="I9" s="979" t="n"/>
      <c r="J9" s="1006" t="n"/>
      <c r="K9" s="1006" t="n"/>
      <c r="L9" s="1006" t="n"/>
      <c r="M9" s="1006" t="n"/>
      <c r="N9" s="3460" t="n"/>
      <c r="O9" s="979" t="n"/>
      <c r="P9" s="1006" t="n"/>
      <c r="Q9" s="1006" t="n"/>
      <c r="R9" s="980" t="n"/>
      <c r="S9" s="1006" t="n"/>
      <c r="T9" s="3460" t="n"/>
      <c r="U9" s="1326" t="n"/>
      <c r="V9" s="1329" t="n"/>
      <c r="W9" s="1329" t="n"/>
      <c r="X9" s="1329" t="n"/>
      <c r="Y9" s="1329" t="n"/>
      <c r="Z9" s="1343" t="n"/>
      <c r="AA9" s="1343" t="n"/>
      <c r="AB9" s="3461" t="n"/>
      <c r="AD9" s="1006" t="n"/>
      <c r="AE9" s="1006" t="n"/>
      <c r="AF9" s="1006" t="n"/>
      <c r="AG9" s="1006" t="n"/>
      <c r="AH9" s="1006" t="n"/>
      <c r="AI9" s="1006" t="n"/>
      <c r="AJ9" s="3460" t="n"/>
      <c r="AK9" s="1363" t="n"/>
      <c r="AL9" s="1006" t="n"/>
      <c r="AM9" s="1006" t="n"/>
      <c r="AN9" s="1006" t="n"/>
      <c r="AO9" s="980" t="n"/>
      <c r="AP9" s="1006" t="n"/>
      <c r="AQ9" s="1006" t="n"/>
      <c r="AR9" s="3460" t="n"/>
      <c r="AS9" s="979" t="n"/>
      <c r="AT9" s="1006" t="n"/>
      <c r="AU9" s="1006" t="n"/>
      <c r="AV9" s="1006" t="n"/>
      <c r="AW9" s="980" t="n"/>
      <c r="AX9" s="1006" t="n"/>
      <c r="AY9" s="1006" t="n"/>
      <c r="AZ9" s="3460" t="n"/>
      <c r="BA9" s="979" t="n"/>
      <c r="BB9" s="1006" t="n"/>
      <c r="BC9" s="1006" t="n"/>
      <c r="BD9" s="1006" t="n"/>
      <c r="BE9" s="980" t="n"/>
      <c r="BF9" s="1006" t="n"/>
      <c r="BG9" s="1006" t="n"/>
      <c r="BH9" s="3460" t="n"/>
      <c r="BI9" s="979" t="n"/>
      <c r="BJ9" s="1006" t="n"/>
      <c r="BK9" s="1006" t="n"/>
      <c r="BL9" s="1006" t="n"/>
      <c r="BM9" s="1006" t="n"/>
      <c r="BN9" s="1006" t="n"/>
      <c r="BO9" s="1006" t="n"/>
      <c r="BP9" s="1006" t="n"/>
      <c r="BQ9" s="3460" t="n"/>
      <c r="BS9" s="1006" t="n"/>
      <c r="BT9" s="1006" t="n"/>
      <c r="BU9" s="1006" t="n"/>
      <c r="BV9" s="1006" t="n"/>
      <c r="BW9" s="1006" t="n"/>
      <c r="BX9" s="1006" t="n"/>
      <c r="BY9" s="3460" t="n"/>
      <c r="CA9" s="1006" t="n"/>
      <c r="CB9" s="1006" t="n"/>
      <c r="CC9" s="1006" t="n"/>
      <c r="CD9" s="1006" t="n"/>
      <c r="CE9" s="1006" t="n"/>
      <c r="CF9" s="1006" t="n"/>
      <c r="CG9" s="3460" t="n"/>
      <c r="CI9" s="1006" t="n"/>
      <c r="CJ9" s="1006" t="n"/>
      <c r="CK9" s="1006" t="n"/>
      <c r="CL9" s="1006" t="n"/>
      <c r="CM9" s="1006" t="n"/>
      <c r="CN9" s="1006" t="n"/>
      <c r="CO9" s="3460" t="n"/>
      <c r="CP9" s="3457" t="n"/>
      <c r="CQ9" s="1006" t="n"/>
      <c r="CR9" s="1006" t="n"/>
      <c r="CS9" s="1006" t="n"/>
      <c r="CT9" s="1006" t="n"/>
      <c r="CU9" s="1006" t="n"/>
      <c r="CV9" s="1006" t="n"/>
      <c r="CW9" s="3460" t="n"/>
      <c r="CY9" s="1006" t="n"/>
      <c r="CZ9" s="1006" t="n"/>
      <c r="DA9" s="1006" t="n"/>
      <c r="DB9" s="1006" t="n"/>
      <c r="DC9" s="1006" t="n"/>
      <c r="DD9" s="3462" t="n"/>
      <c r="DE9" s="1006" t="n"/>
      <c r="DF9" s="1006" t="n"/>
      <c r="DG9" s="1006" t="n"/>
    </row>
    <row customHeight="1" ht="16.5" r="10">
      <c r="A10" s="968" t="inlineStr">
        <is>
          <t>Nombre de points de ventes</t>
        </is>
      </c>
      <c r="B10" s="3452" t="n"/>
      <c r="C10" s="961" t="n"/>
      <c r="D10" s="969" t="n">
        <v>175305</v>
      </c>
      <c r="E10" s="1035" t="n">
        <v>162447</v>
      </c>
      <c r="F10" s="1035" t="n">
        <v>194903</v>
      </c>
      <c r="G10" s="1300" t="n">
        <v>-19598</v>
      </c>
      <c r="H10" s="3453" t="n">
        <v>0.07915196956545834</v>
      </c>
      <c r="I10" s="961" t="n"/>
      <c r="J10" s="1025" t="n">
        <v>175867</v>
      </c>
      <c r="K10" s="1035" t="n">
        <v>163139</v>
      </c>
      <c r="L10" s="1035" t="n">
        <v>197903</v>
      </c>
      <c r="M10" s="1300" t="n">
        <v>-22036</v>
      </c>
      <c r="N10" s="3453" t="n">
        <v>0.07801935772562052</v>
      </c>
      <c r="O10" s="961" t="n"/>
      <c r="P10" s="1025" t="n">
        <v>176117</v>
      </c>
      <c r="Q10" s="1035" t="n">
        <v>165108</v>
      </c>
      <c r="R10" s="1016" t="n">
        <v>200903</v>
      </c>
      <c r="S10" s="1300" t="n">
        <v>-24786</v>
      </c>
      <c r="T10" s="3453" t="n">
        <v>0.06667756862175067</v>
      </c>
      <c r="U10" s="1326" t="n"/>
      <c r="V10" s="1072" t="n">
        <v>177336</v>
      </c>
      <c r="W10" s="1072" t="n">
        <v>168563</v>
      </c>
      <c r="X10" s="1072" t="n">
        <v>203903</v>
      </c>
      <c r="Y10" s="1072" t="n">
        <v>179117</v>
      </c>
      <c r="Z10" s="1341" t="n">
        <v>-26567</v>
      </c>
      <c r="AA10" s="1341" t="n">
        <v>-1781</v>
      </c>
      <c r="AB10" s="3455" t="n">
        <v>0.05204582263011459</v>
      </c>
      <c r="AC10" s="74" t="n"/>
      <c r="AD10" s="1025" t="n"/>
      <c r="AE10" s="1035" t="n"/>
      <c r="AF10" s="1035" t="n"/>
      <c r="AG10" s="1035" t="n"/>
      <c r="AH10" s="1300" t="n"/>
      <c r="AI10" s="1300" t="n"/>
      <c r="AJ10" s="3453" t="n"/>
      <c r="AK10" s="1319" t="n"/>
      <c r="AL10" s="1025" t="n"/>
      <c r="AM10" s="1035" t="n"/>
      <c r="AN10" s="1035" t="n"/>
      <c r="AO10" s="1016" t="n"/>
      <c r="AP10" s="1300" t="n"/>
      <c r="AQ10" s="1300" t="n"/>
      <c r="AR10" s="3453" t="n"/>
      <c r="AS10" s="961" t="n"/>
      <c r="AT10" s="1025" t="n"/>
      <c r="AU10" s="1035" t="n"/>
      <c r="AV10" s="1035" t="n"/>
      <c r="AW10" s="1016" t="n"/>
      <c r="AX10" s="1300" t="n"/>
      <c r="AY10" s="1300" t="n"/>
      <c r="AZ10" s="3453" t="n"/>
      <c r="BA10" s="961" t="n"/>
      <c r="BB10" s="1025" t="n"/>
      <c r="BC10" s="1035" t="n"/>
      <c r="BD10" s="1035" t="n"/>
      <c r="BE10" s="1016" t="n"/>
      <c r="BF10" s="1300" t="n"/>
      <c r="BG10" s="1300" t="n"/>
      <c r="BH10" s="3453" t="n"/>
      <c r="BI10" s="961" t="n"/>
      <c r="BJ10" s="1025" t="n"/>
      <c r="BK10" s="1035" t="n"/>
      <c r="BL10" s="1035" t="n"/>
      <c r="BM10" s="1035" t="n"/>
      <c r="BN10" s="1035" t="n"/>
      <c r="BO10" s="1300" t="n"/>
      <c r="BP10" s="1300" t="n"/>
      <c r="BQ10" s="3453" t="n"/>
      <c r="BS10" s="1025" t="n"/>
      <c r="BT10" s="1035" t="n"/>
      <c r="BU10" s="1035" t="n"/>
      <c r="BV10" s="1035" t="n"/>
      <c r="BW10" s="1300" t="n"/>
      <c r="BX10" s="1300" t="n"/>
      <c r="BY10" s="3453" t="n"/>
      <c r="CA10" s="1025" t="n"/>
      <c r="CB10" s="1035" t="n"/>
      <c r="CC10" s="1035" t="n"/>
      <c r="CD10" s="1035" t="n"/>
      <c r="CE10" s="1300" t="n"/>
      <c r="CF10" s="1300" t="n"/>
      <c r="CG10" s="3453" t="n"/>
      <c r="CI10" s="1025" t="n"/>
      <c r="CJ10" s="1035" t="n"/>
      <c r="CK10" s="1035" t="n"/>
      <c r="CL10" s="1035" t="n"/>
      <c r="CM10" s="1300" t="n"/>
      <c r="CN10" s="1300" t="n"/>
      <c r="CO10" s="3453" t="n"/>
      <c r="CP10" s="3457" t="n"/>
      <c r="CQ10" s="1389" t="n">
        <v>177336</v>
      </c>
      <c r="CR10" s="1389" t="n">
        <v>168563</v>
      </c>
      <c r="CS10" s="1389" t="n">
        <v>203903</v>
      </c>
      <c r="CT10" s="1389" t="n"/>
      <c r="CU10" s="998" t="n">
        <v>-26567</v>
      </c>
      <c r="CV10" s="998" t="n"/>
      <c r="CW10" s="3458">
        <f>IFERROR(CQ10/CR10-1,"-")</f>
        <v/>
      </c>
      <c r="CY10" s="1389" t="n"/>
      <c r="CZ10" s="1389" t="n"/>
      <c r="DA10" s="1389" t="n"/>
      <c r="DB10" s="1389" t="n"/>
      <c r="DC10" s="1389" t="n"/>
      <c r="DD10" s="3459">
        <f>CY10/$DC10-1</f>
        <v/>
      </c>
      <c r="DE10" s="998">
        <f>CZ10/$DC10-1</f>
        <v/>
      </c>
      <c r="DF10" s="998">
        <f>DA10/$DC10-1</f>
        <v/>
      </c>
      <c r="DG10" s="998">
        <f>DB10/$DC10-1</f>
        <v/>
      </c>
    </row>
    <row customHeight="1" ht="16.5" r="11">
      <c r="A11" s="978" t="n"/>
      <c r="B11" s="978" t="n"/>
      <c r="C11" s="979" t="n"/>
      <c r="D11" s="1006" t="n"/>
      <c r="E11" s="1006" t="n"/>
      <c r="F11" s="1006" t="n"/>
      <c r="G11" s="1006" t="n"/>
      <c r="H11" s="3460" t="n"/>
      <c r="I11" s="979" t="n"/>
      <c r="J11" s="1006" t="n"/>
      <c r="K11" s="1006" t="n"/>
      <c r="L11" s="1006" t="n"/>
      <c r="M11" s="1006" t="n"/>
      <c r="N11" s="3460" t="n"/>
      <c r="O11" s="979" t="n"/>
      <c r="P11" s="1006" t="n"/>
      <c r="Q11" s="1006" t="n"/>
      <c r="R11" s="980" t="n"/>
      <c r="S11" s="1006" t="n"/>
      <c r="T11" s="3460" t="n"/>
      <c r="U11" s="1326" t="n"/>
      <c r="V11" s="1329" t="n"/>
      <c r="W11" s="1329" t="n"/>
      <c r="X11" s="1329" t="n"/>
      <c r="Y11" s="1329" t="n"/>
      <c r="Z11" s="1343" t="n"/>
      <c r="AA11" s="1343" t="n"/>
      <c r="AB11" s="3461" t="n"/>
      <c r="AD11" s="1006" t="n"/>
      <c r="AE11" s="1006" t="n"/>
      <c r="AF11" s="1006" t="n"/>
      <c r="AG11" s="1006" t="n"/>
      <c r="AH11" s="1006" t="n"/>
      <c r="AI11" s="1006" t="n"/>
      <c r="AJ11" s="3460" t="n"/>
      <c r="AK11" s="1363" t="n"/>
      <c r="AL11" s="1006" t="n"/>
      <c r="AM11" s="1006" t="n"/>
      <c r="AN11" s="1006" t="n"/>
      <c r="AO11" s="980" t="n"/>
      <c r="AP11" s="1006" t="n"/>
      <c r="AQ11" s="1006" t="n"/>
      <c r="AR11" s="3460" t="n"/>
      <c r="AS11" s="979" t="n"/>
      <c r="AT11" s="1006" t="n"/>
      <c r="AU11" s="1006" t="n"/>
      <c r="AV11" s="1006" t="n"/>
      <c r="AW11" s="980" t="n"/>
      <c r="AX11" s="1006" t="n"/>
      <c r="AY11" s="1006" t="n"/>
      <c r="AZ11" s="3460" t="n"/>
      <c r="BA11" s="979" t="n"/>
      <c r="BB11" s="1006" t="n"/>
      <c r="BC11" s="1006" t="n"/>
      <c r="BD11" s="1006" t="n"/>
      <c r="BE11" s="980" t="n"/>
      <c r="BF11" s="1006" t="n"/>
      <c r="BG11" s="1006" t="n"/>
      <c r="BH11" s="3460" t="n"/>
      <c r="BI11" s="979" t="n"/>
      <c r="BJ11" s="1006" t="n"/>
      <c r="BK11" s="1006" t="n"/>
      <c r="BL11" s="1006" t="n"/>
      <c r="BM11" s="1006" t="n"/>
      <c r="BN11" s="1006" t="n"/>
      <c r="BO11" s="1006" t="n"/>
      <c r="BP11" s="1006" t="n"/>
      <c r="BQ11" s="3460" t="n"/>
      <c r="BS11" s="1006" t="n"/>
      <c r="BT11" s="1006" t="n"/>
      <c r="BU11" s="1006" t="n"/>
      <c r="BV11" s="1006" t="n"/>
      <c r="BW11" s="1006" t="n"/>
      <c r="BX11" s="1006" t="n"/>
      <c r="BY11" s="3460" t="n"/>
      <c r="CA11" s="1006" t="n"/>
      <c r="CB11" s="1006" t="n"/>
      <c r="CC11" s="1006" t="n"/>
      <c r="CD11" s="1006" t="n"/>
      <c r="CE11" s="1006" t="n"/>
      <c r="CF11" s="1006" t="n"/>
      <c r="CG11" s="3460" t="n"/>
      <c r="CI11" s="1006" t="n"/>
      <c r="CJ11" s="1006" t="n"/>
      <c r="CK11" s="1006" t="n"/>
      <c r="CL11" s="1006" t="n"/>
      <c r="CM11" s="1006" t="n"/>
      <c r="CN11" s="1006" t="n"/>
      <c r="CO11" s="3460" t="n"/>
      <c r="CP11" s="3457" t="n"/>
      <c r="CQ11" s="1006" t="n"/>
      <c r="CR11" s="1006" t="n"/>
      <c r="CS11" s="1006" t="n"/>
      <c r="CT11" s="1006" t="n"/>
      <c r="CU11" s="1006" t="n"/>
      <c r="CV11" s="1006" t="n"/>
      <c r="CW11" s="3460" t="n"/>
      <c r="CY11" s="1006" t="n"/>
      <c r="CZ11" s="1006" t="n"/>
      <c r="DA11" s="1006" t="n"/>
      <c r="DB11" s="1006" t="n"/>
      <c r="DC11" s="1006" t="n"/>
      <c r="DD11" s="3462" t="n"/>
      <c r="DE11" s="1006" t="n"/>
      <c r="DF11" s="1006" t="n"/>
      <c r="DG11" s="1006" t="n"/>
    </row>
    <row customHeight="1" ht="16.5" r="12">
      <c r="A12" s="968" t="inlineStr">
        <is>
          <t>Nombre de points de Marchand</t>
        </is>
      </c>
      <c r="B12" s="3452" t="n"/>
      <c r="C12" s="961" t="n"/>
      <c r="D12" s="969" t="n">
        <v>93720</v>
      </c>
      <c r="E12" s="1035" t="n">
        <v>54487</v>
      </c>
      <c r="F12" s="1035" t="n">
        <v>65407</v>
      </c>
      <c r="G12" s="1300" t="n">
        <v>28313</v>
      </c>
      <c r="H12" s="3453" t="n">
        <v>0.7200433130838548</v>
      </c>
      <c r="I12" s="961" t="n"/>
      <c r="J12" s="1025" t="n">
        <v>88083</v>
      </c>
      <c r="K12" s="1035" t="n">
        <v>52699</v>
      </c>
      <c r="L12" s="1035" t="n">
        <v>67007</v>
      </c>
      <c r="M12" s="1300" t="n">
        <v>21076</v>
      </c>
      <c r="N12" s="3453" t="n">
        <v>0.6714358906241105</v>
      </c>
      <c r="O12" s="961" t="n"/>
      <c r="P12" s="1025" t="n">
        <v>81465</v>
      </c>
      <c r="Q12" s="1035" t="n">
        <v>52423</v>
      </c>
      <c r="R12" s="1016" t="n">
        <v>68607</v>
      </c>
      <c r="S12" s="1300" t="n">
        <v>12858</v>
      </c>
      <c r="T12" s="3453" t="n">
        <v>0.5539934761459664</v>
      </c>
      <c r="U12" s="1326" t="n"/>
      <c r="V12" s="1072" t="n">
        <v>63393</v>
      </c>
      <c r="W12" s="1072" t="n">
        <v>54560</v>
      </c>
      <c r="X12" s="1072" t="n">
        <v>70207</v>
      </c>
      <c r="Y12" s="1072" t="n">
        <v>83065</v>
      </c>
      <c r="Z12" s="1341" t="n">
        <v>-6814</v>
      </c>
      <c r="AA12" s="1341" t="n">
        <v>-19672</v>
      </c>
      <c r="AB12" s="3455" t="n">
        <v>0.1618951612903226</v>
      </c>
      <c r="AC12" s="74" t="n"/>
      <c r="AD12" s="1025" t="n"/>
      <c r="AE12" s="1035" t="n"/>
      <c r="AF12" s="1035" t="n"/>
      <c r="AG12" s="1035" t="n"/>
      <c r="AH12" s="1300" t="n"/>
      <c r="AI12" s="1300" t="n"/>
      <c r="AJ12" s="3453" t="n"/>
      <c r="AK12" s="1319" t="n"/>
      <c r="AL12" s="1025" t="n"/>
      <c r="AM12" s="1035" t="n"/>
      <c r="AN12" s="1035" t="n"/>
      <c r="AO12" s="1016" t="n"/>
      <c r="AP12" s="1300" t="n"/>
      <c r="AQ12" s="1300" t="n"/>
      <c r="AR12" s="3453" t="n"/>
      <c r="AS12" s="961" t="n"/>
      <c r="AT12" s="1025" t="n"/>
      <c r="AU12" s="1035" t="n"/>
      <c r="AV12" s="1035" t="n"/>
      <c r="AW12" s="1016" t="n"/>
      <c r="AX12" s="1300" t="n"/>
      <c r="AY12" s="1300" t="n"/>
      <c r="AZ12" s="3453" t="n"/>
      <c r="BA12" s="961" t="n"/>
      <c r="BB12" s="1025" t="n"/>
      <c r="BC12" s="1035" t="n"/>
      <c r="BD12" s="1035" t="n"/>
      <c r="BE12" s="1016" t="n"/>
      <c r="BF12" s="1300" t="n"/>
      <c r="BG12" s="1300" t="n"/>
      <c r="BH12" s="3453" t="n"/>
      <c r="BI12" s="961" t="n"/>
      <c r="BJ12" s="1025" t="n"/>
      <c r="BK12" s="1035" t="n"/>
      <c r="BL12" s="1035" t="n"/>
      <c r="BM12" s="1035" t="n"/>
      <c r="BN12" s="1035" t="n"/>
      <c r="BO12" s="1300" t="n"/>
      <c r="BP12" s="1300" t="n"/>
      <c r="BQ12" s="3453" t="n"/>
      <c r="BS12" s="1025" t="n"/>
      <c r="BT12" s="1035" t="n"/>
      <c r="BU12" s="1035" t="n"/>
      <c r="BV12" s="1035" t="n"/>
      <c r="BW12" s="1300" t="n"/>
      <c r="BX12" s="1300" t="n"/>
      <c r="BY12" s="3453" t="n"/>
      <c r="CA12" s="1025" t="n"/>
      <c r="CB12" s="1035" t="n"/>
      <c r="CC12" s="1035" t="n"/>
      <c r="CD12" s="1035" t="n"/>
      <c r="CE12" s="1300" t="n"/>
      <c r="CF12" s="1300" t="n"/>
      <c r="CG12" s="3453" t="n"/>
      <c r="CI12" s="1025" t="n"/>
      <c r="CJ12" s="1035" t="n"/>
      <c r="CK12" s="1035" t="n"/>
      <c r="CL12" s="1035" t="n"/>
      <c r="CM12" s="1300" t="n"/>
      <c r="CN12" s="1300" t="n"/>
      <c r="CO12" s="3453" t="n"/>
      <c r="CP12" s="3457" t="n"/>
      <c r="CQ12" s="1389" t="n">
        <v>63393</v>
      </c>
      <c r="CR12" s="1389" t="n">
        <v>54560</v>
      </c>
      <c r="CS12" s="1389" t="n">
        <v>70207</v>
      </c>
      <c r="CT12" s="1389" t="n"/>
      <c r="CU12" s="998" t="n">
        <v>-6814</v>
      </c>
      <c r="CV12" s="998" t="n"/>
      <c r="CW12" s="3458">
        <f>IFERROR(CQ12/CR12-1,"-")</f>
        <v/>
      </c>
      <c r="CY12" s="1389" t="n"/>
      <c r="CZ12" s="1389" t="n"/>
      <c r="DA12" s="1389" t="n"/>
      <c r="DB12" s="1389" t="n"/>
      <c r="DC12" s="1389" t="n"/>
      <c r="DD12" s="3459">
        <f>CY12/$DC12-1</f>
        <v/>
      </c>
      <c r="DE12" s="998">
        <f>CZ12/$DC12-1</f>
        <v/>
      </c>
      <c r="DF12" s="998">
        <f>DA12/$DC12-1</f>
        <v/>
      </c>
      <c r="DG12" s="998">
        <f>DB12/$DC12-1</f>
        <v/>
      </c>
    </row>
    <row customHeight="1" ht="16.5" r="13">
      <c r="A13" s="1279" t="n"/>
      <c r="B13" s="1279" t="n"/>
      <c r="C13" s="961" t="n"/>
      <c r="D13" s="1280" t="n"/>
      <c r="E13" s="1280" t="n"/>
      <c r="F13" s="1280" t="n"/>
      <c r="G13" s="1280" t="n"/>
      <c r="H13" s="3463" t="n"/>
      <c r="I13" s="961" t="n"/>
      <c r="J13" s="1280" t="n"/>
      <c r="K13" s="1280" t="n"/>
      <c r="L13" s="1280" t="n"/>
      <c r="M13" s="1280" t="n"/>
      <c r="N13" s="3463" t="n"/>
      <c r="O13" s="961" t="n"/>
      <c r="P13" s="1280" t="n"/>
      <c r="Q13" s="1280" t="n"/>
      <c r="R13" s="1323" t="n"/>
      <c r="S13" s="1280" t="n"/>
      <c r="T13" s="3463" t="n"/>
      <c r="U13" s="1326" t="n"/>
      <c r="V13" s="1330" t="n"/>
      <c r="W13" s="1330" t="n"/>
      <c r="X13" s="1330" t="n"/>
      <c r="Y13" s="1330" t="n"/>
      <c r="Z13" s="1330" t="n"/>
      <c r="AA13" s="1330" t="n"/>
      <c r="AB13" s="3464" t="n"/>
      <c r="AD13" s="1280" t="n"/>
      <c r="AE13" s="1280" t="n"/>
      <c r="AF13" s="1280" t="n"/>
      <c r="AG13" s="1280" t="n"/>
      <c r="AH13" s="1280" t="n"/>
      <c r="AI13" s="1280" t="n"/>
      <c r="AJ13" s="3463" t="n"/>
      <c r="AK13" s="1319" t="n"/>
      <c r="AL13" s="1280" t="n"/>
      <c r="AM13" s="1280" t="n"/>
      <c r="AN13" s="1280" t="n"/>
      <c r="AO13" s="1323" t="n"/>
      <c r="AP13" s="1280" t="n"/>
      <c r="AQ13" s="1280" t="n"/>
      <c r="AR13" s="3463" t="n"/>
      <c r="AS13" s="961" t="n"/>
      <c r="AT13" s="1280" t="n"/>
      <c r="AU13" s="1280" t="n"/>
      <c r="AV13" s="1280" t="n"/>
      <c r="AW13" s="1323" t="n"/>
      <c r="AX13" s="1280" t="n"/>
      <c r="AY13" s="1280" t="n"/>
      <c r="AZ13" s="3463" t="n"/>
      <c r="BA13" s="961" t="n"/>
      <c r="BB13" s="1280" t="n"/>
      <c r="BC13" s="1280" t="n"/>
      <c r="BD13" s="1280" t="n"/>
      <c r="BE13" s="1323" t="n"/>
      <c r="BF13" s="1280" t="n"/>
      <c r="BG13" s="1280" t="n"/>
      <c r="BH13" s="3463" t="n"/>
      <c r="BI13" s="961" t="n"/>
      <c r="BJ13" s="1280" t="n"/>
      <c r="BK13" s="1280" t="n"/>
      <c r="BL13" s="1280" t="n"/>
      <c r="BM13" s="1280" t="n"/>
      <c r="BN13" s="1280" t="n"/>
      <c r="BO13" s="1280" t="n"/>
      <c r="BP13" s="1280" t="n"/>
      <c r="BQ13" s="3463" t="n"/>
      <c r="BS13" s="1312" t="n"/>
      <c r="BT13" s="1280" t="n"/>
      <c r="BU13" s="1280" t="n"/>
      <c r="BV13" s="1280" t="n"/>
      <c r="BW13" s="1280" t="n"/>
      <c r="BX13" s="1280" t="n"/>
      <c r="BY13" s="3463" t="n"/>
      <c r="CA13" s="1312" t="n"/>
      <c r="CB13" s="1280" t="n"/>
      <c r="CC13" s="1280" t="n"/>
      <c r="CD13" s="1280" t="n"/>
      <c r="CE13" s="1280" t="n"/>
      <c r="CF13" s="1280" t="n"/>
      <c r="CG13" s="3463" t="n"/>
      <c r="CI13" s="1312" t="n"/>
      <c r="CJ13" s="1280" t="n"/>
      <c r="CK13" s="1280" t="n"/>
      <c r="CL13" s="1280" t="n"/>
      <c r="CM13" s="1280" t="n"/>
      <c r="CN13" s="1280" t="n"/>
      <c r="CO13" s="3463" t="n"/>
      <c r="CP13" s="3457" t="n"/>
      <c r="CQ13" s="1280" t="n"/>
      <c r="CR13" s="1280" t="n"/>
      <c r="CS13" s="1280" t="n"/>
      <c r="CT13" s="1280" t="n"/>
      <c r="CU13" s="1280" t="n"/>
      <c r="CV13" s="1280" t="n"/>
      <c r="CW13" s="3463" t="n"/>
      <c r="CY13" s="1280" t="n"/>
      <c r="CZ13" s="1280" t="n"/>
      <c r="DA13" s="1280" t="n"/>
      <c r="DB13" s="1280" t="n"/>
      <c r="DC13" s="1280" t="n"/>
      <c r="DD13" s="3465" t="n"/>
      <c r="DE13" s="1280" t="n"/>
      <c r="DF13" s="1280" t="n"/>
      <c r="DG13" s="1280" t="n"/>
    </row>
    <row customHeight="1" ht="16.5" r="14">
      <c r="A14" s="968" t="inlineStr">
        <is>
          <t>Total Montant des transactions</t>
        </is>
      </c>
      <c r="B14" s="3452" t="n"/>
      <c r="C14" s="961" t="n"/>
      <c r="D14" s="1025" t="n">
        <v>100735607688</v>
      </c>
      <c r="E14" s="1025" t="n">
        <v>95770235144</v>
      </c>
      <c r="F14" s="1025" t="n">
        <v>142299673663.7831</v>
      </c>
      <c r="G14" s="1035" t="n">
        <v>-41564065975.78308</v>
      </c>
      <c r="H14" s="3466" t="n">
        <v>0.05184671977190058</v>
      </c>
      <c r="I14" s="961" t="n"/>
      <c r="J14" s="1025" t="n">
        <v>108687001451</v>
      </c>
      <c r="K14" s="1035" t="n">
        <v>94487388408.29301</v>
      </c>
      <c r="L14" s="1035" t="n">
        <v>139410458210.897</v>
      </c>
      <c r="M14" s="1035" t="n">
        <v>-30723456759.897</v>
      </c>
      <c r="N14" s="3466" t="n">
        <v>0.1502805113138328</v>
      </c>
      <c r="O14" s="961" t="n"/>
      <c r="P14" s="1025" t="n">
        <v>163248162111</v>
      </c>
      <c r="Q14" s="1035" t="n">
        <v>104519517466</v>
      </c>
      <c r="R14" s="1016" t="n">
        <v>152839090359.7011</v>
      </c>
      <c r="S14" s="1035" t="n">
        <v>10409071751.29892</v>
      </c>
      <c r="T14" s="3466" t="n">
        <v>0.5618916549639097</v>
      </c>
      <c r="U14" s="1326" t="n"/>
      <c r="V14" s="1328" t="n">
        <v>208878038427</v>
      </c>
      <c r="W14" s="1328" t="n">
        <v>107804706559</v>
      </c>
      <c r="X14" s="1328" t="n">
        <v>150187557706.4757</v>
      </c>
      <c r="Y14" s="1328" t="n">
        <v>117089029846.4708</v>
      </c>
      <c r="Z14" s="1346" t="n">
        <v>58690480720.52426</v>
      </c>
      <c r="AA14" s="1346" t="n">
        <v>91789008580.52917</v>
      </c>
      <c r="AB14" s="3467" t="n">
        <v>0.937559547204778</v>
      </c>
      <c r="AD14" s="1025" t="n"/>
      <c r="AE14" s="1035" t="n"/>
      <c r="AF14" s="1016" t="n"/>
      <c r="AG14" s="1016" t="n"/>
      <c r="AH14" s="1035" t="n"/>
      <c r="AI14" s="1035" t="n"/>
      <c r="AJ14" s="3466" t="n"/>
      <c r="AK14" s="1319" t="n"/>
      <c r="AL14" s="1025" t="n"/>
      <c r="AM14" s="1035" t="n"/>
      <c r="AN14" s="1016" t="n"/>
      <c r="AO14" s="1016" t="n"/>
      <c r="AP14" s="1035" t="n"/>
      <c r="AQ14" s="1035" t="n"/>
      <c r="AR14" s="3466" t="n"/>
      <c r="AS14" s="961" t="n"/>
      <c r="AT14" s="1025" t="n"/>
      <c r="AU14" s="1035" t="n"/>
      <c r="AV14" s="1016" t="n"/>
      <c r="AW14" s="1016" t="n"/>
      <c r="AX14" s="1035" t="n"/>
      <c r="AY14" s="1035" t="n"/>
      <c r="AZ14" s="3466" t="n"/>
      <c r="BA14" s="1319" t="n"/>
      <c r="BB14" s="1025" t="n"/>
      <c r="BC14" s="1035" t="n"/>
      <c r="BD14" s="1016" t="n"/>
      <c r="BE14" s="1016" t="n"/>
      <c r="BF14" s="1035" t="n"/>
      <c r="BG14" s="1035" t="n"/>
      <c r="BH14" s="3466" t="n"/>
      <c r="BI14" s="961" t="n"/>
      <c r="BJ14" s="1025" t="n"/>
      <c r="BK14" s="1035" t="n"/>
      <c r="BL14" s="1016" t="n"/>
      <c r="BM14" s="1016" t="n"/>
      <c r="BN14" s="1016" t="n"/>
      <c r="BO14" s="1035" t="n"/>
      <c r="BP14" s="1035" t="n"/>
      <c r="BQ14" s="3466" t="n"/>
      <c r="BS14" s="1025" t="n"/>
      <c r="BT14" s="1035" t="n"/>
      <c r="BU14" s="1016" t="n"/>
      <c r="BV14" s="1016" t="n"/>
      <c r="BW14" s="1035" t="n"/>
      <c r="BX14" s="1035" t="n"/>
      <c r="BY14" s="3466" t="n"/>
      <c r="CA14" s="1025" t="n"/>
      <c r="CB14" s="1035" t="n"/>
      <c r="CC14" s="1016" t="n"/>
      <c r="CD14" s="1016" t="n"/>
      <c r="CE14" s="1035" t="n"/>
      <c r="CF14" s="1035" t="n"/>
      <c r="CG14" s="3466" t="n"/>
      <c r="CI14" s="1025" t="n"/>
      <c r="CJ14" s="1035" t="n"/>
      <c r="CK14" s="1016" t="n"/>
      <c r="CL14" s="1016" t="n"/>
      <c r="CM14" s="1035" t="n"/>
      <c r="CN14" s="1035" t="n"/>
      <c r="CO14" s="3466" t="n"/>
      <c r="CP14" s="3457" t="n"/>
      <c r="CQ14" s="1390" t="n">
        <v>581548809677</v>
      </c>
      <c r="CR14" s="1390" t="n">
        <v>402581847577.293</v>
      </c>
      <c r="CS14" s="1390" t="n">
        <v>584736779940.8567</v>
      </c>
      <c r="CT14" s="1390" t="n"/>
      <c r="CU14" s="1398" t="n">
        <v>-3187970263.856689</v>
      </c>
      <c r="CV14" s="1398" t="n"/>
      <c r="CW14" s="3468">
        <f>IFERROR(CQ14/CR14-1,"-")</f>
        <v/>
      </c>
      <c r="CY14" s="1390" t="n"/>
      <c r="CZ14" s="1390" t="n"/>
      <c r="DA14" s="1390" t="n"/>
      <c r="DB14" s="1390" t="n"/>
      <c r="DC14" s="1390" t="n"/>
      <c r="DD14" s="3469">
        <f>CY14/$DC14-1</f>
        <v/>
      </c>
      <c r="DE14" s="1398">
        <f>CZ14/$DC14-1</f>
        <v/>
      </c>
      <c r="DF14" s="1398">
        <f>DA14/$DC14-1</f>
        <v/>
      </c>
      <c r="DG14" s="1398">
        <f>DB14/$DC14-1</f>
        <v/>
      </c>
    </row>
    <row r="15">
      <c r="A15" s="1281" t="n"/>
      <c r="B15" s="1282" t="inlineStr">
        <is>
          <t>Dépôt d’argent</t>
        </is>
      </c>
      <c r="C15" s="961" t="n"/>
      <c r="D15" s="1029" t="n">
        <v>29820940873</v>
      </c>
      <c r="E15" s="1006" t="n">
        <v>30718792967</v>
      </c>
      <c r="F15" s="1006" t="n">
        <v>43748693522.3846</v>
      </c>
      <c r="G15" s="1305" t="n">
        <v>-13927752649.3846</v>
      </c>
      <c r="H15" s="3470" t="n">
        <v>-0.02922810459917902</v>
      </c>
      <c r="I15" s="961" t="n"/>
      <c r="J15" s="1029" t="n">
        <v>32404149845</v>
      </c>
      <c r="K15" s="1006" t="n">
        <v>30300920256</v>
      </c>
      <c r="L15" s="1006" t="n">
        <v>43217242045.378</v>
      </c>
      <c r="M15" s="1305" t="n">
        <v>-10813092200.378</v>
      </c>
      <c r="N15" s="3470" t="n">
        <v>0.06941140966118131</v>
      </c>
      <c r="O15" s="961" t="n"/>
      <c r="P15" s="1029" t="n">
        <v>40273882215</v>
      </c>
      <c r="Q15" s="1006" t="n">
        <v>33362745997</v>
      </c>
      <c r="R15" s="980" t="n">
        <v>47380118011.50733</v>
      </c>
      <c r="S15" s="1305" t="n">
        <v>-7106235796.507332</v>
      </c>
      <c r="T15" s="3470" t="n">
        <v>0.2071513003942018</v>
      </c>
      <c r="U15" s="1326" t="n"/>
      <c r="V15" s="1331" t="n">
        <v>57704068043</v>
      </c>
      <c r="W15" s="1331" t="n">
        <v>32568650886</v>
      </c>
      <c r="X15" s="1331" t="n">
        <v>46558142889.00748</v>
      </c>
      <c r="Y15" s="1331" t="n">
        <v>34790300504.00816</v>
      </c>
      <c r="Z15" s="1348" t="n">
        <v>11145925153.99252</v>
      </c>
      <c r="AA15" s="1348" t="n">
        <v>22913767538.99184</v>
      </c>
      <c r="AB15" s="3471" t="n">
        <v>0.7717672201093457</v>
      </c>
      <c r="AC15" s="2699" t="n"/>
      <c r="AD15" s="1029" t="n"/>
      <c r="AE15" s="1006" t="n"/>
      <c r="AF15" s="1006" t="n"/>
      <c r="AG15" s="1006" t="n"/>
      <c r="AH15" s="1305" t="n"/>
      <c r="AI15" s="1305" t="n"/>
      <c r="AJ15" s="3470" t="n"/>
      <c r="AK15" s="1319" t="n"/>
      <c r="AL15" s="1029" t="n"/>
      <c r="AM15" s="1006" t="n"/>
      <c r="AN15" s="1006" t="n"/>
      <c r="AO15" s="980" t="n"/>
      <c r="AP15" s="1305" t="n"/>
      <c r="AQ15" s="1305" t="n"/>
      <c r="AR15" s="3470" t="n"/>
      <c r="AS15" s="1378" t="n"/>
      <c r="AT15" s="1029" t="n"/>
      <c r="AU15" s="1006" t="n"/>
      <c r="AV15" s="1006" t="n"/>
      <c r="AW15" s="980" t="n"/>
      <c r="AX15" s="1305" t="n"/>
      <c r="AY15" s="1305" t="n"/>
      <c r="AZ15" s="3470" t="n"/>
      <c r="BA15" s="961" t="n"/>
      <c r="BB15" s="1029" t="n"/>
      <c r="BC15" s="1006" t="n"/>
      <c r="BD15" s="1006" t="n"/>
      <c r="BE15" s="980" t="n"/>
      <c r="BF15" s="1305" t="n"/>
      <c r="BG15" s="1305" t="n"/>
      <c r="BH15" s="3470" t="n"/>
      <c r="BI15" s="961" t="n"/>
      <c r="BJ15" s="1029" t="n"/>
      <c r="BK15" s="1006" t="n"/>
      <c r="BL15" s="1006" t="n"/>
      <c r="BM15" s="1006" t="n"/>
      <c r="BN15" s="1006" t="n"/>
      <c r="BO15" s="1305" t="n"/>
      <c r="BP15" s="1305" t="n"/>
      <c r="BQ15" s="3470" t="n"/>
      <c r="BR15" s="74" t="n"/>
      <c r="BS15" s="1029" t="n"/>
      <c r="BT15" s="1006" t="n"/>
      <c r="BU15" s="1006" t="n"/>
      <c r="BV15" s="1006" t="n"/>
      <c r="BW15" s="1305" t="n"/>
      <c r="BX15" s="1305" t="n"/>
      <c r="BY15" s="3470" t="n"/>
      <c r="CA15" s="1029" t="n"/>
      <c r="CB15" s="1006" t="n"/>
      <c r="CC15" s="1006" t="n"/>
      <c r="CD15" s="1006" t="n"/>
      <c r="CE15" s="1305" t="n"/>
      <c r="CF15" s="1305" t="n"/>
      <c r="CG15" s="3470" t="n"/>
      <c r="CI15" s="1029" t="n"/>
      <c r="CJ15" s="1006" t="n"/>
      <c r="CK15" s="1006" t="n"/>
      <c r="CL15" s="1006" t="n"/>
      <c r="CM15" s="1305" t="n"/>
      <c r="CN15" s="1305" t="n"/>
      <c r="CO15" s="3470" t="n"/>
      <c r="CP15" s="3457" t="n"/>
      <c r="CQ15" s="1391" t="n">
        <v>160203040976</v>
      </c>
      <c r="CR15" s="1391" t="n">
        <v>126951110106</v>
      </c>
      <c r="CS15" s="1391" t="n">
        <v>180904196468.2774</v>
      </c>
      <c r="CT15" s="1391" t="n"/>
      <c r="CU15" s="1002" t="n">
        <v>-20701155492.2774</v>
      </c>
      <c r="CV15" s="1002" t="n"/>
      <c r="CW15" s="3472">
        <f>IFERROR(CQ15/CR15-1,"-")</f>
        <v/>
      </c>
      <c r="CY15" s="1391" t="n"/>
      <c r="CZ15" s="1391" t="n"/>
      <c r="DA15" s="1391" t="n"/>
      <c r="DB15" s="1391" t="n"/>
      <c r="DC15" s="1391" t="n"/>
      <c r="DD15" s="3473">
        <f>CY15/$DC15-1</f>
        <v/>
      </c>
      <c r="DE15" s="1002">
        <f>CZ15/$DC15-1</f>
        <v/>
      </c>
      <c r="DF15" s="1002">
        <f>DA15/$DC15-1</f>
        <v/>
      </c>
      <c r="DG15" s="1002">
        <f>DB15/$DC15-1</f>
        <v/>
      </c>
    </row>
    <row r="16">
      <c r="A16" s="1281" t="n"/>
      <c r="B16" s="1282" t="inlineStr">
        <is>
          <t>Retrait d’argent</t>
        </is>
      </c>
      <c r="C16" s="961" t="n"/>
      <c r="D16" s="1029" t="n">
        <v>30432880899</v>
      </c>
      <c r="E16" s="1280" t="n">
        <v>29022630796</v>
      </c>
      <c r="F16" s="1280" t="n">
        <v>43741229530.52655</v>
      </c>
      <c r="G16" s="1305" t="n">
        <v>-13308348631.52655</v>
      </c>
      <c r="H16" s="3470" t="n">
        <v>0.04859139451942318</v>
      </c>
      <c r="I16" s="961" t="n"/>
      <c r="J16" s="1029" t="n">
        <v>33690862808</v>
      </c>
      <c r="K16" s="1280" t="n">
        <v>28520955525</v>
      </c>
      <c r="L16" s="1280" t="n">
        <v>43217242045.378</v>
      </c>
      <c r="M16" s="1305" t="n">
        <v>-9526379237.377998</v>
      </c>
      <c r="N16" s="3470" t="n">
        <v>0.1812669732775372</v>
      </c>
      <c r="O16" s="961" t="n"/>
      <c r="P16" s="1029" t="n">
        <v>36870330406</v>
      </c>
      <c r="Q16" s="1006" t="n">
        <v>31546940082</v>
      </c>
      <c r="R16" s="1323" t="n">
        <v>47380118011.50733</v>
      </c>
      <c r="S16" s="1305" t="n">
        <v>-10509787605.50733</v>
      </c>
      <c r="T16" s="3470" t="n">
        <v>0.1687450608573415</v>
      </c>
      <c r="U16" s="1326" t="n"/>
      <c r="V16" s="1331" t="n">
        <v>32112638287</v>
      </c>
      <c r="W16" s="1331" t="n">
        <v>31080054124</v>
      </c>
      <c r="X16" s="1331" t="n">
        <v>46558142889.00748</v>
      </c>
      <c r="Y16" s="1331" t="n">
        <v>35851845088.0008</v>
      </c>
      <c r="Z16" s="1348" t="n">
        <v>-14445504602.00748</v>
      </c>
      <c r="AA16" s="1348" t="n">
        <v>-3739206801.000801</v>
      </c>
      <c r="AB16" s="3471" t="n">
        <v>0.03322337081139892</v>
      </c>
      <c r="AC16" s="3474" t="n"/>
      <c r="AD16" s="1029" t="n"/>
      <c r="AE16" s="1006" t="n"/>
      <c r="AF16" s="1006" t="n"/>
      <c r="AG16" s="1006" t="n"/>
      <c r="AH16" s="1305" t="n"/>
      <c r="AI16" s="1305" t="n"/>
      <c r="AJ16" s="3470" t="n"/>
      <c r="AK16" s="1319" t="n"/>
      <c r="AL16" s="1029" t="n"/>
      <c r="AM16" s="1006" t="n"/>
      <c r="AN16" s="1280" t="n"/>
      <c r="AO16" s="1323" t="n"/>
      <c r="AP16" s="1305" t="n"/>
      <c r="AQ16" s="1305" t="n"/>
      <c r="AR16" s="3470" t="n"/>
      <c r="AS16" s="1378" t="n"/>
      <c r="AT16" s="1029" t="n"/>
      <c r="AU16" s="1006" t="n"/>
      <c r="AV16" s="1280" t="n"/>
      <c r="AW16" s="1323" t="n"/>
      <c r="AX16" s="1305" t="n"/>
      <c r="AY16" s="1305" t="n"/>
      <c r="AZ16" s="3470" t="n"/>
      <c r="BA16" s="961" t="n"/>
      <c r="BB16" s="1029" t="n"/>
      <c r="BC16" s="1006" t="n"/>
      <c r="BD16" s="1280" t="n"/>
      <c r="BE16" s="1323" t="n"/>
      <c r="BF16" s="1305" t="n"/>
      <c r="BG16" s="1305" t="n"/>
      <c r="BH16" s="3470" t="n"/>
      <c r="BI16" s="961" t="n"/>
      <c r="BJ16" s="1029" t="n"/>
      <c r="BK16" s="1006" t="n"/>
      <c r="BL16" s="1280" t="n"/>
      <c r="BM16" s="1280" t="n"/>
      <c r="BN16" s="1280" t="n"/>
      <c r="BO16" s="1305" t="n"/>
      <c r="BP16" s="1305" t="n"/>
      <c r="BQ16" s="3470" t="n"/>
      <c r="BR16" s="74" t="n"/>
      <c r="BS16" s="1029" t="n"/>
      <c r="BT16" s="1006" t="n"/>
      <c r="BU16" s="1280" t="n"/>
      <c r="BV16" s="1280" t="n"/>
      <c r="BW16" s="1305" t="n"/>
      <c r="BX16" s="1305" t="n"/>
      <c r="BY16" s="3470" t="n"/>
      <c r="CA16" s="1029" t="n"/>
      <c r="CB16" s="1006" t="n"/>
      <c r="CC16" s="1280" t="n"/>
      <c r="CD16" s="1280" t="n"/>
      <c r="CE16" s="1305" t="n"/>
      <c r="CF16" s="1305" t="n"/>
      <c r="CG16" s="3470" t="n"/>
      <c r="CI16" s="1029" t="n"/>
      <c r="CJ16" s="1006" t="n"/>
      <c r="CK16" s="1280" t="n"/>
      <c r="CL16" s="1280" t="n"/>
      <c r="CM16" s="1305" t="n"/>
      <c r="CN16" s="1305" t="n"/>
      <c r="CO16" s="3470" t="n"/>
      <c r="CP16" s="3457" t="n"/>
      <c r="CQ16" s="1391" t="n">
        <v>133106712400</v>
      </c>
      <c r="CR16" s="1391" t="n">
        <v>120170580527</v>
      </c>
      <c r="CS16" s="1391" t="n">
        <v>180896732476.4194</v>
      </c>
      <c r="CT16" s="1391" t="n"/>
      <c r="CU16" s="1002" t="n">
        <v>-47790020076.41937</v>
      </c>
      <c r="CV16" s="1002" t="n"/>
      <c r="CW16" s="3472">
        <f>IFERROR(CQ16/CR16-1,"-")</f>
        <v/>
      </c>
      <c r="CY16" s="1391" t="n"/>
      <c r="CZ16" s="1391" t="n"/>
      <c r="DA16" s="1391" t="n"/>
      <c r="DB16" s="1391" t="n"/>
      <c r="DC16" s="1391" t="n"/>
      <c r="DD16" s="3473">
        <f>CY16/$DC16-1</f>
        <v/>
      </c>
      <c r="DE16" s="1002">
        <f>CZ16/$DC16-1</f>
        <v/>
      </c>
      <c r="DF16" s="1002">
        <f>DA16/$DC16-1</f>
        <v/>
      </c>
      <c r="DG16" s="1002">
        <f>DB16/$DC16-1</f>
        <v/>
      </c>
    </row>
    <row r="17">
      <c r="A17" s="1281" t="n"/>
      <c r="B17" s="1282" t="inlineStr">
        <is>
          <t>Transfert d’argent national</t>
        </is>
      </c>
      <c r="C17" s="961" t="n"/>
      <c r="D17" s="1029" t="n">
        <v>6270508245</v>
      </c>
      <c r="E17" s="1280" t="n">
        <v>6074285621</v>
      </c>
      <c r="F17" s="1280" t="n">
        <v>9219993282.704779</v>
      </c>
      <c r="G17" s="1305" t="n">
        <v>-2949485037.704779</v>
      </c>
      <c r="H17" s="3470" t="n">
        <v>0.03230381912263391</v>
      </c>
      <c r="I17" s="961" t="n"/>
      <c r="J17" s="1029" t="n">
        <v>10205849029</v>
      </c>
      <c r="K17" s="1280" t="n">
        <v>6090571051</v>
      </c>
      <c r="L17" s="1280" t="n">
        <v>8364627492.65381</v>
      </c>
      <c r="M17" s="1305" t="n">
        <v>1841221536.34619</v>
      </c>
      <c r="N17" s="3470" t="n">
        <v>0.6756801527377831</v>
      </c>
      <c r="O17" s="961" t="n"/>
      <c r="P17" s="1029" t="n">
        <v>44253672259</v>
      </c>
      <c r="Q17" s="1006" t="n">
        <v>6240761357</v>
      </c>
      <c r="R17" s="1323" t="n">
        <v>9170345421.582064</v>
      </c>
      <c r="S17" s="1305" t="n">
        <v>35083326837.41794</v>
      </c>
      <c r="T17" s="3470" t="n">
        <v>6.091069458915059</v>
      </c>
      <c r="U17" s="1326" t="n"/>
      <c r="V17" s="1331" t="n">
        <v>67214406532</v>
      </c>
      <c r="W17" s="1331" t="n">
        <v>7141568698</v>
      </c>
      <c r="X17" s="1331" t="n">
        <v>9011253462.388544</v>
      </c>
      <c r="Y17" s="1331" t="n">
        <v>9211998153.150862</v>
      </c>
      <c r="Z17" s="1348" t="n">
        <v>58203153069.61146</v>
      </c>
      <c r="AA17" s="1348" t="n">
        <v>58002408378.84914</v>
      </c>
      <c r="AB17" s="3471" t="n">
        <v>8.41171462102205</v>
      </c>
      <c r="AD17" s="1029" t="n"/>
      <c r="AE17" s="1006" t="n"/>
      <c r="AF17" s="1006" t="n"/>
      <c r="AG17" s="1006" t="n"/>
      <c r="AH17" s="1305" t="n"/>
      <c r="AI17" s="1305" t="n"/>
      <c r="AJ17" s="3470" t="n"/>
      <c r="AK17" s="1319" t="n"/>
      <c r="AL17" s="1029" t="n"/>
      <c r="AM17" s="1006" t="n"/>
      <c r="AN17" s="1280" t="n"/>
      <c r="AO17" s="1323" t="n"/>
      <c r="AP17" s="1305" t="n"/>
      <c r="AQ17" s="1305" t="n"/>
      <c r="AR17" s="3470" t="n"/>
      <c r="AS17" s="1378" t="n"/>
      <c r="AT17" s="1029" t="n"/>
      <c r="AU17" s="1006" t="n"/>
      <c r="AV17" s="1280" t="n"/>
      <c r="AW17" s="1323" t="n"/>
      <c r="AX17" s="1305" t="n"/>
      <c r="AY17" s="1305" t="n"/>
      <c r="AZ17" s="3470" t="n"/>
      <c r="BA17" s="961" t="n"/>
      <c r="BB17" s="1029" t="n"/>
      <c r="BC17" s="1006" t="n"/>
      <c r="BD17" s="1280" t="n"/>
      <c r="BE17" s="1323" t="n"/>
      <c r="BF17" s="1305" t="n"/>
      <c r="BG17" s="1305" t="n"/>
      <c r="BH17" s="3470" t="n"/>
      <c r="BI17" s="961" t="n"/>
      <c r="BJ17" s="1029" t="n"/>
      <c r="BK17" s="1006" t="n"/>
      <c r="BL17" s="1280" t="n"/>
      <c r="BM17" s="1280" t="n"/>
      <c r="BN17" s="1280" t="n"/>
      <c r="BO17" s="1305" t="n"/>
      <c r="BP17" s="1305" t="n"/>
      <c r="BQ17" s="3470" t="n"/>
      <c r="BR17" s="74" t="n"/>
      <c r="BS17" s="1029" t="n"/>
      <c r="BT17" s="1006" t="n"/>
      <c r="BU17" s="1280" t="n"/>
      <c r="BV17" s="1280" t="n"/>
      <c r="BW17" s="1305" t="n"/>
      <c r="BX17" s="1305" t="n"/>
      <c r="BY17" s="3470" t="n"/>
      <c r="CA17" s="1029" t="n"/>
      <c r="CB17" s="1006" t="n"/>
      <c r="CC17" s="1280" t="n"/>
      <c r="CD17" s="1280" t="n"/>
      <c r="CE17" s="1305" t="n"/>
      <c r="CF17" s="1305" t="n"/>
      <c r="CG17" s="3470" t="n"/>
      <c r="CI17" s="1029" t="n"/>
      <c r="CJ17" s="1006" t="n"/>
      <c r="CK17" s="1280" t="n"/>
      <c r="CL17" s="1280" t="n"/>
      <c r="CM17" s="1305" t="n"/>
      <c r="CN17" s="1305" t="n"/>
      <c r="CO17" s="3470" t="n"/>
      <c r="CP17" s="3457" t="n"/>
      <c r="CQ17" s="1391" t="n">
        <v>127944436065</v>
      </c>
      <c r="CR17" s="1391" t="n">
        <v>25547186727</v>
      </c>
      <c r="CS17" s="1391" t="n">
        <v>35766219659.32919</v>
      </c>
      <c r="CT17" s="1391" t="n"/>
      <c r="CU17" s="1002" t="n">
        <v>92178216405.67081</v>
      </c>
      <c r="CV17" s="1002" t="n"/>
      <c r="CW17" s="3472">
        <f>IFERROR(CQ17/CR17-1,"-")</f>
        <v/>
      </c>
      <c r="CY17" s="1391" t="n"/>
      <c r="CZ17" s="1391" t="n"/>
      <c r="DA17" s="1391" t="n"/>
      <c r="DB17" s="1391" t="n"/>
      <c r="DC17" s="1391" t="n"/>
      <c r="DD17" s="3473">
        <f>CY17/$DC17-1</f>
        <v/>
      </c>
      <c r="DE17" s="1002">
        <f>CZ17/$DC17-1</f>
        <v/>
      </c>
      <c r="DF17" s="1002">
        <f>DA17/$DC17-1</f>
        <v/>
      </c>
      <c r="DG17" s="1002">
        <f>DB17/$DC17-1</f>
        <v/>
      </c>
    </row>
    <row r="18">
      <c r="A18" s="1281" t="n"/>
      <c r="B18" s="1282" t="inlineStr">
        <is>
          <t>Transfert d’argent international</t>
        </is>
      </c>
      <c r="C18" s="961" t="n"/>
      <c r="D18" s="1029" t="n">
        <v>12175839026</v>
      </c>
      <c r="E18" s="1280" t="n">
        <v>9793505009</v>
      </c>
      <c r="F18" s="1280" t="n">
        <v>15151341685.65017</v>
      </c>
      <c r="G18" s="1305" t="n">
        <v>-2975502659.650166</v>
      </c>
      <c r="H18" s="3470" t="n">
        <v>0.2432565271382097</v>
      </c>
      <c r="I18" s="961" t="n"/>
      <c r="J18" s="1029" t="n">
        <v>12612323988</v>
      </c>
      <c r="K18" s="1280" t="n">
        <v>9986869508</v>
      </c>
      <c r="L18" s="1280" t="n">
        <v>15335150403.1987</v>
      </c>
      <c r="M18" s="1305" t="n">
        <v>-2722826415.1987</v>
      </c>
      <c r="N18" s="3470" t="n">
        <v>0.2628906363397334</v>
      </c>
      <c r="O18" s="961" t="n"/>
      <c r="P18" s="1029" t="n">
        <v>13407462136</v>
      </c>
      <c r="Q18" s="1006" t="n">
        <v>10950532491</v>
      </c>
      <c r="R18" s="1323" t="n">
        <v>16812299939.56712</v>
      </c>
      <c r="S18" s="1305" t="n">
        <v>-3404837803.56712</v>
      </c>
      <c r="T18" s="3470" t="n">
        <v>0.2243662257537975</v>
      </c>
      <c r="U18" s="1326" t="n"/>
      <c r="V18" s="1331" t="n">
        <v>13988182348</v>
      </c>
      <c r="W18" s="1331" t="n">
        <v>9886756205</v>
      </c>
      <c r="X18" s="1331" t="n">
        <v>16520631347.71233</v>
      </c>
      <c r="Y18" s="1331" t="n">
        <v>13859162441.52515</v>
      </c>
      <c r="Z18" s="1348" t="n">
        <v>-2532448999.712332</v>
      </c>
      <c r="AA18" s="1348" t="n">
        <v>129019906.4748497</v>
      </c>
      <c r="AB18" s="3471" t="n">
        <v>0.4148404247012583</v>
      </c>
      <c r="AD18" s="1029" t="n"/>
      <c r="AE18" s="1006" t="n"/>
      <c r="AF18" s="1006" t="n"/>
      <c r="AG18" s="1006" t="n"/>
      <c r="AH18" s="1305" t="n"/>
      <c r="AI18" s="1305" t="n"/>
      <c r="AJ18" s="3470" t="n"/>
      <c r="AL18" s="1029" t="n"/>
      <c r="AM18" s="1006" t="n"/>
      <c r="AN18" s="1280" t="n"/>
      <c r="AO18" s="1323" t="n"/>
      <c r="AP18" s="1305" t="n"/>
      <c r="AQ18" s="1305" t="n"/>
      <c r="AR18" s="3470" t="n"/>
      <c r="AS18" s="1378" t="n"/>
      <c r="AT18" s="1029" t="n"/>
      <c r="AU18" s="1006" t="n"/>
      <c r="AV18" s="1280" t="n"/>
      <c r="AW18" s="1323" t="n"/>
      <c r="AX18" s="1305" t="n"/>
      <c r="AY18" s="1305" t="n"/>
      <c r="AZ18" s="3470" t="n"/>
      <c r="BA18" s="961" t="n"/>
      <c r="BB18" s="1029" t="n"/>
      <c r="BC18" s="1006" t="n"/>
      <c r="BD18" s="1280" t="n"/>
      <c r="BE18" s="1323" t="n"/>
      <c r="BF18" s="1305" t="n"/>
      <c r="BG18" s="1305" t="n"/>
      <c r="BH18" s="3470" t="n"/>
      <c r="BI18" s="961" t="n"/>
      <c r="BJ18" s="1029" t="n"/>
      <c r="BK18" s="1006" t="n"/>
      <c r="BL18" s="1280" t="n"/>
      <c r="BM18" s="1280" t="n"/>
      <c r="BN18" s="1280" t="n"/>
      <c r="BO18" s="1305" t="n"/>
      <c r="BP18" s="1305" t="n"/>
      <c r="BQ18" s="3470" t="n"/>
      <c r="BR18" s="74" t="n"/>
      <c r="BS18" s="1029" t="n"/>
      <c r="BT18" s="1006" t="n"/>
      <c r="BU18" s="1280" t="n"/>
      <c r="BV18" s="1280" t="n"/>
      <c r="BW18" s="1305" t="n"/>
      <c r="BX18" s="1305" t="n"/>
      <c r="BY18" s="3470" t="n"/>
      <c r="CA18" s="1029" t="n"/>
      <c r="CB18" s="1006" t="n"/>
      <c r="CC18" s="1280" t="n"/>
      <c r="CD18" s="1280" t="n"/>
      <c r="CE18" s="1305" t="n"/>
      <c r="CF18" s="1305" t="n"/>
      <c r="CG18" s="3470" t="n"/>
      <c r="CI18" s="1029" t="n"/>
      <c r="CJ18" s="1006" t="n"/>
      <c r="CK18" s="1280" t="n"/>
      <c r="CL18" s="1280" t="n"/>
      <c r="CM18" s="1305" t="n"/>
      <c r="CN18" s="1305" t="n"/>
      <c r="CO18" s="3470" t="n"/>
      <c r="CP18" s="3457" t="n"/>
      <c r="CQ18" s="1391" t="n">
        <v>52183807498</v>
      </c>
      <c r="CR18" s="1391" t="n">
        <v>40617663213</v>
      </c>
      <c r="CS18" s="1391" t="n">
        <v>63819423376.12827</v>
      </c>
      <c r="CT18" s="1391" t="n"/>
      <c r="CU18" s="1002" t="n">
        <v>-11635615878.12827</v>
      </c>
      <c r="CV18" s="1002" t="n"/>
      <c r="CW18" s="3472">
        <f>IFERROR(CQ18/CR18-1,"-")</f>
        <v/>
      </c>
      <c r="CY18" s="1391" t="n"/>
      <c r="CZ18" s="1391" t="n"/>
      <c r="DA18" s="1391" t="n"/>
      <c r="DB18" s="1391" t="n"/>
      <c r="DC18" s="1391" t="n"/>
      <c r="DD18" s="3473">
        <f>CY18/$DC18-1</f>
        <v/>
      </c>
      <c r="DE18" s="1002">
        <f>CZ18/$DC18-1</f>
        <v/>
      </c>
      <c r="DF18" s="1002">
        <f>DA18/$DC18-1</f>
        <v/>
      </c>
      <c r="DG18" s="1002">
        <f>DB18/$DC18-1</f>
        <v/>
      </c>
    </row>
    <row r="19">
      <c r="A19" s="1281" t="n"/>
      <c r="B19" s="1282" t="inlineStr">
        <is>
          <t>Recharge Mobile</t>
        </is>
      </c>
      <c r="C19" s="961" t="n"/>
      <c r="D19" s="1029" t="n">
        <v>919647681</v>
      </c>
      <c r="E19" s="1280" t="n">
        <v>1012005449</v>
      </c>
      <c r="F19" s="1280" t="n">
        <v>1211362292.545672</v>
      </c>
      <c r="G19" s="1305" t="n">
        <v>-291714611.5456717</v>
      </c>
      <c r="H19" s="3470" t="n">
        <v>-0.09126212521015786</v>
      </c>
      <c r="I19" s="961" t="n"/>
      <c r="J19" s="1029" t="n">
        <v>819067713</v>
      </c>
      <c r="K19" s="1280" t="n">
        <v>913333660</v>
      </c>
      <c r="L19" s="1280" t="n">
        <v>1394104582.10897</v>
      </c>
      <c r="M19" s="1305" t="n">
        <v>-575036869.1089699</v>
      </c>
      <c r="N19" s="3470" t="n">
        <v>-0.1032108539610814</v>
      </c>
      <c r="O19" s="961" t="n"/>
      <c r="P19" s="1029" t="n">
        <v>843859081</v>
      </c>
      <c r="Q19" s="1006" t="n">
        <v>997868646</v>
      </c>
      <c r="R19" s="1323" t="n">
        <v>1528390903.597011</v>
      </c>
      <c r="S19" s="1305" t="n">
        <v>-684531822.5970109</v>
      </c>
      <c r="T19" s="3470" t="n">
        <v>-0.1543385150113235</v>
      </c>
      <c r="U19" s="1326" t="n"/>
      <c r="V19" s="1331" t="n">
        <v>768577338</v>
      </c>
      <c r="W19" s="1331" t="n">
        <v>946918868</v>
      </c>
      <c r="X19" s="1331" t="n">
        <v>1501875577.064757</v>
      </c>
      <c r="Y19" s="1331" t="n">
        <v>972122826.181863</v>
      </c>
      <c r="Z19" s="1348" t="n">
        <v>-733298239.0647573</v>
      </c>
      <c r="AA19" s="1348" t="n">
        <v>-203545488.181863</v>
      </c>
      <c r="AB19" s="3471" t="n">
        <v>-0.1883387648370314</v>
      </c>
      <c r="AD19" s="1029" t="n"/>
      <c r="AE19" s="1006" t="n"/>
      <c r="AF19" s="1006" t="n"/>
      <c r="AG19" s="1006" t="n"/>
      <c r="AH19" s="1305" t="n"/>
      <c r="AI19" s="1305" t="n"/>
      <c r="AJ19" s="3470" t="n"/>
      <c r="AK19" s="1319" t="n"/>
      <c r="AL19" s="1029" t="n"/>
      <c r="AM19" s="1006" t="n"/>
      <c r="AN19" s="1280" t="n"/>
      <c r="AO19" s="1323" t="n"/>
      <c r="AP19" s="1305" t="n"/>
      <c r="AQ19" s="1305" t="n"/>
      <c r="AR19" s="3470" t="n"/>
      <c r="AS19" s="1378" t="n"/>
      <c r="AT19" s="1029" t="n"/>
      <c r="AU19" s="1006" t="n"/>
      <c r="AV19" s="1280" t="n"/>
      <c r="AW19" s="1323" t="n"/>
      <c r="AX19" s="1305" t="n"/>
      <c r="AY19" s="1305" t="n"/>
      <c r="AZ19" s="3470" t="n"/>
      <c r="BA19" s="961" t="n"/>
      <c r="BB19" s="1029" t="n"/>
      <c r="BC19" s="1006" t="n"/>
      <c r="BD19" s="1280" t="n"/>
      <c r="BE19" s="1323" t="n"/>
      <c r="BF19" s="1305" t="n"/>
      <c r="BG19" s="1305" t="n"/>
      <c r="BH19" s="3470" t="n"/>
      <c r="BI19" s="961" t="n"/>
      <c r="BJ19" s="1029" t="n"/>
      <c r="BK19" s="1006" t="n"/>
      <c r="BL19" s="1280" t="n"/>
      <c r="BM19" s="1280" t="n"/>
      <c r="BN19" s="1280" t="n"/>
      <c r="BO19" s="1305" t="n"/>
      <c r="BP19" s="1305" t="n"/>
      <c r="BQ19" s="3470" t="n"/>
      <c r="BR19" s="74" t="n"/>
      <c r="BS19" s="1029" t="n"/>
      <c r="BT19" s="1006" t="n"/>
      <c r="BU19" s="1280" t="n"/>
      <c r="BV19" s="1280" t="n"/>
      <c r="BW19" s="1305" t="n"/>
      <c r="BX19" s="1305" t="n"/>
      <c r="BY19" s="3470" t="n"/>
      <c r="CA19" s="1029" t="n"/>
      <c r="CB19" s="1006" t="n"/>
      <c r="CC19" s="1280" t="n"/>
      <c r="CD19" s="1280" t="n"/>
      <c r="CE19" s="1305" t="n"/>
      <c r="CF19" s="1305" t="n"/>
      <c r="CG19" s="3470" t="n"/>
      <c r="CI19" s="1029" t="n"/>
      <c r="CJ19" s="1006" t="n"/>
      <c r="CK19" s="1280" t="n"/>
      <c r="CL19" s="1280" t="n"/>
      <c r="CM19" s="1305" t="n"/>
      <c r="CN19" s="1305" t="n"/>
      <c r="CO19" s="3470" t="n"/>
      <c r="CP19" s="3457" t="n"/>
      <c r="CQ19" s="1391" t="n">
        <v>3351151813</v>
      </c>
      <c r="CR19" s="1391" t="n">
        <v>3870126623</v>
      </c>
      <c r="CS19" s="1391" t="n">
        <v>5635733355.316408</v>
      </c>
      <c r="CT19" s="1391" t="n"/>
      <c r="CU19" s="1002" t="n">
        <v>-2284581542.316408</v>
      </c>
      <c r="CV19" s="1002" t="n"/>
      <c r="CW19" s="3472">
        <f>IFERROR(CQ19/CR19-1,"-")</f>
        <v/>
      </c>
      <c r="CY19" s="1391" t="n"/>
      <c r="CZ19" s="1391" t="n"/>
      <c r="DA19" s="1391" t="n"/>
      <c r="DB19" s="1391" t="n"/>
      <c r="DC19" s="1391" t="n"/>
      <c r="DD19" s="3473">
        <f>CY19/$DC19-1</f>
        <v/>
      </c>
      <c r="DE19" s="1002">
        <f>CZ19/$DC19-1</f>
        <v/>
      </c>
      <c r="DF19" s="1002">
        <f>DA19/$DC19-1</f>
        <v/>
      </c>
      <c r="DG19" s="1002">
        <f>DB19/$DC19-1</f>
        <v/>
      </c>
    </row>
    <row r="20">
      <c r="A20" s="1281" t="n"/>
      <c r="B20" s="1282" t="inlineStr">
        <is>
          <t>Achat de forfaits</t>
        </is>
      </c>
      <c r="C20" s="961" t="n"/>
      <c r="D20" s="1029" t="n">
        <v>5088278560</v>
      </c>
      <c r="E20" s="1280" t="n">
        <v>6158427415</v>
      </c>
      <c r="F20" s="1280" t="n">
        <v>7815010915.008179</v>
      </c>
      <c r="G20" s="1305" t="n">
        <v>-2726732355.008179</v>
      </c>
      <c r="H20" s="3470" t="n">
        <v>-0.1737698251331911</v>
      </c>
      <c r="I20" s="961" t="n"/>
      <c r="J20" s="1029" t="n">
        <v>4075170516</v>
      </c>
      <c r="K20" s="1280" t="n">
        <v>5628237280</v>
      </c>
      <c r="L20" s="1280" t="n">
        <v>6970522910.54484</v>
      </c>
      <c r="M20" s="1305" t="n">
        <v>-2895352394.54484</v>
      </c>
      <c r="N20" s="3470" t="n">
        <v>-0.2759419489151317</v>
      </c>
      <c r="O20" s="961" t="n"/>
      <c r="P20" s="1029" t="n">
        <v>4630059816</v>
      </c>
      <c r="Q20" s="1006" t="n">
        <v>6069565825</v>
      </c>
      <c r="R20" s="1323" t="n">
        <v>7641954517.985054</v>
      </c>
      <c r="S20" s="1305" t="n">
        <v>-3011894701.985054</v>
      </c>
      <c r="T20" s="3470" t="n">
        <v>-0.2371678717233452</v>
      </c>
      <c r="U20" s="1326" t="n"/>
      <c r="V20" s="1331" t="n">
        <v>4407426459</v>
      </c>
      <c r="W20" s="1331" t="n">
        <v>5965752950</v>
      </c>
      <c r="X20" s="1331" t="n">
        <v>7509377885.323788</v>
      </c>
      <c r="Y20" s="1331" t="n">
        <v>5123321530.409536</v>
      </c>
      <c r="Z20" s="1348" t="n">
        <v>-3101951426.323788</v>
      </c>
      <c r="AA20" s="1348" t="n">
        <v>-715895071.4095364</v>
      </c>
      <c r="AB20" s="3471" t="n">
        <v>-0.2612120387921864</v>
      </c>
      <c r="AD20" s="1029" t="n"/>
      <c r="AE20" s="1006" t="n"/>
      <c r="AF20" s="1006" t="n"/>
      <c r="AG20" s="1006" t="n"/>
      <c r="AH20" s="1305" t="n"/>
      <c r="AI20" s="1305" t="n"/>
      <c r="AJ20" s="3470" t="n"/>
      <c r="AK20" s="1319" t="n"/>
      <c r="AL20" s="1029" t="n"/>
      <c r="AM20" s="1006" t="n"/>
      <c r="AN20" s="1280" t="n"/>
      <c r="AO20" s="1323" t="n"/>
      <c r="AP20" s="1305" t="n"/>
      <c r="AQ20" s="1305" t="n"/>
      <c r="AR20" s="3470" t="n"/>
      <c r="AS20" s="1378" t="n"/>
      <c r="AT20" s="1029" t="n"/>
      <c r="AU20" s="1006" t="n"/>
      <c r="AV20" s="1280" t="n"/>
      <c r="AW20" s="1323" t="n"/>
      <c r="AX20" s="1305" t="n"/>
      <c r="AY20" s="1305" t="n"/>
      <c r="AZ20" s="3470" t="n"/>
      <c r="BA20" s="961" t="n"/>
      <c r="BB20" s="1029" t="n"/>
      <c r="BC20" s="1006" t="n"/>
      <c r="BD20" s="1280" t="n"/>
      <c r="BE20" s="1323" t="n"/>
      <c r="BF20" s="1305" t="n"/>
      <c r="BG20" s="1305" t="n"/>
      <c r="BH20" s="3470" t="n"/>
      <c r="BI20" s="961" t="n"/>
      <c r="BJ20" s="1029" t="n"/>
      <c r="BK20" s="1006" t="n"/>
      <c r="BL20" s="1280" t="n"/>
      <c r="BM20" s="1280" t="n"/>
      <c r="BN20" s="1280" t="n"/>
      <c r="BO20" s="1305" t="n"/>
      <c r="BP20" s="1305" t="n"/>
      <c r="BQ20" s="3470" t="n"/>
      <c r="BR20" s="74" t="n"/>
      <c r="BS20" s="1029" t="n"/>
      <c r="BT20" s="1006" t="n"/>
      <c r="BU20" s="1280" t="n"/>
      <c r="BV20" s="1280" t="n"/>
      <c r="BW20" s="1305" t="n"/>
      <c r="BX20" s="1305" t="n"/>
      <c r="BY20" s="3470" t="n"/>
      <c r="CA20" s="1029" t="n"/>
      <c r="CB20" s="1006" t="n"/>
      <c r="CC20" s="1280" t="n"/>
      <c r="CD20" s="1280" t="n"/>
      <c r="CE20" s="1305" t="n"/>
      <c r="CF20" s="1305" t="n"/>
      <c r="CG20" s="3470" t="n"/>
      <c r="CI20" s="1029" t="n"/>
      <c r="CJ20" s="1006" t="n"/>
      <c r="CK20" s="1280" t="n"/>
      <c r="CL20" s="1280" t="n"/>
      <c r="CM20" s="1305" t="n"/>
      <c r="CN20" s="1305" t="n"/>
      <c r="CO20" s="3470" t="n"/>
      <c r="CP20" s="3457" t="n"/>
      <c r="CQ20" s="1391" t="n">
        <v>18200935351</v>
      </c>
      <c r="CR20" s="1391" t="n">
        <v>23821983470</v>
      </c>
      <c r="CS20" s="1391" t="n">
        <v>29936866228.86186</v>
      </c>
      <c r="CT20" s="1391" t="n"/>
      <c r="CU20" s="1002" t="n">
        <v>-11735930877.86186</v>
      </c>
      <c r="CV20" s="1002" t="n"/>
      <c r="CW20" s="3472">
        <f>IFERROR(CQ20/CR20-1,"-")</f>
        <v/>
      </c>
      <c r="CY20" s="1391" t="n"/>
      <c r="CZ20" s="1391" t="n"/>
      <c r="DA20" s="1391" t="n"/>
      <c r="DB20" s="1391" t="n"/>
      <c r="DC20" s="1391" t="n"/>
      <c r="DD20" s="3473">
        <f>CY20/$DC20-1</f>
        <v/>
      </c>
      <c r="DE20" s="1002">
        <f>CZ20/$DC20-1</f>
        <v/>
      </c>
      <c r="DF20" s="1002">
        <f>DA20/$DC20-1</f>
        <v/>
      </c>
      <c r="DG20" s="1002">
        <f>DB20/$DC20-1</f>
        <v/>
      </c>
    </row>
    <row r="21">
      <c r="A21" s="1281" t="n"/>
      <c r="B21" s="1282" t="inlineStr">
        <is>
          <t>Achat de biens et services</t>
        </is>
      </c>
      <c r="C21" s="961" t="n"/>
      <c r="D21" s="1029" t="n">
        <v>6928955072</v>
      </c>
      <c r="E21" s="1280" t="n">
        <v>7455710213</v>
      </c>
      <c r="F21" s="1280" t="n">
        <v>10194058285.64644</v>
      </c>
      <c r="G21" s="1305" t="n">
        <v>-3265103213.646441</v>
      </c>
      <c r="H21" s="3470" t="n">
        <v>-0.07065123589185829</v>
      </c>
      <c r="I21" s="961" t="n"/>
      <c r="J21" s="1029" t="n">
        <v>6363716732</v>
      </c>
      <c r="K21" s="1280" t="n">
        <v>7222225308</v>
      </c>
      <c r="L21" s="1280" t="n">
        <v>9758732074.762779</v>
      </c>
      <c r="M21" s="1305" t="n">
        <v>-3395015342.762779</v>
      </c>
      <c r="N21" s="3470" t="n">
        <v>-0.1188703674266486</v>
      </c>
      <c r="O21" s="961" t="n"/>
      <c r="P21" s="1029" t="n">
        <v>12513782891</v>
      </c>
      <c r="Q21" s="1006" t="n">
        <v>8224868931</v>
      </c>
      <c r="R21" s="1323" t="n">
        <v>10698736325.17908</v>
      </c>
      <c r="S21" s="1305" t="n">
        <v>1815046565.820923</v>
      </c>
      <c r="T21" s="3470" t="n">
        <v>0.5214568154192512</v>
      </c>
      <c r="U21" s="1326" t="n"/>
      <c r="V21" s="1331" t="n">
        <v>22672294460</v>
      </c>
      <c r="W21" s="1331" t="n">
        <v>8962098007</v>
      </c>
      <c r="X21" s="1331" t="n">
        <v>10513129039.4533</v>
      </c>
      <c r="Y21" s="1331" t="n">
        <v>7431986699.033298</v>
      </c>
      <c r="Z21" s="1348" t="n">
        <v>12159165420.5467</v>
      </c>
      <c r="AA21" s="1348" t="n">
        <v>15240307760.9667</v>
      </c>
      <c r="AB21" s="3471" t="n">
        <v>1.52979764808323</v>
      </c>
      <c r="AD21" s="1029" t="n"/>
      <c r="AE21" s="1006" t="n"/>
      <c r="AF21" s="1006" t="n"/>
      <c r="AG21" s="1006" t="n"/>
      <c r="AH21" s="1305" t="n"/>
      <c r="AI21" s="1305" t="n"/>
      <c r="AJ21" s="3470" t="n"/>
      <c r="AK21" s="1319" t="n"/>
      <c r="AL21" s="1029" t="n"/>
      <c r="AM21" s="1006" t="n"/>
      <c r="AN21" s="1280" t="n"/>
      <c r="AO21" s="1323" t="n"/>
      <c r="AP21" s="1305" t="n"/>
      <c r="AQ21" s="1305" t="n"/>
      <c r="AR21" s="3470" t="n"/>
      <c r="AS21" s="1378" t="n"/>
      <c r="AT21" s="1029" t="n"/>
      <c r="AU21" s="1006" t="n"/>
      <c r="AV21" s="1280" t="n"/>
      <c r="AW21" s="1323" t="n"/>
      <c r="AX21" s="1305" t="n"/>
      <c r="AY21" s="1305" t="n"/>
      <c r="AZ21" s="3470" t="n"/>
      <c r="BA21" s="961" t="n"/>
      <c r="BB21" s="1029" t="n"/>
      <c r="BC21" s="1006" t="n"/>
      <c r="BD21" s="1280" t="n"/>
      <c r="BE21" s="1323" t="n"/>
      <c r="BF21" s="1305" t="n"/>
      <c r="BG21" s="1305" t="n"/>
      <c r="BH21" s="3470" t="n"/>
      <c r="BI21" s="961" t="n"/>
      <c r="BJ21" s="1029" t="n"/>
      <c r="BK21" s="1006" t="n"/>
      <c r="BL21" s="1280" t="n"/>
      <c r="BM21" s="1280" t="n"/>
      <c r="BN21" s="1280" t="n"/>
      <c r="BO21" s="1305" t="n"/>
      <c r="BP21" s="1305" t="n"/>
      <c r="BQ21" s="3470" t="n"/>
      <c r="BR21" s="74" t="n"/>
      <c r="BS21" s="1029" t="n"/>
      <c r="BT21" s="1006" t="n"/>
      <c r="BU21" s="1280" t="n"/>
      <c r="BV21" s="1280" t="n"/>
      <c r="BW21" s="1305" t="n"/>
      <c r="BX21" s="1305" t="n"/>
      <c r="BY21" s="3470" t="n"/>
      <c r="CA21" s="1029" t="n"/>
      <c r="CB21" s="1006" t="n"/>
      <c r="CC21" s="1280" t="n"/>
      <c r="CD21" s="1280" t="n"/>
      <c r="CE21" s="1305" t="n"/>
      <c r="CF21" s="1305" t="n"/>
      <c r="CG21" s="3470" t="n"/>
      <c r="CI21" s="1029" t="n"/>
      <c r="CJ21" s="1006" t="n"/>
      <c r="CK21" s="1280" t="n"/>
      <c r="CL21" s="1280" t="n"/>
      <c r="CM21" s="1305" t="n"/>
      <c r="CN21" s="1305" t="n"/>
      <c r="CO21" s="3470" t="n"/>
      <c r="CP21" s="3457" t="n"/>
      <c r="CQ21" s="1391" t="n">
        <v>48478749155</v>
      </c>
      <c r="CR21" s="1391" t="n">
        <v>31864902459</v>
      </c>
      <c r="CS21" s="1391" t="n">
        <v>41164655725.0416</v>
      </c>
      <c r="CT21" s="1391" t="n"/>
      <c r="CU21" s="1002" t="n">
        <v>7314093429.958405</v>
      </c>
      <c r="CV21" s="1002" t="n"/>
      <c r="CW21" s="3472">
        <f>IFERROR(CQ21/CR21-1,"-")</f>
        <v/>
      </c>
      <c r="CY21" s="1391" t="n"/>
      <c r="CZ21" s="1391" t="n"/>
      <c r="DA21" s="1391" t="n"/>
      <c r="DB21" s="1391" t="n"/>
      <c r="DC21" s="1391" t="n"/>
      <c r="DD21" s="3473">
        <f>CY21/$DC21-1</f>
        <v/>
      </c>
      <c r="DE21" s="1002">
        <f>CZ21/$DC21-1</f>
        <v/>
      </c>
      <c r="DF21" s="1002">
        <f>DA21/$DC21-1</f>
        <v/>
      </c>
      <c r="DG21" s="1002">
        <f>DB21/$DC21-1</f>
        <v/>
      </c>
    </row>
    <row r="22">
      <c r="A22" s="1281" t="n"/>
      <c r="B22" s="1282" t="inlineStr">
        <is>
          <t>Parie en ligne</t>
        </is>
      </c>
      <c r="C22" s="961" t="n"/>
      <c r="D22" s="1029" t="n">
        <v>2489565330</v>
      </c>
      <c r="E22" s="1280" t="n">
        <v>1724077511</v>
      </c>
      <c r="F22" s="1280" t="n">
        <v>2855441118.547357</v>
      </c>
      <c r="G22" s="1305" t="n">
        <v>-365875788.5473571</v>
      </c>
      <c r="H22" s="3470" t="n">
        <v>0.4439984943345161</v>
      </c>
      <c r="I22" s="961" t="n"/>
      <c r="J22" s="1029" t="n">
        <v>2373560102</v>
      </c>
      <c r="K22" s="1280" t="n">
        <v>1871842819</v>
      </c>
      <c r="L22" s="1280" t="n">
        <v>2788209164.21794</v>
      </c>
      <c r="M22" s="1305" t="n">
        <v>-414649062.2179399</v>
      </c>
      <c r="N22" s="3470" t="n">
        <v>0.2680338743762865</v>
      </c>
      <c r="O22" s="961" t="n"/>
      <c r="P22" s="1029" t="n">
        <v>2943986796</v>
      </c>
      <c r="Q22" s="1006" t="n">
        <v>2024023886</v>
      </c>
      <c r="R22" s="1323" t="n">
        <v>3056781807.194022</v>
      </c>
      <c r="S22" s="1305" t="n">
        <v>-112795011.1940217</v>
      </c>
      <c r="T22" s="3470" t="n">
        <v>0.4545217654610227</v>
      </c>
      <c r="U22" s="1326" t="n"/>
      <c r="V22" s="1331" t="n">
        <v>2336998503</v>
      </c>
      <c r="W22" s="1331" t="n">
        <v>2414014605</v>
      </c>
      <c r="X22" s="1331" t="n">
        <v>3003751154.129515</v>
      </c>
      <c r="Y22" s="1331" t="n">
        <v>2718993145.943661</v>
      </c>
      <c r="Z22" s="1348" t="n">
        <v>-666752651.1295147</v>
      </c>
      <c r="AA22" s="1348" t="n">
        <v>-381994642.9436612</v>
      </c>
      <c r="AB22" s="3471" t="n">
        <v>-0.03190374318385703</v>
      </c>
      <c r="AD22" s="1029" t="n"/>
      <c r="AE22" s="1006" t="n"/>
      <c r="AF22" s="1006" t="n"/>
      <c r="AG22" s="1006" t="n"/>
      <c r="AH22" s="1305" t="n"/>
      <c r="AI22" s="1305" t="n"/>
      <c r="AJ22" s="3470" t="n"/>
      <c r="AK22" s="1319" t="n"/>
      <c r="AL22" s="1029" t="n"/>
      <c r="AM22" s="1006" t="n"/>
      <c r="AN22" s="1280" t="n"/>
      <c r="AO22" s="1323" t="n"/>
      <c r="AP22" s="1305" t="n"/>
      <c r="AQ22" s="1305" t="n"/>
      <c r="AR22" s="3470" t="n"/>
      <c r="AS22" s="1378" t="n"/>
      <c r="AT22" s="1029" t="n"/>
      <c r="AU22" s="1006" t="n"/>
      <c r="AV22" s="1280" t="n"/>
      <c r="AW22" s="1323" t="n"/>
      <c r="AX22" s="1305" t="n"/>
      <c r="AY22" s="1305" t="n"/>
      <c r="AZ22" s="3470" t="n"/>
      <c r="BA22" s="961" t="n"/>
      <c r="BB22" s="1029" t="n"/>
      <c r="BC22" s="1006" t="n"/>
      <c r="BD22" s="1280" t="n"/>
      <c r="BE22" s="1323" t="n"/>
      <c r="BF22" s="1305" t="n"/>
      <c r="BG22" s="1305" t="n"/>
      <c r="BH22" s="3470" t="n"/>
      <c r="BI22" s="961" t="n"/>
      <c r="BJ22" s="1029" t="n"/>
      <c r="BK22" s="1006" t="n"/>
      <c r="BL22" s="1280" t="n"/>
      <c r="BM22" s="1280" t="n"/>
      <c r="BN22" s="1280" t="n"/>
      <c r="BO22" s="1305" t="n"/>
      <c r="BP22" s="1305" t="n"/>
      <c r="BQ22" s="3470" t="n"/>
      <c r="BR22" s="74" t="n"/>
      <c r="BS22" s="1029" t="n"/>
      <c r="BT22" s="1006" t="n"/>
      <c r="BU22" s="1280" t="n"/>
      <c r="BV22" s="1280" t="n"/>
      <c r="BW22" s="1305" t="n"/>
      <c r="BX22" s="1305" t="n"/>
      <c r="BY22" s="3470" t="n"/>
      <c r="CA22" s="1029" t="n"/>
      <c r="CB22" s="1006" t="n"/>
      <c r="CC22" s="1280" t="n"/>
      <c r="CD22" s="1280" t="n"/>
      <c r="CE22" s="1305" t="n"/>
      <c r="CF22" s="1305" t="n"/>
      <c r="CG22" s="3470" t="n"/>
      <c r="CI22" s="1029" t="n"/>
      <c r="CJ22" s="1006" t="n"/>
      <c r="CK22" s="1280" t="n"/>
      <c r="CL22" s="1280" t="n"/>
      <c r="CM22" s="1305" t="n"/>
      <c r="CN22" s="1305" t="n"/>
      <c r="CO22" s="3470" t="n"/>
      <c r="CP22" s="3457" t="n"/>
      <c r="CQ22" s="1391" t="n">
        <v>10144110731</v>
      </c>
      <c r="CR22" s="1391" t="n">
        <v>8033958821</v>
      </c>
      <c r="CS22" s="1391" t="n">
        <v>11704183244.08883</v>
      </c>
      <c r="CT22" s="1391" t="n"/>
      <c r="CU22" s="1002" t="n">
        <v>-1560072513.088829</v>
      </c>
      <c r="CV22" s="1002" t="n"/>
      <c r="CW22" s="3472">
        <f>IFERROR(CQ22/CR22-1,"-")</f>
        <v/>
      </c>
      <c r="CY22" s="1391" t="n"/>
      <c r="CZ22" s="1391" t="n"/>
      <c r="DA22" s="1391" t="n"/>
      <c r="DB22" s="1391" t="n"/>
      <c r="DC22" s="1391" t="n"/>
      <c r="DD22" s="3473">
        <f>CY22/$DC22-1</f>
        <v/>
      </c>
      <c r="DE22" s="1002">
        <f>CZ22/$DC22-1</f>
        <v/>
      </c>
      <c r="DF22" s="1002">
        <f>DA22/$DC22-1</f>
        <v/>
      </c>
      <c r="DG22" s="1002">
        <f>DB22/$DC22-1</f>
        <v/>
      </c>
    </row>
    <row r="23">
      <c r="A23" s="1281" t="n"/>
      <c r="B23" s="1282" t="inlineStr">
        <is>
          <t xml:space="preserve">Paiement de factures </t>
        </is>
      </c>
      <c r="C23" s="961" t="n"/>
      <c r="D23" s="1029" t="n">
        <v>1189139921</v>
      </c>
      <c r="E23" s="1280" t="n">
        <v>1148845405</v>
      </c>
      <c r="F23" s="1280" t="n">
        <v>1560607676.819167</v>
      </c>
      <c r="G23" s="1305" t="n">
        <v>-371467755.8191671</v>
      </c>
      <c r="H23" s="3470" t="n">
        <v>0.03507392363204875</v>
      </c>
      <c r="I23" s="961" t="n"/>
      <c r="J23" s="1029" t="n">
        <v>1094049430</v>
      </c>
      <c r="K23" s="1280" t="n">
        <v>1121786993</v>
      </c>
      <c r="L23" s="1280" t="n">
        <v>1394104582.10897</v>
      </c>
      <c r="M23" s="1305" t="n">
        <v>-300055152.1089699</v>
      </c>
      <c r="N23" s="3470" t="n">
        <v>-0.02472622982177863</v>
      </c>
      <c r="O23" s="961" t="n"/>
      <c r="P23" s="1029" t="n">
        <v>1264008573</v>
      </c>
      <c r="Q23" s="1006" t="n">
        <v>1382617603</v>
      </c>
      <c r="R23" s="1323" t="n">
        <v>1528390903.597011</v>
      </c>
      <c r="S23" s="1305" t="n">
        <v>-264382330.5970109</v>
      </c>
      <c r="T23" s="3470" t="n">
        <v>-0.08578585267730021</v>
      </c>
      <c r="U23" s="1326" t="n"/>
      <c r="V23" s="1331" t="n">
        <v>1163511404</v>
      </c>
      <c r="W23" s="1331" t="n">
        <v>1215484905</v>
      </c>
      <c r="X23" s="1331" t="n">
        <v>1501875577.064757</v>
      </c>
      <c r="Y23" s="1331" t="n">
        <v>1276540423.039732</v>
      </c>
      <c r="Z23" s="1348" t="n">
        <v>-338364173.0647573</v>
      </c>
      <c r="AA23" s="1348" t="n">
        <v>-113029019.0397315</v>
      </c>
      <c r="AB23" s="3471" t="n">
        <v>-0.04275947877773112</v>
      </c>
      <c r="AD23" s="1029" t="n"/>
      <c r="AE23" s="1006" t="n"/>
      <c r="AF23" s="1006" t="n"/>
      <c r="AG23" s="1006" t="n"/>
      <c r="AH23" s="1305" t="n"/>
      <c r="AI23" s="1305" t="n"/>
      <c r="AJ23" s="3470" t="n"/>
      <c r="AK23" s="1319" t="n"/>
      <c r="AL23" s="1029" t="n"/>
      <c r="AM23" s="1006" t="n"/>
      <c r="AN23" s="1280" t="n"/>
      <c r="AO23" s="1323" t="n"/>
      <c r="AP23" s="1305" t="n"/>
      <c r="AQ23" s="1305" t="n"/>
      <c r="AR23" s="3470" t="n"/>
      <c r="AS23" s="1378" t="n"/>
      <c r="AT23" s="1029" t="n"/>
      <c r="AU23" s="1006" t="n"/>
      <c r="AV23" s="1280" t="n"/>
      <c r="AW23" s="1323" t="n"/>
      <c r="AX23" s="1305" t="n"/>
      <c r="AY23" s="1305" t="n"/>
      <c r="AZ23" s="3470" t="n"/>
      <c r="BA23" s="961" t="n"/>
      <c r="BB23" s="1029" t="n"/>
      <c r="BC23" s="1006" t="n"/>
      <c r="BD23" s="1280" t="n"/>
      <c r="BE23" s="1323" t="n"/>
      <c r="BF23" s="1305" t="n"/>
      <c r="BG23" s="1305" t="n"/>
      <c r="BH23" s="3470" t="n"/>
      <c r="BI23" s="961" t="n"/>
      <c r="BJ23" s="1029" t="n"/>
      <c r="BK23" s="1006" t="n"/>
      <c r="BL23" s="1280" t="n"/>
      <c r="BM23" s="1280" t="n"/>
      <c r="BN23" s="1280" t="n"/>
      <c r="BO23" s="1305" t="n"/>
      <c r="BP23" s="1305" t="n"/>
      <c r="BQ23" s="3470" t="n"/>
      <c r="BR23" s="74" t="n"/>
      <c r="BS23" s="1029" t="n"/>
      <c r="BT23" s="1006" t="n"/>
      <c r="BU23" s="1280" t="n"/>
      <c r="BV23" s="1280" t="n"/>
      <c r="BW23" s="1305" t="n"/>
      <c r="BX23" s="1305" t="n"/>
      <c r="BY23" s="3470" t="n"/>
      <c r="CA23" s="1029" t="n"/>
      <c r="CB23" s="1006" t="n"/>
      <c r="CC23" s="1280" t="n"/>
      <c r="CD23" s="1280" t="n"/>
      <c r="CE23" s="1305" t="n"/>
      <c r="CF23" s="1305" t="n"/>
      <c r="CG23" s="3470" t="n"/>
      <c r="CI23" s="1029" t="n"/>
      <c r="CJ23" s="1006" t="n"/>
      <c r="CK23" s="1280" t="n"/>
      <c r="CL23" s="1280" t="n"/>
      <c r="CM23" s="1305" t="n"/>
      <c r="CN23" s="1305" t="n"/>
      <c r="CO23" s="3470" t="n"/>
      <c r="CP23" s="3457" t="n"/>
      <c r="CQ23" s="1391" t="n">
        <v>4710709328</v>
      </c>
      <c r="CR23" s="1391" t="n">
        <v>4868734906</v>
      </c>
      <c r="CS23" s="1391" t="n">
        <v>5984978739.589904</v>
      </c>
      <c r="CT23" s="1391" t="n"/>
      <c r="CU23" s="1002" t="n">
        <v>-1274269411.589904</v>
      </c>
      <c r="CV23" s="1002" t="n"/>
      <c r="CW23" s="3472">
        <f>IFERROR(CQ23/CR23-1,"-")</f>
        <v/>
      </c>
      <c r="CY23" s="1391" t="n"/>
      <c r="CZ23" s="1391" t="n"/>
      <c r="DA23" s="1391" t="n"/>
      <c r="DB23" s="1391" t="n"/>
      <c r="DC23" s="1391" t="n"/>
      <c r="DD23" s="3473">
        <f>CY23/$DC23-1</f>
        <v/>
      </c>
      <c r="DE23" s="1002">
        <f>CZ23/$DC23-1</f>
        <v/>
      </c>
      <c r="DF23" s="1002">
        <f>DA23/$DC23-1</f>
        <v/>
      </c>
      <c r="DG23" s="1002">
        <f>DB23/$DC23-1</f>
        <v/>
      </c>
    </row>
    <row r="24">
      <c r="A24" s="1281" t="n"/>
      <c r="B24" s="1282" t="inlineStr">
        <is>
          <t>Paiement de salaires</t>
        </is>
      </c>
      <c r="C24" s="961" t="n"/>
      <c r="D24" s="1029" t="n">
        <v>1053685525</v>
      </c>
      <c r="E24" s="1280" t="n">
        <v>1273214250</v>
      </c>
      <c r="F24" s="1280" t="n">
        <v>1519597251.137037</v>
      </c>
      <c r="G24" s="1305" t="n">
        <v>-465911726.1370366</v>
      </c>
      <c r="H24" s="3470" t="n">
        <v>-0.1724208828168551</v>
      </c>
      <c r="I24" s="961" t="n"/>
      <c r="J24" s="1029" t="n">
        <v>1115374375</v>
      </c>
      <c r="K24" s="1280" t="n">
        <v>763881390</v>
      </c>
      <c r="L24" s="1280" t="n">
        <v>1394104582.10897</v>
      </c>
      <c r="M24" s="1305" t="n">
        <v>-278730207.1089699</v>
      </c>
      <c r="N24" s="3470" t="n">
        <v>0.4601407883493536</v>
      </c>
      <c r="O24" s="961" t="n"/>
      <c r="P24" s="1029" t="n">
        <v>1529359592</v>
      </c>
      <c r="Q24" s="1006" t="n">
        <v>1762273888</v>
      </c>
      <c r="R24" s="1323" t="n">
        <v>1528390903.597011</v>
      </c>
      <c r="S24" s="1305" t="n">
        <v>968688.4029891491</v>
      </c>
      <c r="T24" s="3470" t="n">
        <v>-0.1321669109359237</v>
      </c>
      <c r="U24" s="1326" t="n"/>
      <c r="V24" s="1331" t="n">
        <v>1603782572</v>
      </c>
      <c r="W24" s="1331" t="n">
        <v>581258878</v>
      </c>
      <c r="X24" s="1331" t="n">
        <v>1501875577.064757</v>
      </c>
      <c r="Y24" s="1331" t="n">
        <v>1212730184.262548</v>
      </c>
      <c r="Z24" s="1348" t="n">
        <v>101906994.9352427</v>
      </c>
      <c r="AA24" s="1348" t="n">
        <v>391052387.7374518</v>
      </c>
      <c r="AB24" s="3471" t="n">
        <v>1.759153679541734</v>
      </c>
      <c r="AD24" s="1029" t="n"/>
      <c r="AE24" s="1006" t="n"/>
      <c r="AF24" s="1006" t="n"/>
      <c r="AG24" s="1006" t="n"/>
      <c r="AH24" s="1305" t="n"/>
      <c r="AI24" s="1305" t="n"/>
      <c r="AJ24" s="3470" t="n"/>
      <c r="AK24" s="1319" t="n"/>
      <c r="AL24" s="1029" t="n"/>
      <c r="AM24" s="1006" t="n"/>
      <c r="AN24" s="1280" t="n"/>
      <c r="AO24" s="1323" t="n"/>
      <c r="AP24" s="1305" t="n"/>
      <c r="AQ24" s="1305" t="n"/>
      <c r="AR24" s="3470" t="n"/>
      <c r="AS24" s="1378" t="n"/>
      <c r="AT24" s="1029" t="n"/>
      <c r="AU24" s="1006" t="n"/>
      <c r="AV24" s="1280" t="n"/>
      <c r="AW24" s="1323" t="n"/>
      <c r="AX24" s="1305" t="n"/>
      <c r="AY24" s="1305" t="n"/>
      <c r="AZ24" s="3470" t="n"/>
      <c r="BA24" s="961" t="n"/>
      <c r="BB24" s="1029" t="n"/>
      <c r="BC24" s="1006" t="n"/>
      <c r="BD24" s="1280" t="n"/>
      <c r="BE24" s="1323" t="n"/>
      <c r="BF24" s="1305" t="n"/>
      <c r="BG24" s="1305" t="n"/>
      <c r="BH24" s="3470" t="n"/>
      <c r="BI24" s="961" t="n"/>
      <c r="BJ24" s="1029" t="n"/>
      <c r="BK24" s="1006" t="n"/>
      <c r="BL24" s="1280" t="n"/>
      <c r="BM24" s="1280" t="n"/>
      <c r="BN24" s="1280" t="n"/>
      <c r="BO24" s="1305" t="n"/>
      <c r="BP24" s="1305" t="n"/>
      <c r="BQ24" s="3470" t="n"/>
      <c r="BR24" s="74" t="n"/>
      <c r="BS24" s="1029" t="n"/>
      <c r="BT24" s="1006" t="n"/>
      <c r="BU24" s="1280" t="n"/>
      <c r="BV24" s="1280" t="n"/>
      <c r="BW24" s="1305" t="n"/>
      <c r="BX24" s="1305" t="n"/>
      <c r="BY24" s="3470" t="n"/>
      <c r="CA24" s="1029" t="n"/>
      <c r="CB24" s="1006" t="n"/>
      <c r="CC24" s="1280" t="n"/>
      <c r="CD24" s="1280" t="n"/>
      <c r="CE24" s="1305" t="n"/>
      <c r="CF24" s="1305" t="n"/>
      <c r="CG24" s="3470" t="n"/>
      <c r="CI24" s="1029" t="n"/>
      <c r="CJ24" s="1006" t="n"/>
      <c r="CK24" s="1280" t="n"/>
      <c r="CL24" s="1280" t="n"/>
      <c r="CM24" s="1305" t="n"/>
      <c r="CN24" s="1305" t="n"/>
      <c r="CO24" s="3470" t="n"/>
      <c r="CP24" s="3457" t="n"/>
      <c r="CQ24" s="1391" t="n">
        <v>5302202064</v>
      </c>
      <c r="CR24" s="1391" t="n">
        <v>4380628406</v>
      </c>
      <c r="CS24" s="1391" t="n">
        <v>5943968313.907773</v>
      </c>
      <c r="CT24" s="1391" t="n"/>
      <c r="CU24" s="1002" t="n">
        <v>-641766249.907773</v>
      </c>
      <c r="CV24" s="1002" t="n"/>
      <c r="CW24" s="3472">
        <f>IFERROR(CQ24/CR24-1,"-")</f>
        <v/>
      </c>
      <c r="CY24" s="1391" t="n"/>
      <c r="CZ24" s="1391" t="n"/>
      <c r="DA24" s="1391" t="n"/>
      <c r="DB24" s="1391" t="n"/>
      <c r="DC24" s="1391" t="n"/>
      <c r="DD24" s="3473">
        <f>CY24/$DC24-1</f>
        <v/>
      </c>
      <c r="DE24" s="1002">
        <f>CZ24/$DC24-1</f>
        <v/>
      </c>
      <c r="DF24" s="1002">
        <f>DA24/$DC24-1</f>
        <v/>
      </c>
      <c r="DG24" s="1002">
        <f>DB24/$DC24-1</f>
        <v/>
      </c>
    </row>
    <row customHeight="1" ht="16.5" r="25">
      <c r="A25" s="1283" t="n"/>
      <c r="B25" s="1284" t="inlineStr">
        <is>
          <t>Autres (Push &amp; Pull_paiements en ligne inclus)</t>
        </is>
      </c>
      <c r="C25" s="961" t="n"/>
      <c r="D25" s="1030" t="n">
        <v>4366166556</v>
      </c>
      <c r="E25" s="1027" t="n">
        <v>1388740508</v>
      </c>
      <c r="F25" s="1027" t="n">
        <v>5282338102.813138</v>
      </c>
      <c r="G25" s="1307" t="n">
        <v>-916171546.813138</v>
      </c>
      <c r="H25" s="3475" t="n">
        <v>2.143975804585661</v>
      </c>
      <c r="I25" s="961" t="n"/>
      <c r="J25" s="1030" t="n">
        <v>3932876913</v>
      </c>
      <c r="K25" s="1027" t="n">
        <v>2066764618.293007</v>
      </c>
      <c r="L25" s="1027" t="n">
        <v>5576418328.43587</v>
      </c>
      <c r="M25" s="1307" t="n">
        <v>-1643541415.43587</v>
      </c>
      <c r="N25" s="3475" t="n">
        <v>0.9029147674534228</v>
      </c>
      <c r="O25" s="961" t="n"/>
      <c r="P25" s="1030" t="n">
        <v>4717758346</v>
      </c>
      <c r="Q25" s="1027" t="n">
        <v>1957318760</v>
      </c>
      <c r="R25" s="997" t="n">
        <v>6113563614.388043</v>
      </c>
      <c r="S25" s="1307" t="n">
        <v>-1395805268.388043</v>
      </c>
      <c r="T25" s="3475" t="n">
        <v>1.410316828516986</v>
      </c>
      <c r="U25" s="1326" t="n"/>
      <c r="V25" s="1332" t="n">
        <v>4906152481</v>
      </c>
      <c r="W25" s="1332" t="n">
        <v>7042148433</v>
      </c>
      <c r="X25" s="1332" t="n">
        <v>6007502308.259029</v>
      </c>
      <c r="Y25" s="1332" t="n">
        <v>4640028850.915213</v>
      </c>
      <c r="Z25" s="1350" t="n">
        <v>-1101349827.259029</v>
      </c>
      <c r="AA25" s="1350" t="n">
        <v>266123630.0847874</v>
      </c>
      <c r="AB25" s="3476" t="n">
        <v>-0.3033159514205315</v>
      </c>
      <c r="AD25" s="1030" t="n"/>
      <c r="AE25" s="1027" t="n"/>
      <c r="AF25" s="1027" t="n"/>
      <c r="AG25" s="1027" t="n"/>
      <c r="AH25" s="1307" t="n"/>
      <c r="AI25" s="1307" t="n"/>
      <c r="AJ25" s="3475" t="n"/>
      <c r="AK25" s="1319" t="n"/>
      <c r="AL25" s="1030" t="n"/>
      <c r="AM25" s="1027" t="n"/>
      <c r="AN25" s="1027" t="n"/>
      <c r="AO25" s="997" t="n"/>
      <c r="AP25" s="1307" t="n"/>
      <c r="AQ25" s="1307" t="n"/>
      <c r="AR25" s="3475" t="n"/>
      <c r="AS25" s="1378" t="n"/>
      <c r="AT25" s="1030" t="n"/>
      <c r="AU25" s="1027" t="n"/>
      <c r="AV25" s="1027" t="n"/>
      <c r="AW25" s="997" t="n"/>
      <c r="AX25" s="1307" t="n"/>
      <c r="AY25" s="1307" t="n"/>
      <c r="AZ25" s="3475" t="n"/>
      <c r="BA25" s="961" t="n"/>
      <c r="BB25" s="1030" t="n"/>
      <c r="BC25" s="1027" t="n"/>
      <c r="BD25" s="1027" t="n"/>
      <c r="BE25" s="997" t="n"/>
      <c r="BF25" s="1307" t="n"/>
      <c r="BG25" s="1307" t="n"/>
      <c r="BH25" s="3475" t="n"/>
      <c r="BI25" s="961" t="n"/>
      <c r="BJ25" s="1030" t="n"/>
      <c r="BK25" s="1027" t="n"/>
      <c r="BL25" s="1027" t="n"/>
      <c r="BM25" s="1027" t="n"/>
      <c r="BN25" s="1027" t="n"/>
      <c r="BO25" s="1307" t="n"/>
      <c r="BP25" s="1307" t="n"/>
      <c r="BQ25" s="3475" t="n"/>
      <c r="BR25" s="74" t="n"/>
      <c r="BS25" s="1030" t="n"/>
      <c r="BT25" s="1027" t="n"/>
      <c r="BU25" s="1027" t="n"/>
      <c r="BV25" s="1027" t="n"/>
      <c r="BW25" s="1307" t="n"/>
      <c r="BX25" s="1307" t="n"/>
      <c r="BY25" s="3475" t="n"/>
      <c r="CA25" s="1030" t="n"/>
      <c r="CB25" s="1027" t="n"/>
      <c r="CC25" s="1027" t="n"/>
      <c r="CD25" s="1027" t="n"/>
      <c r="CE25" s="1307" t="n"/>
      <c r="CF25" s="1307" t="n"/>
      <c r="CG25" s="3475" t="n"/>
      <c r="CI25" s="1030" t="n"/>
      <c r="CJ25" s="1027" t="n"/>
      <c r="CK25" s="1027" t="n"/>
      <c r="CL25" s="1027" t="n"/>
      <c r="CM25" s="1307" t="n"/>
      <c r="CN25" s="1307" t="n"/>
      <c r="CO25" s="3475" t="n"/>
      <c r="CP25" s="3457" t="n"/>
      <c r="CQ25" s="1392" t="n">
        <v>17922954296</v>
      </c>
      <c r="CR25" s="1392" t="n">
        <v>12454972319.29301</v>
      </c>
      <c r="CS25" s="1392" t="n">
        <v>22979822353.89608</v>
      </c>
      <c r="CT25" s="1392" t="n"/>
      <c r="CU25" s="1004" t="n">
        <v>-5056868057.896084</v>
      </c>
      <c r="CV25" s="1004" t="n"/>
      <c r="CW25" s="3477">
        <f>IFERROR(CQ25/CR25-1,"-")</f>
        <v/>
      </c>
      <c r="CY25" s="1392" t="n"/>
      <c r="CZ25" s="1392" t="n"/>
      <c r="DA25" s="1392" t="n"/>
      <c r="DB25" s="1392" t="n"/>
      <c r="DC25" s="1392" t="n"/>
      <c r="DD25" s="3478">
        <f>CY25/$DC25-1</f>
        <v/>
      </c>
      <c r="DE25" s="1004">
        <f>CZ25/$DC25-1</f>
        <v/>
      </c>
      <c r="DF25" s="1004">
        <f>DA25/$DC25-1</f>
        <v/>
      </c>
      <c r="DG25" s="1004">
        <f>DB25/$DC25-1</f>
        <v/>
      </c>
    </row>
    <row customFormat="1" customHeight="1" ht="16.5" r="26" s="3479">
      <c r="A26" s="3480" t="n"/>
      <c r="B26" s="3480" t="n"/>
      <c r="C26" s="3480" t="n"/>
      <c r="D26" s="3481" t="n"/>
      <c r="E26" s="3481" t="n"/>
      <c r="F26" s="3481" t="n"/>
      <c r="G26" s="3481" t="n"/>
      <c r="H26" s="3481" t="n"/>
      <c r="I26" s="3480" t="n"/>
      <c r="J26" s="3481" t="n"/>
      <c r="K26" s="3481" t="n"/>
      <c r="L26" s="3481" t="n"/>
      <c r="M26" s="3481" t="n"/>
      <c r="N26" s="3481" t="n"/>
      <c r="O26" s="3480" t="n"/>
      <c r="P26" s="3481" t="n"/>
      <c r="Q26" s="3481" t="n"/>
      <c r="R26" s="3481" t="n"/>
      <c r="S26" s="3481" t="n"/>
      <c r="T26" s="3481" t="n"/>
      <c r="U26" s="3482" t="n"/>
      <c r="V26" s="3483" t="n"/>
      <c r="W26" s="3483" t="n"/>
      <c r="X26" s="3483" t="n"/>
      <c r="Y26" s="3483" t="n"/>
      <c r="Z26" s="3484" t="n"/>
      <c r="AA26" s="3484" t="n"/>
      <c r="AB26" s="3484" t="n"/>
      <c r="AC26" s="2788" t="n"/>
      <c r="AD26" s="3481" t="n"/>
      <c r="AE26" s="3481" t="n"/>
      <c r="AF26" s="3481" t="n"/>
      <c r="AG26" s="3481" t="n"/>
      <c r="AH26" s="3481" t="n"/>
      <c r="AI26" s="3481" t="n"/>
      <c r="AJ26" s="3481" t="n"/>
      <c r="AK26" s="3480" t="n"/>
      <c r="AL26" s="3481" t="n"/>
      <c r="AM26" s="3481" t="n"/>
      <c r="AN26" s="3481" t="n"/>
      <c r="AO26" s="3485" t="n"/>
      <c r="AP26" s="3481" t="n"/>
      <c r="AQ26" s="3481" t="n"/>
      <c r="AR26" s="3481" t="n"/>
      <c r="AS26" s="3486" t="n"/>
      <c r="AT26" s="3481" t="n"/>
      <c r="AU26" s="3481" t="n"/>
      <c r="AV26" s="3481" t="n"/>
      <c r="AW26" s="3485" t="n"/>
      <c r="AX26" s="3481" t="n"/>
      <c r="AY26" s="3481" t="n"/>
      <c r="AZ26" s="3481" t="n"/>
      <c r="BA26" s="3480" t="n"/>
      <c r="BB26" s="3481" t="n"/>
      <c r="BC26" s="3481" t="n"/>
      <c r="BD26" s="3481" t="n"/>
      <c r="BE26" s="3485" t="n"/>
      <c r="BF26" s="3481" t="n"/>
      <c r="BG26" s="3481" t="n"/>
      <c r="BH26" s="3481" t="n"/>
      <c r="BI26" s="3480" t="n"/>
      <c r="BJ26" s="3481" t="n"/>
      <c r="BK26" s="3481" t="n"/>
      <c r="BL26" s="3481" t="n"/>
      <c r="BM26" s="3481" t="n"/>
      <c r="BN26" s="3481" t="n"/>
      <c r="BO26" s="3481" t="n"/>
      <c r="BP26" s="3481" t="n"/>
      <c r="BQ26" s="3481" t="n"/>
      <c r="BR26" s="2788" t="n"/>
      <c r="BS26" s="3481" t="n"/>
      <c r="BT26" s="3481" t="n"/>
      <c r="BU26" s="3481" t="n"/>
      <c r="BV26" s="3481" t="n"/>
      <c r="BW26" s="3481" t="n"/>
      <c r="BX26" s="3481" t="n"/>
      <c r="BY26" s="3481" t="n"/>
      <c r="BZ26" s="2788" t="n"/>
      <c r="CA26" s="3481" t="n"/>
      <c r="CB26" s="3481" t="n"/>
      <c r="CC26" s="3481" t="n"/>
      <c r="CD26" s="3481" t="n"/>
      <c r="CE26" s="3481" t="n"/>
      <c r="CF26" s="3481" t="n"/>
      <c r="CG26" s="3481" t="n"/>
      <c r="CH26" s="2788" t="n"/>
      <c r="CI26" s="3481" t="n"/>
      <c r="CJ26" s="3481" t="n"/>
      <c r="CK26" s="3481" t="n"/>
      <c r="CL26" s="3481" t="n"/>
      <c r="CM26" s="3481" t="n"/>
      <c r="CN26" s="3481" t="n"/>
      <c r="CO26" s="3481" t="n"/>
      <c r="CP26" s="3487" t="n"/>
      <c r="CQ26" s="3481" t="n"/>
      <c r="CR26" s="3481" t="n"/>
      <c r="CS26" s="3481" t="n"/>
      <c r="CT26" s="3481" t="n"/>
      <c r="CU26" s="3481" t="n"/>
      <c r="CV26" s="3481" t="n"/>
      <c r="CW26" s="3481">
        <f>IFERROR(CQ26/CR26-1,"-")</f>
        <v/>
      </c>
      <c r="CY26" s="3481" t="n"/>
      <c r="CZ26" s="3481" t="n"/>
      <c r="DA26" s="3481" t="n"/>
      <c r="DB26" s="3481" t="n"/>
      <c r="DC26" s="3481" t="n"/>
      <c r="DD26" s="3488" t="n"/>
      <c r="DE26" s="3481" t="n"/>
      <c r="DF26" s="3481" t="n"/>
      <c r="DG26" s="3481" t="n"/>
    </row>
    <row customHeight="1" ht="16.5" r="27">
      <c r="A27" s="968" t="inlineStr">
        <is>
          <t>Chiffre d'affaires</t>
        </is>
      </c>
      <c r="B27" s="3452" t="n"/>
      <c r="C27" s="961" t="n"/>
      <c r="D27" s="1025" t="n">
        <v>707597851.7539288</v>
      </c>
      <c r="E27" s="1025" t="n">
        <v>700479708.5727967</v>
      </c>
      <c r="F27" s="1025" t="n">
        <v>933043215.0555818</v>
      </c>
      <c r="G27" s="1300" t="n">
        <v>-225445363.301653</v>
      </c>
      <c r="H27" s="3453" t="n">
        <v>0.01016181210392952</v>
      </c>
      <c r="I27" s="961" t="n"/>
      <c r="J27" s="1025" t="n">
        <v>697606339.7701761</v>
      </c>
      <c r="K27" s="1035" t="n">
        <v>680434436.1680508</v>
      </c>
      <c r="L27" s="1035" t="n">
        <v>914098949.016585</v>
      </c>
      <c r="M27" s="1300" t="n">
        <v>-216492609.2464089</v>
      </c>
      <c r="N27" s="3453" t="n">
        <v>0.02523667628997583</v>
      </c>
      <c r="O27" s="3474" t="n"/>
      <c r="P27" s="1025" t="n">
        <v>793133739.537322</v>
      </c>
      <c r="Q27" s="1035" t="n">
        <v>744398971.4583045</v>
      </c>
      <c r="R27" s="1016" t="n">
        <v>1002149004.166556</v>
      </c>
      <c r="S27" s="1300" t="n">
        <v>-209015264.6292337</v>
      </c>
      <c r="T27" s="3453" t="n">
        <v>0.06546861286434114</v>
      </c>
      <c r="U27" s="1327" t="n"/>
      <c r="V27" s="1328" t="n">
        <v>744711421.0840087</v>
      </c>
      <c r="W27" s="1328" t="n">
        <v>730895568.965</v>
      </c>
      <c r="X27" s="1328" t="n">
        <v>984763197.9458357</v>
      </c>
      <c r="Y27" s="1328" t="n">
        <v>779854151.5939939</v>
      </c>
      <c r="Z27" s="1341" t="n">
        <v>-240051776.861827</v>
      </c>
      <c r="AA27" s="1341" t="n">
        <v>-35142730.50998521</v>
      </c>
      <c r="AB27" s="3455" t="n">
        <v>0.01890263493945232</v>
      </c>
      <c r="AD27" s="1025" t="n"/>
      <c r="AE27" s="1035" t="n"/>
      <c r="AF27" s="1016" t="n"/>
      <c r="AG27" s="1016" t="n"/>
      <c r="AH27" s="1300" t="n"/>
      <c r="AI27" s="1300" t="n"/>
      <c r="AJ27" s="3453" t="n"/>
      <c r="AK27" s="3489" t="n"/>
      <c r="AL27" s="1025" t="n"/>
      <c r="AM27" s="1016" t="n"/>
      <c r="AN27" s="1016" t="n"/>
      <c r="AO27" s="1016" t="n"/>
      <c r="AP27" s="1300" t="n"/>
      <c r="AQ27" s="1300" t="n"/>
      <c r="AR27" s="3453" t="n"/>
      <c r="AS27" s="3474" t="n"/>
      <c r="AT27" s="1025" t="n"/>
      <c r="AU27" s="1016" t="n"/>
      <c r="AV27" s="1016" t="n"/>
      <c r="AW27" s="1016" t="n"/>
      <c r="AX27" s="1300" t="n"/>
      <c r="AY27" s="1300" t="n"/>
      <c r="AZ27" s="3453" t="n"/>
      <c r="BA27" s="3474" t="n"/>
      <c r="BB27" s="1025" t="n"/>
      <c r="BC27" s="1016" t="n"/>
      <c r="BD27" s="1016" t="n"/>
      <c r="BE27" s="1016" t="n"/>
      <c r="BF27" s="1300" t="n"/>
      <c r="BG27" s="1300" t="n"/>
      <c r="BH27" s="3453" t="n"/>
      <c r="BI27" s="3474" t="n"/>
      <c r="BJ27" s="1025" t="n"/>
      <c r="BK27" s="1016" t="n"/>
      <c r="BL27" s="1016" t="n"/>
      <c r="BM27" s="1016" t="n"/>
      <c r="BN27" s="1016" t="n"/>
      <c r="BO27" s="1300" t="n"/>
      <c r="BP27" s="1300" t="n"/>
      <c r="BQ27" s="3453" t="n"/>
      <c r="BR27" s="2699" t="n"/>
      <c r="BS27" s="1025" t="n"/>
      <c r="BT27" s="1016" t="n"/>
      <c r="BU27" s="1016" t="n"/>
      <c r="BV27" s="1016" t="n"/>
      <c r="BW27" s="1300" t="n"/>
      <c r="BX27" s="1300" t="n"/>
      <c r="BY27" s="3453" t="n"/>
      <c r="BZ27" s="3490" t="n"/>
      <c r="CA27" s="1025" t="n"/>
      <c r="CB27" s="1016" t="n"/>
      <c r="CC27" s="1016" t="n"/>
      <c r="CD27" s="1016" t="n"/>
      <c r="CE27" s="1300" t="n"/>
      <c r="CF27" s="1300" t="n"/>
      <c r="CG27" s="3453" t="n"/>
      <c r="CI27" s="1025" t="n"/>
      <c r="CJ27" s="1016" t="n"/>
      <c r="CK27" s="1016" t="n"/>
      <c r="CL27" s="1016" t="n"/>
      <c r="CM27" s="1300" t="n"/>
      <c r="CN27" s="1300" t="n"/>
      <c r="CO27" s="3453" t="n"/>
      <c r="CP27" s="3457" t="n"/>
      <c r="CQ27" s="1389" t="n">
        <v>2943049352.145436</v>
      </c>
      <c r="CR27" s="1389" t="n">
        <v>2856208685.164152</v>
      </c>
      <c r="CS27" s="1389" t="n">
        <v>3834054366.184557</v>
      </c>
      <c r="CT27" s="1389" t="n"/>
      <c r="CU27" s="998" t="n">
        <v>-891005014.0391216</v>
      </c>
      <c r="CV27" s="998" t="n"/>
      <c r="CW27" s="3458">
        <f>IFERROR(CQ27/CR27-1,"-")</f>
        <v/>
      </c>
      <c r="CY27" s="1389" t="n"/>
      <c r="CZ27" s="1389" t="n"/>
      <c r="DA27" s="1389" t="n"/>
      <c r="DB27" s="1389" t="n"/>
      <c r="DC27" s="1389" t="n"/>
      <c r="DD27" s="3459">
        <f>CY27/$DC27-1</f>
        <v/>
      </c>
      <c r="DE27" s="998">
        <f>CZ27/$DC27-1</f>
        <v/>
      </c>
      <c r="DF27" s="998">
        <f>DA27/$DC27-1</f>
        <v/>
      </c>
      <c r="DG27" s="998">
        <f>DB27/$DC27-1</f>
        <v/>
      </c>
    </row>
    <row r="28">
      <c r="A28" s="1287" t="n"/>
      <c r="B28" s="1288" t="inlineStr">
        <is>
          <t>Dépôt d’argent</t>
        </is>
      </c>
      <c r="C28" s="961" t="n"/>
      <c r="D28" s="1028" t="n"/>
      <c r="E28" s="1309" t="n"/>
      <c r="F28" s="1006" t="n"/>
      <c r="G28" s="1310" t="n"/>
      <c r="H28" s="3491" t="n"/>
      <c r="I28" s="961" t="n"/>
      <c r="J28" s="1028" t="n"/>
      <c r="K28" s="1309" t="n"/>
      <c r="L28" s="1006" t="n"/>
      <c r="M28" s="1310" t="n"/>
      <c r="N28" s="3491" t="n"/>
      <c r="O28" s="961" t="n"/>
      <c r="P28" s="1028" t="n"/>
      <c r="Q28" s="1309" t="n"/>
      <c r="R28" s="980" t="n"/>
      <c r="S28" s="1310" t="n"/>
      <c r="T28" s="3491" t="n"/>
      <c r="U28" s="3492" t="n"/>
      <c r="V28" s="1336" t="n">
        <v>0</v>
      </c>
      <c r="W28" s="1336" t="n">
        <v>0</v>
      </c>
      <c r="X28" s="1336" t="n">
        <v>0</v>
      </c>
      <c r="Y28" s="1336" t="n">
        <v>0</v>
      </c>
      <c r="Z28" s="1353" t="n">
        <v>0</v>
      </c>
      <c r="AA28" s="1353" t="n">
        <v>0</v>
      </c>
      <c r="AB28" s="3493" t="n"/>
      <c r="AD28" s="1028" t="n"/>
      <c r="AE28" s="1309" t="n"/>
      <c r="AF28" s="1309" t="n"/>
      <c r="AG28" s="1309" t="n"/>
      <c r="AH28" s="1310" t="n"/>
      <c r="AI28" s="1310" t="n"/>
      <c r="AJ28" s="3491" t="n"/>
      <c r="AK28" s="1319" t="n"/>
      <c r="AL28" s="1028" t="n"/>
      <c r="AM28" s="1309" t="n"/>
      <c r="AN28" s="1006" t="n"/>
      <c r="AO28" s="980" t="n"/>
      <c r="AP28" s="1310" t="n"/>
      <c r="AQ28" s="1310" t="n"/>
      <c r="AR28" s="3491" t="n"/>
      <c r="AS28" s="1378" t="n"/>
      <c r="AT28" s="1028" t="n"/>
      <c r="AU28" s="1309" t="n"/>
      <c r="AV28" s="1006" t="n"/>
      <c r="AW28" s="980" t="n"/>
      <c r="AX28" s="1310" t="n"/>
      <c r="AY28" s="1310" t="n"/>
      <c r="AZ28" s="3491" t="n"/>
      <c r="BB28" s="1028" t="n"/>
      <c r="BC28" s="1309" t="n"/>
      <c r="BD28" s="1006" t="n"/>
      <c r="BE28" s="980" t="n"/>
      <c r="BF28" s="1310" t="n"/>
      <c r="BG28" s="1310" t="n"/>
      <c r="BH28" s="3491" t="n"/>
      <c r="BJ28" s="1028" t="n"/>
      <c r="BK28" s="1309" t="n"/>
      <c r="BL28" s="1006" t="n"/>
      <c r="BM28" s="1006" t="n"/>
      <c r="BN28" s="1006" t="n"/>
      <c r="BO28" s="1310" t="n"/>
      <c r="BP28" s="1310" t="n"/>
      <c r="BQ28" s="3491" t="n"/>
      <c r="BR28" s="74" t="n"/>
      <c r="BS28" s="1028" t="n"/>
      <c r="BT28" s="1309" t="n"/>
      <c r="BU28" s="1006" t="n"/>
      <c r="BV28" s="1006" t="n"/>
      <c r="BW28" s="1310" t="n"/>
      <c r="BX28" s="1310" t="n"/>
      <c r="BY28" s="3491" t="n"/>
      <c r="BZ28" s="3490" t="n"/>
      <c r="CA28" s="1028" t="n"/>
      <c r="CB28" s="1309" t="n"/>
      <c r="CC28" s="1006" t="n"/>
      <c r="CD28" s="1006" t="n"/>
      <c r="CE28" s="1310" t="n"/>
      <c r="CF28" s="1310" t="n"/>
      <c r="CG28" s="3491" t="n"/>
      <c r="CI28" s="1028" t="n"/>
      <c r="CJ28" s="1309" t="n"/>
      <c r="CK28" s="1006" t="n"/>
      <c r="CL28" s="1006" t="n"/>
      <c r="CM28" s="1310" t="n"/>
      <c r="CN28" s="1310" t="n"/>
      <c r="CO28" s="3491" t="n"/>
      <c r="CP28" s="3457" t="n"/>
      <c r="CQ28" s="1394" t="n">
        <v>0</v>
      </c>
      <c r="CR28" s="1394" t="n">
        <v>0</v>
      </c>
      <c r="CS28" s="1394" t="n">
        <v>0</v>
      </c>
      <c r="CT28" s="1394" t="n"/>
      <c r="CU28" s="1000" t="n">
        <v>0</v>
      </c>
      <c r="CV28" s="1000" t="n"/>
      <c r="CW28" s="3494">
        <f>IFERROR(CQ28/CR28-1,"-")</f>
        <v/>
      </c>
      <c r="CY28" s="1394" t="n"/>
      <c r="CZ28" s="1394" t="n"/>
      <c r="DA28" s="1394" t="n"/>
      <c r="DB28" s="1394" t="n"/>
      <c r="DC28" s="1394" t="n"/>
      <c r="DD28" s="3495">
        <f>CY28/$DC28-1</f>
        <v/>
      </c>
      <c r="DE28" s="1000">
        <f>CZ28/$DC28-1</f>
        <v/>
      </c>
      <c r="DF28" s="1000">
        <f>DA28/$DC28-1</f>
        <v/>
      </c>
      <c r="DG28" s="1000">
        <f>DB28/$DC28-1</f>
        <v/>
      </c>
    </row>
    <row r="29">
      <c r="A29" s="1281" t="n"/>
      <c r="B29" s="1282" t="inlineStr">
        <is>
          <t>Retrait d’argent</t>
        </is>
      </c>
      <c r="C29" s="961" t="n"/>
      <c r="D29" s="1029" t="n">
        <v>472747441.5254236</v>
      </c>
      <c r="E29" s="1006" t="n">
        <v>456734107.6271186</v>
      </c>
      <c r="F29" s="1006" t="n">
        <v>593210365.0021423</v>
      </c>
      <c r="G29" s="1305" t="n">
        <v>-120462923.4767187</v>
      </c>
      <c r="H29" s="3470" t="n">
        <v>0.03506051689789369</v>
      </c>
      <c r="I29" s="961" t="n"/>
      <c r="J29" s="1029" t="n">
        <v>475603521.186441</v>
      </c>
      <c r="K29" s="1006" t="n">
        <v>442727311.0169492</v>
      </c>
      <c r="L29" s="1006" t="n">
        <v>581165976.499706</v>
      </c>
      <c r="M29" s="1305" t="n">
        <v>-105562455.313265</v>
      </c>
      <c r="N29" s="3470" t="n">
        <v>0.07425837383732858</v>
      </c>
      <c r="O29" s="3474" t="n"/>
      <c r="P29" s="1029" t="n">
        <v>540497369.4915254</v>
      </c>
      <c r="Q29" s="1006" t="n">
        <v>489104165.5430503</v>
      </c>
      <c r="R29" s="980" t="n">
        <v>637146454.6931647</v>
      </c>
      <c r="S29" s="1305" t="n">
        <v>-96649085.20163929</v>
      </c>
      <c r="T29" s="3470" t="n">
        <v>0.1050761935168012</v>
      </c>
      <c r="U29" s="1326" t="n"/>
      <c r="V29" s="1331" t="n">
        <v>509426474.5762713</v>
      </c>
      <c r="W29" s="1331" t="n">
        <v>469335892.2711865</v>
      </c>
      <c r="X29" s="1331" t="n">
        <v>626092904.0240936</v>
      </c>
      <c r="Y29" s="1331" t="n">
        <v>531247577.0859647</v>
      </c>
      <c r="Z29" s="1348" t="n">
        <v>-116666429.4478223</v>
      </c>
      <c r="AA29" s="1348" t="n">
        <v>-21821102.50969338</v>
      </c>
      <c r="AB29" s="3471" t="n">
        <v>0.08541980906484792</v>
      </c>
      <c r="AC29" s="3496" t="n"/>
      <c r="AD29" s="1029" t="n"/>
      <c r="AE29" s="1006" t="n"/>
      <c r="AF29" s="1006" t="n"/>
      <c r="AG29" s="1006" t="n"/>
      <c r="AH29" s="1305" t="n"/>
      <c r="AI29" s="1305" t="n"/>
      <c r="AJ29" s="3470" t="n"/>
      <c r="AK29" s="1319" t="n"/>
      <c r="AL29" s="1029" t="n"/>
      <c r="AM29" s="1006" t="n"/>
      <c r="AN29" s="1006" t="n"/>
      <c r="AO29" s="980" t="n"/>
      <c r="AP29" s="1305" t="n"/>
      <c r="AQ29" s="1305" t="n"/>
      <c r="AR29" s="3470" t="n"/>
      <c r="AS29" s="1378" t="n"/>
      <c r="AT29" s="1029" t="n"/>
      <c r="AU29" s="1006" t="n"/>
      <c r="AV29" s="1006" t="n"/>
      <c r="AW29" s="980" t="n"/>
      <c r="AX29" s="1305" t="n"/>
      <c r="AY29" s="1305" t="n"/>
      <c r="AZ29" s="3470" t="n"/>
      <c r="BB29" s="1029" t="n"/>
      <c r="BC29" s="1006" t="n"/>
      <c r="BD29" s="1006" t="n"/>
      <c r="BE29" s="980" t="n"/>
      <c r="BF29" s="1305" t="n"/>
      <c r="BG29" s="1305" t="n"/>
      <c r="BH29" s="3470" t="n"/>
      <c r="BI29" s="74" t="n"/>
      <c r="BJ29" s="1029" t="n"/>
      <c r="BK29" s="1006" t="n"/>
      <c r="BL29" s="1006" t="n"/>
      <c r="BM29" s="1006" t="n"/>
      <c r="BN29" s="1006" t="n"/>
      <c r="BO29" s="1305" t="n"/>
      <c r="BP29" s="1305" t="n"/>
      <c r="BQ29" s="3470" t="n"/>
      <c r="BR29" s="74" t="n"/>
      <c r="BS29" s="1029" t="n"/>
      <c r="BT29" s="1006" t="n"/>
      <c r="BU29" s="1006" t="n"/>
      <c r="BV29" s="1006" t="n"/>
      <c r="BW29" s="1305" t="n"/>
      <c r="BX29" s="1305" t="n"/>
      <c r="BY29" s="3470" t="n"/>
      <c r="CA29" s="1029" t="n"/>
      <c r="CB29" s="1006" t="n"/>
      <c r="CC29" s="1006" t="n"/>
      <c r="CD29" s="1006" t="n"/>
      <c r="CE29" s="1305" t="n"/>
      <c r="CF29" s="1305" t="n"/>
      <c r="CG29" s="3470" t="n"/>
      <c r="CI29" s="1029" t="n"/>
      <c r="CJ29" s="980" t="n"/>
      <c r="CK29" s="1006" t="n"/>
      <c r="CL29" s="1006" t="n"/>
      <c r="CM29" s="1305" t="n"/>
      <c r="CN29" s="1305" t="n"/>
      <c r="CO29" s="3470" t="n"/>
      <c r="CP29" s="3457" t="n"/>
      <c r="CQ29" s="1394" t="n">
        <v>1998274806.779661</v>
      </c>
      <c r="CR29" s="1394" t="n">
        <v>1857901476.458304</v>
      </c>
      <c r="CS29" s="1394" t="n">
        <v>2437615700.219107</v>
      </c>
      <c r="CT29" s="1394" t="n"/>
      <c r="CU29" s="1002" t="n">
        <v>-439340893.4394462</v>
      </c>
      <c r="CV29" s="1002" t="n"/>
      <c r="CW29" s="3472">
        <f>IFERROR(CQ29/CR29-1,"-")</f>
        <v/>
      </c>
      <c r="CY29" s="1394" t="n"/>
      <c r="CZ29" s="1394" t="n"/>
      <c r="DA29" s="1394" t="n"/>
      <c r="DB29" s="1394" t="n"/>
      <c r="DC29" s="1394" t="n"/>
      <c r="DD29" s="3473">
        <f>CY29/$DC29-1</f>
        <v/>
      </c>
      <c r="DE29" s="1002">
        <f>CZ29/$DC29-1</f>
        <v/>
      </c>
      <c r="DF29" s="1002">
        <f>DA29/$DC29-1</f>
        <v/>
      </c>
      <c r="DG29" s="1002">
        <f>DB29/$DC29-1</f>
        <v/>
      </c>
    </row>
    <row r="30">
      <c r="A30" s="1281" t="n"/>
      <c r="B30" s="1282" t="inlineStr">
        <is>
          <t>Transfert d’argent national</t>
        </is>
      </c>
      <c r="C30" s="961" t="n"/>
      <c r="D30" s="1029" t="n">
        <v>19468607.59830508</v>
      </c>
      <c r="E30" s="1006" t="n">
        <v>32007847.45762712</v>
      </c>
      <c r="F30" s="1006" t="n">
        <v>33969145.83520978</v>
      </c>
      <c r="G30" s="1305" t="n">
        <v>-14500538.2369047</v>
      </c>
      <c r="H30" s="3470" t="n">
        <v>-0.3917551742872379</v>
      </c>
      <c r="I30" s="961" t="n"/>
      <c r="J30" s="1029" t="n">
        <v>18756643.0508475</v>
      </c>
      <c r="K30" s="1006" t="n">
        <v>29318305.08474576</v>
      </c>
      <c r="L30" s="1006" t="n">
        <v>33279445.1595756</v>
      </c>
      <c r="M30" s="1305" t="n">
        <v>-14522802.1087281</v>
      </c>
      <c r="N30" s="3470" t="n">
        <v>-0.3602412214270009</v>
      </c>
      <c r="O30" s="961" t="n"/>
      <c r="P30" s="1029" t="n">
        <v>22384807.54576271</v>
      </c>
      <c r="Q30" s="1006" t="n">
        <v>31282509</v>
      </c>
      <c r="R30" s="980" t="n">
        <v>36485068.56042685</v>
      </c>
      <c r="S30" s="1305" t="n">
        <v>-14100261.01466413</v>
      </c>
      <c r="T30" s="3470" t="n">
        <v>-0.2844305568404787</v>
      </c>
      <c r="U30" s="1326" t="n"/>
      <c r="V30" s="1331" t="n">
        <v>24187799.44915254</v>
      </c>
      <c r="W30" s="1331" t="n">
        <v>32631728.2881356</v>
      </c>
      <c r="X30" s="1331" t="n">
        <v>35852106.46666235</v>
      </c>
      <c r="Y30" s="1331" t="n">
        <v>21413034.40320949</v>
      </c>
      <c r="Z30" s="1348" t="n">
        <v>-11664307.0175098</v>
      </c>
      <c r="AA30" s="1348" t="n">
        <v>2774765.045943052</v>
      </c>
      <c r="AB30" s="3471" t="n">
        <v>-0.2587643769408664</v>
      </c>
      <c r="AD30" s="1029" t="n"/>
      <c r="AE30" s="1006" t="n"/>
      <c r="AF30" s="1006" t="n"/>
      <c r="AG30" s="1006" t="n"/>
      <c r="AH30" s="1305" t="n"/>
      <c r="AI30" s="1305" t="n"/>
      <c r="AJ30" s="3470" t="n"/>
      <c r="AK30" s="1319" t="n"/>
      <c r="AL30" s="1029" t="n"/>
      <c r="AM30" s="1006" t="n"/>
      <c r="AN30" s="1006" t="n"/>
      <c r="AO30" s="980" t="n"/>
      <c r="AP30" s="1305" t="n"/>
      <c r="AQ30" s="1305" t="n"/>
      <c r="AR30" s="3470" t="n"/>
      <c r="AS30" s="1378" t="n"/>
      <c r="AT30" s="1029" t="n"/>
      <c r="AU30" s="1006" t="n"/>
      <c r="AV30" s="1006" t="n"/>
      <c r="AW30" s="980" t="n"/>
      <c r="AX30" s="1305" t="n"/>
      <c r="AY30" s="1305" t="n"/>
      <c r="AZ30" s="3470" t="n"/>
      <c r="BA30" s="961" t="n"/>
      <c r="BB30" s="1029" t="n"/>
      <c r="BC30" s="1006" t="n"/>
      <c r="BD30" s="1006" t="n"/>
      <c r="BE30" s="980" t="n"/>
      <c r="BF30" s="1305" t="n"/>
      <c r="BG30" s="1305" t="n"/>
      <c r="BH30" s="3470" t="n"/>
      <c r="BI30" s="74" t="n"/>
      <c r="BJ30" s="1029" t="n"/>
      <c r="BK30" s="1006" t="n"/>
      <c r="BL30" s="1006" t="n"/>
      <c r="BM30" s="1006" t="n"/>
      <c r="BN30" s="1006" t="n"/>
      <c r="BO30" s="1305" t="n"/>
      <c r="BP30" s="1305" t="n"/>
      <c r="BQ30" s="3470" t="n"/>
      <c r="BR30" s="74" t="n"/>
      <c r="BS30" s="1029" t="n"/>
      <c r="BT30" s="1006" t="n"/>
      <c r="BU30" s="1006" t="n"/>
      <c r="BV30" s="1006" t="n"/>
      <c r="BW30" s="1305" t="n"/>
      <c r="BX30" s="1305" t="n"/>
      <c r="BY30" s="3470" t="n"/>
      <c r="CA30" s="1029" t="n"/>
      <c r="CB30" s="1006" t="n"/>
      <c r="CC30" s="1006" t="n"/>
      <c r="CD30" s="1006" t="n"/>
      <c r="CE30" s="1305" t="n"/>
      <c r="CF30" s="1305" t="n"/>
      <c r="CG30" s="3470" t="n"/>
      <c r="CI30" s="1029" t="n"/>
      <c r="CJ30" s="980" t="n"/>
      <c r="CK30" s="1006" t="n"/>
      <c r="CL30" s="1006" t="n"/>
      <c r="CM30" s="1305" t="n"/>
      <c r="CN30" s="1305" t="n"/>
      <c r="CO30" s="3470" t="n"/>
      <c r="CP30" s="3457" t="n"/>
      <c r="CQ30" s="1394" t="n">
        <v>84797857.64406781</v>
      </c>
      <c r="CR30" s="1394" t="n">
        <v>125240389.8305085</v>
      </c>
      <c r="CS30" s="1394" t="n">
        <v>139585766.0218746</v>
      </c>
      <c r="CT30" s="1394" t="n"/>
      <c r="CU30" s="1002" t="n">
        <v>-54787908.37780677</v>
      </c>
      <c r="CV30" s="1002" t="n"/>
      <c r="CW30" s="3472">
        <f>IFERROR(CQ30/CR30-1,"-")</f>
        <v/>
      </c>
      <c r="CY30" s="1394" t="n"/>
      <c r="CZ30" s="1394" t="n"/>
      <c r="DA30" s="1394" t="n"/>
      <c r="DB30" s="1394" t="n"/>
      <c r="DC30" s="1394" t="n"/>
      <c r="DD30" s="3473">
        <f>CY30/$DC30-1</f>
        <v/>
      </c>
      <c r="DE30" s="1002">
        <f>CZ30/$DC30-1</f>
        <v/>
      </c>
      <c r="DF30" s="1002">
        <f>DA30/$DC30-1</f>
        <v/>
      </c>
      <c r="DG30" s="1002">
        <f>DB30/$DC30-1</f>
        <v/>
      </c>
    </row>
    <row r="31">
      <c r="A31" s="1281" t="n"/>
      <c r="B31" s="1282" t="inlineStr">
        <is>
          <t>Transfert d’argent international</t>
        </is>
      </c>
      <c r="C31" s="961" t="n"/>
      <c r="D31" s="1029" t="n">
        <v>53330131.15986101</v>
      </c>
      <c r="E31" s="1006" t="n">
        <v>49560032.41305085</v>
      </c>
      <c r="F31" s="1006" t="n">
        <v>66775762.33936692</v>
      </c>
      <c r="G31" s="1305" t="n">
        <v>-13445631.17950591</v>
      </c>
      <c r="H31" s="3470" t="n">
        <v>0.07607135353320249</v>
      </c>
      <c r="I31" s="961" t="n"/>
      <c r="J31" s="1029" t="n">
        <v>52404223.265939</v>
      </c>
      <c r="K31" s="1006" t="n">
        <v>51379477.49728814</v>
      </c>
      <c r="L31" s="1006" t="n">
        <v>65419964.6803716</v>
      </c>
      <c r="M31" s="1305" t="n">
        <v>-13015741.4144326</v>
      </c>
      <c r="N31" s="3470" t="n">
        <v>0.01994465141660795</v>
      </c>
      <c r="O31" s="961" t="n"/>
      <c r="P31" s="1029" t="n">
        <v>56667349.30088136</v>
      </c>
      <c r="Q31" s="1006" t="n">
        <v>54969513</v>
      </c>
      <c r="R31" s="980" t="n">
        <v>71721505.12543274</v>
      </c>
      <c r="S31" s="1305" t="n">
        <v>-15054155.82455139</v>
      </c>
      <c r="T31" s="3470" t="n">
        <v>0.03088687179894345</v>
      </c>
      <c r="U31" s="1326" t="n"/>
      <c r="V31" s="1331" t="n">
        <v>58376279.96806102</v>
      </c>
      <c r="W31" s="1331" t="n">
        <v>49071743.36457635</v>
      </c>
      <c r="X31" s="1331" t="n">
        <v>70477242.86025575</v>
      </c>
      <c r="Y31" s="1331" t="n">
        <v>59230307.98938648</v>
      </c>
      <c r="Z31" s="1348" t="n">
        <v>-12100962.89219473</v>
      </c>
      <c r="AA31" s="1348" t="n">
        <v>-854028.0213254616</v>
      </c>
      <c r="AB31" s="3471" t="n">
        <v>0.1896108832807717</v>
      </c>
      <c r="AD31" s="1029" t="n"/>
      <c r="AE31" s="1006" t="n"/>
      <c r="AF31" s="1006" t="n"/>
      <c r="AG31" s="1006" t="n"/>
      <c r="AH31" s="1305" t="n"/>
      <c r="AI31" s="1305" t="n"/>
      <c r="AJ31" s="3470" t="n"/>
      <c r="AK31" s="1319" t="n"/>
      <c r="AL31" s="1029" t="n"/>
      <c r="AM31" s="1006" t="n"/>
      <c r="AN31" s="1006" t="n"/>
      <c r="AO31" s="980" t="n"/>
      <c r="AP31" s="1305" t="n"/>
      <c r="AQ31" s="1305" t="n"/>
      <c r="AR31" s="3470" t="n"/>
      <c r="AS31" s="1378" t="n"/>
      <c r="AT31" s="1029" t="n"/>
      <c r="AU31" s="1006" t="n"/>
      <c r="AV31" s="1006" t="n"/>
      <c r="AW31" s="980" t="n"/>
      <c r="AX31" s="1305" t="n"/>
      <c r="AY31" s="1305" t="n"/>
      <c r="AZ31" s="3470" t="n"/>
      <c r="BA31" s="961" t="n"/>
      <c r="BB31" s="1029" t="n"/>
      <c r="BC31" s="1006" t="n"/>
      <c r="BD31" s="1006" t="n"/>
      <c r="BE31" s="980" t="n"/>
      <c r="BF31" s="1305" t="n"/>
      <c r="BG31" s="1305" t="n"/>
      <c r="BH31" s="3470" t="n"/>
      <c r="BI31" s="74" t="n"/>
      <c r="BJ31" s="1029" t="n"/>
      <c r="BK31" s="1006" t="n"/>
      <c r="BL31" s="1006" t="n"/>
      <c r="BM31" s="1006" t="n"/>
      <c r="BN31" s="1006" t="n"/>
      <c r="BO31" s="1305" t="n"/>
      <c r="BP31" s="1305" t="n"/>
      <c r="BQ31" s="3470" t="n"/>
      <c r="BR31" s="74" t="n"/>
      <c r="BS31" s="1029" t="n"/>
      <c r="BT31" s="1006" t="n"/>
      <c r="BU31" s="1006" t="n"/>
      <c r="BV31" s="1006" t="n"/>
      <c r="BW31" s="1305" t="n"/>
      <c r="BX31" s="1305" t="n"/>
      <c r="BY31" s="3470" t="n"/>
      <c r="CA31" s="974" t="n"/>
      <c r="CB31" s="1006" t="n"/>
      <c r="CC31" s="1006" t="n"/>
      <c r="CD31" s="1006" t="n"/>
      <c r="CE31" s="1305" t="n"/>
      <c r="CF31" s="1305" t="n"/>
      <c r="CG31" s="3470" t="n"/>
      <c r="CI31" s="974" t="n"/>
      <c r="CJ31" s="980" t="n"/>
      <c r="CK31" s="1006" t="n"/>
      <c r="CL31" s="1006" t="n"/>
      <c r="CM31" s="1305" t="n"/>
      <c r="CN31" s="1305" t="n"/>
      <c r="CO31" s="3470" t="n"/>
      <c r="CP31" s="3457" t="n"/>
      <c r="CQ31" s="1394" t="n">
        <v>220777983.6947424</v>
      </c>
      <c r="CR31" s="1394" t="n">
        <v>204980766.2749153</v>
      </c>
      <c r="CS31" s="1394" t="n">
        <v>274394475.005427</v>
      </c>
      <c r="CT31" s="1394" t="n"/>
      <c r="CU31" s="1002" t="n">
        <v>-53616491.31068462</v>
      </c>
      <c r="CV31" s="1002" t="n"/>
      <c r="CW31" s="3472">
        <f>IFERROR(CQ31/CR31-1,"-")</f>
        <v/>
      </c>
      <c r="CY31" s="1394" t="n"/>
      <c r="CZ31" s="1394" t="n"/>
      <c r="DA31" s="1394" t="n"/>
      <c r="DB31" s="1394" t="n"/>
      <c r="DC31" s="1394" t="n"/>
      <c r="DD31" s="3473">
        <f>CY31/$DC31-1</f>
        <v/>
      </c>
      <c r="DE31" s="1002">
        <f>CZ31/$DC31-1</f>
        <v/>
      </c>
      <c r="DF31" s="1002">
        <f>DA31/$DC31-1</f>
        <v/>
      </c>
      <c r="DG31" s="1002">
        <f>DB31/$DC31-1</f>
        <v/>
      </c>
    </row>
    <row r="32">
      <c r="A32" s="1281" t="n"/>
      <c r="B32" s="1282" t="inlineStr">
        <is>
          <t>Recharge Mobile (Activation de forfaits inclue)</t>
        </is>
      </c>
      <c r="C32" s="961" t="n"/>
      <c r="D32" s="1029" t="n">
        <v>12208626.3940678</v>
      </c>
      <c r="E32" s="1006" t="n">
        <v>10545171.20338983</v>
      </c>
      <c r="F32" s="1006" t="n">
        <v>19988400.79433716</v>
      </c>
      <c r="G32" s="1305" t="n">
        <v>-7779774.400269356</v>
      </c>
      <c r="H32" s="3470" t="n">
        <v>0.1577456789078249</v>
      </c>
      <c r="I32" s="961" t="n"/>
      <c r="J32" s="1029" t="n">
        <v>9985913.097457631</v>
      </c>
      <c r="K32" s="1006" t="n">
        <v>9644568.927966099</v>
      </c>
      <c r="L32" s="1006" t="n">
        <v>19582561.5189082</v>
      </c>
      <c r="M32" s="1305" t="n">
        <v>-9596648.421450568</v>
      </c>
      <c r="N32" s="3470" t="n">
        <v>0.03539237181474686</v>
      </c>
      <c r="O32" s="961" t="n"/>
      <c r="P32" s="1029" t="n">
        <v>11412759.11440678</v>
      </c>
      <c r="Q32" s="1006" t="n">
        <v>10699491</v>
      </c>
      <c r="R32" s="980" t="n">
        <v>21468840.48637951</v>
      </c>
      <c r="S32" s="1305" t="n">
        <v>-10056081.37197273</v>
      </c>
      <c r="T32" s="3470" t="n">
        <v>0.06666374264035313</v>
      </c>
      <c r="U32" s="1326" t="n"/>
      <c r="V32" s="1337" t="n">
        <v>10873908.2161017</v>
      </c>
      <c r="W32" s="1337" t="n">
        <v>10659125.41525424</v>
      </c>
      <c r="X32" s="1337" t="n">
        <v>21096387.78829978</v>
      </c>
      <c r="Y32" s="1337" t="n">
        <v>12432944.96764698</v>
      </c>
      <c r="Z32" s="1355" t="n">
        <v>-10222479.57219808</v>
      </c>
      <c r="AA32" s="1355" t="n">
        <v>-1559036.751545286</v>
      </c>
      <c r="AB32" s="3497" t="n">
        <v>0.02015013356912809</v>
      </c>
      <c r="AD32" s="1029" t="n"/>
      <c r="AE32" s="1006" t="n"/>
      <c r="AF32" s="1006" t="n"/>
      <c r="AG32" s="1006" t="n"/>
      <c r="AH32" s="1305" t="n"/>
      <c r="AI32" s="1305" t="n"/>
      <c r="AJ32" s="3470" t="n"/>
      <c r="AK32" s="1319" t="n"/>
      <c r="AL32" s="1029" t="n"/>
      <c r="AM32" s="1006" t="n"/>
      <c r="AN32" s="1006" t="n"/>
      <c r="AO32" s="980" t="n"/>
      <c r="AP32" s="1305" t="n"/>
      <c r="AQ32" s="1305" t="n"/>
      <c r="AR32" s="3470" t="n"/>
      <c r="AS32" s="1378" t="n"/>
      <c r="AT32" s="1029" t="n"/>
      <c r="AU32" s="1006" t="n"/>
      <c r="AV32" s="1006" t="n"/>
      <c r="AW32" s="980" t="n"/>
      <c r="AX32" s="1305" t="n"/>
      <c r="AY32" s="1305" t="n"/>
      <c r="AZ32" s="3470" t="n"/>
      <c r="BA32" s="961" t="n"/>
      <c r="BB32" s="1029" t="n"/>
      <c r="BC32" s="1006" t="n"/>
      <c r="BD32" s="1006" t="n"/>
      <c r="BE32" s="980" t="n"/>
      <c r="BF32" s="1305" t="n"/>
      <c r="BG32" s="1305" t="n"/>
      <c r="BH32" s="3470" t="n"/>
      <c r="BI32" s="74" t="n"/>
      <c r="BJ32" s="1029" t="n"/>
      <c r="BK32" s="1006" t="n"/>
      <c r="BL32" s="1006" t="n"/>
      <c r="BM32" s="1006" t="n"/>
      <c r="BN32" s="1006" t="n"/>
      <c r="BO32" s="1305" t="n"/>
      <c r="BP32" s="1305" t="n"/>
      <c r="BQ32" s="3470" t="n"/>
      <c r="BR32" s="74" t="n"/>
      <c r="BS32" s="1029" t="n"/>
      <c r="BT32" s="1006" t="n"/>
      <c r="BU32" s="1006" t="n"/>
      <c r="BV32" s="1006" t="n"/>
      <c r="BW32" s="1305" t="n"/>
      <c r="BX32" s="1305" t="n"/>
      <c r="BY32" s="3470" t="n"/>
      <c r="CA32" s="974" t="n"/>
      <c r="CB32" s="1006" t="n"/>
      <c r="CC32" s="1006" t="n"/>
      <c r="CD32" s="1006" t="n"/>
      <c r="CE32" s="1305" t="n"/>
      <c r="CF32" s="1305" t="n"/>
      <c r="CG32" s="3470" t="n"/>
      <c r="CI32" s="974" t="n"/>
      <c r="CJ32" s="980" t="n"/>
      <c r="CK32" s="1006" t="n"/>
      <c r="CL32" s="1006" t="n"/>
      <c r="CM32" s="1305" t="n"/>
      <c r="CN32" s="1305" t="n"/>
      <c r="CO32" s="3470" t="n"/>
      <c r="CP32" s="3457" t="n"/>
      <c r="CQ32" s="1394" t="n">
        <v>44481206.8220339</v>
      </c>
      <c r="CR32" s="1394" t="n">
        <v>41548356.54661016</v>
      </c>
      <c r="CS32" s="1394" t="n">
        <v>82136190.58792467</v>
      </c>
      <c r="CT32" s="1394" t="n"/>
      <c r="CU32" s="1002" t="n">
        <v>-37654983.76589077</v>
      </c>
      <c r="CV32" s="1002" t="n"/>
      <c r="CW32" s="3472">
        <f>IFERROR(CQ32/CR32-1,"-")</f>
        <v/>
      </c>
      <c r="CY32" s="1394" t="n"/>
      <c r="CZ32" s="1394" t="n"/>
      <c r="DA32" s="1394" t="n"/>
      <c r="DB32" s="1394" t="n"/>
      <c r="DC32" s="1394" t="n"/>
      <c r="DD32" s="3473">
        <f>CY32/$DC32-1</f>
        <v/>
      </c>
      <c r="DE32" s="1002">
        <f>CZ32/$DC32-1</f>
        <v/>
      </c>
      <c r="DF32" s="1002">
        <f>DA32/$DC32-1</f>
        <v/>
      </c>
      <c r="DG32" s="1002">
        <f>DB32/$DC32-1</f>
        <v/>
      </c>
    </row>
    <row r="33">
      <c r="A33" s="1281" t="n"/>
      <c r="B33" s="1282" t="inlineStr">
        <is>
          <t>Achat de biens et services</t>
        </is>
      </c>
      <c r="C33" s="961" t="n"/>
      <c r="D33" s="1029" t="n">
        <v>16448882.20338983</v>
      </c>
      <c r="E33" s="1006" t="n">
        <v>21863643.36864406</v>
      </c>
      <c r="F33" s="1006" t="n">
        <v>26200702.60988204</v>
      </c>
      <c r="G33" s="1305" t="n">
        <v>-9751820.406492211</v>
      </c>
      <c r="H33" s="3470" t="n">
        <v>-0.2476605144877115</v>
      </c>
      <c r="I33" s="961" t="n"/>
      <c r="J33" s="1029" t="n">
        <v>17790131.3559322</v>
      </c>
      <c r="K33" s="1006" t="n">
        <v>21040616.10169492</v>
      </c>
      <c r="L33" s="1006" t="n">
        <v>25668730.3789702</v>
      </c>
      <c r="M33" s="1305" t="n">
        <v>-7878599.023038</v>
      </c>
      <c r="N33" s="3470" t="n">
        <v>-0.154486196129061</v>
      </c>
      <c r="O33" s="961" t="n"/>
      <c r="P33" s="1029" t="n">
        <v>25701265.25423729</v>
      </c>
      <c r="Q33" s="1006" t="n">
        <v>25027925</v>
      </c>
      <c r="R33" s="980" t="n">
        <v>28141256.05896317</v>
      </c>
      <c r="S33" s="1305" t="n">
        <v>-2439990.804725882</v>
      </c>
      <c r="T33" s="3470" t="n">
        <v>0.02690355889420681</v>
      </c>
      <c r="U33" s="1326" t="n"/>
      <c r="V33" s="1331" t="n">
        <v>18190331.3559322</v>
      </c>
      <c r="W33" s="1331" t="n">
        <v>27110122.48728814</v>
      </c>
      <c r="X33" s="1331" t="n">
        <v>27653046.79805022</v>
      </c>
      <c r="Y33" s="1331" t="n">
        <v>19180022.70297666</v>
      </c>
      <c r="Z33" s="1348" t="n">
        <v>-9462715.442118023</v>
      </c>
      <c r="AA33" s="1348" t="n">
        <v>-989691.347044453</v>
      </c>
      <c r="AB33" s="3471" t="n">
        <v>-0.3290206872188941</v>
      </c>
      <c r="AD33" s="1029" t="n"/>
      <c r="AE33" s="1006" t="n"/>
      <c r="AF33" s="1006" t="n"/>
      <c r="AG33" s="1006" t="n"/>
      <c r="AH33" s="1305" t="n"/>
      <c r="AI33" s="1305" t="n"/>
      <c r="AJ33" s="3470" t="n"/>
      <c r="AK33" s="1319" t="n"/>
      <c r="AL33" s="1029" t="n"/>
      <c r="AM33" s="1006" t="n"/>
      <c r="AN33" s="1006" t="n"/>
      <c r="AO33" s="980" t="n"/>
      <c r="AP33" s="1305" t="n"/>
      <c r="AQ33" s="1305" t="n"/>
      <c r="AR33" s="3470" t="n"/>
      <c r="AS33" s="1378" t="n"/>
      <c r="AT33" s="1029" t="n"/>
      <c r="AU33" s="1006" t="n"/>
      <c r="AV33" s="1006" t="n"/>
      <c r="AW33" s="980" t="n"/>
      <c r="AX33" s="1305" t="n"/>
      <c r="AY33" s="1305" t="n"/>
      <c r="AZ33" s="3470" t="n"/>
      <c r="BA33" s="961" t="n"/>
      <c r="BB33" s="1029" t="n"/>
      <c r="BC33" s="1006" t="n"/>
      <c r="BD33" s="1006" t="n"/>
      <c r="BE33" s="980" t="n"/>
      <c r="BF33" s="1305" t="n"/>
      <c r="BG33" s="1305" t="n"/>
      <c r="BH33" s="3470" t="n"/>
      <c r="BI33" s="74" t="n"/>
      <c r="BJ33" s="1029" t="n"/>
      <c r="BK33" s="1006" t="n"/>
      <c r="BL33" s="1006" t="n"/>
      <c r="BM33" s="1006" t="n"/>
      <c r="BN33" s="1006" t="n"/>
      <c r="BO33" s="1305" t="n"/>
      <c r="BP33" s="1305" t="n"/>
      <c r="BQ33" s="3470" t="n"/>
      <c r="BR33" s="74" t="n"/>
      <c r="BS33" s="1029" t="n"/>
      <c r="BT33" s="1006" t="n"/>
      <c r="BU33" s="1006" t="n"/>
      <c r="BV33" s="1006" t="n"/>
      <c r="BW33" s="1305" t="n"/>
      <c r="BX33" s="1305" t="n"/>
      <c r="BY33" s="3470" t="n"/>
      <c r="CA33" s="974" t="n"/>
      <c r="CB33" s="1006" t="n"/>
      <c r="CC33" s="1006" t="n"/>
      <c r="CD33" s="1006" t="n"/>
      <c r="CE33" s="1305" t="n"/>
      <c r="CF33" s="1305" t="n"/>
      <c r="CG33" s="3470" t="n"/>
      <c r="CI33" s="974" t="n"/>
      <c r="CJ33" s="980" t="n"/>
      <c r="CK33" s="1006" t="n"/>
      <c r="CL33" s="1006" t="n"/>
      <c r="CM33" s="1305" t="n"/>
      <c r="CN33" s="1305" t="n"/>
      <c r="CO33" s="3470" t="n"/>
      <c r="CP33" s="3457" t="n"/>
      <c r="CQ33" s="1394" t="n">
        <v>78130610.16949153</v>
      </c>
      <c r="CR33" s="1394" t="n">
        <v>95042306.95762712</v>
      </c>
      <c r="CS33" s="1394" t="n">
        <v>107663735.8458657</v>
      </c>
      <c r="CT33" s="1394" t="n"/>
      <c r="CU33" s="1002" t="n">
        <v>-29533125.67637412</v>
      </c>
      <c r="CV33" s="1002" t="n"/>
      <c r="CW33" s="3472">
        <f>IFERROR(CQ33/CR33-1,"-")</f>
        <v/>
      </c>
      <c r="CY33" s="1394" t="n"/>
      <c r="CZ33" s="1394" t="n"/>
      <c r="DA33" s="1394" t="n"/>
      <c r="DB33" s="1394" t="n"/>
      <c r="DC33" s="1394" t="n"/>
      <c r="DD33" s="3473">
        <f>CY33/$DC33-1</f>
        <v/>
      </c>
      <c r="DE33" s="1002">
        <f>CZ33/$DC33-1</f>
        <v/>
      </c>
      <c r="DF33" s="1002">
        <f>DA33/$DC33-1</f>
        <v/>
      </c>
      <c r="DG33" s="1002">
        <f>DB33/$DC33-1</f>
        <v/>
      </c>
    </row>
    <row r="34">
      <c r="A34" s="1281" t="n"/>
      <c r="B34" s="1282" t="inlineStr">
        <is>
          <t>Pari en ligne</t>
        </is>
      </c>
      <c r="C34" s="961" t="n"/>
      <c r="D34" s="1029" t="n">
        <v>38000168.61864407</v>
      </c>
      <c r="E34" s="1006" t="n">
        <v>19138989.81228814</v>
      </c>
      <c r="F34" s="1006" t="n">
        <v>35761682.92187525</v>
      </c>
      <c r="G34" s="1305" t="n">
        <v>2238485.696768813</v>
      </c>
      <c r="H34" s="3470" t="n">
        <v>0.9854845522853122</v>
      </c>
      <c r="I34" s="961" t="n"/>
      <c r="J34" s="1029" t="n">
        <v>36274045.7779661</v>
      </c>
      <c r="K34" s="1006" t="n">
        <v>20900984.925</v>
      </c>
      <c r="L34" s="1006" t="n">
        <v>35035587.0408459</v>
      </c>
      <c r="M34" s="1305" t="n">
        <v>1238458.737120196</v>
      </c>
      <c r="N34" s="3470" t="n">
        <v>0.7355184891109188</v>
      </c>
      <c r="O34" s="961" t="n"/>
      <c r="P34" s="1029" t="n">
        <v>45056680.77118645</v>
      </c>
      <c r="Q34" s="1006" t="n">
        <v>22761258</v>
      </c>
      <c r="R34" s="980" t="n">
        <v>38410369.79765454</v>
      </c>
      <c r="S34" s="1305" t="n">
        <v>6646310.973531909</v>
      </c>
      <c r="T34" s="3470" t="n">
        <v>0.9795338540245204</v>
      </c>
      <c r="U34" s="1326" t="n"/>
      <c r="V34" s="1331" t="n">
        <v>35659880.99237288</v>
      </c>
      <c r="W34" s="1331" t="n">
        <v>26908907.76991525</v>
      </c>
      <c r="X34" s="1331" t="n">
        <v>37744006.56884148</v>
      </c>
      <c r="Y34" s="1331" t="n">
        <v>41606955.64153825</v>
      </c>
      <c r="Z34" s="1348" t="n">
        <v>-2084125.576468602</v>
      </c>
      <c r="AA34" s="1348" t="n">
        <v>-5947074.649165377</v>
      </c>
      <c r="AB34" s="3471" t="n">
        <v>0.3252072992810733</v>
      </c>
      <c r="AD34" s="1029" t="n"/>
      <c r="AE34" s="1006" t="n"/>
      <c r="AF34" s="1006" t="n"/>
      <c r="AG34" s="1006" t="n"/>
      <c r="AH34" s="1305" t="n"/>
      <c r="AI34" s="1305" t="n"/>
      <c r="AJ34" s="3470" t="n"/>
      <c r="AK34" s="1319" t="n"/>
      <c r="AL34" s="1029" t="n"/>
      <c r="AM34" s="1006" t="n"/>
      <c r="AN34" s="1006" t="n"/>
      <c r="AO34" s="980" t="n"/>
      <c r="AP34" s="1305" t="n"/>
      <c r="AQ34" s="1305" t="n"/>
      <c r="AR34" s="3470" t="n"/>
      <c r="AS34" s="1378" t="n"/>
      <c r="AT34" s="1029" t="n"/>
      <c r="AU34" s="1006" t="n"/>
      <c r="AV34" s="1006" t="n"/>
      <c r="AW34" s="980" t="n"/>
      <c r="AX34" s="1305" t="n"/>
      <c r="AY34" s="1305" t="n"/>
      <c r="AZ34" s="3470" t="n"/>
      <c r="BA34" s="961" t="n"/>
      <c r="BB34" s="1029" t="n"/>
      <c r="BC34" s="1006" t="n"/>
      <c r="BD34" s="1006" t="n"/>
      <c r="BE34" s="980" t="n"/>
      <c r="BF34" s="1305" t="n"/>
      <c r="BG34" s="1305" t="n"/>
      <c r="BH34" s="3470" t="n"/>
      <c r="BI34" s="74" t="n"/>
      <c r="BJ34" s="1029" t="n"/>
      <c r="BK34" s="1006" t="n"/>
      <c r="BL34" s="1006" t="n"/>
      <c r="BM34" s="1006" t="n"/>
      <c r="BN34" s="1006" t="n"/>
      <c r="BO34" s="1305" t="n"/>
      <c r="BP34" s="1305" t="n"/>
      <c r="BQ34" s="3470" t="n"/>
      <c r="BR34" s="74" t="n"/>
      <c r="BS34" s="1029" t="n"/>
      <c r="BT34" s="1006" t="n"/>
      <c r="BU34" s="1006" t="n"/>
      <c r="BV34" s="1006" t="n"/>
      <c r="BW34" s="1305" t="n"/>
      <c r="BX34" s="1305" t="n"/>
      <c r="BY34" s="3470" t="n"/>
      <c r="CA34" s="974" t="n"/>
      <c r="CB34" s="1006" t="n"/>
      <c r="CC34" s="1006" t="n"/>
      <c r="CD34" s="1006" t="n"/>
      <c r="CE34" s="1305" t="n"/>
      <c r="CF34" s="1305" t="n"/>
      <c r="CG34" s="3470" t="n"/>
      <c r="CI34" s="974" t="n"/>
      <c r="CJ34" s="980" t="n"/>
      <c r="CK34" s="1006" t="n"/>
      <c r="CL34" s="1006" t="n"/>
      <c r="CM34" s="1305" t="n"/>
      <c r="CN34" s="1305" t="n"/>
      <c r="CO34" s="3470" t="n"/>
      <c r="CP34" s="3457" t="n"/>
      <c r="CQ34" s="1394" t="n">
        <v>154990776.1601695</v>
      </c>
      <c r="CR34" s="1394" t="n">
        <v>89710140.5072034</v>
      </c>
      <c r="CS34" s="1394" t="n">
        <v>146951646.3292171</v>
      </c>
      <c r="CT34" s="1394" t="n"/>
      <c r="CU34" s="1002" t="n">
        <v>8039129.830952346</v>
      </c>
      <c r="CV34" s="1002" t="n"/>
      <c r="CW34" s="3472">
        <f>IFERROR(CQ34/CR34-1,"-")</f>
        <v/>
      </c>
      <c r="CY34" s="1394" t="n"/>
      <c r="CZ34" s="1394" t="n"/>
      <c r="DA34" s="1394" t="n"/>
      <c r="DB34" s="1394" t="n"/>
      <c r="DC34" s="1394" t="n"/>
      <c r="DD34" s="3473">
        <f>CY34/$DC34-1</f>
        <v/>
      </c>
      <c r="DE34" s="1002">
        <f>CZ34/$DC34-1</f>
        <v/>
      </c>
      <c r="DF34" s="1002">
        <f>DA34/$DC34-1</f>
        <v/>
      </c>
      <c r="DG34" s="1002">
        <f>DB34/$DC34-1</f>
        <v/>
      </c>
    </row>
    <row r="35">
      <c r="A35" s="1281" t="n"/>
      <c r="B35" s="1282" t="inlineStr">
        <is>
          <t xml:space="preserve">Paiement de factures </t>
        </is>
      </c>
      <c r="C35" s="961" t="n"/>
      <c r="D35" s="1029" t="n">
        <v>10335288.98305085</v>
      </c>
      <c r="E35" s="1006" t="n">
        <v>10297210.16949153</v>
      </c>
      <c r="F35" s="1006" t="n">
        <v>11445646.78709326</v>
      </c>
      <c r="G35" s="1305" t="n">
        <v>-1110357.804042412</v>
      </c>
      <c r="H35" s="3470" t="n">
        <v>0.00369797381354231</v>
      </c>
      <c r="I35" s="961" t="n"/>
      <c r="J35" s="1029" t="n">
        <v>9394257.627118651</v>
      </c>
      <c r="K35" s="1006" t="n">
        <v>10094256.77966102</v>
      </c>
      <c r="L35" s="1006" t="n">
        <v>11213257.3605112</v>
      </c>
      <c r="M35" s="1305" t="n">
        <v>-1818999.73339255</v>
      </c>
      <c r="N35" s="3470" t="n">
        <v>-0.06934627955500405</v>
      </c>
      <c r="O35" s="961" t="n"/>
      <c r="P35" s="1029" t="n">
        <v>10836265.25423729</v>
      </c>
      <c r="Q35" s="1006" t="n">
        <v>12047388</v>
      </c>
      <c r="R35" s="980" t="n">
        <v>12293367.92191813</v>
      </c>
      <c r="S35" s="1305" t="n">
        <v>-1457102.667680843</v>
      </c>
      <c r="T35" s="3470" t="n">
        <v>-0.1005299028936988</v>
      </c>
      <c r="U35" s="1326" t="n"/>
      <c r="V35" s="1331" t="n">
        <v>9961554.237288136</v>
      </c>
      <c r="W35" s="1331" t="n">
        <v>11262769.62711865</v>
      </c>
      <c r="X35" s="1331" t="n">
        <v>12080096.13139409</v>
      </c>
      <c r="Y35" s="1331" t="n">
        <v>11052104.38515858</v>
      </c>
      <c r="Z35" s="1348" t="n">
        <v>-2118541.894105956</v>
      </c>
      <c r="AA35" s="1348" t="n">
        <v>-1090550.14787044</v>
      </c>
      <c r="AB35" s="3471" t="n">
        <v>-0.1155324518666728</v>
      </c>
      <c r="AD35" s="1029" t="n"/>
      <c r="AE35" s="1006" t="n"/>
      <c r="AF35" s="1006" t="n"/>
      <c r="AG35" s="1006" t="n"/>
      <c r="AH35" s="1305" t="n"/>
      <c r="AI35" s="1305" t="n"/>
      <c r="AJ35" s="3470" t="n"/>
      <c r="AK35" s="1319" t="n"/>
      <c r="AL35" s="1029" t="n"/>
      <c r="AM35" s="1006" t="n"/>
      <c r="AN35" s="1006" t="n"/>
      <c r="AO35" s="980" t="n"/>
      <c r="AP35" s="1305" t="n"/>
      <c r="AQ35" s="1305" t="n"/>
      <c r="AR35" s="3470" t="n"/>
      <c r="AS35" s="1378" t="n"/>
      <c r="AT35" s="1029" t="n"/>
      <c r="AU35" s="1006" t="n"/>
      <c r="AV35" s="1006" t="n"/>
      <c r="AW35" s="980" t="n"/>
      <c r="AX35" s="1305" t="n"/>
      <c r="AY35" s="1305" t="n"/>
      <c r="AZ35" s="3470" t="n"/>
      <c r="BA35" s="961" t="n"/>
      <c r="BB35" s="1029" t="n"/>
      <c r="BC35" s="1006" t="n"/>
      <c r="BD35" s="1006" t="n"/>
      <c r="BE35" s="980" t="n"/>
      <c r="BF35" s="1305" t="n"/>
      <c r="BG35" s="1305" t="n"/>
      <c r="BH35" s="3470" t="n"/>
      <c r="BI35" s="74" t="n"/>
      <c r="BJ35" s="1029" t="n"/>
      <c r="BK35" s="1006" t="n"/>
      <c r="BL35" s="1006" t="n"/>
      <c r="BM35" s="1006" t="n"/>
      <c r="BN35" s="1006" t="n"/>
      <c r="BO35" s="1305" t="n"/>
      <c r="BP35" s="1305" t="n"/>
      <c r="BQ35" s="3470" t="n"/>
      <c r="BR35" s="74" t="n"/>
      <c r="BS35" s="1029" t="n"/>
      <c r="BT35" s="1006" t="n"/>
      <c r="BU35" s="1006" t="n"/>
      <c r="BV35" s="1006" t="n"/>
      <c r="BW35" s="1305" t="n"/>
      <c r="BX35" s="1305" t="n"/>
      <c r="BY35" s="3470" t="n"/>
      <c r="CA35" s="974" t="n"/>
      <c r="CB35" s="1006" t="n"/>
      <c r="CC35" s="1006" t="n"/>
      <c r="CD35" s="1006" t="n"/>
      <c r="CE35" s="1305" t="n"/>
      <c r="CF35" s="1305" t="n"/>
      <c r="CG35" s="3470" t="n"/>
      <c r="CI35" s="974" t="n"/>
      <c r="CJ35" s="980" t="n"/>
      <c r="CK35" s="1006" t="n"/>
      <c r="CL35" s="1006" t="n"/>
      <c r="CM35" s="1305" t="n"/>
      <c r="CN35" s="1305" t="n"/>
      <c r="CO35" s="3470" t="n"/>
      <c r="CP35" s="3457" t="n"/>
      <c r="CQ35" s="1394" t="n">
        <v>40527366.10169491</v>
      </c>
      <c r="CR35" s="1394" t="n">
        <v>43701624.57627119</v>
      </c>
      <c r="CS35" s="1394" t="n">
        <v>47032368.20091663</v>
      </c>
      <c r="CT35" s="1394" t="n"/>
      <c r="CU35" s="1002" t="n">
        <v>-6505002.099221721</v>
      </c>
      <c r="CV35" s="1002" t="n"/>
      <c r="CW35" s="3472">
        <f>IFERROR(CQ35/CR35-1,"-")</f>
        <v/>
      </c>
      <c r="CY35" s="1394" t="n"/>
      <c r="CZ35" s="1394" t="n"/>
      <c r="DA35" s="1394" t="n"/>
      <c r="DB35" s="1394" t="n"/>
      <c r="DC35" s="1394" t="n"/>
      <c r="DD35" s="3473">
        <f>CY35/$DC35-1</f>
        <v/>
      </c>
      <c r="DE35" s="1002">
        <f>CZ35/$DC35-1</f>
        <v/>
      </c>
      <c r="DF35" s="1002">
        <f>DA35/$DC35-1</f>
        <v/>
      </c>
      <c r="DG35" s="1002">
        <f>DB35/$DC35-1</f>
        <v/>
      </c>
    </row>
    <row r="36">
      <c r="A36" s="1281" t="n"/>
      <c r="B36" s="1282" t="inlineStr">
        <is>
          <t>Paiement de salaires</t>
        </is>
      </c>
      <c r="C36" s="961" t="n"/>
      <c r="D36" s="1029" t="n">
        <v>183305.0847457627</v>
      </c>
      <c r="E36" s="1006" t="n">
        <v>301499.1525423729</v>
      </c>
      <c r="F36" s="1006" t="n">
        <v>3323679.791287395</v>
      </c>
      <c r="G36" s="1305" t="n">
        <v>-3140374.706541632</v>
      </c>
      <c r="H36" s="3470" t="n">
        <v>-0.3920212272570123</v>
      </c>
      <c r="I36" s="961" t="n"/>
      <c r="J36" s="1029" t="n">
        <v>183305.084745763</v>
      </c>
      <c r="K36" s="1006" t="n">
        <v>2857745.762711864</v>
      </c>
      <c r="L36" s="1006" t="n">
        <v>3256196.663841</v>
      </c>
      <c r="M36" s="1305" t="n">
        <v>-3072891.579095237</v>
      </c>
      <c r="N36" s="3470" t="n">
        <v>-0.9358567556507142</v>
      </c>
      <c r="O36" s="961" t="n"/>
      <c r="P36" s="1029" t="n">
        <v>2467363.559322034</v>
      </c>
      <c r="Q36" s="1006" t="n">
        <v>301499</v>
      </c>
      <c r="R36" s="980" t="n">
        <v>3569847.93336582</v>
      </c>
      <c r="S36" s="1305" t="n">
        <v>-1102484.374043786</v>
      </c>
      <c r="T36" s="3470" t="n">
        <v>7.183654205559668</v>
      </c>
      <c r="U36" s="1326" t="n"/>
      <c r="V36" s="1331" t="n">
        <v>576748.3050847459</v>
      </c>
      <c r="W36" s="1331" t="n">
        <v>1322441.677966102</v>
      </c>
      <c r="X36" s="1331" t="n">
        <v>3507916.340210616</v>
      </c>
      <c r="Y36" s="1331" t="n">
        <v>205367.8141692588</v>
      </c>
      <c r="Z36" s="1348" t="n">
        <v>-2931168.03512587</v>
      </c>
      <c r="AA36" s="1348" t="n">
        <v>371380.4909154871</v>
      </c>
      <c r="AB36" s="3471" t="n">
        <v>-0.5638761884971916</v>
      </c>
      <c r="AD36" s="1029" t="n"/>
      <c r="AE36" s="1006" t="n"/>
      <c r="AF36" s="1006" t="n"/>
      <c r="AG36" s="1006" t="n"/>
      <c r="AH36" s="1305" t="n"/>
      <c r="AI36" s="1305" t="n"/>
      <c r="AJ36" s="3470" t="n"/>
      <c r="AK36" s="1319" t="n"/>
      <c r="AL36" s="1029" t="n"/>
      <c r="AM36" s="1006" t="n"/>
      <c r="AN36" s="1006" t="n"/>
      <c r="AO36" s="980" t="n"/>
      <c r="AP36" s="1305" t="n"/>
      <c r="AQ36" s="1305" t="n"/>
      <c r="AR36" s="3470" t="n"/>
      <c r="AS36" s="1378" t="n"/>
      <c r="AT36" s="1029" t="n"/>
      <c r="AU36" s="1006" t="n"/>
      <c r="AV36" s="1006" t="n"/>
      <c r="AW36" s="980" t="n"/>
      <c r="AX36" s="1305" t="n"/>
      <c r="AY36" s="1305" t="n"/>
      <c r="AZ36" s="3470" t="n"/>
      <c r="BA36" s="961" t="n"/>
      <c r="BB36" s="1029" t="n"/>
      <c r="BC36" s="1006" t="n"/>
      <c r="BD36" s="1006" t="n"/>
      <c r="BE36" s="980" t="n"/>
      <c r="BF36" s="1305" t="n"/>
      <c r="BG36" s="1305" t="n"/>
      <c r="BH36" s="3470" t="n"/>
      <c r="BI36" s="74" t="n"/>
      <c r="BJ36" s="1029" t="n"/>
      <c r="BK36" s="1006" t="n"/>
      <c r="BL36" s="1006" t="n"/>
      <c r="BM36" s="1006" t="n"/>
      <c r="BN36" s="1006" t="n"/>
      <c r="BO36" s="1305" t="n"/>
      <c r="BP36" s="1305" t="n"/>
      <c r="BQ36" s="3470" t="n"/>
      <c r="BR36" s="74" t="n"/>
      <c r="BS36" s="1029" t="n"/>
      <c r="BT36" s="1006" t="n"/>
      <c r="BU36" s="1006" t="n"/>
      <c r="BV36" s="1006" t="n"/>
      <c r="BW36" s="1305" t="n"/>
      <c r="BX36" s="1305" t="n"/>
      <c r="BY36" s="3470" t="n"/>
      <c r="CA36" s="974" t="n"/>
      <c r="CB36" s="1006" t="n"/>
      <c r="CC36" s="1006" t="n"/>
      <c r="CD36" s="1006" t="n"/>
      <c r="CE36" s="1305" t="n"/>
      <c r="CF36" s="1305" t="n"/>
      <c r="CG36" s="3470" t="n"/>
      <c r="CI36" s="974" t="n"/>
      <c r="CJ36" s="980" t="n"/>
      <c r="CK36" s="1006" t="n"/>
      <c r="CL36" s="1006" t="n"/>
      <c r="CM36" s="1305" t="n"/>
      <c r="CN36" s="1305" t="n"/>
      <c r="CO36" s="3470" t="n"/>
      <c r="CP36" s="3457" t="n"/>
      <c r="CQ36" s="1394" t="n">
        <v>3410722.033898305</v>
      </c>
      <c r="CR36" s="1394" t="n">
        <v>4783185.593220339</v>
      </c>
      <c r="CS36" s="1394" t="n">
        <v>13657640.72870483</v>
      </c>
      <c r="CT36" s="1394" t="n"/>
      <c r="CU36" s="1002" t="n">
        <v>-10246918.69480653</v>
      </c>
      <c r="CV36" s="1002" t="n"/>
      <c r="CW36" s="3472">
        <f>IFERROR(CQ36/CR36-1,"-")</f>
        <v/>
      </c>
      <c r="CY36" s="1394" t="n"/>
      <c r="CZ36" s="1394" t="n"/>
      <c r="DA36" s="1394" t="n"/>
      <c r="DB36" s="1394" t="n"/>
      <c r="DC36" s="1394" t="n"/>
      <c r="DD36" s="3473">
        <f>CY36/$DC36-1</f>
        <v/>
      </c>
      <c r="DE36" s="1002">
        <f>CZ36/$DC36-1</f>
        <v/>
      </c>
      <c r="DF36" s="1002">
        <f>DA36/$DC36-1</f>
        <v/>
      </c>
      <c r="DG36" s="1002">
        <f>DB36/$DC36-1</f>
        <v/>
      </c>
    </row>
    <row r="37">
      <c r="A37" s="1281" t="n"/>
      <c r="B37" s="1282" t="inlineStr">
        <is>
          <t>Pack Moov Money</t>
        </is>
      </c>
      <c r="C37" s="961" t="n"/>
      <c r="D37" s="1029" t="n">
        <v>6538944.915254238</v>
      </c>
      <c r="E37" s="1006" t="n">
        <v>3372798.305084746</v>
      </c>
      <c r="F37" s="1006" t="n">
        <v>3424053.695391878</v>
      </c>
      <c r="G37" s="1305" t="n">
        <v>3114891.21986236</v>
      </c>
      <c r="H37" s="3470" t="n">
        <v>0.9387298983743821</v>
      </c>
      <c r="I37" s="961" t="n"/>
      <c r="J37" s="1029" t="n">
        <v>10410145.7627119</v>
      </c>
      <c r="K37" s="1006" t="n">
        <v>3258798.305084746</v>
      </c>
      <c r="L37" s="1006" t="n">
        <v>3354532.60238071</v>
      </c>
      <c r="M37" s="1305" t="n">
        <v>7055613.16033119</v>
      </c>
      <c r="N37" s="3470" t="n">
        <v>2.194473786999586</v>
      </c>
      <c r="O37" s="961" t="n"/>
      <c r="P37" s="1029" t="n">
        <v>5041079.661016949</v>
      </c>
      <c r="Q37" s="1006" t="n">
        <v>3728289</v>
      </c>
      <c r="R37" s="980" t="n">
        <v>3677656.024587646</v>
      </c>
      <c r="S37" s="1305" t="n">
        <v>1363423.636429304</v>
      </c>
      <c r="T37" s="3470" t="n">
        <v>0.3521161210992361</v>
      </c>
      <c r="U37" s="1326" t="n"/>
      <c r="V37" s="1331" t="n">
        <v>2462100.847457628</v>
      </c>
      <c r="W37" s="1331" t="n">
        <v>3318099.135593221</v>
      </c>
      <c r="X37" s="1331" t="n">
        <v>3613854.120156159</v>
      </c>
      <c r="Y37" s="1331" t="n">
        <v>9494547.59947929</v>
      </c>
      <c r="Z37" s="1348" t="n">
        <v>-1151753.272698531</v>
      </c>
      <c r="AA37" s="1348" t="n">
        <v>-7032446.752021662</v>
      </c>
      <c r="AB37" s="3471" t="n">
        <v>-0.2579785151544469</v>
      </c>
      <c r="AD37" s="1029" t="n"/>
      <c r="AE37" s="1006" t="n"/>
      <c r="AF37" s="1006" t="n"/>
      <c r="AG37" s="1006" t="n"/>
      <c r="AH37" s="1305" t="n"/>
      <c r="AI37" s="1305" t="n"/>
      <c r="AJ37" s="3470" t="n"/>
      <c r="AK37" s="1319" t="n"/>
      <c r="AL37" s="1029" t="n"/>
      <c r="AM37" s="1006" t="n"/>
      <c r="AN37" s="1006" t="n"/>
      <c r="AO37" s="980" t="n"/>
      <c r="AP37" s="1305" t="n"/>
      <c r="AQ37" s="1305" t="n"/>
      <c r="AR37" s="3470" t="n"/>
      <c r="AS37" s="1378" t="n"/>
      <c r="AT37" s="1029" t="n"/>
      <c r="AU37" s="1006" t="n"/>
      <c r="AV37" s="1006" t="n"/>
      <c r="AW37" s="980" t="n"/>
      <c r="AX37" s="1305" t="n"/>
      <c r="AY37" s="1305" t="n"/>
      <c r="AZ37" s="3470" t="n"/>
      <c r="BA37" s="961" t="n"/>
      <c r="BB37" s="1029" t="n"/>
      <c r="BC37" s="1006" t="n"/>
      <c r="BD37" s="1006" t="n"/>
      <c r="BE37" s="980" t="n"/>
      <c r="BF37" s="1305" t="n"/>
      <c r="BG37" s="1305" t="n"/>
      <c r="BH37" s="3470" t="n"/>
      <c r="BI37" s="74" t="n"/>
      <c r="BJ37" s="1029" t="n"/>
      <c r="BK37" s="1006" t="n"/>
      <c r="BL37" s="1006" t="n"/>
      <c r="BM37" s="1006" t="n"/>
      <c r="BN37" s="1006" t="n"/>
      <c r="BO37" s="1305" t="n"/>
      <c r="BP37" s="1305" t="n"/>
      <c r="BQ37" s="3470" t="n"/>
      <c r="BR37" s="74" t="n"/>
      <c r="BS37" s="1029" t="n"/>
      <c r="BT37" s="1006" t="n"/>
      <c r="BU37" s="1006" t="n"/>
      <c r="BV37" s="1006" t="n"/>
      <c r="BW37" s="1305" t="n"/>
      <c r="BX37" s="1305" t="n"/>
      <c r="BY37" s="3470" t="n"/>
      <c r="CA37" s="974" t="n"/>
      <c r="CB37" s="1006" t="n"/>
      <c r="CC37" s="1006" t="n"/>
      <c r="CD37" s="1006" t="n"/>
      <c r="CE37" s="1305" t="n"/>
      <c r="CF37" s="1305" t="n"/>
      <c r="CG37" s="3470" t="n"/>
      <c r="CI37" s="974" t="n"/>
      <c r="CJ37" s="980" t="n"/>
      <c r="CK37" s="1006" t="n"/>
      <c r="CL37" s="1006" t="n"/>
      <c r="CM37" s="1305" t="n"/>
      <c r="CN37" s="1305" t="n"/>
      <c r="CO37" s="3470" t="n"/>
      <c r="CP37" s="3457" t="n"/>
      <c r="CQ37" s="1394" t="n">
        <v>24452271.18644068</v>
      </c>
      <c r="CR37" s="1394" t="n">
        <v>13677984.74576271</v>
      </c>
      <c r="CS37" s="1394" t="n">
        <v>14070096.4425164</v>
      </c>
      <c r="CT37" s="1394" t="n"/>
      <c r="CU37" s="1002" t="n">
        <v>10382174.74392428</v>
      </c>
      <c r="CV37" s="1002" t="n"/>
      <c r="CW37" s="3472">
        <f>IFERROR(CQ37/CR37-1,"-")</f>
        <v/>
      </c>
      <c r="CY37" s="1394" t="n"/>
      <c r="CZ37" s="1394" t="n"/>
      <c r="DA37" s="1394" t="n"/>
      <c r="DB37" s="1394" t="n"/>
      <c r="DC37" s="1394" t="n"/>
      <c r="DD37" s="3473">
        <f>CY37/$DC37-1</f>
        <v/>
      </c>
      <c r="DE37" s="1002">
        <f>CZ37/$DC37-1</f>
        <v/>
      </c>
      <c r="DF37" s="1002">
        <f>DA37/$DC37-1</f>
        <v/>
      </c>
      <c r="DG37" s="1002">
        <f>DB37/$DC37-1</f>
        <v/>
      </c>
    </row>
    <row r="38">
      <c r="A38" s="1281" t="n"/>
      <c r="B38" s="1282" t="inlineStr">
        <is>
          <t>Reversement MAB A MM</t>
        </is>
      </c>
      <c r="C38" s="961" t="n"/>
      <c r="D38" s="1029" t="n">
        <v>66617054.56779662</v>
      </c>
      <c r="E38" s="1006" t="n">
        <v>84362754.82627119</v>
      </c>
      <c r="F38" s="1006" t="n">
        <v>124303041.0888401</v>
      </c>
      <c r="G38" s="1305" t="n">
        <v>-57685986.52104349</v>
      </c>
      <c r="H38" s="3470" t="n">
        <v>-0.210349938133462</v>
      </c>
      <c r="I38" s="961" t="n"/>
      <c r="J38" s="1029" t="n">
        <v>54149050.4237288</v>
      </c>
      <c r="K38" s="1006" t="n">
        <v>76826960.32627119</v>
      </c>
      <c r="L38" s="1006" t="n">
        <v>121779224.569041</v>
      </c>
      <c r="M38" s="1305" t="n">
        <v>-67630174.14531219</v>
      </c>
      <c r="N38" s="3470" t="n">
        <v>-0.2951816628724229</v>
      </c>
      <c r="O38" s="961" t="n"/>
      <c r="P38" s="1029" t="n">
        <v>59700889.67796611</v>
      </c>
      <c r="Q38" s="1006" t="n">
        <v>82649352.91525422</v>
      </c>
      <c r="R38" s="980" t="n">
        <v>133509538.2850353</v>
      </c>
      <c r="S38" s="1305" t="n">
        <v>-73808648.60706916</v>
      </c>
      <c r="T38" s="3470" t="n">
        <v>-0.2776605312423761</v>
      </c>
      <c r="U38" s="1326" t="n"/>
      <c r="V38" s="1337" t="n">
        <v>57690431.26271185</v>
      </c>
      <c r="W38" s="1337" t="n">
        <v>80626329.67372882</v>
      </c>
      <c r="X38" s="1337" t="n">
        <v>131193344.8331724</v>
      </c>
      <c r="Y38" s="1337" t="n">
        <v>67650799.32791689</v>
      </c>
      <c r="Z38" s="1355" t="n">
        <v>-73502913.57046059</v>
      </c>
      <c r="AA38" s="1355" t="n">
        <v>-9960368.065205038</v>
      </c>
      <c r="AB38" s="3497" t="n">
        <v>-0.2844715678343768</v>
      </c>
      <c r="AD38" s="1029" t="n"/>
      <c r="AE38" s="1006" t="n"/>
      <c r="AF38" s="1006" t="n"/>
      <c r="AG38" s="1006" t="n"/>
      <c r="AH38" s="1305" t="n"/>
      <c r="AI38" s="1305" t="n"/>
      <c r="AJ38" s="3470" t="n"/>
      <c r="AK38" s="1319" t="n"/>
      <c r="AL38" s="1029" t="n"/>
      <c r="AM38" s="1006" t="n"/>
      <c r="AN38" s="1006" t="n"/>
      <c r="AO38" s="980" t="n"/>
      <c r="AP38" s="1305" t="n"/>
      <c r="AQ38" s="1305" t="n"/>
      <c r="AR38" s="3470" t="n"/>
      <c r="AS38" s="1378" t="n"/>
      <c r="AT38" s="1029" t="n"/>
      <c r="AU38" s="1006" t="n"/>
      <c r="AV38" s="1006" t="n"/>
      <c r="AW38" s="980" t="n"/>
      <c r="AX38" s="1305" t="n"/>
      <c r="AY38" s="1305" t="n"/>
      <c r="AZ38" s="3470" t="n"/>
      <c r="BA38" s="961" t="n"/>
      <c r="BB38" s="1029" t="n"/>
      <c r="BC38" s="1006" t="n"/>
      <c r="BD38" s="1006" t="n"/>
      <c r="BE38" s="980" t="n"/>
      <c r="BF38" s="1305" t="n"/>
      <c r="BG38" s="1305" t="n"/>
      <c r="BH38" s="3470" t="n"/>
      <c r="BI38" s="74" t="n"/>
      <c r="BJ38" s="1029" t="n"/>
      <c r="BK38" s="1006" t="n"/>
      <c r="BL38" s="1006" t="n"/>
      <c r="BM38" s="1006" t="n"/>
      <c r="BN38" s="1006" t="n"/>
      <c r="BO38" s="1305" t="n"/>
      <c r="BP38" s="1305" t="n"/>
      <c r="BQ38" s="3470" t="n"/>
      <c r="BR38" s="74" t="n"/>
      <c r="BS38" s="1029" t="n"/>
      <c r="BT38" s="1006" t="n"/>
      <c r="BU38" s="1006" t="n"/>
      <c r="BV38" s="1006" t="n"/>
      <c r="BW38" s="1305" t="n"/>
      <c r="BX38" s="1305" t="n"/>
      <c r="BY38" s="3470" t="n"/>
      <c r="CA38" s="974" t="n"/>
      <c r="CB38" s="1006" t="n"/>
      <c r="CC38" s="1006" t="n"/>
      <c r="CD38" s="1006" t="n"/>
      <c r="CE38" s="1305" t="n"/>
      <c r="CF38" s="1305" t="n"/>
      <c r="CG38" s="3470" t="n"/>
      <c r="CI38" s="974" t="n"/>
      <c r="CJ38" s="980" t="n"/>
      <c r="CK38" s="1006" t="n"/>
      <c r="CL38" s="1006" t="n"/>
      <c r="CM38" s="1305" t="n"/>
      <c r="CN38" s="1305" t="n"/>
      <c r="CO38" s="3470" t="n"/>
      <c r="CP38" s="3457" t="n"/>
      <c r="CQ38" s="1394" t="n">
        <v>238157425.9322034</v>
      </c>
      <c r="CR38" s="1394" t="n">
        <v>324465397.7415254</v>
      </c>
      <c r="CS38" s="1394" t="n">
        <v>510785148.7760891</v>
      </c>
      <c r="CT38" s="1394" t="n"/>
      <c r="CU38" s="1002" t="n">
        <v>-272627722.8438857</v>
      </c>
      <c r="CV38" s="1002" t="n"/>
      <c r="CW38" s="3472">
        <f>IFERROR(CQ38/CR38-1,"-")</f>
        <v/>
      </c>
      <c r="CY38" s="1394" t="n"/>
      <c r="CZ38" s="1394" t="n"/>
      <c r="DA38" s="1394" t="n"/>
      <c r="DB38" s="1394" t="n"/>
      <c r="DC38" s="1394" t="n"/>
      <c r="DD38" s="3473">
        <f>CY38/$DC38-1</f>
        <v/>
      </c>
      <c r="DE38" s="1002">
        <f>CZ38/$DC38-1</f>
        <v/>
      </c>
      <c r="DF38" s="1002">
        <f>DA38/$DC38-1</f>
        <v/>
      </c>
      <c r="DG38" s="1002">
        <f>DB38/$DC38-1</f>
        <v/>
      </c>
    </row>
    <row customHeight="1" ht="18.75" r="39">
      <c r="A39" s="1283" t="n"/>
      <c r="B39" s="1284" t="inlineStr">
        <is>
          <t>Autres (Push &amp; Pull)</t>
        </is>
      </c>
      <c r="C39" s="961" t="n"/>
      <c r="D39" s="1030" t="n">
        <v>11719400.70338984</v>
      </c>
      <c r="E39" s="1027" t="n">
        <v>12295654.2372881</v>
      </c>
      <c r="F39" s="1027" t="n">
        <v>14640734.19015572</v>
      </c>
      <c r="G39" s="1307" t="n">
        <v>-2921333.486765876</v>
      </c>
      <c r="H39" s="3475" t="n">
        <v>-0.04686643937584889</v>
      </c>
      <c r="I39" s="961" t="n"/>
      <c r="J39" s="1030" t="n">
        <v>12655103.1372881</v>
      </c>
      <c r="K39" s="1027" t="n">
        <v>12385411.44067793</v>
      </c>
      <c r="L39" s="1027" t="n">
        <v>14343472.5424323</v>
      </c>
      <c r="M39" s="1307" t="n">
        <v>-1688369.405144202</v>
      </c>
      <c r="N39" s="3475" t="n">
        <v>0.02177494852729778</v>
      </c>
      <c r="O39" s="961" t="n"/>
      <c r="P39" s="1030" t="n">
        <v>13367909.90677966</v>
      </c>
      <c r="Q39" s="1027" t="n">
        <v>11827581</v>
      </c>
      <c r="R39" s="997" t="n">
        <v>15725099.27962744</v>
      </c>
      <c r="S39" s="1307" t="n">
        <v>-2357189.372847777</v>
      </c>
      <c r="T39" s="3475" t="n">
        <v>0.1302319474100122</v>
      </c>
      <c r="U39" s="1326" t="n"/>
      <c r="V39" s="1332" t="n">
        <v>17305911.87357474</v>
      </c>
      <c r="W39" s="1332" t="n">
        <v>18648409.25423725</v>
      </c>
      <c r="X39" s="1332" t="n">
        <v>15452292.01469925</v>
      </c>
      <c r="Y39" s="1332" t="n">
        <v>6340489.676547411</v>
      </c>
      <c r="Z39" s="1350" t="n">
        <v>1853619.858875494</v>
      </c>
      <c r="AA39" s="1350" t="n">
        <v>10965422.19702733</v>
      </c>
      <c r="AB39" s="3476" t="n">
        <v>-0.07198991411867861</v>
      </c>
      <c r="AD39" s="1030" t="n"/>
      <c r="AE39" s="1027" t="n"/>
      <c r="AF39" s="1027" t="n"/>
      <c r="AG39" s="1027" t="n"/>
      <c r="AH39" s="1307" t="n"/>
      <c r="AI39" s="1307" t="n"/>
      <c r="AJ39" s="3475" t="n"/>
      <c r="AK39" s="1319" t="n"/>
      <c r="AL39" s="1030" t="n"/>
      <c r="AM39" s="1027" t="n"/>
      <c r="AN39" s="1027" t="n"/>
      <c r="AO39" s="997" t="n"/>
      <c r="AP39" s="1307" t="n"/>
      <c r="AQ39" s="1307" t="n"/>
      <c r="AR39" s="3475" t="n"/>
      <c r="AS39" s="1378" t="n"/>
      <c r="AT39" s="1030" t="n"/>
      <c r="AU39" s="1027" t="n"/>
      <c r="AV39" s="1027" t="n"/>
      <c r="AW39" s="997" t="n"/>
      <c r="AX39" s="1307" t="n"/>
      <c r="AY39" s="1307" t="n"/>
      <c r="AZ39" s="3475" t="n"/>
      <c r="BA39" s="961" t="n"/>
      <c r="BB39" s="1030" t="n"/>
      <c r="BC39" s="1027" t="n"/>
      <c r="BD39" s="1027" t="n"/>
      <c r="BE39" s="997" t="n"/>
      <c r="BF39" s="1307" t="n"/>
      <c r="BG39" s="1307" t="n"/>
      <c r="BH39" s="3475" t="n"/>
      <c r="BI39" s="74" t="n"/>
      <c r="BJ39" s="1030" t="n"/>
      <c r="BK39" s="1027" t="n"/>
      <c r="BL39" s="1027" t="n"/>
      <c r="BM39" s="1027" t="n"/>
      <c r="BN39" s="1027" t="n"/>
      <c r="BO39" s="1307" t="n"/>
      <c r="BP39" s="1307" t="n"/>
      <c r="BQ39" s="3475" t="n"/>
      <c r="BR39" s="74" t="n"/>
      <c r="BS39" s="1030" t="n"/>
      <c r="BT39" s="1027" t="n"/>
      <c r="BU39" s="1027" t="n"/>
      <c r="BV39" s="1027" t="n"/>
      <c r="BW39" s="1307" t="n"/>
      <c r="BX39" s="1307" t="n"/>
      <c r="BY39" s="3475" t="n"/>
      <c r="CA39" s="1030" t="n"/>
      <c r="CB39" s="1027" t="n"/>
      <c r="CC39" s="1027" t="n"/>
      <c r="CD39" s="1027" t="n"/>
      <c r="CE39" s="1307" t="n"/>
      <c r="CF39" s="1307" t="n"/>
      <c r="CG39" s="3475" t="n"/>
      <c r="CI39" s="1030" t="n"/>
      <c r="CJ39" s="1027" t="n"/>
      <c r="CK39" s="1027" t="n"/>
      <c r="CL39" s="1027" t="n"/>
      <c r="CM39" s="1307" t="n"/>
      <c r="CN39" s="1307" t="n"/>
      <c r="CO39" s="3475" t="n"/>
      <c r="CP39" s="3457" t="n"/>
      <c r="CQ39" s="1395" t="n">
        <v>55048325.62103239</v>
      </c>
      <c r="CR39" s="1395" t="n">
        <v>55157055.93220329</v>
      </c>
      <c r="CS39" s="1395" t="n">
        <v>60161598.02691472</v>
      </c>
      <c r="CT39" s="1395" t="n"/>
      <c r="CU39" s="1004" t="n">
        <v>-5113272.405882329</v>
      </c>
      <c r="CV39" s="1004" t="n"/>
      <c r="CW39" s="3477">
        <f>IFERROR(CQ39/CR39-1,"-")</f>
        <v/>
      </c>
      <c r="CY39" s="1395" t="n"/>
      <c r="CZ39" s="1395" t="n"/>
      <c r="DA39" s="1395" t="n"/>
      <c r="DB39" s="1395" t="n"/>
      <c r="DC39" s="1395" t="n"/>
      <c r="DD39" s="3478">
        <f>CY39/$DC39-1</f>
        <v/>
      </c>
      <c r="DE39" s="1004">
        <f>CZ39/$DC39-1</f>
        <v/>
      </c>
      <c r="DF39" s="1004">
        <f>DA39/$DC39-1</f>
        <v/>
      </c>
      <c r="DG39" s="1004">
        <f>DB39/$DC39-1</f>
        <v/>
      </c>
    </row>
    <row customFormat="1" customHeight="1" ht="16.5" r="40" s="418">
      <c r="A40" s="1289" t="n"/>
      <c r="B40" s="3498" t="n"/>
      <c r="C40" s="1291" t="n"/>
      <c r="D40" s="3498" t="n"/>
      <c r="E40" s="3498" t="n"/>
      <c r="F40" s="3498" t="n"/>
      <c r="G40" s="1312" t="n"/>
      <c r="H40" s="3499" t="n"/>
      <c r="I40" s="1291" t="n"/>
      <c r="J40" s="3498" t="n"/>
      <c r="K40" s="3498" t="n"/>
      <c r="L40" s="3498" t="n"/>
      <c r="M40" s="1312" t="n"/>
      <c r="N40" s="3499" t="n"/>
      <c r="O40" s="3500" t="n"/>
      <c r="P40" s="3498" t="n"/>
      <c r="Q40" s="3498" t="n"/>
      <c r="R40" s="3498" t="n"/>
      <c r="S40" s="1312" t="n"/>
      <c r="T40" s="3499" t="n"/>
      <c r="U40" s="1338" t="n"/>
      <c r="V40" s="3501" t="n"/>
      <c r="W40" s="3501" t="n"/>
      <c r="X40" s="3501" t="n"/>
      <c r="Y40" s="3501" t="n"/>
      <c r="Z40" s="1357" t="n"/>
      <c r="AA40" s="1357" t="n"/>
      <c r="AB40" s="3502" t="n"/>
      <c r="AD40" s="3498" t="n"/>
      <c r="AE40" s="3498" t="n"/>
      <c r="AF40" s="3498" t="n"/>
      <c r="AG40" s="3498" t="n"/>
      <c r="AH40" s="1312" t="n"/>
      <c r="AI40" s="1312" t="n"/>
      <c r="AJ40" s="3499" t="n"/>
      <c r="AK40" s="1365" t="n"/>
      <c r="AL40" s="3498" t="n"/>
      <c r="AM40" s="1312" t="n"/>
      <c r="AN40" s="3498" t="n"/>
      <c r="AO40" s="3503" t="n"/>
      <c r="AP40" s="1312" t="n"/>
      <c r="AQ40" s="1312" t="n"/>
      <c r="AR40" s="3499" t="n"/>
      <c r="AS40" s="1291" t="n"/>
      <c r="AT40" s="3498" t="n"/>
      <c r="AU40" s="1312" t="n"/>
      <c r="AV40" s="3498" t="n"/>
      <c r="AW40" s="3503" t="n"/>
      <c r="AX40" s="1312" t="n"/>
      <c r="AY40" s="1312" t="n"/>
      <c r="AZ40" s="3499" t="n"/>
      <c r="BA40" s="1291" t="n"/>
      <c r="BB40" s="3498" t="n"/>
      <c r="BC40" s="1312" t="n"/>
      <c r="BD40" s="3498" t="n"/>
      <c r="BE40" s="3503" t="n"/>
      <c r="BF40" s="1312" t="n"/>
      <c r="BG40" s="1312" t="n"/>
      <c r="BH40" s="3499" t="n"/>
      <c r="BI40" s="1291" t="n"/>
      <c r="BJ40" s="3498" t="n"/>
      <c r="BK40" s="1312" t="n"/>
      <c r="BL40" s="3498" t="n"/>
      <c r="BM40" s="3498" t="n"/>
      <c r="BN40" s="3498" t="n"/>
      <c r="BO40" s="1312" t="n"/>
      <c r="BP40" s="1312" t="n"/>
      <c r="BQ40" s="3499" t="n"/>
      <c r="BS40" s="3498" t="n"/>
      <c r="BT40" s="1312" t="n"/>
      <c r="BU40" s="3498" t="n"/>
      <c r="BV40" s="3498" t="n"/>
      <c r="BW40" s="1312" t="n"/>
      <c r="BX40" s="1312" t="n"/>
      <c r="BY40" s="3499" t="n"/>
      <c r="CA40" s="3498" t="n"/>
      <c r="CB40" s="1312" t="n"/>
      <c r="CC40" s="3498" t="n"/>
      <c r="CD40" s="3498" t="n"/>
      <c r="CE40" s="1312" t="n"/>
      <c r="CF40" s="1312" t="n"/>
      <c r="CG40" s="3499" t="n"/>
      <c r="CI40" s="3498" t="n"/>
      <c r="CJ40" s="3498" t="n"/>
      <c r="CK40" s="3498" t="n"/>
      <c r="CL40" s="3498" t="n"/>
      <c r="CM40" s="1312" t="n"/>
      <c r="CN40" s="1312" t="n"/>
      <c r="CO40" s="3499" t="n"/>
      <c r="CP40" s="3504" t="n"/>
      <c r="CQ40" s="3498" t="n"/>
      <c r="CR40" s="3505" t="n"/>
      <c r="CS40" s="3505" t="n"/>
      <c r="CT40" s="3505" t="n"/>
      <c r="CU40" s="3505" t="n"/>
      <c r="CV40" s="3505" t="n"/>
      <c r="CW40" s="3499" t="n"/>
      <c r="CY40" s="3505" t="n"/>
      <c r="CZ40" s="3498" t="n"/>
      <c r="DA40" s="3498" t="n"/>
      <c r="DB40" s="3498" t="n"/>
      <c r="DC40" s="3505" t="n"/>
      <c r="DD40" s="3506" t="n"/>
      <c r="DE40" s="3505" t="n"/>
      <c r="DF40" s="3505" t="n"/>
      <c r="DG40" s="3505" t="n"/>
    </row>
    <row customHeight="1" ht="16.5" r="41">
      <c r="A41" s="968" t="inlineStr">
        <is>
          <t>Total Commissions</t>
        </is>
      </c>
      <c r="B41" s="3452" t="n"/>
      <c r="C41" s="961" t="n"/>
      <c r="D41" s="1025" t="n">
        <v>413531078.365</v>
      </c>
      <c r="E41" s="1035" t="n">
        <v>414846730</v>
      </c>
      <c r="F41" s="1035" t="n">
        <v>506561574.5944391</v>
      </c>
      <c r="G41" s="1035" t="n">
        <v>-93030496.22943908</v>
      </c>
      <c r="H41" s="3466" t="n">
        <v>-0.003171416187853215</v>
      </c>
      <c r="I41" s="961" t="n"/>
      <c r="J41" s="1025" t="n">
        <v>448388416.481</v>
      </c>
      <c r="K41" s="1035" t="n">
        <v>406817619</v>
      </c>
      <c r="L41" s="1035" t="n">
        <v>496276480.528696</v>
      </c>
      <c r="M41" s="1035" t="n">
        <v>-47888064.04769599</v>
      </c>
      <c r="N41" s="3466" t="n">
        <v>0.1021853418816652</v>
      </c>
      <c r="O41" s="3507" t="n"/>
      <c r="P41" s="1025" t="n">
        <v>506363330.695</v>
      </c>
      <c r="Q41" s="1035" t="n">
        <v>446934018</v>
      </c>
      <c r="R41" s="1035" t="n">
        <v>544080026.8813044</v>
      </c>
      <c r="S41" s="1035" t="n">
        <v>-37716696.18630439</v>
      </c>
      <c r="T41" s="3466" t="n">
        <v>0.1329711105029379</v>
      </c>
      <c r="U41" s="1326" t="n"/>
      <c r="V41" s="1328" t="n">
        <v>526490363</v>
      </c>
      <c r="W41" s="1328" t="n">
        <v>432350516</v>
      </c>
      <c r="X41" s="1328" t="n">
        <v>534641041.3845425</v>
      </c>
      <c r="Y41" s="1328" t="n">
        <v>495742077.868901</v>
      </c>
      <c r="Z41" s="1346" t="n">
        <v>-8150678.384542525</v>
      </c>
      <c r="AA41" s="1346" t="n">
        <v>30748285.13109899</v>
      </c>
      <c r="AB41" s="3467" t="n">
        <v>0.2177396429891159</v>
      </c>
      <c r="AD41" s="1025" t="n"/>
      <c r="AE41" s="1035" t="n"/>
      <c r="AF41" s="1035" t="n"/>
      <c r="AG41" s="1035" t="n"/>
      <c r="AH41" s="1035" t="n"/>
      <c r="AI41" s="1035" t="n"/>
      <c r="AJ41" s="3466" t="n"/>
      <c r="AK41" s="1319" t="n"/>
      <c r="AL41" s="1025" t="n"/>
      <c r="AM41" s="1035" t="n"/>
      <c r="AN41" s="1035" t="n"/>
      <c r="AO41" s="1035" t="n"/>
      <c r="AP41" s="1035" t="n"/>
      <c r="AQ41" s="1035" t="n"/>
      <c r="AR41" s="3466" t="n"/>
      <c r="AS41" s="961" t="n"/>
      <c r="AT41" s="1025" t="n"/>
      <c r="AU41" s="1035" t="n"/>
      <c r="AV41" s="1035" t="n"/>
      <c r="AW41" s="1035" t="n"/>
      <c r="AX41" s="1035" t="n"/>
      <c r="AY41" s="1035" t="n"/>
      <c r="AZ41" s="3466" t="n"/>
      <c r="BA41" s="961" t="n"/>
      <c r="BB41" s="1025" t="n"/>
      <c r="BC41" s="1035" t="n"/>
      <c r="BD41" s="1035" t="n"/>
      <c r="BE41" s="1035" t="n"/>
      <c r="BF41" s="1035" t="n"/>
      <c r="BG41" s="1035" t="n"/>
      <c r="BH41" s="3466" t="n"/>
      <c r="BI41" s="961" t="n"/>
      <c r="BJ41" s="1025" t="n"/>
      <c r="BK41" s="1035" t="n"/>
      <c r="BL41" s="1035" t="n"/>
      <c r="BM41" s="1035" t="n"/>
      <c r="BN41" s="1035" t="n"/>
      <c r="BO41" s="1035" t="n"/>
      <c r="BP41" s="1035" t="n"/>
      <c r="BQ41" s="3466" t="n"/>
      <c r="BS41" s="1025" t="n"/>
      <c r="BT41" s="1035" t="n"/>
      <c r="BU41" s="1035" t="n"/>
      <c r="BV41" s="1035" t="n"/>
      <c r="BW41" s="1035" t="n"/>
      <c r="BX41" s="1035" t="n"/>
      <c r="BY41" s="3466" t="n"/>
      <c r="CA41" s="1025" t="n"/>
      <c r="CB41" s="1035" t="n"/>
      <c r="CC41" s="1035" t="n"/>
      <c r="CD41" s="1035" t="n"/>
      <c r="CE41" s="1035" t="n"/>
      <c r="CF41" s="1035" t="n"/>
      <c r="CG41" s="3466" t="n"/>
      <c r="CI41" s="1025" t="n"/>
      <c r="CJ41" s="1035" t="n"/>
      <c r="CK41" s="1035" t="n"/>
      <c r="CL41" s="1035" t="n"/>
      <c r="CM41" s="1035" t="n"/>
      <c r="CN41" s="1035" t="n"/>
      <c r="CO41" s="3466" t="n"/>
      <c r="CP41" s="3457" t="n"/>
      <c r="CQ41" s="1389" t="n">
        <v>1894773188.541</v>
      </c>
      <c r="CR41" s="1389" t="n">
        <v>1700948883</v>
      </c>
      <c r="CS41" s="1389" t="n">
        <v>2081559123.388981</v>
      </c>
      <c r="CT41" s="1389" t="n"/>
      <c r="CU41" s="1398" t="n">
        <v>-186785934.8479815</v>
      </c>
      <c r="CV41" s="1398" t="n"/>
      <c r="CW41" s="3468">
        <f>IFERROR(CQ41/CR41-1,"-")</f>
        <v/>
      </c>
      <c r="CY41" s="1389" t="n"/>
      <c r="CZ41" s="1389" t="n"/>
      <c r="DA41" s="1389" t="n"/>
      <c r="DB41" s="1389" t="n"/>
      <c r="DC41" s="1389" t="n"/>
      <c r="DD41" s="3469">
        <f>CY41/$DC41-1</f>
        <v/>
      </c>
      <c r="DE41" s="1398">
        <f>CZ41/$DC41-1</f>
        <v/>
      </c>
      <c r="DF41" s="1398">
        <f>DA41/$DC41-1</f>
        <v/>
      </c>
      <c r="DG41" s="1398">
        <f>DB41/$DC41-1</f>
        <v/>
      </c>
    </row>
    <row customHeight="1" ht="16.5" r="42">
      <c r="A42" s="1283" t="n"/>
      <c r="B42" s="1284" t="inlineStr">
        <is>
          <t>Dont commissions Revendeurs</t>
        </is>
      </c>
      <c r="C42" s="961" t="n"/>
      <c r="D42" s="1025" t="n">
        <v>407910508.365</v>
      </c>
      <c r="E42" s="1314" t="n">
        <v>413426916</v>
      </c>
      <c r="F42" s="1314" t="n">
        <v>505478852.5061696</v>
      </c>
      <c r="G42" s="1300" t="n">
        <v>-97568344.14116955</v>
      </c>
      <c r="H42" s="3453" t="n">
        <v>-0.01334312649106761</v>
      </c>
      <c r="I42" s="1316" t="n"/>
      <c r="J42" s="1025" t="n">
        <v>448888055.481</v>
      </c>
      <c r="K42" s="1314" t="n">
        <v>405432705</v>
      </c>
      <c r="L42" s="1314" t="n">
        <v>495215741.747261</v>
      </c>
      <c r="M42" s="1300" t="n">
        <v>-46327686.26626098</v>
      </c>
      <c r="N42" s="3453" t="n">
        <v>0.1071826469475372</v>
      </c>
      <c r="O42" s="1316" t="n"/>
      <c r="P42" s="1025" t="n">
        <v>504893443.695</v>
      </c>
      <c r="Q42" s="1314" t="n">
        <v>445395251</v>
      </c>
      <c r="R42" s="1314" t="n">
        <v>542917113.047261</v>
      </c>
      <c r="S42" s="1300" t="n">
        <v>-38023669.35226101</v>
      </c>
      <c r="T42" s="3453" t="n">
        <v>0.1335851528758218</v>
      </c>
      <c r="U42" s="3492" t="n"/>
      <c r="V42" s="1328" t="n">
        <v>523914731.72558</v>
      </c>
      <c r="W42" s="1328" t="n">
        <v>431110439</v>
      </c>
      <c r="X42" s="1328" t="n">
        <v>533498302.3892567</v>
      </c>
      <c r="Y42" s="1328" t="n">
        <v>494682481.3169458</v>
      </c>
      <c r="Z42" s="1341" t="n">
        <v>-9583570.663676679</v>
      </c>
      <c r="AA42" s="1341" t="n">
        <v>29232250.40863419</v>
      </c>
      <c r="AB42" s="3455" t="n">
        <v>0.2152680249192016</v>
      </c>
      <c r="AC42" s="2699" t="n"/>
      <c r="AD42" s="1025" t="n"/>
      <c r="AE42" s="1314" t="n"/>
      <c r="AF42" s="1314" t="n"/>
      <c r="AG42" s="1314" t="n"/>
      <c r="AH42" s="1300" t="n"/>
      <c r="AI42" s="1300" t="n"/>
      <c r="AJ42" s="3453" t="n"/>
      <c r="AK42" s="1319" t="n"/>
      <c r="AL42" s="1025" t="n"/>
      <c r="AM42" s="1016" t="n"/>
      <c r="AN42" s="1016" t="n"/>
      <c r="AO42" s="1016" t="n"/>
      <c r="AP42" s="1300" t="n"/>
      <c r="AQ42" s="1300" t="n"/>
      <c r="AR42" s="3453" t="n"/>
      <c r="AS42" s="3507" t="n"/>
      <c r="AT42" s="1025" t="n"/>
      <c r="AU42" s="1016" t="n"/>
      <c r="AV42" s="1016" t="n"/>
      <c r="AW42" s="1016" t="n"/>
      <c r="AX42" s="1300" t="n"/>
      <c r="AY42" s="1300" t="n"/>
      <c r="AZ42" s="3453" t="n"/>
      <c r="BA42" s="3507" t="n"/>
      <c r="BB42" s="1025" t="n"/>
      <c r="BC42" s="1016" t="n"/>
      <c r="BD42" s="1016" t="n"/>
      <c r="BE42" s="1016" t="n"/>
      <c r="BF42" s="1300" t="n"/>
      <c r="BG42" s="1300" t="n"/>
      <c r="BH42" s="3453" t="n"/>
      <c r="BI42" s="74" t="n"/>
      <c r="BJ42" s="1025" t="n"/>
      <c r="BK42" s="1016" t="n"/>
      <c r="BL42" s="1016" t="n"/>
      <c r="BM42" s="1016" t="n"/>
      <c r="BN42" s="1016" t="n"/>
      <c r="BO42" s="1300" t="n"/>
      <c r="BP42" s="1300" t="n"/>
      <c r="BQ42" s="3453" t="n"/>
      <c r="BS42" s="1025" t="n"/>
      <c r="BT42" s="1016" t="n"/>
      <c r="BU42" s="1016" t="n"/>
      <c r="BV42" s="1016" t="n"/>
      <c r="BW42" s="1300" t="n"/>
      <c r="BX42" s="1300" t="n"/>
      <c r="BY42" s="3453" t="n"/>
      <c r="CA42" s="1025" t="n"/>
      <c r="CB42" s="1016" t="n"/>
      <c r="CC42" s="1016" t="n"/>
      <c r="CD42" s="1016" t="n"/>
      <c r="CE42" s="1300" t="n"/>
      <c r="CF42" s="1300" t="n"/>
      <c r="CG42" s="3453" t="n"/>
      <c r="CI42" s="1025" t="n"/>
      <c r="CJ42" s="1016" t="n"/>
      <c r="CK42" s="1016" t="n"/>
      <c r="CL42" s="1016" t="n"/>
      <c r="CM42" s="1300" t="n"/>
      <c r="CN42" s="1300" t="n"/>
      <c r="CO42" s="3453" t="n"/>
      <c r="CP42" s="3457" t="n"/>
      <c r="CQ42" s="1389" t="n">
        <v>1885606739.26658</v>
      </c>
      <c r="CR42" s="1389" t="n">
        <v>1695365311</v>
      </c>
      <c r="CS42" s="1389" t="n">
        <v>2077110009.689948</v>
      </c>
      <c r="CT42" s="1389" t="n"/>
      <c r="CU42" s="998" t="n">
        <v>-191503270.423368</v>
      </c>
      <c r="CV42" s="998" t="n"/>
      <c r="CW42" s="3458">
        <f>IFERROR(CQ42/CR42-1,"-")</f>
        <v/>
      </c>
      <c r="CY42" s="1389" t="n"/>
      <c r="CZ42" s="1389" t="n"/>
      <c r="DA42" s="1389" t="n"/>
      <c r="DB42" s="1389" t="n"/>
      <c r="DC42" s="1389" t="n"/>
      <c r="DD42" s="3459">
        <f>CY42/$DC42-1</f>
        <v/>
      </c>
      <c r="DE42" s="998">
        <f>CZ42/$DC42-1</f>
        <v/>
      </c>
      <c r="DF42" s="998">
        <f>DA42/$DC42-1</f>
        <v/>
      </c>
      <c r="DG42" s="998">
        <f>DB42/$DC42-1</f>
        <v/>
      </c>
    </row>
    <row r="43">
      <c r="A43" s="1281" t="n"/>
      <c r="B43" s="1292" t="inlineStr">
        <is>
          <t>Dépôt d’argent</t>
        </is>
      </c>
      <c r="C43" s="961" t="n"/>
      <c r="D43" s="1029" t="n">
        <v>108024589</v>
      </c>
      <c r="E43" s="1280" t="n">
        <v>114301100</v>
      </c>
      <c r="F43" s="1280" t="n">
        <v>131914115.708335</v>
      </c>
      <c r="G43" s="1305" t="n">
        <v>-23889526.708335</v>
      </c>
      <c r="H43" s="3470" t="n">
        <v>-0.05491207871140347</v>
      </c>
      <c r="I43" s="3508" t="n"/>
      <c r="J43" s="1029" t="n">
        <v>117500039</v>
      </c>
      <c r="K43" s="1280" t="n">
        <v>112520436</v>
      </c>
      <c r="L43" s="1280" t="n">
        <v>129235765.914935</v>
      </c>
      <c r="M43" s="1305" t="n">
        <v>-11735726.91493499</v>
      </c>
      <c r="N43" s="3470" t="n">
        <v>0.04425509869158351</v>
      </c>
      <c r="O43" s="3507" t="n"/>
      <c r="P43" s="1029" t="n">
        <v>145511084</v>
      </c>
      <c r="Q43" s="1006" t="n">
        <v>123974292</v>
      </c>
      <c r="R43" s="1323" t="n">
        <v>141684326.6844234</v>
      </c>
      <c r="S43" s="1305" t="n">
        <v>3826757.315576643</v>
      </c>
      <c r="T43" s="3470" t="n">
        <v>0.1737198224935215</v>
      </c>
      <c r="U43" s="1326" t="n"/>
      <c r="V43" s="1331" t="n">
        <v>211201524</v>
      </c>
      <c r="W43" s="1331" t="n">
        <v>120837959</v>
      </c>
      <c r="X43" s="1331" t="n">
        <v>139226312.7184291</v>
      </c>
      <c r="Y43" s="1331" t="n">
        <v>129096601.6793618</v>
      </c>
      <c r="Z43" s="1348" t="n">
        <v>71975211.28157085</v>
      </c>
      <c r="AA43" s="1348" t="n">
        <v>82104922.32063821</v>
      </c>
      <c r="AB43" s="3471" t="n">
        <v>0.747807772886995</v>
      </c>
      <c r="AC43" s="1360" t="n"/>
      <c r="AD43" s="1029" t="n"/>
      <c r="AE43" s="1006" t="n"/>
      <c r="AF43" s="1006" t="n"/>
      <c r="AG43" s="1006" t="n"/>
      <c r="AH43" s="1305" t="n"/>
      <c r="AI43" s="1305" t="n"/>
      <c r="AJ43" s="3470" t="n"/>
      <c r="AL43" s="1029" t="n"/>
      <c r="AM43" s="1006" t="n"/>
      <c r="AN43" s="1280" t="n"/>
      <c r="AO43" s="1323" t="n"/>
      <c r="AP43" s="1305" t="n"/>
      <c r="AQ43" s="1305" t="n"/>
      <c r="AR43" s="3470" t="n"/>
      <c r="AS43" s="1378" t="n"/>
      <c r="AT43" s="1029" t="n"/>
      <c r="AU43" s="1006" t="n"/>
      <c r="AV43" s="1280" t="n"/>
      <c r="AW43" s="1323" t="n"/>
      <c r="AX43" s="1305" t="n"/>
      <c r="AY43" s="1305" t="n"/>
      <c r="AZ43" s="3470" t="n"/>
      <c r="BA43" s="961" t="n"/>
      <c r="BB43" s="1029" t="n"/>
      <c r="BC43" s="1006" t="n"/>
      <c r="BD43" s="1280" t="n"/>
      <c r="BE43" s="1323" t="n"/>
      <c r="BF43" s="1305" t="n"/>
      <c r="BG43" s="1305" t="n"/>
      <c r="BH43" s="3470" t="n"/>
      <c r="BI43" s="1319" t="n"/>
      <c r="BJ43" s="1029" t="n"/>
      <c r="BK43" s="1006" t="n"/>
      <c r="BL43" s="1280" t="n"/>
      <c r="BM43" s="1280" t="n"/>
      <c r="BN43" s="1280" t="n"/>
      <c r="BO43" s="1305" t="n"/>
      <c r="BP43" s="1305" t="n"/>
      <c r="BQ43" s="3470" t="n"/>
      <c r="BR43" s="74" t="n"/>
      <c r="BS43" s="1029" t="n"/>
      <c r="BT43" s="1006" t="n"/>
      <c r="BU43" s="1280" t="n"/>
      <c r="BV43" s="1280" t="n"/>
      <c r="BW43" s="1305" t="n"/>
      <c r="BX43" s="1305" t="n"/>
      <c r="BY43" s="3470" t="n"/>
      <c r="BZ43" s="74" t="n"/>
      <c r="CA43" s="1029" t="n"/>
      <c r="CB43" s="1006" t="n"/>
      <c r="CC43" s="1280" t="n"/>
      <c r="CD43" s="1280" t="n"/>
      <c r="CE43" s="1305" t="n"/>
      <c r="CF43" s="1305" t="n"/>
      <c r="CG43" s="3470" t="n"/>
      <c r="CI43" s="1029" t="n"/>
      <c r="CJ43" s="1006" t="n"/>
      <c r="CK43" s="1280" t="n"/>
      <c r="CL43" s="1280" t="n"/>
      <c r="CM43" s="1305" t="n"/>
      <c r="CN43" s="1305" t="n"/>
      <c r="CO43" s="3470" t="n"/>
      <c r="CP43" s="3457" t="n"/>
      <c r="CQ43" s="1394" t="n">
        <v>582237236</v>
      </c>
      <c r="CR43" s="1394" t="n">
        <v>471633787</v>
      </c>
      <c r="CS43" s="1394" t="n">
        <v>542060521.0261221</v>
      </c>
      <c r="CT43" s="1394" t="n"/>
      <c r="CU43" s="1002" t="n">
        <v>40176714.97387791</v>
      </c>
      <c r="CV43" s="1002" t="n"/>
      <c r="CW43" s="3472">
        <f>IFERROR(CQ43/CR43-1,"-")</f>
        <v/>
      </c>
      <c r="CY43" s="1394" t="n"/>
      <c r="CZ43" s="1394" t="n"/>
      <c r="DA43" s="1394" t="n"/>
      <c r="DB43" s="1394" t="n"/>
      <c r="DC43" s="1394" t="n"/>
      <c r="DD43" s="3473">
        <f>CY43/$DC43-1</f>
        <v/>
      </c>
      <c r="DE43" s="1002">
        <f>CZ43/$DC43-1</f>
        <v/>
      </c>
      <c r="DF43" s="1002">
        <f>DA43/$DC43-1</f>
        <v/>
      </c>
      <c r="DG43" s="1002">
        <f>DB43/$DC43-1</f>
        <v/>
      </c>
    </row>
    <row r="44">
      <c r="A44" s="1281" t="n"/>
      <c r="B44" s="1292" t="inlineStr">
        <is>
          <t>Retrait d’argent</t>
        </is>
      </c>
      <c r="C44" s="961" t="n"/>
      <c r="D44" s="974" t="n">
        <v>257026279</v>
      </c>
      <c r="E44" s="1280" t="n">
        <v>281319061</v>
      </c>
      <c r="F44" s="1280" t="n">
        <v>341084182.484316</v>
      </c>
      <c r="G44" s="1305" t="n">
        <v>-84057903.48431599</v>
      </c>
      <c r="H44" s="3470" t="n">
        <v>-0.08635313196925531</v>
      </c>
      <c r="I44" s="3508" t="n"/>
      <c r="J44" s="1029" t="n">
        <v>260590071</v>
      </c>
      <c r="K44" s="1280" t="n">
        <v>273023714</v>
      </c>
      <c r="L44" s="1280" t="n">
        <v>334158898.220509</v>
      </c>
      <c r="M44" s="1305" t="n">
        <v>-73568827.22050899</v>
      </c>
      <c r="N44" s="3470" t="n">
        <v>-0.04554052400005082</v>
      </c>
      <c r="O44" s="3507" t="n"/>
      <c r="P44" s="1029" t="n">
        <v>298332755</v>
      </c>
      <c r="Q44" s="1006" t="n">
        <v>301805952</v>
      </c>
      <c r="R44" s="1323" t="n">
        <v>366346561.7648362</v>
      </c>
      <c r="S44" s="1305" t="n">
        <v>-68013806.76483619</v>
      </c>
      <c r="T44" s="3470" t="n">
        <v>-0.01150804673328643</v>
      </c>
      <c r="U44" s="3492" t="n"/>
      <c r="V44" s="1064" t="n">
        <v>270859479</v>
      </c>
      <c r="W44" s="1064" t="n">
        <v>289650404</v>
      </c>
      <c r="X44" s="1064" t="n">
        <v>359990989.5834643</v>
      </c>
      <c r="Y44" s="1064" t="n">
        <v>333799067.740908</v>
      </c>
      <c r="Z44" s="1348" t="n">
        <v>-89131510.58346432</v>
      </c>
      <c r="AA44" s="1348" t="n">
        <v>-62939588.74090803</v>
      </c>
      <c r="AB44" s="3471" t="n">
        <v>-0.0648744995363445</v>
      </c>
      <c r="AC44" s="1360" t="n"/>
      <c r="AD44" s="1029" t="n"/>
      <c r="AE44" s="1006" t="n"/>
      <c r="AF44" s="1006" t="n"/>
      <c r="AG44" s="1006" t="n"/>
      <c r="AH44" s="1305" t="n"/>
      <c r="AI44" s="1305" t="n"/>
      <c r="AJ44" s="3470" t="n"/>
      <c r="AK44" s="1319" t="n"/>
      <c r="AL44" s="1029" t="n"/>
      <c r="AM44" s="1006" t="n"/>
      <c r="AN44" s="1280" t="n"/>
      <c r="AO44" s="1280" t="n"/>
      <c r="AP44" s="1305" t="n"/>
      <c r="AQ44" s="1305" t="n"/>
      <c r="AR44" s="3470" t="n"/>
      <c r="AS44" s="1378" t="n"/>
      <c r="AT44" s="1029" t="n"/>
      <c r="AU44" s="1006" t="n"/>
      <c r="AV44" s="1280" t="n"/>
      <c r="AW44" s="1280" t="n"/>
      <c r="AX44" s="1305" t="n"/>
      <c r="AY44" s="1305" t="n"/>
      <c r="AZ44" s="3470" t="n"/>
      <c r="BA44" s="961" t="n"/>
      <c r="BB44" s="1029" t="n"/>
      <c r="BC44" s="1006" t="n"/>
      <c r="BD44" s="1280" t="n"/>
      <c r="BE44" s="1280" t="n"/>
      <c r="BF44" s="1305" t="n"/>
      <c r="BG44" s="1305" t="n"/>
      <c r="BH44" s="3470" t="n"/>
      <c r="BI44" s="3507" t="n"/>
      <c r="BJ44" s="1029" t="n"/>
      <c r="BK44" s="1006" t="n"/>
      <c r="BL44" s="1280" t="n"/>
      <c r="BM44" s="1280" t="n"/>
      <c r="BN44" s="1280" t="n"/>
      <c r="BO44" s="1305" t="n"/>
      <c r="BP44" s="1305" t="n"/>
      <c r="BQ44" s="3470" t="n"/>
      <c r="BR44" s="74" t="n"/>
      <c r="BS44" s="1029" t="n"/>
      <c r="BT44" s="1006" t="n"/>
      <c r="BU44" s="1280" t="n"/>
      <c r="BV44" s="1280" t="n"/>
      <c r="BW44" s="1305" t="n"/>
      <c r="BX44" s="1305" t="n"/>
      <c r="BY44" s="3470" t="n"/>
      <c r="BZ44" s="74" t="n"/>
      <c r="CA44" s="1029" t="n"/>
      <c r="CB44" s="1006" t="n"/>
      <c r="CC44" s="1280" t="n"/>
      <c r="CD44" s="1280" t="n"/>
      <c r="CE44" s="1305" t="n"/>
      <c r="CF44" s="1305" t="n"/>
      <c r="CG44" s="3470" t="n"/>
      <c r="CI44" s="1029" t="n"/>
      <c r="CJ44" s="1006" t="n"/>
      <c r="CK44" s="1280" t="n"/>
      <c r="CL44" s="1280" t="n"/>
      <c r="CM44" s="1305" t="n"/>
      <c r="CN44" s="1305" t="n"/>
      <c r="CO44" s="3470" t="n"/>
      <c r="CP44" s="3457" t="n"/>
      <c r="CQ44" s="1394" t="n">
        <v>1086808584</v>
      </c>
      <c r="CR44" s="1394" t="n">
        <v>1145799131</v>
      </c>
      <c r="CS44" s="1394" t="n">
        <v>1401580632.053125</v>
      </c>
      <c r="CT44" s="1394" t="n"/>
      <c r="CU44" s="1002" t="n">
        <v>-314772048.0531249</v>
      </c>
      <c r="CV44" s="1002" t="n"/>
      <c r="CW44" s="3472">
        <f>IFERROR(CQ44/CR44-1,"-")</f>
        <v/>
      </c>
      <c r="CY44" s="1394" t="n"/>
      <c r="CZ44" s="1394" t="n"/>
      <c r="DA44" s="1394" t="n"/>
      <c r="DB44" s="1394" t="n"/>
      <c r="DC44" s="1394" t="n"/>
      <c r="DD44" s="3473">
        <f>CY44/$DC44-1</f>
        <v/>
      </c>
      <c r="DE44" s="1002">
        <f>CZ44/$DC44-1</f>
        <v/>
      </c>
      <c r="DF44" s="1002">
        <f>DA44/$DC44-1</f>
        <v/>
      </c>
      <c r="DG44" s="1002">
        <f>DB44/$DC44-1</f>
        <v/>
      </c>
    </row>
    <row r="45">
      <c r="A45" s="1281" t="n"/>
      <c r="B45" s="1292" t="inlineStr">
        <is>
          <t>Transfert d’argent national</t>
        </is>
      </c>
      <c r="C45" s="961" t="n"/>
      <c r="D45" s="1029" t="n"/>
      <c r="E45" s="1280" t="n"/>
      <c r="F45" s="1280" t="n"/>
      <c r="G45" s="1305" t="n"/>
      <c r="H45" s="3470" t="n"/>
      <c r="I45" s="961" t="n"/>
      <c r="J45" s="1029" t="n"/>
      <c r="K45" s="1280" t="n"/>
      <c r="L45" s="1280" t="n"/>
      <c r="M45" s="1305" t="n"/>
      <c r="N45" s="3470" t="n"/>
      <c r="O45" s="961" t="n"/>
      <c r="P45" s="1029" t="n"/>
      <c r="Q45" s="1006" t="n"/>
      <c r="R45" s="1323" t="n"/>
      <c r="S45" s="1305" t="n"/>
      <c r="T45" s="3470" t="n"/>
      <c r="U45" s="1326" t="n"/>
      <c r="V45" s="1331" t="n">
        <v>0</v>
      </c>
      <c r="W45" s="1331" t="n">
        <v>0</v>
      </c>
      <c r="X45" s="1331" t="n">
        <v>0</v>
      </c>
      <c r="Y45" s="1331" t="n">
        <v>0</v>
      </c>
      <c r="Z45" s="1348" t="n">
        <v>0</v>
      </c>
      <c r="AA45" s="1348" t="n">
        <v>0</v>
      </c>
      <c r="AB45" s="3471" t="n"/>
      <c r="AD45" s="1029" t="n"/>
      <c r="AE45" s="1006" t="n"/>
      <c r="AF45" s="1006" t="n"/>
      <c r="AG45" s="1006" t="n"/>
      <c r="AH45" s="1305" t="n"/>
      <c r="AI45" s="1305" t="n"/>
      <c r="AJ45" s="3470" t="n"/>
      <c r="AK45" s="1319" t="n"/>
      <c r="AL45" s="1029" t="n"/>
      <c r="AM45" s="1006" t="n"/>
      <c r="AN45" s="1280" t="n"/>
      <c r="AO45" s="1323" t="n"/>
      <c r="AP45" s="1305" t="n"/>
      <c r="AQ45" s="1305" t="n"/>
      <c r="AR45" s="3470" t="n"/>
      <c r="AS45" s="1378" t="n"/>
      <c r="AT45" s="1029" t="n"/>
      <c r="AU45" s="1006" t="n"/>
      <c r="AV45" s="1280" t="n"/>
      <c r="AW45" s="1323" t="n"/>
      <c r="AX45" s="1305" t="n"/>
      <c r="AY45" s="1305" t="n"/>
      <c r="AZ45" s="3470" t="n"/>
      <c r="BA45" s="3507" t="n"/>
      <c r="BB45" s="1029" t="n"/>
      <c r="BC45" s="1006" t="n"/>
      <c r="BD45" s="1280" t="n"/>
      <c r="BE45" s="1323" t="n"/>
      <c r="BF45" s="1305" t="n"/>
      <c r="BG45" s="1305" t="n"/>
      <c r="BH45" s="3470" t="n"/>
      <c r="BJ45" s="1029" t="n"/>
      <c r="BK45" s="1006" t="n"/>
      <c r="BL45" s="1280" t="n"/>
      <c r="BM45" s="1280" t="n"/>
      <c r="BN45" s="1280" t="n"/>
      <c r="BO45" s="1305" t="n"/>
      <c r="BP45" s="1305" t="n"/>
      <c r="BQ45" s="3470" t="n"/>
      <c r="BS45" s="1029" t="n"/>
      <c r="BT45" s="1006" t="n"/>
      <c r="BU45" s="1280" t="n"/>
      <c r="BV45" s="1280" t="n"/>
      <c r="BW45" s="1305" t="n"/>
      <c r="BX45" s="1305" t="n"/>
      <c r="BY45" s="3470" t="n"/>
      <c r="CA45" s="1029" t="n"/>
      <c r="CB45" s="1006" t="n"/>
      <c r="CC45" s="1280" t="n"/>
      <c r="CD45" s="1280" t="n"/>
      <c r="CE45" s="1305" t="n"/>
      <c r="CF45" s="1305" t="n"/>
      <c r="CG45" s="3470" t="n"/>
      <c r="CI45" s="1029" t="n"/>
      <c r="CJ45" s="1006" t="n"/>
      <c r="CK45" s="1280" t="n"/>
      <c r="CL45" s="1280" t="n"/>
      <c r="CM45" s="1305" t="n"/>
      <c r="CN45" s="1305" t="n"/>
      <c r="CO45" s="3470" t="n"/>
      <c r="CP45" s="3457" t="n"/>
      <c r="CQ45" s="1394" t="n">
        <v>0</v>
      </c>
      <c r="CR45" s="1394" t="n">
        <v>0</v>
      </c>
      <c r="CS45" s="1394" t="n">
        <v>0</v>
      </c>
      <c r="CT45" s="1394" t="n"/>
      <c r="CU45" s="1002" t="n">
        <v>0</v>
      </c>
      <c r="CV45" s="1002" t="n"/>
      <c r="CW45" s="3472">
        <f>IFERROR(CQ45/CR45-1,"-")</f>
        <v/>
      </c>
      <c r="CY45" s="1394" t="n"/>
      <c r="CZ45" s="1394" t="n"/>
      <c r="DA45" s="1394" t="n"/>
      <c r="DB45" s="1394" t="n"/>
      <c r="DC45" s="1394" t="n"/>
      <c r="DD45" s="3473">
        <f>CY45/$DC45-1</f>
        <v/>
      </c>
      <c r="DE45" s="1002">
        <f>CZ45/$DC45-1</f>
        <v/>
      </c>
      <c r="DF45" s="1002">
        <f>DA45/$DC45-1</f>
        <v/>
      </c>
      <c r="DG45" s="1002">
        <f>DB45/$DC45-1</f>
        <v/>
      </c>
    </row>
    <row r="46">
      <c r="A46" s="1281" t="n"/>
      <c r="B46" s="1292" t="inlineStr">
        <is>
          <t>Transfert d’argent international</t>
        </is>
      </c>
      <c r="C46" s="961" t="n"/>
      <c r="D46" s="1029" t="n">
        <v>5983563</v>
      </c>
      <c r="E46" s="1280" t="n">
        <v>4172552</v>
      </c>
      <c r="F46" s="1280" t="n">
        <v>6794086.098070306</v>
      </c>
      <c r="G46" s="1305" t="n">
        <v>-810523.0980703058</v>
      </c>
      <c r="H46" s="3470" t="n">
        <v>0.4340295818961633</v>
      </c>
      <c r="I46" s="961" t="n"/>
      <c r="J46" s="1029" t="n">
        <v>6372685</v>
      </c>
      <c r="K46" s="1280" t="n">
        <v>4413239</v>
      </c>
      <c r="L46" s="1280" t="n">
        <v>6656140.7462829</v>
      </c>
      <c r="M46" s="1305" t="n">
        <v>-283455.7462828998</v>
      </c>
      <c r="N46" s="3470" t="n">
        <v>0.4439927228051779</v>
      </c>
      <c r="O46" s="961" t="n"/>
      <c r="P46" s="1029" t="n">
        <v>7367489</v>
      </c>
      <c r="Q46" s="1006" t="n">
        <v>4317011</v>
      </c>
      <c r="R46" s="1323" t="n">
        <v>7297289.672694744</v>
      </c>
      <c r="S46" s="1305" t="n">
        <v>70199.32730525639</v>
      </c>
      <c r="T46" s="3470" t="n">
        <v>0.7066180744037946</v>
      </c>
      <c r="U46" s="1326" t="n"/>
      <c r="V46" s="1331" t="n">
        <v>9097457</v>
      </c>
      <c r="W46" s="1331" t="n">
        <v>4235763</v>
      </c>
      <c r="X46" s="1331" t="n">
        <v>7170692.466432543</v>
      </c>
      <c r="Y46" s="1331" t="n">
        <v>6648973.251029061</v>
      </c>
      <c r="Z46" s="1348" t="n">
        <v>1926764.533567457</v>
      </c>
      <c r="AA46" s="1348" t="n">
        <v>2448483.748970939</v>
      </c>
      <c r="AB46" s="3471" t="n">
        <v>1.147772904196954</v>
      </c>
      <c r="AD46" s="1029" t="n"/>
      <c r="AE46" s="1006" t="n"/>
      <c r="AF46" s="1006" t="n"/>
      <c r="AG46" s="1006" t="n"/>
      <c r="AH46" s="1305" t="n"/>
      <c r="AI46" s="1305" t="n"/>
      <c r="AJ46" s="3470" t="n"/>
      <c r="AK46" s="1319" t="n"/>
      <c r="AL46" s="1029" t="n"/>
      <c r="AM46" s="1006" t="n"/>
      <c r="AN46" s="1280" t="n"/>
      <c r="AO46" s="1323" t="n"/>
      <c r="AP46" s="1305" t="n"/>
      <c r="AQ46" s="1305" t="n"/>
      <c r="AR46" s="3470" t="n"/>
      <c r="AS46" s="1378" t="n"/>
      <c r="AT46" s="1029" t="n"/>
      <c r="AU46" s="1006" t="n"/>
      <c r="AV46" s="1280" t="n"/>
      <c r="AW46" s="1323" t="n"/>
      <c r="AX46" s="1305" t="n"/>
      <c r="AY46" s="1305" t="n"/>
      <c r="AZ46" s="3470" t="n"/>
      <c r="BA46" s="961" t="n"/>
      <c r="BB46" s="1029" t="n"/>
      <c r="BC46" s="1006" t="n"/>
      <c r="BD46" s="1280" t="n"/>
      <c r="BE46" s="1323" t="n"/>
      <c r="BF46" s="1305" t="n"/>
      <c r="BG46" s="1305" t="n"/>
      <c r="BH46" s="3470" t="n"/>
      <c r="BI46" s="961" t="n"/>
      <c r="BJ46" s="1029" t="n"/>
      <c r="BK46" s="1006" t="n"/>
      <c r="BL46" s="1280" t="n"/>
      <c r="BM46" s="1280" t="n"/>
      <c r="BN46" s="1280" t="n"/>
      <c r="BO46" s="1305" t="n"/>
      <c r="BP46" s="1305" t="n"/>
      <c r="BQ46" s="3470" t="n"/>
      <c r="BS46" s="1029" t="n"/>
      <c r="BT46" s="1006" t="n"/>
      <c r="BU46" s="1280" t="n"/>
      <c r="BV46" s="1280" t="n"/>
      <c r="BW46" s="1305" t="n"/>
      <c r="BX46" s="1305" t="n"/>
      <c r="BY46" s="3470" t="n"/>
      <c r="BZ46" s="74" t="n"/>
      <c r="CA46" s="1029" t="n"/>
      <c r="CB46" s="1006" t="n"/>
      <c r="CC46" s="1280" t="n"/>
      <c r="CD46" s="1280" t="n"/>
      <c r="CE46" s="1305" t="n"/>
      <c r="CF46" s="1305" t="n"/>
      <c r="CG46" s="3470" t="n"/>
      <c r="CI46" s="1029" t="n"/>
      <c r="CJ46" s="1006" t="n"/>
      <c r="CK46" s="1280" t="n"/>
      <c r="CL46" s="1280" t="n"/>
      <c r="CM46" s="1305" t="n"/>
      <c r="CN46" s="1305" t="n"/>
      <c r="CO46" s="3470" t="n"/>
      <c r="CP46" s="3457" t="n"/>
      <c r="CQ46" s="1394" t="n">
        <v>28821194</v>
      </c>
      <c r="CR46" s="1394" t="n">
        <v>17138565</v>
      </c>
      <c r="CS46" s="1394" t="n">
        <v>27918208.98348049</v>
      </c>
      <c r="CT46" s="1394" t="n"/>
      <c r="CU46" s="1002" t="n">
        <v>902985.0165195093</v>
      </c>
      <c r="CV46" s="1002" t="n"/>
      <c r="CW46" s="3472">
        <f>IFERROR(CQ46/CR46-1,"-")</f>
        <v/>
      </c>
      <c r="CY46" s="1394" t="n"/>
      <c r="CZ46" s="1394" t="n"/>
      <c r="DA46" s="1394" t="n"/>
      <c r="DB46" s="1394" t="n"/>
      <c r="DC46" s="1394" t="n"/>
      <c r="DD46" s="3473">
        <f>CY46/$DC46-1</f>
        <v/>
      </c>
      <c r="DE46" s="1002">
        <f>CZ46/$DC46-1</f>
        <v/>
      </c>
      <c r="DF46" s="1002">
        <f>DA46/$DC46-1</f>
        <v/>
      </c>
      <c r="DG46" s="1002">
        <f>DB46/$DC46-1</f>
        <v/>
      </c>
    </row>
    <row r="47">
      <c r="A47" s="1281" t="n"/>
      <c r="B47" s="1292" t="inlineStr">
        <is>
          <t>Recharge Mobile</t>
        </is>
      </c>
      <c r="C47" s="961" t="n"/>
      <c r="D47" s="1029" t="n"/>
      <c r="E47" s="1280" t="n"/>
      <c r="F47" s="1280" t="n"/>
      <c r="G47" s="1305" t="n"/>
      <c r="H47" s="3470" t="n"/>
      <c r="I47" s="961" t="n"/>
      <c r="J47" s="1029" t="n"/>
      <c r="K47" s="1280" t="n"/>
      <c r="L47" s="1280" t="n"/>
      <c r="M47" s="1305" t="n"/>
      <c r="N47" s="3470" t="n"/>
      <c r="O47" s="961" t="n"/>
      <c r="P47" s="1029" t="n"/>
      <c r="Q47" s="1006" t="n"/>
      <c r="R47" s="1323" t="n"/>
      <c r="S47" s="1305" t="n"/>
      <c r="T47" s="3470" t="n"/>
      <c r="U47" s="1326" t="n"/>
      <c r="V47" s="1331" t="n">
        <v>0</v>
      </c>
      <c r="W47" s="1331" t="n">
        <v>0</v>
      </c>
      <c r="X47" s="1331" t="n">
        <v>0</v>
      </c>
      <c r="Y47" s="1331" t="n">
        <v>0</v>
      </c>
      <c r="Z47" s="1348" t="n">
        <v>0</v>
      </c>
      <c r="AA47" s="1348" t="n">
        <v>0</v>
      </c>
      <c r="AB47" s="3471" t="n"/>
      <c r="AD47" s="1029" t="n"/>
      <c r="AE47" s="1006" t="n"/>
      <c r="AF47" s="1006" t="n"/>
      <c r="AG47" s="1006" t="n"/>
      <c r="AH47" s="1305" t="n"/>
      <c r="AI47" s="1305" t="n"/>
      <c r="AJ47" s="3470" t="n"/>
      <c r="AK47" s="1319" t="n"/>
      <c r="AL47" s="1029" t="n"/>
      <c r="AM47" s="1006" t="n"/>
      <c r="AN47" s="1280" t="n"/>
      <c r="AO47" s="1323" t="n"/>
      <c r="AP47" s="1305" t="n"/>
      <c r="AQ47" s="1305" t="n"/>
      <c r="AR47" s="3470" t="n"/>
      <c r="AS47" s="1378" t="n"/>
      <c r="AT47" s="1029" t="n"/>
      <c r="AU47" s="1006" t="n"/>
      <c r="AV47" s="1280" t="n"/>
      <c r="AW47" s="1323" t="n"/>
      <c r="AX47" s="1305" t="n"/>
      <c r="AY47" s="1305" t="n"/>
      <c r="AZ47" s="3470" t="n"/>
      <c r="BA47" s="961" t="n"/>
      <c r="BB47" s="1029" t="n"/>
      <c r="BC47" s="1006" t="n"/>
      <c r="BD47" s="1280" t="n"/>
      <c r="BE47" s="1323" t="n"/>
      <c r="BF47" s="1305" t="n"/>
      <c r="BG47" s="1305" t="n"/>
      <c r="BH47" s="3470" t="n"/>
      <c r="BI47" s="961" t="n"/>
      <c r="BJ47" s="1029" t="n"/>
      <c r="BK47" s="1006" t="n"/>
      <c r="BL47" s="1280" t="n"/>
      <c r="BM47" s="1280" t="n"/>
      <c r="BN47" s="1280" t="n"/>
      <c r="BO47" s="1305" t="n"/>
      <c r="BP47" s="1305" t="n"/>
      <c r="BQ47" s="3470" t="n"/>
      <c r="BS47" s="1029" t="n"/>
      <c r="BT47" s="1006" t="n"/>
      <c r="BU47" s="1280" t="n"/>
      <c r="BV47" s="1280" t="n"/>
      <c r="BW47" s="1305" t="n"/>
      <c r="BX47" s="1305" t="n"/>
      <c r="BY47" s="3470" t="n"/>
      <c r="BZ47" s="74" t="n"/>
      <c r="CA47" s="1029" t="n"/>
      <c r="CB47" s="1006" t="n"/>
      <c r="CC47" s="1280" t="n"/>
      <c r="CD47" s="1280" t="n"/>
      <c r="CE47" s="1305" t="n"/>
      <c r="CF47" s="1305" t="n"/>
      <c r="CG47" s="3470" t="n"/>
      <c r="CI47" s="1029" t="n"/>
      <c r="CJ47" s="1006" t="n"/>
      <c r="CK47" s="1280" t="n"/>
      <c r="CL47" s="1280" t="n"/>
      <c r="CM47" s="1305" t="n"/>
      <c r="CN47" s="1305" t="n"/>
      <c r="CO47" s="3470" t="n"/>
      <c r="CP47" s="3457" t="n"/>
      <c r="CQ47" s="1394" t="n">
        <v>0</v>
      </c>
      <c r="CR47" s="1394" t="n">
        <v>0</v>
      </c>
      <c r="CS47" s="1394" t="n">
        <v>0</v>
      </c>
      <c r="CT47" s="1394" t="n"/>
      <c r="CU47" s="1002" t="n">
        <v>0</v>
      </c>
      <c r="CV47" s="1002" t="n"/>
      <c r="CW47" s="3472">
        <f>IFERROR(CQ47/CR47-1,"-")</f>
        <v/>
      </c>
      <c r="CY47" s="1394" t="n"/>
      <c r="CZ47" s="1394" t="n"/>
      <c r="DA47" s="1394" t="n"/>
      <c r="DB47" s="1394" t="n"/>
      <c r="DC47" s="1394" t="n"/>
      <c r="DD47" s="3473">
        <f>CY47/$DC47-1</f>
        <v/>
      </c>
      <c r="DE47" s="1002">
        <f>CZ47/$DC47-1</f>
        <v/>
      </c>
      <c r="DF47" s="1002">
        <f>DA47/$DC47-1</f>
        <v/>
      </c>
      <c r="DG47" s="1002">
        <f>DB47/$DC47-1</f>
        <v/>
      </c>
    </row>
    <row r="48">
      <c r="A48" s="1281" t="n"/>
      <c r="B48" s="1292" t="inlineStr">
        <is>
          <t>Achat de biens et services</t>
        </is>
      </c>
      <c r="C48" s="961" t="n"/>
      <c r="D48" s="1029" t="n"/>
      <c r="E48" s="1280" t="n"/>
      <c r="F48" s="1280" t="n"/>
      <c r="G48" s="1305" t="n"/>
      <c r="H48" s="3470" t="n"/>
      <c r="I48" s="961" t="n"/>
      <c r="J48" s="1029" t="n"/>
      <c r="K48" s="1280" t="n"/>
      <c r="L48" s="1280" t="n"/>
      <c r="M48" s="1305" t="n"/>
      <c r="N48" s="3470" t="n"/>
      <c r="O48" s="961" t="n"/>
      <c r="P48" s="1029" t="n"/>
      <c r="Q48" s="1006" t="n"/>
      <c r="R48" s="1323" t="n"/>
      <c r="S48" s="1305" t="n"/>
      <c r="T48" s="3470" t="n"/>
      <c r="U48" s="1326" t="n"/>
      <c r="V48" s="1331" t="n">
        <v>0</v>
      </c>
      <c r="W48" s="1331" t="n">
        <v>0</v>
      </c>
      <c r="X48" s="1331" t="n">
        <v>0</v>
      </c>
      <c r="Y48" s="1331" t="n">
        <v>0</v>
      </c>
      <c r="Z48" s="1348" t="n">
        <v>0</v>
      </c>
      <c r="AA48" s="1348" t="n">
        <v>0</v>
      </c>
      <c r="AB48" s="3471" t="n"/>
      <c r="AD48" s="1029" t="n"/>
      <c r="AE48" s="1006" t="n"/>
      <c r="AF48" s="1006" t="n"/>
      <c r="AG48" s="1006" t="n"/>
      <c r="AH48" s="1305" t="n"/>
      <c r="AI48" s="1305" t="n"/>
      <c r="AJ48" s="3470" t="n"/>
      <c r="AK48" s="1319" t="n"/>
      <c r="AL48" s="1029" t="n"/>
      <c r="AM48" s="1006" t="n"/>
      <c r="AN48" s="1280" t="n"/>
      <c r="AO48" s="1323" t="n"/>
      <c r="AP48" s="1305" t="n"/>
      <c r="AQ48" s="1305" t="n"/>
      <c r="AR48" s="3470" t="n"/>
      <c r="AS48" s="1378" t="n"/>
      <c r="AT48" s="1029" t="n"/>
      <c r="AU48" s="1006" t="n"/>
      <c r="AV48" s="1280" t="n"/>
      <c r="AW48" s="1323" t="n"/>
      <c r="AX48" s="1305" t="n"/>
      <c r="AY48" s="1305" t="n"/>
      <c r="AZ48" s="3470" t="n"/>
      <c r="BA48" s="961" t="n"/>
      <c r="BB48" s="1029" t="n"/>
      <c r="BC48" s="1006" t="n"/>
      <c r="BD48" s="1280" t="n"/>
      <c r="BE48" s="1323" t="n"/>
      <c r="BF48" s="1305" t="n"/>
      <c r="BG48" s="1305" t="n"/>
      <c r="BH48" s="3470" t="n"/>
      <c r="BI48" s="961" t="n"/>
      <c r="BJ48" s="1029" t="n"/>
      <c r="BK48" s="1006" t="n"/>
      <c r="BL48" s="1280" t="n"/>
      <c r="BM48" s="1280" t="n"/>
      <c r="BN48" s="1280" t="n"/>
      <c r="BO48" s="1305" t="n"/>
      <c r="BP48" s="1305" t="n"/>
      <c r="BQ48" s="3470" t="n"/>
      <c r="BS48" s="1029" t="n"/>
      <c r="BT48" s="1006" t="n"/>
      <c r="BU48" s="1280" t="n"/>
      <c r="BV48" s="1280" t="n"/>
      <c r="BW48" s="1305" t="n"/>
      <c r="BX48" s="1305" t="n"/>
      <c r="BY48" s="3470" t="n"/>
      <c r="CA48" s="1029" t="n"/>
      <c r="CB48" s="1006" t="n"/>
      <c r="CC48" s="1280" t="n"/>
      <c r="CD48" s="1280" t="n"/>
      <c r="CE48" s="1305" t="n"/>
      <c r="CF48" s="1305" t="n"/>
      <c r="CG48" s="3470" t="n"/>
      <c r="CI48" s="1029" t="n"/>
      <c r="CJ48" s="1006" t="n"/>
      <c r="CK48" s="1280" t="n"/>
      <c r="CL48" s="1280" t="n"/>
      <c r="CM48" s="1305" t="n"/>
      <c r="CN48" s="1305" t="n"/>
      <c r="CO48" s="3470" t="n"/>
      <c r="CP48" s="3457" t="n"/>
      <c r="CQ48" s="1394" t="n">
        <v>0</v>
      </c>
      <c r="CR48" s="1394" t="n">
        <v>0</v>
      </c>
      <c r="CS48" s="1394" t="n">
        <v>0</v>
      </c>
      <c r="CT48" s="1394" t="n"/>
      <c r="CU48" s="1002" t="n">
        <v>0</v>
      </c>
      <c r="CV48" s="1002" t="n"/>
      <c r="CW48" s="3472">
        <f>IFERROR(CQ48/CR48-1,"-")</f>
        <v/>
      </c>
      <c r="CY48" s="1394" t="n"/>
      <c r="CZ48" s="1394" t="n"/>
      <c r="DA48" s="1394" t="n"/>
      <c r="DB48" s="1394" t="n"/>
      <c r="DC48" s="1394" t="n"/>
      <c r="DD48" s="3473">
        <f>CY48/$DC48-1</f>
        <v/>
      </c>
      <c r="DE48" s="1002">
        <f>CZ48/$DC48-1</f>
        <v/>
      </c>
      <c r="DF48" s="1002">
        <f>DA48/$DC48-1</f>
        <v/>
      </c>
      <c r="DG48" s="1002">
        <f>DB48/$DC48-1</f>
        <v/>
      </c>
    </row>
    <row r="49">
      <c r="A49" s="1281" t="n"/>
      <c r="B49" s="1292" t="inlineStr">
        <is>
          <t xml:space="preserve">Paiement de factures </t>
        </is>
      </c>
      <c r="C49" s="961" t="n"/>
      <c r="D49" s="1029" t="n">
        <v>1141997</v>
      </c>
      <c r="E49" s="1280" t="n">
        <v>1032656</v>
      </c>
      <c r="F49" s="1280" t="n">
        <v>1145440.398329086</v>
      </c>
      <c r="G49" s="1305" t="n">
        <v>-3443.398329086136</v>
      </c>
      <c r="H49" s="3470" t="n">
        <v>0.1058832757471995</v>
      </c>
      <c r="I49" s="961" t="n"/>
      <c r="J49" s="1029" t="n">
        <v>1115510</v>
      </c>
      <c r="K49" s="1280" t="n">
        <v>1051515</v>
      </c>
      <c r="L49" s="1280" t="n">
        <v>1122183.67528816</v>
      </c>
      <c r="M49" s="1305" t="n">
        <v>-6673.675288160099</v>
      </c>
      <c r="N49" s="3470" t="n">
        <v>0.06085980704031813</v>
      </c>
      <c r="O49" s="961" t="n"/>
      <c r="P49" s="1029" t="n">
        <v>1302425</v>
      </c>
      <c r="Q49" s="1006" t="n">
        <v>1318040</v>
      </c>
      <c r="R49" s="1323" t="n">
        <v>1230277.371932077</v>
      </c>
      <c r="S49" s="1305" t="n">
        <v>72147.62806792324</v>
      </c>
      <c r="T49" s="3470" t="n">
        <v>-0.01184713665746107</v>
      </c>
      <c r="U49" s="1326" t="n"/>
      <c r="V49" s="1331" t="n">
        <v>1148856</v>
      </c>
      <c r="W49" s="1331" t="n">
        <v>1165535</v>
      </c>
      <c r="X49" s="1331" t="n">
        <v>1208933.875209315</v>
      </c>
      <c r="Y49" s="1331" t="n">
        <v>1120975.280442988</v>
      </c>
      <c r="Z49" s="1348" t="n">
        <v>-60077.87520931498</v>
      </c>
      <c r="AA49" s="1348" t="n">
        <v>27880.71955701243</v>
      </c>
      <c r="AB49" s="3471" t="n">
        <v>-0.01431016657586426</v>
      </c>
      <c r="AD49" s="1029" t="n"/>
      <c r="AE49" s="1006" t="n"/>
      <c r="AF49" s="1006" t="n"/>
      <c r="AG49" s="1006" t="n"/>
      <c r="AH49" s="1305" t="n"/>
      <c r="AI49" s="1305" t="n"/>
      <c r="AJ49" s="3470" t="n"/>
      <c r="AK49" s="1319" t="n"/>
      <c r="AL49" s="1029" t="n"/>
      <c r="AM49" s="1006" t="n"/>
      <c r="AN49" s="1280" t="n"/>
      <c r="AO49" s="1323" t="n"/>
      <c r="AP49" s="1305" t="n"/>
      <c r="AQ49" s="1305" t="n"/>
      <c r="AR49" s="3470" t="n"/>
      <c r="AS49" s="1378" t="n"/>
      <c r="AT49" s="1029" t="n"/>
      <c r="AU49" s="1006" t="n"/>
      <c r="AV49" s="1280" t="n"/>
      <c r="AW49" s="1323" t="n"/>
      <c r="AX49" s="1305" t="n"/>
      <c r="AY49" s="1305" t="n"/>
      <c r="AZ49" s="3470" t="n"/>
      <c r="BA49" s="961" t="n"/>
      <c r="BB49" s="1029" t="n"/>
      <c r="BC49" s="1006" t="n"/>
      <c r="BD49" s="1280" t="n"/>
      <c r="BE49" s="1323" t="n"/>
      <c r="BF49" s="1305" t="n"/>
      <c r="BG49" s="1305" t="n"/>
      <c r="BH49" s="3470" t="n"/>
      <c r="BI49" s="961" t="n"/>
      <c r="BJ49" s="1029" t="n"/>
      <c r="BK49" s="1006" t="n"/>
      <c r="BL49" s="1280" t="n"/>
      <c r="BM49" s="1280" t="n"/>
      <c r="BN49" s="1280" t="n"/>
      <c r="BO49" s="1305" t="n"/>
      <c r="BP49" s="1305" t="n"/>
      <c r="BQ49" s="3470" t="n"/>
      <c r="BR49" s="74" t="n"/>
      <c r="BS49" s="1029" t="n"/>
      <c r="BT49" s="1006" t="n"/>
      <c r="BU49" s="1280" t="n"/>
      <c r="BV49" s="1280" t="n"/>
      <c r="BW49" s="1305" t="n"/>
      <c r="BX49" s="1305" t="n"/>
      <c r="BY49" s="3470" t="n"/>
      <c r="CA49" s="1029" t="n"/>
      <c r="CB49" s="1006" t="n"/>
      <c r="CC49" s="1280" t="n"/>
      <c r="CD49" s="1280" t="n"/>
      <c r="CE49" s="1305" t="n"/>
      <c r="CF49" s="1305" t="n"/>
      <c r="CG49" s="3470" t="n"/>
      <c r="CI49" s="1029" t="n"/>
      <c r="CJ49" s="1006" t="n"/>
      <c r="CK49" s="1280" t="n"/>
      <c r="CL49" s="1280" t="n"/>
      <c r="CM49" s="1305" t="n"/>
      <c r="CN49" s="1305" t="n"/>
      <c r="CO49" s="3470" t="n"/>
      <c r="CP49" s="3457" t="n"/>
      <c r="CQ49" s="1394" t="n">
        <v>4708788</v>
      </c>
      <c r="CR49" s="1394" t="n">
        <v>4567746</v>
      </c>
      <c r="CS49" s="1394" t="n">
        <v>4706835.32075864</v>
      </c>
      <c r="CT49" s="1394" t="n"/>
      <c r="CU49" s="1002" t="n">
        <v>1952.679241360165</v>
      </c>
      <c r="CV49" s="1002" t="n"/>
      <c r="CW49" s="3472">
        <f>IFERROR(CQ49/CR49-1,"-")</f>
        <v/>
      </c>
      <c r="CY49" s="1394" t="n"/>
      <c r="CZ49" s="1394" t="n"/>
      <c r="DA49" s="1394" t="n"/>
      <c r="DB49" s="1394" t="n"/>
      <c r="DC49" s="1394" t="n"/>
      <c r="DD49" s="3473">
        <f>CY49/$DC49-1</f>
        <v/>
      </c>
      <c r="DE49" s="1002">
        <f>CZ49/$DC49-1</f>
        <v/>
      </c>
      <c r="DF49" s="1002">
        <f>DA49/$DC49-1</f>
        <v/>
      </c>
      <c r="DG49" s="1002">
        <f>DB49/$DC49-1</f>
        <v/>
      </c>
    </row>
    <row r="50">
      <c r="A50" s="1281" t="n"/>
      <c r="B50" s="1292" t="inlineStr">
        <is>
          <t>Paiement de salaires</t>
        </is>
      </c>
      <c r="C50" s="961" t="n"/>
      <c r="D50" s="1029" t="n">
        <v>796887</v>
      </c>
      <c r="E50" s="1280" t="n">
        <v>195915</v>
      </c>
      <c r="F50" s="1280" t="n">
        <v>2006832.726229343</v>
      </c>
      <c r="G50" s="1305" t="n">
        <v>-1209945.726229343</v>
      </c>
      <c r="H50" s="3470" t="n">
        <v>3.06751397289641</v>
      </c>
      <c r="I50" s="961" t="n"/>
      <c r="J50" s="1029" t="n">
        <v>114021</v>
      </c>
      <c r="K50" s="1280" t="n">
        <v>1729653</v>
      </c>
      <c r="L50" s="1280" t="n">
        <v>1966086.51807092</v>
      </c>
      <c r="M50" s="1305" t="n">
        <v>-1852065.51807092</v>
      </c>
      <c r="N50" s="3470" t="n">
        <v>-0.9340786851466739</v>
      </c>
      <c r="O50" s="961" t="n"/>
      <c r="P50" s="1029" t="n">
        <v>1221820</v>
      </c>
      <c r="Q50" s="1006" t="n">
        <v>195915</v>
      </c>
      <c r="R50" s="1323" t="n">
        <v>2155468.670333544</v>
      </c>
      <c r="S50" s="1305" t="n">
        <v>-933648.6703335443</v>
      </c>
      <c r="T50" s="3470" t="n">
        <v>5.236480106168491</v>
      </c>
      <c r="U50" s="1326" t="n"/>
      <c r="V50" s="1331" t="n">
        <v>284241</v>
      </c>
      <c r="W50" s="1331" t="n">
        <v>137125</v>
      </c>
      <c r="X50" s="1331" t="n">
        <v>2118074.470008595</v>
      </c>
      <c r="Y50" s="1331" t="n">
        <v>1963969.387991489</v>
      </c>
      <c r="Z50" s="1348" t="n">
        <v>-1833833.470008595</v>
      </c>
      <c r="AA50" s="1348" t="n">
        <v>-1679728.387991489</v>
      </c>
      <c r="AB50" s="3471" t="n">
        <v>1.072860528714676</v>
      </c>
      <c r="AD50" s="1029" t="n"/>
      <c r="AE50" s="1006" t="n"/>
      <c r="AF50" s="1006" t="n"/>
      <c r="AG50" s="1006" t="n"/>
      <c r="AH50" s="1305" t="n"/>
      <c r="AI50" s="1305" t="n"/>
      <c r="AJ50" s="3470" t="n"/>
      <c r="AK50" s="1319" t="n"/>
      <c r="AL50" s="1029" t="n"/>
      <c r="AM50" s="1006" t="n"/>
      <c r="AN50" s="1280" t="n"/>
      <c r="AO50" s="1323" t="n"/>
      <c r="AP50" s="1305" t="n"/>
      <c r="AQ50" s="1305" t="n"/>
      <c r="AR50" s="3470" t="n"/>
      <c r="AS50" s="1378" t="n"/>
      <c r="AT50" s="1029" t="n"/>
      <c r="AU50" s="1006" t="n"/>
      <c r="AV50" s="1280" t="n"/>
      <c r="AW50" s="1323" t="n"/>
      <c r="AX50" s="1305" t="n"/>
      <c r="AY50" s="1305" t="n"/>
      <c r="AZ50" s="3470" t="n"/>
      <c r="BA50" s="961" t="n"/>
      <c r="BB50" s="1029" t="n"/>
      <c r="BC50" s="1006" t="n"/>
      <c r="BD50" s="1280" t="n"/>
      <c r="BE50" s="1323" t="n"/>
      <c r="BF50" s="1305" t="n"/>
      <c r="BG50" s="1305" t="n"/>
      <c r="BH50" s="3470" t="n"/>
      <c r="BI50" s="961" t="n"/>
      <c r="BJ50" s="1029" t="n"/>
      <c r="BK50" s="1006" t="n"/>
      <c r="BL50" s="1280" t="n"/>
      <c r="BM50" s="1280" t="n"/>
      <c r="BN50" s="1280" t="n"/>
      <c r="BO50" s="1305" t="n"/>
      <c r="BP50" s="1305" t="n"/>
      <c r="BQ50" s="3470" t="n"/>
      <c r="BS50" s="1029" t="n"/>
      <c r="BT50" s="1006" t="n"/>
      <c r="BU50" s="1280" t="n"/>
      <c r="BV50" s="1280" t="n"/>
      <c r="BW50" s="1305" t="n"/>
      <c r="BX50" s="1305" t="n"/>
      <c r="BY50" s="3470" t="n"/>
      <c r="CA50" s="1029" t="n"/>
      <c r="CB50" s="1006" t="n"/>
      <c r="CC50" s="1280" t="n"/>
      <c r="CD50" s="1280" t="n"/>
      <c r="CE50" s="1305" t="n"/>
      <c r="CF50" s="1305" t="n"/>
      <c r="CG50" s="3470" t="n"/>
      <c r="CI50" s="1029" t="n"/>
      <c r="CJ50" s="1006" t="n"/>
      <c r="CK50" s="1280" t="n"/>
      <c r="CL50" s="1280" t="n"/>
      <c r="CM50" s="1305" t="n"/>
      <c r="CN50" s="1305" t="n"/>
      <c r="CO50" s="3470" t="n"/>
      <c r="CP50" s="3457" t="n"/>
      <c r="CQ50" s="1394" t="n">
        <v>2416969</v>
      </c>
      <c r="CR50" s="1394" t="n">
        <v>2258608</v>
      </c>
      <c r="CS50" s="1394" t="n">
        <v>8246462.384642405</v>
      </c>
      <c r="CT50" s="1394" t="n"/>
      <c r="CU50" s="1002" t="n">
        <v>-5829493.384642405</v>
      </c>
      <c r="CV50" s="1002" t="n"/>
      <c r="CW50" s="3472">
        <f>IFERROR(CQ50/CR50-1,"-")</f>
        <v/>
      </c>
      <c r="CY50" s="1394" t="n"/>
      <c r="CZ50" s="1394" t="n"/>
      <c r="DA50" s="1394" t="n"/>
      <c r="DB50" s="1394" t="n"/>
      <c r="DC50" s="1394" t="n"/>
      <c r="DD50" s="3473">
        <f>CY50/$DC50-1</f>
        <v/>
      </c>
      <c r="DE50" s="1002">
        <f>CZ50/$DC50-1</f>
        <v/>
      </c>
      <c r="DF50" s="1002">
        <f>DA50/$DC50-1</f>
        <v/>
      </c>
      <c r="DG50" s="1002">
        <f>DB50/$DC50-1</f>
        <v/>
      </c>
    </row>
    <row customHeight="1" ht="16.5" r="51">
      <c r="A51" s="1281" t="n"/>
      <c r="B51" s="1292" t="inlineStr">
        <is>
          <t>Autres (à préciser)</t>
        </is>
      </c>
      <c r="C51" s="961" t="n"/>
      <c r="D51" s="1029" t="n">
        <v>34937193.365</v>
      </c>
      <c r="E51" s="1280" t="n">
        <v>12405632</v>
      </c>
      <c r="F51" s="1280" t="n">
        <v>22534195.09088982</v>
      </c>
      <c r="G51" s="1305" t="n">
        <v>12402998.27411018</v>
      </c>
      <c r="H51" s="3470" t="n">
        <v>1.816236477512794</v>
      </c>
      <c r="I51" s="961" t="n"/>
      <c r="J51" s="1029" t="n">
        <v>63195729.481</v>
      </c>
      <c r="K51" s="1280" t="n">
        <v>12694148</v>
      </c>
      <c r="L51" s="1280" t="n">
        <v>22076666.6721755</v>
      </c>
      <c r="M51" s="1305" t="n">
        <v>41119062.80882449</v>
      </c>
      <c r="N51" s="3470" t="n">
        <v>3.978335645763702</v>
      </c>
      <c r="O51" s="961" t="n"/>
      <c r="P51" s="1029" t="n">
        <v>51157870.695</v>
      </c>
      <c r="Q51" s="1006" t="n">
        <v>13784041</v>
      </c>
      <c r="R51" s="1323" t="n">
        <v>24203188.88304104</v>
      </c>
      <c r="S51" s="1305" t="n">
        <v>26954681.81195896</v>
      </c>
      <c r="T51" s="3470" t="n">
        <v>2.711384106808736</v>
      </c>
      <c r="U51" s="1340" t="n"/>
      <c r="V51" s="1331" t="n">
        <v>31323174.72558001</v>
      </c>
      <c r="W51" s="1331" t="n">
        <v>15083653</v>
      </c>
      <c r="X51" s="1331" t="n">
        <v>23783299.27571264</v>
      </c>
      <c r="Y51" s="1331" t="n">
        <v>22052893.97721235</v>
      </c>
      <c r="Z51" s="1348" t="n">
        <v>7539875.449867364</v>
      </c>
      <c r="AA51" s="1348" t="n">
        <v>9270280.74836766</v>
      </c>
      <c r="AB51" s="3471" t="n">
        <v>1.076630556641684</v>
      </c>
      <c r="AD51" s="1029" t="n"/>
      <c r="AE51" s="1006" t="n"/>
      <c r="AF51" s="1006" t="n"/>
      <c r="AG51" s="1006" t="n"/>
      <c r="AH51" s="1305" t="n"/>
      <c r="AI51" s="1305" t="n"/>
      <c r="AJ51" s="3470" t="n"/>
      <c r="AK51" s="1319" t="n"/>
      <c r="AL51" s="1029" t="n"/>
      <c r="AM51" s="1006" t="n"/>
      <c r="AN51" s="1280" t="n"/>
      <c r="AO51" s="1323" t="n"/>
      <c r="AP51" s="1305" t="n"/>
      <c r="AQ51" s="1305" t="n"/>
      <c r="AR51" s="3470" t="n"/>
      <c r="AS51" s="1378" t="n"/>
      <c r="AT51" s="1029" t="n"/>
      <c r="AU51" s="1006" t="n"/>
      <c r="AV51" s="1280" t="n"/>
      <c r="AW51" s="1323" t="n"/>
      <c r="AX51" s="1305" t="n"/>
      <c r="AY51" s="1305" t="n"/>
      <c r="AZ51" s="3470" t="n"/>
      <c r="BA51" s="961" t="n"/>
      <c r="BB51" s="1029" t="n"/>
      <c r="BC51" s="1006" t="n"/>
      <c r="BD51" s="1280" t="n"/>
      <c r="BE51" s="1323" t="n"/>
      <c r="BF51" s="1305" t="n"/>
      <c r="BG51" s="1305" t="n"/>
      <c r="BH51" s="3470" t="n"/>
      <c r="BI51" s="961" t="n"/>
      <c r="BJ51" s="1029" t="n"/>
      <c r="BK51" s="1006" t="n"/>
      <c r="BL51" s="1280" t="n"/>
      <c r="BM51" s="1280" t="n"/>
      <c r="BN51" s="1280" t="n"/>
      <c r="BO51" s="1305" t="n"/>
      <c r="BP51" s="1305" t="n"/>
      <c r="BQ51" s="3470" t="n"/>
      <c r="BS51" s="1029" t="n"/>
      <c r="BT51" s="1006" t="n"/>
      <c r="BU51" s="1280" t="n"/>
      <c r="BV51" s="1280" t="n"/>
      <c r="BW51" s="1305" t="n"/>
      <c r="BX51" s="1305" t="n"/>
      <c r="BY51" s="3470" t="n"/>
      <c r="CA51" s="1029" t="n"/>
      <c r="CB51" s="1006" t="n"/>
      <c r="CC51" s="1280" t="n"/>
      <c r="CD51" s="1280" t="n"/>
      <c r="CE51" s="1305" t="n"/>
      <c r="CF51" s="1305" t="n"/>
      <c r="CG51" s="3470" t="n"/>
      <c r="CI51" s="1029" t="n"/>
      <c r="CJ51" s="1006" t="n"/>
      <c r="CK51" s="1280" t="n"/>
      <c r="CL51" s="1280" t="n"/>
      <c r="CM51" s="1305" t="n"/>
      <c r="CN51" s="1305" t="n"/>
      <c r="CO51" s="3470" t="n"/>
      <c r="CP51" s="3457" t="n"/>
      <c r="CQ51" s="1395" t="n">
        <v>180613968.26658</v>
      </c>
      <c r="CR51" s="1395" t="n">
        <v>53967474</v>
      </c>
      <c r="CS51" s="1395" t="n">
        <v>92597349.92181903</v>
      </c>
      <c r="CT51" s="1395" t="n"/>
      <c r="CU51" s="1002" t="n">
        <v>88016618.34476098</v>
      </c>
      <c r="CV51" s="1002" t="n"/>
      <c r="CW51" s="3472">
        <f>IFERROR(CQ51/CR51-1,"-")</f>
        <v/>
      </c>
      <c r="CY51" s="1395" t="n"/>
      <c r="CZ51" s="1395" t="n"/>
      <c r="DA51" s="1395" t="n"/>
      <c r="DB51" s="1395" t="n"/>
      <c r="DC51" s="1395" t="n"/>
      <c r="DD51" s="3473">
        <f>CY51/$DC51-1</f>
        <v/>
      </c>
      <c r="DE51" s="1002">
        <f>CZ51/$DC51-1</f>
        <v/>
      </c>
      <c r="DF51" s="1002">
        <f>DA51/$DC51-1</f>
        <v/>
      </c>
      <c r="DG51" s="1002">
        <f>DB51/$DC51-1</f>
        <v/>
      </c>
    </row>
    <row customHeight="1" ht="16.5" r="52">
      <c r="A52" s="1293" t="n"/>
      <c r="B52" s="1294" t="inlineStr">
        <is>
          <t>Dont commissions ETB</t>
        </is>
      </c>
      <c r="C52" s="961" t="n"/>
      <c r="D52" s="1025" t="n">
        <v>0</v>
      </c>
      <c r="E52" s="1314" t="n">
        <v>1243152</v>
      </c>
      <c r="F52" s="1314" t="n">
        <v>0</v>
      </c>
      <c r="G52" s="1300" t="n">
        <v>0</v>
      </c>
      <c r="H52" s="3453" t="n">
        <v>-1</v>
      </c>
      <c r="I52" s="1316" t="n"/>
      <c r="J52" s="1025" t="n">
        <v>0</v>
      </c>
      <c r="K52" s="1314" t="n">
        <v>1232266</v>
      </c>
      <c r="L52" s="1314" t="n">
        <v>0</v>
      </c>
      <c r="M52" s="1300" t="n">
        <v>0</v>
      </c>
      <c r="N52" s="3453" t="n">
        <v>-1</v>
      </c>
      <c r="O52" s="1316" t="n"/>
      <c r="P52" s="1025" t="n">
        <v>0</v>
      </c>
      <c r="Q52" s="1035" t="n">
        <v>1376347</v>
      </c>
      <c r="R52" s="1324" t="n">
        <v>0</v>
      </c>
      <c r="S52" s="1300" t="n">
        <v>0</v>
      </c>
      <c r="T52" s="3453" t="n">
        <v>-1</v>
      </c>
      <c r="U52" s="1340" t="n"/>
      <c r="V52" s="1328" t="n">
        <v>0</v>
      </c>
      <c r="W52" s="1328" t="n">
        <v>1101859</v>
      </c>
      <c r="X52" s="1328" t="n">
        <v>0</v>
      </c>
      <c r="Y52" s="1328" t="n">
        <v>0</v>
      </c>
      <c r="Z52" s="1341" t="n">
        <v>0</v>
      </c>
      <c r="AA52" s="1341" t="n">
        <v>0</v>
      </c>
      <c r="AB52" s="3455" t="n">
        <v>-1</v>
      </c>
      <c r="AC52" s="2699" t="n"/>
      <c r="AD52" s="1025" t="n"/>
      <c r="AE52" s="1035" t="n"/>
      <c r="AF52" s="1324" t="n"/>
      <c r="AG52" s="1324" t="n"/>
      <c r="AH52" s="1300" t="n"/>
      <c r="AI52" s="1300" t="n"/>
      <c r="AJ52" s="3453" t="n"/>
      <c r="AK52" s="1366" t="n"/>
      <c r="AL52" s="1025" t="n"/>
      <c r="AM52" s="1035" t="n"/>
      <c r="AN52" s="1314" t="n"/>
      <c r="AO52" s="1324" t="n"/>
      <c r="AP52" s="1300" t="n"/>
      <c r="AQ52" s="1300" t="n"/>
      <c r="AR52" s="3453" t="n"/>
      <c r="AS52" s="961" t="n"/>
      <c r="AT52" s="1025" t="n"/>
      <c r="AU52" s="1035" t="n"/>
      <c r="AV52" s="1314" t="n"/>
      <c r="AW52" s="1324" t="n"/>
      <c r="AX52" s="1300" t="n"/>
      <c r="AY52" s="1300" t="n"/>
      <c r="AZ52" s="3453" t="n"/>
      <c r="BA52" s="961" t="n"/>
      <c r="BB52" s="1025" t="n"/>
      <c r="BC52" s="1035" t="n"/>
      <c r="BD52" s="1314" t="n"/>
      <c r="BE52" s="1324" t="n"/>
      <c r="BF52" s="1300" t="n"/>
      <c r="BG52" s="1300" t="n"/>
      <c r="BH52" s="3453" t="n"/>
      <c r="BI52" s="961" t="n"/>
      <c r="BJ52" s="1025" t="n"/>
      <c r="BK52" s="1035" t="n"/>
      <c r="BL52" s="1314" t="n"/>
      <c r="BM52" s="1314" t="n"/>
      <c r="BN52" s="1314" t="n"/>
      <c r="BO52" s="1300" t="n"/>
      <c r="BP52" s="1300" t="n"/>
      <c r="BQ52" s="3453" t="n"/>
      <c r="BS52" s="1025" t="n"/>
      <c r="BT52" s="1035" t="n"/>
      <c r="BU52" s="1314" t="n"/>
      <c r="BV52" s="1314" t="n"/>
      <c r="BW52" s="1300" t="n"/>
      <c r="BX52" s="1300" t="n"/>
      <c r="BY52" s="3453" t="n"/>
      <c r="CA52" s="1025" t="n"/>
      <c r="CB52" s="1035" t="n"/>
      <c r="CC52" s="1314" t="n"/>
      <c r="CD52" s="1314" t="n"/>
      <c r="CE52" s="1300" t="n"/>
      <c r="CF52" s="1300" t="n"/>
      <c r="CG52" s="3453" t="n"/>
      <c r="CI52" s="1025" t="n"/>
      <c r="CJ52" s="1035" t="n"/>
      <c r="CK52" s="1314" t="n"/>
      <c r="CL52" s="1314" t="n"/>
      <c r="CM52" s="1300" t="n"/>
      <c r="CN52" s="1300" t="n"/>
      <c r="CO52" s="3453" t="n"/>
      <c r="CP52" s="3457" t="n"/>
      <c r="CQ52" s="1395" t="n">
        <v>0</v>
      </c>
      <c r="CR52" s="1395" t="n">
        <v>4953624</v>
      </c>
      <c r="CS52" s="1395" t="n">
        <v>0</v>
      </c>
      <c r="CT52" s="1395" t="n"/>
      <c r="CU52" s="998" t="n">
        <v>0</v>
      </c>
      <c r="CV52" s="998" t="n"/>
      <c r="CW52" s="3458">
        <f>IFERROR(CQ52/CR52-1,"-")</f>
        <v/>
      </c>
      <c r="CY52" s="1395" t="n"/>
      <c r="CZ52" s="1395" t="n"/>
      <c r="DA52" s="1395" t="n"/>
      <c r="DB52" s="1395" t="n"/>
      <c r="DC52" s="1395" t="n"/>
      <c r="DD52" s="3459">
        <f>CY52/$DC52-1</f>
        <v/>
      </c>
      <c r="DE52" s="998">
        <f>CZ52/$DC52-1</f>
        <v/>
      </c>
      <c r="DF52" s="998">
        <f>DA52/$DC52-1</f>
        <v/>
      </c>
      <c r="DG52" s="998">
        <f>DB52/$DC52-1</f>
        <v/>
      </c>
    </row>
    <row r="53">
      <c r="A53" s="978" t="n"/>
      <c r="B53" s="1292" t="inlineStr">
        <is>
          <t>Dépôt d’argent</t>
        </is>
      </c>
      <c r="C53" s="961" t="n"/>
      <c r="D53" s="1029" t="n"/>
      <c r="E53" s="1280" t="n"/>
      <c r="F53" s="1280" t="n"/>
      <c r="G53" s="1305" t="n"/>
      <c r="H53" s="3470" t="n"/>
      <c r="I53" s="3509" t="n"/>
      <c r="J53" s="1029" t="n"/>
      <c r="K53" s="1280" t="n"/>
      <c r="L53" s="1280" t="n"/>
      <c r="M53" s="1305" t="n"/>
      <c r="N53" s="3470" t="n"/>
      <c r="O53" s="1316" t="n"/>
      <c r="P53" s="1029" t="n"/>
      <c r="Q53" s="1006" t="n"/>
      <c r="R53" s="1323" t="n"/>
      <c r="S53" s="1305" t="n"/>
      <c r="T53" s="3470" t="n"/>
      <c r="U53" s="1340" t="n"/>
      <c r="V53" s="1331" t="n">
        <v>0</v>
      </c>
      <c r="W53" s="1331" t="n">
        <v>504535</v>
      </c>
      <c r="X53" s="1331" t="n">
        <v>0</v>
      </c>
      <c r="Y53" s="1331" t="n">
        <v>0</v>
      </c>
      <c r="Z53" s="1348" t="n">
        <v>0</v>
      </c>
      <c r="AA53" s="1348" t="n">
        <v>0</v>
      </c>
      <c r="AB53" s="3471" t="n">
        <v>-1</v>
      </c>
      <c r="AD53" s="1029" t="n"/>
      <c r="AE53" s="1006" t="n"/>
      <c r="AF53" s="1006" t="n"/>
      <c r="AG53" s="1006" t="n"/>
      <c r="AH53" s="1305" t="n"/>
      <c r="AI53" s="1305" t="n"/>
      <c r="AJ53" s="3470" t="n"/>
      <c r="AL53" s="1029" t="n"/>
      <c r="AM53" s="1006" t="n"/>
      <c r="AN53" s="1280" t="n"/>
      <c r="AO53" s="1323" t="n"/>
      <c r="AP53" s="1305" t="n"/>
      <c r="AQ53" s="1305" t="n"/>
      <c r="AR53" s="3470" t="n"/>
      <c r="AS53" s="1378" t="n"/>
      <c r="AT53" s="1029" t="n"/>
      <c r="AU53" s="1006" t="n"/>
      <c r="AV53" s="1280" t="n"/>
      <c r="AW53" s="1323" t="n"/>
      <c r="AX53" s="1305" t="n"/>
      <c r="AY53" s="1305" t="n"/>
      <c r="AZ53" s="3470" t="n"/>
      <c r="BA53" s="961" t="n"/>
      <c r="BB53" s="1029" t="n"/>
      <c r="BC53" s="1006" t="n"/>
      <c r="BD53" s="1280" t="n"/>
      <c r="BE53" s="1323" t="n"/>
      <c r="BF53" s="1305" t="n"/>
      <c r="BG53" s="1305" t="n"/>
      <c r="BH53" s="3470" t="n"/>
      <c r="BI53" s="961" t="n"/>
      <c r="BJ53" s="1029" t="n"/>
      <c r="BK53" s="1006" t="n"/>
      <c r="BL53" s="1280" t="n"/>
      <c r="BM53" s="1280" t="n"/>
      <c r="BN53" s="1280" t="n"/>
      <c r="BO53" s="1305" t="n"/>
      <c r="BP53" s="1305" t="n"/>
      <c r="BQ53" s="3470" t="n"/>
      <c r="BR53" s="74" t="n"/>
      <c r="BS53" s="1029" t="n"/>
      <c r="BT53" s="1006" t="n"/>
      <c r="BU53" s="1280" t="n"/>
      <c r="BV53" s="1280" t="n"/>
      <c r="BW53" s="1305" t="n"/>
      <c r="BX53" s="1305" t="n"/>
      <c r="BY53" s="3470" t="n"/>
      <c r="CA53" s="1029" t="n"/>
      <c r="CB53" s="1006" t="n"/>
      <c r="CC53" s="1280" t="n"/>
      <c r="CD53" s="1280" t="n"/>
      <c r="CE53" s="1305" t="n"/>
      <c r="CF53" s="1305" t="n"/>
      <c r="CG53" s="3470" t="n"/>
      <c r="CI53" s="1029" t="n"/>
      <c r="CJ53" s="1006" t="n"/>
      <c r="CK53" s="1280" t="n"/>
      <c r="CL53" s="1280" t="n"/>
      <c r="CM53" s="1305" t="n"/>
      <c r="CN53" s="1305" t="n"/>
      <c r="CO53" s="3470" t="n"/>
      <c r="CP53" s="3457" t="n"/>
      <c r="CQ53" s="1394" t="n">
        <v>0</v>
      </c>
      <c r="CR53" s="1394" t="n">
        <v>2511168</v>
      </c>
      <c r="CS53" s="1394" t="n">
        <v>0</v>
      </c>
      <c r="CT53" s="1394" t="n"/>
      <c r="CU53" s="1002" t="n">
        <v>0</v>
      </c>
      <c r="CV53" s="1002" t="n"/>
      <c r="CW53" s="3472">
        <f>IFERROR(CQ53/CR53-1,"-")</f>
        <v/>
      </c>
      <c r="CY53" s="1394" t="n"/>
      <c r="CZ53" s="1394" t="n"/>
      <c r="DA53" s="1394" t="n"/>
      <c r="DB53" s="1394" t="n"/>
      <c r="DC53" s="1394" t="n"/>
      <c r="DD53" s="3473">
        <f>CY53/$DC53-1</f>
        <v/>
      </c>
      <c r="DE53" s="1002">
        <f>CZ53/$DC53-1</f>
        <v/>
      </c>
      <c r="DF53" s="1002">
        <f>DA53/$DC53-1</f>
        <v/>
      </c>
      <c r="DG53" s="1002">
        <f>DB53/$DC53-1</f>
        <v/>
      </c>
    </row>
    <row r="54">
      <c r="A54" s="978" t="n"/>
      <c r="B54" s="1292" t="inlineStr">
        <is>
          <t>Retrait d’argent</t>
        </is>
      </c>
      <c r="C54" s="961" t="n"/>
      <c r="D54" s="1029" t="n"/>
      <c r="E54" s="1280" t="n"/>
      <c r="F54" s="1280" t="n"/>
      <c r="G54" s="1305" t="n"/>
      <c r="H54" s="3470" t="n"/>
      <c r="I54" s="3509" t="n"/>
      <c r="J54" s="1029" t="n"/>
      <c r="K54" s="1280" t="n"/>
      <c r="L54" s="1280" t="n"/>
      <c r="M54" s="1305" t="n"/>
      <c r="N54" s="3470" t="n"/>
      <c r="O54" s="1316" t="n"/>
      <c r="P54" s="1029" t="n"/>
      <c r="Q54" s="1006" t="n"/>
      <c r="R54" s="1323" t="n"/>
      <c r="S54" s="1305" t="n"/>
      <c r="T54" s="3470" t="n"/>
      <c r="U54" s="1326" t="n"/>
      <c r="V54" s="1331" t="n">
        <v>0</v>
      </c>
      <c r="W54" s="1331" t="n">
        <v>597324</v>
      </c>
      <c r="X54" s="1331" t="n">
        <v>0</v>
      </c>
      <c r="Y54" s="1331" t="n">
        <v>0</v>
      </c>
      <c r="Z54" s="1348" t="n">
        <v>0</v>
      </c>
      <c r="AA54" s="1348" t="n">
        <v>0</v>
      </c>
      <c r="AB54" s="3471" t="n">
        <v>-1</v>
      </c>
      <c r="AD54" s="1029" t="n"/>
      <c r="AE54" s="1006" t="n"/>
      <c r="AF54" s="1006" t="n"/>
      <c r="AG54" s="1006" t="n"/>
      <c r="AH54" s="1305" t="n"/>
      <c r="AI54" s="1305" t="n"/>
      <c r="AJ54" s="3470" t="n"/>
      <c r="AL54" s="1029" t="n"/>
      <c r="AM54" s="1006" t="n"/>
      <c r="AN54" s="1280" t="n"/>
      <c r="AO54" s="1323" t="n"/>
      <c r="AP54" s="1305" t="n"/>
      <c r="AQ54" s="1305" t="n"/>
      <c r="AR54" s="3470" t="n"/>
      <c r="AS54" s="1378" t="n"/>
      <c r="AT54" s="1029" t="n"/>
      <c r="AU54" s="1006" t="n"/>
      <c r="AV54" s="1280" t="n"/>
      <c r="AW54" s="1323" t="n"/>
      <c r="AX54" s="1305" t="n"/>
      <c r="AY54" s="1305" t="n"/>
      <c r="AZ54" s="3470" t="n"/>
      <c r="BA54" s="961" t="n"/>
      <c r="BB54" s="1029" t="n"/>
      <c r="BC54" s="1006" t="n"/>
      <c r="BD54" s="1280" t="n"/>
      <c r="BE54" s="1323" t="n"/>
      <c r="BF54" s="1305" t="n"/>
      <c r="BG54" s="1305" t="n"/>
      <c r="BH54" s="3470" t="n"/>
      <c r="BI54" s="961" t="n"/>
      <c r="BJ54" s="1029" t="n"/>
      <c r="BK54" s="1006" t="n"/>
      <c r="BL54" s="1280" t="n"/>
      <c r="BM54" s="1280" t="n"/>
      <c r="BN54" s="1280" t="n"/>
      <c r="BO54" s="1305" t="n"/>
      <c r="BP54" s="1305" t="n"/>
      <c r="BQ54" s="3470" t="n"/>
      <c r="BR54" s="74" t="n"/>
      <c r="BS54" s="1029" t="n"/>
      <c r="BT54" s="1006" t="n"/>
      <c r="BU54" s="1280" t="n"/>
      <c r="BV54" s="1280" t="n"/>
      <c r="BW54" s="1305" t="n"/>
      <c r="BX54" s="1305" t="n"/>
      <c r="BY54" s="3470" t="n"/>
      <c r="CA54" s="1029" t="n"/>
      <c r="CB54" s="1006" t="n"/>
      <c r="CC54" s="1280" t="n"/>
      <c r="CD54" s="1280" t="n"/>
      <c r="CE54" s="1305" t="n"/>
      <c r="CF54" s="1305" t="n"/>
      <c r="CG54" s="3470" t="n"/>
      <c r="CI54" s="1029" t="n"/>
      <c r="CJ54" s="1006" t="n"/>
      <c r="CK54" s="1280" t="n"/>
      <c r="CL54" s="1280" t="n"/>
      <c r="CM54" s="1305" t="n"/>
      <c r="CN54" s="1305" t="n"/>
      <c r="CO54" s="3470" t="n"/>
      <c r="CP54" s="3457" t="n"/>
      <c r="CQ54" s="1394" t="n">
        <v>0</v>
      </c>
      <c r="CR54" s="1394" t="n">
        <v>2442456</v>
      </c>
      <c r="CS54" s="1394" t="n">
        <v>0</v>
      </c>
      <c r="CT54" s="1394" t="n"/>
      <c r="CU54" s="1002" t="n">
        <v>0</v>
      </c>
      <c r="CV54" s="1002" t="n"/>
      <c r="CW54" s="3472">
        <f>IFERROR(CQ54/CR54-1,"-")</f>
        <v/>
      </c>
      <c r="CY54" s="1394" t="n"/>
      <c r="CZ54" s="1394" t="n"/>
      <c r="DA54" s="1394" t="n"/>
      <c r="DB54" s="1394" t="n"/>
      <c r="DC54" s="1394" t="n"/>
      <c r="DD54" s="3473">
        <f>CY54/$DC54-1</f>
        <v/>
      </c>
      <c r="DE54" s="1002">
        <f>CZ54/$DC54-1</f>
        <v/>
      </c>
      <c r="DF54" s="1002">
        <f>DA54/$DC54-1</f>
        <v/>
      </c>
      <c r="DG54" s="1002">
        <f>DB54/$DC54-1</f>
        <v/>
      </c>
    </row>
    <row r="55">
      <c r="A55" s="978" t="n"/>
      <c r="B55" s="1292" t="inlineStr">
        <is>
          <t>Transfert d’argent national</t>
        </is>
      </c>
      <c r="C55" s="961" t="n"/>
      <c r="D55" s="1029" t="n"/>
      <c r="E55" s="1280" t="n"/>
      <c r="F55" s="1280" t="n"/>
      <c r="G55" s="1305" t="n"/>
      <c r="H55" s="3470" t="n"/>
      <c r="I55" s="961" t="n"/>
      <c r="J55" s="1029" t="n"/>
      <c r="K55" s="1280" t="n"/>
      <c r="L55" s="1280" t="n"/>
      <c r="M55" s="1305" t="n"/>
      <c r="N55" s="3470" t="n"/>
      <c r="O55" s="961" t="n"/>
      <c r="P55" s="1029" t="n"/>
      <c r="Q55" s="1006" t="n"/>
      <c r="R55" s="1323" t="n"/>
      <c r="S55" s="1305" t="n"/>
      <c r="T55" s="3470" t="n"/>
      <c r="U55" s="1326" t="n"/>
      <c r="V55" s="1331" t="n">
        <v>0</v>
      </c>
      <c r="W55" s="1331" t="n">
        <v>0</v>
      </c>
      <c r="X55" s="1331" t="n">
        <v>0</v>
      </c>
      <c r="Y55" s="1331" t="n">
        <v>0</v>
      </c>
      <c r="Z55" s="1348" t="n">
        <v>0</v>
      </c>
      <c r="AA55" s="1348" t="n">
        <v>0</v>
      </c>
      <c r="AB55" s="3471" t="n"/>
      <c r="AD55" s="1029" t="n"/>
      <c r="AE55" s="1006" t="n"/>
      <c r="AF55" s="1006" t="n"/>
      <c r="AG55" s="1006" t="n"/>
      <c r="AH55" s="1305" t="n"/>
      <c r="AI55" s="1305" t="n"/>
      <c r="AJ55" s="3470" t="n"/>
      <c r="AL55" s="1029" t="n"/>
      <c r="AM55" s="1006" t="n"/>
      <c r="AN55" s="1280" t="n"/>
      <c r="AO55" s="1323" t="n"/>
      <c r="AP55" s="1305" t="n"/>
      <c r="AQ55" s="1305" t="n"/>
      <c r="AR55" s="3470" t="n"/>
      <c r="AS55" s="961" t="n"/>
      <c r="AT55" s="1029" t="n"/>
      <c r="AU55" s="1006" t="n"/>
      <c r="AV55" s="1280" t="n"/>
      <c r="AW55" s="1323" t="n"/>
      <c r="AX55" s="1305" t="n"/>
      <c r="AY55" s="1305" t="n"/>
      <c r="AZ55" s="3470" t="n"/>
      <c r="BA55" s="961" t="n"/>
      <c r="BB55" s="1029" t="n"/>
      <c r="BC55" s="1006" t="n"/>
      <c r="BD55" s="1280" t="n"/>
      <c r="BE55" s="1323" t="n"/>
      <c r="BF55" s="1305" t="n"/>
      <c r="BG55" s="1305" t="n"/>
      <c r="BH55" s="3470" t="n"/>
      <c r="BI55" s="961" t="n"/>
      <c r="BJ55" s="1029" t="n"/>
      <c r="BK55" s="1006" t="n"/>
      <c r="BL55" s="1280" t="n"/>
      <c r="BM55" s="1280" t="n"/>
      <c r="BN55" s="1280" t="n"/>
      <c r="BO55" s="1305" t="n"/>
      <c r="BP55" s="1305" t="n"/>
      <c r="BQ55" s="3470" t="n"/>
      <c r="BS55" s="1029" t="n"/>
      <c r="BT55" s="1006" t="n"/>
      <c r="BU55" s="1280" t="n"/>
      <c r="BV55" s="1280" t="n"/>
      <c r="BW55" s="1305" t="n"/>
      <c r="BX55" s="1305" t="n"/>
      <c r="BY55" s="3470" t="n"/>
      <c r="CA55" s="1029" t="n"/>
      <c r="CB55" s="1006" t="n"/>
      <c r="CC55" s="1280" t="n"/>
      <c r="CD55" s="1280" t="n"/>
      <c r="CE55" s="1305" t="n"/>
      <c r="CF55" s="1305" t="n"/>
      <c r="CG55" s="3470" t="n"/>
      <c r="CI55" s="1029" t="n"/>
      <c r="CJ55" s="1006" t="n"/>
      <c r="CK55" s="1280" t="n"/>
      <c r="CL55" s="1280" t="n"/>
      <c r="CM55" s="1305" t="n"/>
      <c r="CN55" s="1305" t="n"/>
      <c r="CO55" s="3470" t="n"/>
      <c r="CP55" s="3457" t="n"/>
      <c r="CQ55" s="1394" t="n">
        <v>0</v>
      </c>
      <c r="CR55" s="1394" t="n">
        <v>0</v>
      </c>
      <c r="CS55" s="1394" t="n">
        <v>0</v>
      </c>
      <c r="CT55" s="1394" t="n"/>
      <c r="CU55" s="1002" t="n">
        <v>0</v>
      </c>
      <c r="CV55" s="1002" t="n"/>
      <c r="CW55" s="3472">
        <f>IFERROR(CQ55/CR55-1,"-")</f>
        <v/>
      </c>
      <c r="CY55" s="1394" t="n"/>
      <c r="CZ55" s="1394" t="n"/>
      <c r="DA55" s="1394" t="n"/>
      <c r="DB55" s="1394" t="n"/>
      <c r="DC55" s="1394" t="n"/>
      <c r="DD55" s="3473">
        <f>CY55/$DC55-1</f>
        <v/>
      </c>
      <c r="DE55" s="1002">
        <f>CZ55/$DC55-1</f>
        <v/>
      </c>
      <c r="DF55" s="1002">
        <f>DA55/$DC55-1</f>
        <v/>
      </c>
      <c r="DG55" s="1002">
        <f>DB55/$DC55-1</f>
        <v/>
      </c>
    </row>
    <row r="56">
      <c r="A56" s="978" t="n"/>
      <c r="B56" s="1292" t="inlineStr">
        <is>
          <t>Transfert d’argent international</t>
        </is>
      </c>
      <c r="C56" s="961" t="n"/>
      <c r="D56" s="1029" t="n"/>
      <c r="E56" s="1280" t="n"/>
      <c r="F56" s="1280" t="n"/>
      <c r="G56" s="1305" t="n"/>
      <c r="H56" s="3470" t="n"/>
      <c r="I56" s="961" t="n"/>
      <c r="J56" s="1029" t="n"/>
      <c r="K56" s="1280" t="n"/>
      <c r="L56" s="1280" t="n"/>
      <c r="M56" s="1305" t="n"/>
      <c r="N56" s="3470" t="n"/>
      <c r="O56" s="961" t="n"/>
      <c r="P56" s="1029" t="n"/>
      <c r="Q56" s="1006" t="n"/>
      <c r="R56" s="1323" t="n"/>
      <c r="S56" s="1305" t="n"/>
      <c r="T56" s="3470" t="n"/>
      <c r="U56" s="1326" t="n"/>
      <c r="V56" s="1331" t="n">
        <v>0</v>
      </c>
      <c r="W56" s="1331" t="n">
        <v>0</v>
      </c>
      <c r="X56" s="1331" t="n">
        <v>0</v>
      </c>
      <c r="Y56" s="1331" t="n">
        <v>0</v>
      </c>
      <c r="Z56" s="1348" t="n">
        <v>0</v>
      </c>
      <c r="AA56" s="1348" t="n">
        <v>0</v>
      </c>
      <c r="AB56" s="3471" t="n"/>
      <c r="AD56" s="1029" t="n"/>
      <c r="AE56" s="1006" t="n"/>
      <c r="AF56" s="1006" t="n"/>
      <c r="AG56" s="1006" t="n"/>
      <c r="AH56" s="1305" t="n"/>
      <c r="AI56" s="1305" t="n"/>
      <c r="AJ56" s="3470" t="n"/>
      <c r="AK56" s="1319" t="n"/>
      <c r="AL56" s="1029" t="n"/>
      <c r="AM56" s="1006" t="n"/>
      <c r="AN56" s="1280" t="n"/>
      <c r="AO56" s="1323" t="n"/>
      <c r="AP56" s="1305" t="n"/>
      <c r="AQ56" s="1305" t="n"/>
      <c r="AR56" s="3470" t="n"/>
      <c r="AS56" s="961" t="n"/>
      <c r="AT56" s="1029" t="n"/>
      <c r="AU56" s="1006" t="n"/>
      <c r="AV56" s="1280" t="n"/>
      <c r="AW56" s="1323" t="n"/>
      <c r="AX56" s="1305" t="n"/>
      <c r="AY56" s="1305" t="n"/>
      <c r="AZ56" s="3470" t="n"/>
      <c r="BA56" s="961" t="n"/>
      <c r="BB56" s="1029" t="n"/>
      <c r="BC56" s="1006" t="n"/>
      <c r="BD56" s="1280" t="n"/>
      <c r="BE56" s="1323" t="n"/>
      <c r="BF56" s="1305" t="n"/>
      <c r="BG56" s="1305" t="n"/>
      <c r="BH56" s="3470" t="n"/>
      <c r="BI56" s="961" t="n"/>
      <c r="BJ56" s="1029" t="n"/>
      <c r="BK56" s="1006" t="n"/>
      <c r="BL56" s="1280" t="n"/>
      <c r="BM56" s="1280" t="n"/>
      <c r="BN56" s="1280" t="n"/>
      <c r="BO56" s="1305" t="n"/>
      <c r="BP56" s="1305" t="n"/>
      <c r="BQ56" s="3470" t="n"/>
      <c r="BS56" s="1029" t="n"/>
      <c r="BT56" s="1006" t="n"/>
      <c r="BU56" s="1280" t="n"/>
      <c r="BV56" s="1280" t="n"/>
      <c r="BW56" s="1305" t="n"/>
      <c r="BX56" s="1305" t="n"/>
      <c r="BY56" s="3470" t="n"/>
      <c r="CA56" s="1029" t="n"/>
      <c r="CB56" s="1006" t="n"/>
      <c r="CC56" s="1280" t="n"/>
      <c r="CD56" s="1280" t="n"/>
      <c r="CE56" s="1305" t="n"/>
      <c r="CF56" s="1305" t="n"/>
      <c r="CG56" s="3470" t="n"/>
      <c r="CI56" s="1029" t="n"/>
      <c r="CJ56" s="1006" t="n"/>
      <c r="CK56" s="1280" t="n"/>
      <c r="CL56" s="1280" t="n"/>
      <c r="CM56" s="1305" t="n"/>
      <c r="CN56" s="1305" t="n"/>
      <c r="CO56" s="3470" t="n"/>
      <c r="CP56" s="3457" t="n"/>
      <c r="CQ56" s="1394" t="n">
        <v>0</v>
      </c>
      <c r="CR56" s="1394" t="n">
        <v>0</v>
      </c>
      <c r="CS56" s="1394" t="n">
        <v>0</v>
      </c>
      <c r="CT56" s="1394" t="n"/>
      <c r="CU56" s="1002" t="n">
        <v>0</v>
      </c>
      <c r="CV56" s="1002" t="n"/>
      <c r="CW56" s="3472">
        <f>IFERROR(CQ56/CR56-1,"-")</f>
        <v/>
      </c>
      <c r="CY56" s="1394" t="n"/>
      <c r="CZ56" s="1394" t="n"/>
      <c r="DA56" s="1394" t="n"/>
      <c r="DB56" s="1394" t="n"/>
      <c r="DC56" s="1394" t="n"/>
      <c r="DD56" s="3473">
        <f>CY56/$DC56-1</f>
        <v/>
      </c>
      <c r="DE56" s="1002">
        <f>CZ56/$DC56-1</f>
        <v/>
      </c>
      <c r="DF56" s="1002">
        <f>DA56/$DC56-1</f>
        <v/>
      </c>
      <c r="DG56" s="1002">
        <f>DB56/$DC56-1</f>
        <v/>
      </c>
    </row>
    <row r="57">
      <c r="A57" s="978" t="n"/>
      <c r="B57" s="1292" t="inlineStr">
        <is>
          <t>Recharge Mobile</t>
        </is>
      </c>
      <c r="C57" s="961" t="n"/>
      <c r="D57" s="1029" t="n"/>
      <c r="E57" s="1280" t="n"/>
      <c r="F57" s="1280" t="n"/>
      <c r="G57" s="1305" t="n"/>
      <c r="H57" s="3470" t="n"/>
      <c r="I57" s="961" t="n"/>
      <c r="J57" s="1029" t="n"/>
      <c r="K57" s="1280" t="n"/>
      <c r="L57" s="1280" t="n"/>
      <c r="M57" s="1305" t="n"/>
      <c r="N57" s="3470" t="n"/>
      <c r="O57" s="961" t="n"/>
      <c r="P57" s="1029" t="n"/>
      <c r="Q57" s="1006" t="n"/>
      <c r="R57" s="1323" t="n"/>
      <c r="S57" s="1305" t="n"/>
      <c r="T57" s="3470" t="n"/>
      <c r="U57" s="1326" t="n"/>
      <c r="V57" s="1331" t="n">
        <v>0</v>
      </c>
      <c r="W57" s="1331" t="n">
        <v>0</v>
      </c>
      <c r="X57" s="1331" t="n">
        <v>0</v>
      </c>
      <c r="Y57" s="1331" t="n">
        <v>0</v>
      </c>
      <c r="Z57" s="1348" t="n">
        <v>0</v>
      </c>
      <c r="AA57" s="1348" t="n">
        <v>0</v>
      </c>
      <c r="AB57" s="3471" t="n"/>
      <c r="AD57" s="1029" t="n"/>
      <c r="AE57" s="1006" t="n"/>
      <c r="AF57" s="1006" t="n"/>
      <c r="AG57" s="1006" t="n"/>
      <c r="AH57" s="1305" t="n"/>
      <c r="AI57" s="1305" t="n"/>
      <c r="AJ57" s="3470" t="n"/>
      <c r="AK57" s="1319" t="n"/>
      <c r="AL57" s="1029" t="n"/>
      <c r="AM57" s="1006" t="n"/>
      <c r="AN57" s="1280" t="n"/>
      <c r="AO57" s="1323" t="n"/>
      <c r="AP57" s="1305" t="n"/>
      <c r="AQ57" s="1305" t="n"/>
      <c r="AR57" s="3470" t="n"/>
      <c r="AS57" s="961" t="n"/>
      <c r="AT57" s="1029" t="n"/>
      <c r="AU57" s="1006" t="n"/>
      <c r="AV57" s="1280" t="n"/>
      <c r="AW57" s="1323" t="n"/>
      <c r="AX57" s="1305" t="n"/>
      <c r="AY57" s="1305" t="n"/>
      <c r="AZ57" s="3470" t="n"/>
      <c r="BA57" s="961" t="n"/>
      <c r="BB57" s="1029" t="n"/>
      <c r="BC57" s="1006" t="n"/>
      <c r="BD57" s="1280" t="n"/>
      <c r="BE57" s="1323" t="n"/>
      <c r="BF57" s="1305" t="n"/>
      <c r="BG57" s="1305" t="n"/>
      <c r="BH57" s="3470" t="n"/>
      <c r="BI57" s="961" t="n"/>
      <c r="BJ57" s="1029" t="n"/>
      <c r="BK57" s="1006" t="n"/>
      <c r="BL57" s="1280" t="n"/>
      <c r="BM57" s="1280" t="n"/>
      <c r="BN57" s="1280" t="n"/>
      <c r="BO57" s="1305" t="n"/>
      <c r="BP57" s="1305" t="n"/>
      <c r="BQ57" s="3470" t="n"/>
      <c r="BS57" s="1029" t="n"/>
      <c r="BT57" s="1006" t="n"/>
      <c r="BU57" s="1280" t="n"/>
      <c r="BV57" s="1280" t="n"/>
      <c r="BW57" s="1305" t="n"/>
      <c r="BX57" s="1305" t="n"/>
      <c r="BY57" s="3470" t="n"/>
      <c r="CA57" s="1029" t="n"/>
      <c r="CB57" s="1006" t="n"/>
      <c r="CC57" s="1280" t="n"/>
      <c r="CD57" s="1280" t="n"/>
      <c r="CE57" s="1305" t="n"/>
      <c r="CF57" s="1305" t="n"/>
      <c r="CG57" s="3470" t="n"/>
      <c r="CI57" s="1029" t="n"/>
      <c r="CJ57" s="1006" t="n"/>
      <c r="CK57" s="1280" t="n"/>
      <c r="CL57" s="1280" t="n"/>
      <c r="CM57" s="1305" t="n"/>
      <c r="CN57" s="1305" t="n"/>
      <c r="CO57" s="3470" t="n"/>
      <c r="CP57" s="3457" t="n"/>
      <c r="CQ57" s="1394" t="n">
        <v>0</v>
      </c>
      <c r="CR57" s="1394" t="n">
        <v>0</v>
      </c>
      <c r="CS57" s="1394" t="n">
        <v>0</v>
      </c>
      <c r="CT57" s="1394" t="n"/>
      <c r="CU57" s="1002" t="n">
        <v>0</v>
      </c>
      <c r="CV57" s="1002" t="n"/>
      <c r="CW57" s="3472">
        <f>IFERROR(CQ57/CR57-1,"-")</f>
        <v/>
      </c>
      <c r="CY57" s="1394" t="n"/>
      <c r="CZ57" s="1394" t="n"/>
      <c r="DA57" s="1394" t="n"/>
      <c r="DB57" s="1394" t="n"/>
      <c r="DC57" s="1394" t="n"/>
      <c r="DD57" s="3473">
        <f>CY57/$DC57-1</f>
        <v/>
      </c>
      <c r="DE57" s="1002">
        <f>CZ57/$DC57-1</f>
        <v/>
      </c>
      <c r="DF57" s="1002">
        <f>DA57/$DC57-1</f>
        <v/>
      </c>
      <c r="DG57" s="1002">
        <f>DB57/$DC57-1</f>
        <v/>
      </c>
    </row>
    <row r="58">
      <c r="A58" s="978" t="n"/>
      <c r="B58" s="1292" t="inlineStr">
        <is>
          <t>Achat de biens et services</t>
        </is>
      </c>
      <c r="C58" s="961" t="n"/>
      <c r="D58" s="1029" t="n"/>
      <c r="E58" s="1280" t="n"/>
      <c r="F58" s="1280" t="n"/>
      <c r="G58" s="1305" t="n"/>
      <c r="H58" s="3470" t="n"/>
      <c r="I58" s="961" t="n"/>
      <c r="J58" s="1029" t="n"/>
      <c r="K58" s="1280" t="n"/>
      <c r="L58" s="1280" t="n"/>
      <c r="M58" s="1305" t="n"/>
      <c r="N58" s="3470" t="n"/>
      <c r="O58" s="961" t="n"/>
      <c r="P58" s="1029" t="n"/>
      <c r="Q58" s="1006" t="n"/>
      <c r="R58" s="1323" t="n"/>
      <c r="S58" s="1305" t="n"/>
      <c r="T58" s="3470" t="n"/>
      <c r="U58" s="1326" t="n"/>
      <c r="V58" s="1331" t="n">
        <v>0</v>
      </c>
      <c r="W58" s="1331" t="n">
        <v>0</v>
      </c>
      <c r="X58" s="1331" t="n">
        <v>0</v>
      </c>
      <c r="Y58" s="1331" t="n">
        <v>0</v>
      </c>
      <c r="Z58" s="1348" t="n">
        <v>0</v>
      </c>
      <c r="AA58" s="1348" t="n">
        <v>0</v>
      </c>
      <c r="AB58" s="3471" t="n"/>
      <c r="AD58" s="1029" t="n"/>
      <c r="AE58" s="1006" t="n"/>
      <c r="AF58" s="1006" t="n"/>
      <c r="AG58" s="1006" t="n"/>
      <c r="AH58" s="1305" t="n"/>
      <c r="AI58" s="1305" t="n"/>
      <c r="AJ58" s="3470" t="n"/>
      <c r="AK58" s="1319" t="n"/>
      <c r="AL58" s="1029" t="n"/>
      <c r="AM58" s="1006" t="n"/>
      <c r="AN58" s="1280" t="n"/>
      <c r="AO58" s="1323" t="n"/>
      <c r="AP58" s="1305" t="n"/>
      <c r="AQ58" s="1305" t="n"/>
      <c r="AR58" s="3470" t="n"/>
      <c r="AS58" s="961" t="n"/>
      <c r="AT58" s="1029" t="n"/>
      <c r="AU58" s="1006" t="n"/>
      <c r="AV58" s="1280" t="n"/>
      <c r="AW58" s="1323" t="n"/>
      <c r="AX58" s="1305" t="n"/>
      <c r="AY58" s="1305" t="n"/>
      <c r="AZ58" s="3470" t="n"/>
      <c r="BA58" s="961" t="n"/>
      <c r="BB58" s="1029" t="n"/>
      <c r="BC58" s="1006" t="n"/>
      <c r="BD58" s="1280" t="n"/>
      <c r="BE58" s="1323" t="n"/>
      <c r="BF58" s="1305" t="n"/>
      <c r="BG58" s="1305" t="n"/>
      <c r="BH58" s="3470" t="n"/>
      <c r="BI58" s="961" t="n"/>
      <c r="BJ58" s="1029" t="n"/>
      <c r="BK58" s="1006" t="n"/>
      <c r="BL58" s="1280" t="n"/>
      <c r="BM58" s="1280" t="n"/>
      <c r="BN58" s="1280" t="n"/>
      <c r="BO58" s="1305" t="n"/>
      <c r="BP58" s="1305" t="n"/>
      <c r="BQ58" s="3470" t="n"/>
      <c r="BS58" s="1029" t="n"/>
      <c r="BT58" s="1006" t="n"/>
      <c r="BU58" s="1280" t="n"/>
      <c r="BV58" s="1280" t="n"/>
      <c r="BW58" s="1305" t="n"/>
      <c r="BX58" s="1305" t="n"/>
      <c r="BY58" s="3470" t="n"/>
      <c r="CA58" s="1029" t="n"/>
      <c r="CB58" s="1006" t="n"/>
      <c r="CC58" s="1280" t="n"/>
      <c r="CD58" s="1280" t="n"/>
      <c r="CE58" s="1305" t="n"/>
      <c r="CF58" s="1305" t="n"/>
      <c r="CG58" s="3470" t="n"/>
      <c r="CI58" s="1029" t="n"/>
      <c r="CJ58" s="1006" t="n"/>
      <c r="CK58" s="1280" t="n"/>
      <c r="CL58" s="1280" t="n"/>
      <c r="CM58" s="1305" t="n"/>
      <c r="CN58" s="1305" t="n"/>
      <c r="CO58" s="3470" t="n"/>
      <c r="CP58" s="3457" t="n"/>
      <c r="CQ58" s="1394" t="n">
        <v>0</v>
      </c>
      <c r="CR58" s="1394" t="n">
        <v>0</v>
      </c>
      <c r="CS58" s="1394" t="n">
        <v>0</v>
      </c>
      <c r="CT58" s="1394" t="n"/>
      <c r="CU58" s="1002" t="n">
        <v>0</v>
      </c>
      <c r="CV58" s="1002" t="n"/>
      <c r="CW58" s="3472">
        <f>IFERROR(CQ58/CR58-1,"-")</f>
        <v/>
      </c>
      <c r="CY58" s="1394" t="n"/>
      <c r="CZ58" s="1394" t="n"/>
      <c r="DA58" s="1394" t="n"/>
      <c r="DB58" s="1394" t="n"/>
      <c r="DC58" s="1394" t="n"/>
      <c r="DD58" s="3473">
        <f>CY58/$DC58-1</f>
        <v/>
      </c>
      <c r="DE58" s="1002">
        <f>CZ58/$DC58-1</f>
        <v/>
      </c>
      <c r="DF58" s="1002">
        <f>DA58/$DC58-1</f>
        <v/>
      </c>
      <c r="DG58" s="1002">
        <f>DB58/$DC58-1</f>
        <v/>
      </c>
    </row>
    <row r="59">
      <c r="A59" s="978" t="n"/>
      <c r="B59" s="1292" t="inlineStr">
        <is>
          <t xml:space="preserve">Paiement de factures </t>
        </is>
      </c>
      <c r="C59" s="961" t="n"/>
      <c r="D59" s="1029" t="n"/>
      <c r="E59" s="1280" t="n"/>
      <c r="F59" s="1280" t="n"/>
      <c r="G59" s="1305" t="n"/>
      <c r="H59" s="3470" t="n"/>
      <c r="I59" s="961" t="n"/>
      <c r="J59" s="1029" t="n"/>
      <c r="K59" s="1280" t="n"/>
      <c r="L59" s="1280" t="n"/>
      <c r="M59" s="1305" t="n"/>
      <c r="N59" s="3470" t="n"/>
      <c r="O59" s="961" t="n"/>
      <c r="P59" s="1029" t="n"/>
      <c r="Q59" s="1006" t="n"/>
      <c r="R59" s="1323" t="n"/>
      <c r="S59" s="1305" t="n"/>
      <c r="T59" s="3470" t="n"/>
      <c r="U59" s="1326" t="n"/>
      <c r="V59" s="1331" t="n">
        <v>0</v>
      </c>
      <c r="W59" s="1331" t="n">
        <v>0</v>
      </c>
      <c r="X59" s="1331" t="n">
        <v>0</v>
      </c>
      <c r="Y59" s="1331" t="n">
        <v>0</v>
      </c>
      <c r="Z59" s="1348" t="n">
        <v>0</v>
      </c>
      <c r="AA59" s="1348" t="n">
        <v>0</v>
      </c>
      <c r="AB59" s="3471" t="n"/>
      <c r="AD59" s="1029" t="n"/>
      <c r="AE59" s="1006" t="n"/>
      <c r="AF59" s="1006" t="n"/>
      <c r="AG59" s="1006" t="n"/>
      <c r="AH59" s="1305" t="n"/>
      <c r="AI59" s="1305" t="n"/>
      <c r="AJ59" s="3470" t="n"/>
      <c r="AK59" s="1319" t="n"/>
      <c r="AL59" s="1029" t="n"/>
      <c r="AM59" s="1006" t="n"/>
      <c r="AN59" s="1280" t="n"/>
      <c r="AO59" s="1323" t="n"/>
      <c r="AP59" s="1305" t="n"/>
      <c r="AQ59" s="1305" t="n"/>
      <c r="AR59" s="3470" t="n"/>
      <c r="AS59" s="961" t="n"/>
      <c r="AT59" s="1029" t="n"/>
      <c r="AU59" s="1006" t="n"/>
      <c r="AV59" s="1280" t="n"/>
      <c r="AW59" s="1323" t="n"/>
      <c r="AX59" s="1305" t="n"/>
      <c r="AY59" s="1305" t="n"/>
      <c r="AZ59" s="3470" t="n"/>
      <c r="BA59" s="961" t="n"/>
      <c r="BB59" s="1029" t="n"/>
      <c r="BC59" s="1006" t="n"/>
      <c r="BD59" s="1280" t="n"/>
      <c r="BE59" s="1323" t="n"/>
      <c r="BF59" s="1305" t="n"/>
      <c r="BG59" s="1305" t="n"/>
      <c r="BH59" s="3470" t="n"/>
      <c r="BI59" s="961" t="n"/>
      <c r="BJ59" s="1029" t="n"/>
      <c r="BK59" s="1006" t="n"/>
      <c r="BL59" s="1280" t="n"/>
      <c r="BM59" s="1280" t="n"/>
      <c r="BN59" s="1280" t="n"/>
      <c r="BO59" s="1305" t="n"/>
      <c r="BP59" s="1305" t="n"/>
      <c r="BQ59" s="3470" t="n"/>
      <c r="BS59" s="1029" t="n"/>
      <c r="BT59" s="1006" t="n"/>
      <c r="BU59" s="1280" t="n"/>
      <c r="BV59" s="1280" t="n"/>
      <c r="BW59" s="1305" t="n"/>
      <c r="BX59" s="1305" t="n"/>
      <c r="BY59" s="3470" t="n"/>
      <c r="BZ59" s="74" t="n"/>
      <c r="CA59" s="1029" t="n"/>
      <c r="CB59" s="1006" t="n"/>
      <c r="CC59" s="1280" t="n"/>
      <c r="CD59" s="1280" t="n"/>
      <c r="CE59" s="1305" t="n"/>
      <c r="CF59" s="1305" t="n"/>
      <c r="CG59" s="3470" t="n"/>
      <c r="CI59" s="1029" t="n"/>
      <c r="CJ59" s="1006" t="n"/>
      <c r="CK59" s="1280" t="n"/>
      <c r="CL59" s="1280" t="n"/>
      <c r="CM59" s="1305" t="n"/>
      <c r="CN59" s="1305" t="n"/>
      <c r="CO59" s="3470" t="n"/>
      <c r="CP59" s="3457" t="n"/>
      <c r="CQ59" s="1394" t="n">
        <v>0</v>
      </c>
      <c r="CR59" s="1394" t="n">
        <v>0</v>
      </c>
      <c r="CS59" s="1394" t="n">
        <v>0</v>
      </c>
      <c r="CT59" s="1394" t="n"/>
      <c r="CU59" s="1002" t="n">
        <v>0</v>
      </c>
      <c r="CV59" s="1002" t="n"/>
      <c r="CW59" s="3472">
        <f>IFERROR(CQ59/CR59-1,"-")</f>
        <v/>
      </c>
      <c r="CY59" s="1394" t="n"/>
      <c r="CZ59" s="1394" t="n"/>
      <c r="DA59" s="1394" t="n"/>
      <c r="DB59" s="1394" t="n"/>
      <c r="DC59" s="1394" t="n"/>
      <c r="DD59" s="3473">
        <f>CY59/$DC59-1</f>
        <v/>
      </c>
      <c r="DE59" s="1002">
        <f>CZ59/$DC59-1</f>
        <v/>
      </c>
      <c r="DF59" s="1002">
        <f>DA59/$DC59-1</f>
        <v/>
      </c>
      <c r="DG59" s="1002">
        <f>DB59/$DC59-1</f>
        <v/>
      </c>
    </row>
    <row r="60">
      <c r="A60" s="978" t="n"/>
      <c r="B60" s="1292" t="inlineStr">
        <is>
          <t>Paiement de salaires</t>
        </is>
      </c>
      <c r="C60" s="961" t="n"/>
      <c r="D60" s="1029" t="n"/>
      <c r="E60" s="1280" t="n"/>
      <c r="F60" s="1280" t="n"/>
      <c r="G60" s="1305" t="n"/>
      <c r="H60" s="3470" t="n"/>
      <c r="I60" s="961" t="n"/>
      <c r="J60" s="1029" t="n"/>
      <c r="K60" s="1280" t="n"/>
      <c r="L60" s="1280" t="n"/>
      <c r="M60" s="1305" t="n"/>
      <c r="N60" s="3470" t="n"/>
      <c r="O60" s="961" t="n"/>
      <c r="P60" s="1029" t="n"/>
      <c r="Q60" s="1006" t="n"/>
      <c r="R60" s="1323" t="n"/>
      <c r="S60" s="1305" t="n"/>
      <c r="T60" s="3470" t="n"/>
      <c r="U60" s="1326" t="n"/>
      <c r="V60" s="1331" t="n">
        <v>0</v>
      </c>
      <c r="W60" s="1331" t="n">
        <v>0</v>
      </c>
      <c r="X60" s="1331" t="n">
        <v>0</v>
      </c>
      <c r="Y60" s="1331" t="n">
        <v>0</v>
      </c>
      <c r="Z60" s="1348" t="n">
        <v>0</v>
      </c>
      <c r="AA60" s="1348" t="n">
        <v>0</v>
      </c>
      <c r="AB60" s="3471" t="n"/>
      <c r="AD60" s="1029" t="n"/>
      <c r="AE60" s="1006" t="n"/>
      <c r="AF60" s="1006" t="n"/>
      <c r="AG60" s="1006" t="n"/>
      <c r="AH60" s="1305" t="n"/>
      <c r="AI60" s="1305" t="n"/>
      <c r="AJ60" s="3470" t="n"/>
      <c r="AK60" s="1319" t="n"/>
      <c r="AL60" s="1029" t="n"/>
      <c r="AM60" s="1006" t="n"/>
      <c r="AN60" s="1280" t="n"/>
      <c r="AO60" s="1323" t="n"/>
      <c r="AP60" s="1305" t="n"/>
      <c r="AQ60" s="1305" t="n"/>
      <c r="AR60" s="3470" t="n"/>
      <c r="AS60" s="961" t="n"/>
      <c r="AT60" s="1029" t="n"/>
      <c r="AU60" s="1006" t="n"/>
      <c r="AV60" s="1280" t="n"/>
      <c r="AW60" s="1323" t="n"/>
      <c r="AX60" s="1305" t="n"/>
      <c r="AY60" s="1305" t="n"/>
      <c r="AZ60" s="3470" t="n"/>
      <c r="BB60" s="1029" t="n"/>
      <c r="BC60" s="1006" t="n"/>
      <c r="BD60" s="1280" t="n"/>
      <c r="BE60" s="1323" t="n"/>
      <c r="BF60" s="1305" t="n"/>
      <c r="BG60" s="1305" t="n"/>
      <c r="BH60" s="3470" t="n"/>
      <c r="BI60" s="961" t="n"/>
      <c r="BJ60" s="1029" t="n"/>
      <c r="BK60" s="1006" t="n"/>
      <c r="BL60" s="1280" t="n"/>
      <c r="BM60" s="1280" t="n"/>
      <c r="BN60" s="1280" t="n"/>
      <c r="BO60" s="1305" t="n"/>
      <c r="BP60" s="1305" t="n"/>
      <c r="BQ60" s="3470" t="n"/>
      <c r="BS60" s="1029" t="n"/>
      <c r="BT60" s="1006" t="n"/>
      <c r="BU60" s="1280" t="n"/>
      <c r="BV60" s="1280" t="n"/>
      <c r="BW60" s="1305" t="n"/>
      <c r="BX60" s="1305" t="n"/>
      <c r="BY60" s="3470" t="n"/>
      <c r="CA60" s="1029" t="n"/>
      <c r="CB60" s="1006" t="n"/>
      <c r="CC60" s="1280" t="n"/>
      <c r="CD60" s="1280" t="n"/>
      <c r="CE60" s="1305" t="n"/>
      <c r="CF60" s="1305" t="n"/>
      <c r="CG60" s="3470" t="n"/>
      <c r="CI60" s="1029" t="n"/>
      <c r="CJ60" s="1006" t="n"/>
      <c r="CK60" s="1280" t="n"/>
      <c r="CL60" s="1280" t="n"/>
      <c r="CM60" s="1305" t="n"/>
      <c r="CN60" s="1305" t="n"/>
      <c r="CO60" s="3470" t="n"/>
      <c r="CP60" s="3457" t="n"/>
      <c r="CQ60" s="1394" t="n">
        <v>0</v>
      </c>
      <c r="CR60" s="1394" t="n">
        <v>0</v>
      </c>
      <c r="CS60" s="1394" t="n">
        <v>0</v>
      </c>
      <c r="CT60" s="1394" t="n"/>
      <c r="CU60" s="1002" t="n">
        <v>0</v>
      </c>
      <c r="CV60" s="1002" t="n"/>
      <c r="CW60" s="3472">
        <f>IFERROR(CQ60/CR60-1,"-")</f>
        <v/>
      </c>
      <c r="CY60" s="1394" t="n"/>
      <c r="CZ60" s="1394" t="n"/>
      <c r="DA60" s="1394" t="n"/>
      <c r="DB60" s="1394" t="n"/>
      <c r="DC60" s="1394" t="n"/>
      <c r="DD60" s="3473">
        <f>CY60/$DC60-1</f>
        <v/>
      </c>
      <c r="DE60" s="1002">
        <f>CZ60/$DC60-1</f>
        <v/>
      </c>
      <c r="DF60" s="1002">
        <f>DA60/$DC60-1</f>
        <v/>
      </c>
      <c r="DG60" s="1002">
        <f>DB60/$DC60-1</f>
        <v/>
      </c>
    </row>
    <row customHeight="1" ht="16.5" r="61">
      <c r="A61" s="1295" t="n"/>
      <c r="B61" s="1296" t="inlineStr">
        <is>
          <t>Autres (à préciser)</t>
        </is>
      </c>
      <c r="C61" s="961" t="n"/>
      <c r="D61" s="1030" t="n"/>
      <c r="E61" s="1315" t="n"/>
      <c r="F61" s="1315" t="n"/>
      <c r="G61" s="1307" t="n"/>
      <c r="H61" s="3475" t="n"/>
      <c r="I61" s="961" t="n"/>
      <c r="J61" s="1030" t="n"/>
      <c r="K61" s="1315" t="n"/>
      <c r="L61" s="1315" t="n"/>
      <c r="M61" s="1307" t="n"/>
      <c r="N61" s="3475" t="n"/>
      <c r="O61" s="961" t="n"/>
      <c r="P61" s="1030" t="n"/>
      <c r="Q61" s="1027" t="n"/>
      <c r="R61" s="1325" t="n"/>
      <c r="S61" s="1307" t="n"/>
      <c r="T61" s="3475" t="n"/>
      <c r="U61" s="1326" t="n"/>
      <c r="V61" s="1332" t="n"/>
      <c r="W61" s="1332" t="n"/>
      <c r="X61" s="1332" t="n"/>
      <c r="Y61" s="1332" t="n"/>
      <c r="Z61" s="1350" t="n"/>
      <c r="AA61" s="1350" t="n"/>
      <c r="AB61" s="3476" t="n"/>
      <c r="AD61" s="1030" t="n"/>
      <c r="AE61" s="1027" t="n"/>
      <c r="AF61" s="1027" t="n"/>
      <c r="AG61" s="1027" t="n"/>
      <c r="AH61" s="1307" t="n"/>
      <c r="AI61" s="1307" t="n"/>
      <c r="AJ61" s="3475" t="n"/>
      <c r="AK61" s="1319" t="n"/>
      <c r="AL61" s="1030" t="n"/>
      <c r="AM61" s="1027" t="n"/>
      <c r="AN61" s="1315" t="n"/>
      <c r="AO61" s="1325" t="n"/>
      <c r="AP61" s="1307" t="n"/>
      <c r="AQ61" s="1307" t="n"/>
      <c r="AR61" s="3475" t="n"/>
      <c r="AS61" s="961" t="n"/>
      <c r="AT61" s="1030" t="n"/>
      <c r="AU61" s="1027" t="n"/>
      <c r="AV61" s="1315" t="n"/>
      <c r="AW61" s="1325" t="n"/>
      <c r="AX61" s="1307" t="n"/>
      <c r="AY61" s="1307" t="n"/>
      <c r="AZ61" s="3475" t="n"/>
      <c r="BA61" s="961" t="n"/>
      <c r="BB61" s="1030" t="n"/>
      <c r="BC61" s="1027" t="n"/>
      <c r="BD61" s="1315" t="n"/>
      <c r="BE61" s="1325" t="n"/>
      <c r="BF61" s="1307" t="n"/>
      <c r="BG61" s="1307" t="n"/>
      <c r="BH61" s="3475" t="n"/>
      <c r="BI61" s="961" t="n"/>
      <c r="BJ61" s="1030" t="n"/>
      <c r="BK61" s="1027" t="n"/>
      <c r="BL61" s="1315" t="n"/>
      <c r="BM61" s="1315" t="n"/>
      <c r="BN61" s="1315" t="n"/>
      <c r="BO61" s="1307" t="n"/>
      <c r="BP61" s="1307" t="n"/>
      <c r="BQ61" s="3475" t="n"/>
      <c r="BS61" s="1030" t="n"/>
      <c r="BT61" s="1027" t="n"/>
      <c r="BU61" s="1315" t="n"/>
      <c r="BV61" s="1315" t="n"/>
      <c r="BW61" s="1307" t="n"/>
      <c r="BX61" s="1307" t="n"/>
      <c r="BY61" s="3475" t="n"/>
      <c r="CA61" s="1030" t="n"/>
      <c r="CB61" s="1027" t="n"/>
      <c r="CC61" s="1315" t="n"/>
      <c r="CD61" s="1315" t="n"/>
      <c r="CE61" s="1307" t="n"/>
      <c r="CF61" s="1307" t="n"/>
      <c r="CG61" s="3475" t="n"/>
      <c r="CI61" s="1030" t="n"/>
      <c r="CJ61" s="1027" t="n"/>
      <c r="CK61" s="1315" t="n"/>
      <c r="CL61" s="1315" t="n"/>
      <c r="CM61" s="1307" t="n"/>
      <c r="CN61" s="1307" t="n"/>
      <c r="CO61" s="3475" t="n"/>
      <c r="CP61" s="3457" t="n"/>
      <c r="CQ61" s="1394" t="n"/>
      <c r="CR61" s="1394" t="n"/>
      <c r="CS61" s="1394" t="n"/>
      <c r="CT61" s="1394" t="n"/>
      <c r="CU61" s="1004">
        <f>CQ61-CS61</f>
        <v/>
      </c>
      <c r="CV61" s="1004" t="n"/>
      <c r="CW61" s="3477">
        <f>IFERROR(CQ61/CR61-1,"-")</f>
        <v/>
      </c>
      <c r="CY61" s="1394" t="n"/>
      <c r="CZ61" s="1394" t="n"/>
      <c r="DA61" s="1394" t="n"/>
      <c r="DB61" s="1394" t="n"/>
      <c r="DC61" s="1394" t="n"/>
      <c r="DD61" s="3478">
        <f>CY61/$DC61-1</f>
        <v/>
      </c>
      <c r="DE61" s="1004">
        <f>CZ61/$DC61-1</f>
        <v/>
      </c>
      <c r="DF61" s="1004">
        <f>DA61/$DC61-1</f>
        <v/>
      </c>
      <c r="DG61" s="1004">
        <f>DB61/$DC61-1</f>
        <v/>
      </c>
    </row>
    <row customHeight="1" ht="16.5" r="62">
      <c r="A62" s="1293" t="n"/>
      <c r="B62" s="1294" t="inlineStr">
        <is>
          <t>Dont commissions Banques</t>
        </is>
      </c>
      <c r="C62" s="961" t="n"/>
      <c r="D62" s="1025" t="n">
        <v>5620570</v>
      </c>
      <c r="E62" s="1314" t="n">
        <v>176662</v>
      </c>
      <c r="F62" s="1314" t="n">
        <v>1082722.088269521</v>
      </c>
      <c r="G62" s="1300" t="n">
        <v>4537847.911730479</v>
      </c>
      <c r="H62" s="3453" t="n">
        <v>30.8153875762756</v>
      </c>
      <c r="I62" s="961" t="n"/>
      <c r="J62" s="1025" t="n">
        <v>-499639</v>
      </c>
      <c r="K62" s="1314" t="n">
        <v>152648</v>
      </c>
      <c r="L62" s="1314" t="n">
        <v>1060738.78143496</v>
      </c>
      <c r="M62" s="1300" t="n">
        <v>-1560377.78143496</v>
      </c>
      <c r="N62" s="3453" t="n">
        <v>-4.273144751323306</v>
      </c>
      <c r="O62" s="961" t="n"/>
      <c r="P62" s="1025" t="n">
        <v>1469887</v>
      </c>
      <c r="Q62" s="1035" t="n">
        <v>162420</v>
      </c>
      <c r="R62" s="1324" t="n">
        <v>1162913.834043365</v>
      </c>
      <c r="S62" s="1300" t="n">
        <v>306973.1659566353</v>
      </c>
      <c r="T62" s="3453" t="n">
        <v>8.049913803718754</v>
      </c>
      <c r="U62" s="1326" t="n"/>
      <c r="V62" s="1328" t="n">
        <v>2575631.274420023</v>
      </c>
      <c r="W62" s="1328" t="n">
        <v>138218</v>
      </c>
      <c r="X62" s="1328" t="n">
        <v>1142738.995285842</v>
      </c>
      <c r="Y62" s="1328" t="n">
        <v>1059596.551955247</v>
      </c>
      <c r="Z62" s="1341" t="n">
        <v>1432892.279134181</v>
      </c>
      <c r="AA62" s="1341" t="n">
        <v>1516034.722464776</v>
      </c>
      <c r="AB62" s="3455" t="n">
        <v>17.63455754257783</v>
      </c>
      <c r="AD62" s="1025" t="n"/>
      <c r="AE62" s="1035" t="n"/>
      <c r="AF62" s="1324" t="n"/>
      <c r="AG62" s="1324" t="n"/>
      <c r="AH62" s="1300" t="n"/>
      <c r="AI62" s="1300" t="n"/>
      <c r="AJ62" s="3453" t="n"/>
      <c r="AK62" s="1319" t="n"/>
      <c r="AL62" s="1025" t="n"/>
      <c r="AM62" s="1035" t="n"/>
      <c r="AN62" s="1314" t="n"/>
      <c r="AO62" s="1324" t="n"/>
      <c r="AP62" s="1300" t="n"/>
      <c r="AQ62" s="1300" t="n"/>
      <c r="AR62" s="3453" t="n"/>
      <c r="AS62" s="961" t="n"/>
      <c r="AT62" s="1025" t="n"/>
      <c r="AU62" s="1035" t="n"/>
      <c r="AV62" s="1314" t="n"/>
      <c r="AW62" s="1324" t="n"/>
      <c r="AX62" s="1300" t="n"/>
      <c r="AY62" s="1300" t="n"/>
      <c r="AZ62" s="3453" t="n"/>
      <c r="BA62" s="961" t="n"/>
      <c r="BB62" s="1025" t="n"/>
      <c r="BC62" s="1035" t="n"/>
      <c r="BD62" s="1314" t="n"/>
      <c r="BE62" s="1324" t="n"/>
      <c r="BF62" s="1300" t="n"/>
      <c r="BG62" s="1300" t="n"/>
      <c r="BH62" s="3453" t="n"/>
      <c r="BI62" s="961" t="n"/>
      <c r="BJ62" s="1025" t="n"/>
      <c r="BK62" s="1035" t="n"/>
      <c r="BL62" s="1314" t="n"/>
      <c r="BM62" s="1314" t="n"/>
      <c r="BN62" s="1314" t="n"/>
      <c r="BO62" s="1300" t="n"/>
      <c r="BP62" s="1300" t="n"/>
      <c r="BQ62" s="3453" t="n"/>
      <c r="BS62" s="1025" t="n"/>
      <c r="BT62" s="1035" t="n"/>
      <c r="BU62" s="1314" t="n"/>
      <c r="BV62" s="1314" t="n"/>
      <c r="BW62" s="1300" t="n"/>
      <c r="BX62" s="1300" t="n"/>
      <c r="BY62" s="3453" t="n"/>
      <c r="CA62" s="1025" t="n"/>
      <c r="CB62" s="1035" t="n"/>
      <c r="CC62" s="1314" t="n"/>
      <c r="CD62" s="1314" t="n"/>
      <c r="CE62" s="1300" t="n"/>
      <c r="CF62" s="1300" t="n"/>
      <c r="CG62" s="3453" t="n"/>
      <c r="CI62" s="1025" t="n"/>
      <c r="CJ62" s="1035" t="n"/>
      <c r="CK62" s="1314" t="n"/>
      <c r="CL62" s="1314" t="n"/>
      <c r="CM62" s="1300" t="n"/>
      <c r="CN62" s="1300" t="n"/>
      <c r="CO62" s="3453" t="n"/>
      <c r="CP62" s="3457" t="n"/>
      <c r="CQ62" s="1389" t="n">
        <v>9166449.274420023</v>
      </c>
      <c r="CR62" s="1389" t="n">
        <v>629948</v>
      </c>
      <c r="CS62" s="1389" t="n">
        <v>4449113.699033683</v>
      </c>
      <c r="CT62" s="1389" t="n"/>
      <c r="CU62" s="998" t="n">
        <v>4717335.57538634</v>
      </c>
      <c r="CV62" s="998" t="n"/>
      <c r="CW62" s="3458" t="n"/>
      <c r="CY62" s="1389" t="n"/>
      <c r="CZ62" s="1389" t="n"/>
      <c r="DA62" s="1389" t="n"/>
      <c r="DB62" s="1389" t="n"/>
      <c r="DC62" s="1389" t="n"/>
      <c r="DD62" s="3459">
        <f>CY62/$DC62-1</f>
        <v/>
      </c>
      <c r="DE62" s="998">
        <f>CZ62/$DC62-1</f>
        <v/>
      </c>
      <c r="DF62" s="998">
        <f>DA62/$DC62-1</f>
        <v/>
      </c>
      <c r="DG62" s="998">
        <f>DB62/$DC62-1</f>
        <v/>
      </c>
    </row>
    <row r="63">
      <c r="A63" s="978" t="n"/>
      <c r="B63" s="1292" t="inlineStr">
        <is>
          <t>Dépôt d’argent</t>
        </is>
      </c>
      <c r="C63" s="961" t="n"/>
      <c r="D63" s="1029" t="n"/>
      <c r="E63" s="1280" t="n"/>
      <c r="F63" s="1280" t="n"/>
      <c r="G63" s="1305" t="n"/>
      <c r="H63" s="3470" t="n"/>
      <c r="I63" s="961" t="n"/>
      <c r="J63" s="1029" t="n"/>
      <c r="K63" s="1280" t="n"/>
      <c r="L63" s="1280" t="n"/>
      <c r="M63" s="1305" t="n"/>
      <c r="N63" s="3470" t="n"/>
      <c r="O63" s="961" t="n"/>
      <c r="P63" s="1029" t="n"/>
      <c r="Q63" s="1006" t="n"/>
      <c r="R63" s="1323" t="n"/>
      <c r="S63" s="1305" t="n"/>
      <c r="T63" s="3470" t="n"/>
      <c r="U63" s="1326" t="n"/>
      <c r="V63" s="1331" t="n">
        <v>0</v>
      </c>
      <c r="W63" s="1331" t="n">
        <v>0</v>
      </c>
      <c r="X63" s="1331" t="n">
        <v>0</v>
      </c>
      <c r="Y63" s="1331" t="n">
        <v>0</v>
      </c>
      <c r="Z63" s="1348" t="n">
        <v>0</v>
      </c>
      <c r="AA63" s="1348" t="n">
        <v>0</v>
      </c>
      <c r="AB63" s="3471" t="n"/>
      <c r="AD63" s="1029" t="n"/>
      <c r="AE63" s="1006" t="n"/>
      <c r="AF63" s="1006" t="n"/>
      <c r="AG63" s="1006" t="n"/>
      <c r="AH63" s="1305" t="n"/>
      <c r="AI63" s="1305" t="n"/>
      <c r="AJ63" s="3470" t="n"/>
      <c r="AK63" s="1319" t="n"/>
      <c r="AL63" s="1029" t="n"/>
      <c r="AM63" s="1006" t="n"/>
      <c r="AN63" s="1280" t="n"/>
      <c r="AO63" s="1323" t="n"/>
      <c r="AP63" s="1305" t="n"/>
      <c r="AQ63" s="1305" t="n"/>
      <c r="AR63" s="3470" t="n"/>
      <c r="AS63" s="961" t="n"/>
      <c r="AT63" s="1029" t="n"/>
      <c r="AU63" s="1006" t="n"/>
      <c r="AV63" s="1280" t="n"/>
      <c r="AW63" s="1323" t="n"/>
      <c r="AX63" s="1305" t="n"/>
      <c r="AY63" s="1305" t="n"/>
      <c r="AZ63" s="3470" t="n"/>
      <c r="BA63" s="961" t="n"/>
      <c r="BB63" s="1029" t="n"/>
      <c r="BC63" s="1006" t="n"/>
      <c r="BD63" s="1280" t="n"/>
      <c r="BE63" s="1323" t="n"/>
      <c r="BF63" s="1305" t="n"/>
      <c r="BG63" s="1305" t="n"/>
      <c r="BH63" s="3470" t="n"/>
      <c r="BI63" s="961" t="n"/>
      <c r="BJ63" s="1029" t="n"/>
      <c r="BK63" s="1006" t="n"/>
      <c r="BL63" s="1280" t="n"/>
      <c r="BM63" s="1280" t="n"/>
      <c r="BN63" s="1280" t="n"/>
      <c r="BO63" s="1305" t="n"/>
      <c r="BP63" s="1305" t="n"/>
      <c r="BQ63" s="3470" t="n"/>
      <c r="BS63" s="1029" t="n"/>
      <c r="BT63" s="1006" t="n"/>
      <c r="BU63" s="1280" t="n"/>
      <c r="BV63" s="1280" t="n"/>
      <c r="BW63" s="1305" t="n"/>
      <c r="BX63" s="1305" t="n"/>
      <c r="BY63" s="3470" t="n"/>
      <c r="CA63" s="1029" t="n"/>
      <c r="CB63" s="1006" t="n"/>
      <c r="CC63" s="1280" t="n"/>
      <c r="CD63" s="1280" t="n"/>
      <c r="CE63" s="1305" t="n"/>
      <c r="CF63" s="1305" t="n"/>
      <c r="CG63" s="3470" t="n"/>
      <c r="CI63" s="1029" t="n"/>
      <c r="CJ63" s="1006" t="n"/>
      <c r="CK63" s="1280" t="n"/>
      <c r="CL63" s="1280" t="n"/>
      <c r="CM63" s="1305" t="n"/>
      <c r="CN63" s="1305" t="n"/>
      <c r="CO63" s="3470" t="n"/>
      <c r="CP63" s="3457" t="n"/>
      <c r="CQ63" s="1394" t="n">
        <v>0</v>
      </c>
      <c r="CR63" s="1394" t="n">
        <v>0</v>
      </c>
      <c r="CS63" s="1394" t="n">
        <v>0</v>
      </c>
      <c r="CT63" s="1394" t="n"/>
      <c r="CU63" s="1002" t="n">
        <v>0</v>
      </c>
      <c r="CV63" s="1002" t="n"/>
      <c r="CW63" s="3472">
        <f>IFERROR(CQ63/CR63-1,"-")</f>
        <v/>
      </c>
      <c r="CY63" s="1394" t="n"/>
      <c r="CZ63" s="1394" t="n"/>
      <c r="DA63" s="1394" t="n"/>
      <c r="DB63" s="1394" t="n"/>
      <c r="DC63" s="1394" t="n"/>
      <c r="DD63" s="3473">
        <f>CY63/$DC63-1</f>
        <v/>
      </c>
      <c r="DE63" s="1002">
        <f>CZ63/$DC63-1</f>
        <v/>
      </c>
      <c r="DF63" s="1002">
        <f>DA63/$DC63-1</f>
        <v/>
      </c>
      <c r="DG63" s="1002">
        <f>DB63/$DC63-1</f>
        <v/>
      </c>
    </row>
    <row r="64">
      <c r="A64" s="978" t="n"/>
      <c r="B64" s="1292" t="inlineStr">
        <is>
          <t>Retrait d’argent</t>
        </is>
      </c>
      <c r="C64" s="961" t="n"/>
      <c r="D64" s="1029" t="n"/>
      <c r="E64" s="1280" t="n"/>
      <c r="F64" s="1280" t="n"/>
      <c r="G64" s="1305" t="n"/>
      <c r="H64" s="3470" t="n"/>
      <c r="I64" s="961" t="n"/>
      <c r="J64" s="1029" t="n"/>
      <c r="K64" s="1280" t="n"/>
      <c r="L64" s="1280" t="n"/>
      <c r="M64" s="1305" t="n"/>
      <c r="N64" s="3470" t="n"/>
      <c r="O64" s="961" t="n"/>
      <c r="P64" s="1029" t="n"/>
      <c r="Q64" s="1006" t="n"/>
      <c r="R64" s="1323" t="n"/>
      <c r="S64" s="1305" t="n"/>
      <c r="T64" s="3470" t="n"/>
      <c r="U64" s="1326" t="n"/>
      <c r="V64" s="1331" t="n">
        <v>0</v>
      </c>
      <c r="W64" s="1331" t="n">
        <v>0</v>
      </c>
      <c r="X64" s="1331" t="n">
        <v>0</v>
      </c>
      <c r="Y64" s="1331" t="n">
        <v>0</v>
      </c>
      <c r="Z64" s="1348" t="n">
        <v>0</v>
      </c>
      <c r="AA64" s="1348" t="n">
        <v>0</v>
      </c>
      <c r="AB64" s="3471" t="n"/>
      <c r="AD64" s="1029" t="n"/>
      <c r="AE64" s="1006" t="n"/>
      <c r="AF64" s="1006" t="n"/>
      <c r="AG64" s="1006" t="n"/>
      <c r="AH64" s="1305" t="n"/>
      <c r="AI64" s="1305" t="n"/>
      <c r="AJ64" s="3470" t="n"/>
      <c r="AK64" s="1319" t="n"/>
      <c r="AL64" s="1029" t="n"/>
      <c r="AM64" s="1006" t="n"/>
      <c r="AN64" s="1280" t="n"/>
      <c r="AO64" s="1323" t="n"/>
      <c r="AP64" s="1305" t="n"/>
      <c r="AQ64" s="1305" t="n"/>
      <c r="AR64" s="3470" t="n"/>
      <c r="AS64" s="961" t="n"/>
      <c r="AT64" s="1029" t="n"/>
      <c r="AU64" s="1006" t="n"/>
      <c r="AV64" s="1280" t="n"/>
      <c r="AW64" s="1323" t="n"/>
      <c r="AX64" s="1305" t="n"/>
      <c r="AY64" s="1305" t="n"/>
      <c r="AZ64" s="3470" t="n"/>
      <c r="BA64" s="961" t="n"/>
      <c r="BB64" s="1029" t="n"/>
      <c r="BC64" s="1006" t="n"/>
      <c r="BD64" s="1280" t="n"/>
      <c r="BE64" s="1323" t="n"/>
      <c r="BF64" s="1305" t="n"/>
      <c r="BG64" s="1305" t="n"/>
      <c r="BH64" s="3470" t="n"/>
      <c r="BI64" s="961" t="n"/>
      <c r="BJ64" s="1029" t="n"/>
      <c r="BK64" s="1006" t="n"/>
      <c r="BL64" s="1280" t="n"/>
      <c r="BM64" s="1280" t="n"/>
      <c r="BN64" s="1280" t="n"/>
      <c r="BO64" s="1305" t="n"/>
      <c r="BP64" s="1305" t="n"/>
      <c r="BQ64" s="3470" t="n"/>
      <c r="BS64" s="1029" t="n"/>
      <c r="BT64" s="1006" t="n"/>
      <c r="BU64" s="1280" t="n"/>
      <c r="BV64" s="1280" t="n"/>
      <c r="BW64" s="1305" t="n"/>
      <c r="BX64" s="1305" t="n"/>
      <c r="BY64" s="3470" t="n"/>
      <c r="CA64" s="1029" t="n"/>
      <c r="CB64" s="1006" t="n"/>
      <c r="CC64" s="1280" t="n"/>
      <c r="CD64" s="1280" t="n"/>
      <c r="CE64" s="1305" t="n"/>
      <c r="CF64" s="1305" t="n"/>
      <c r="CG64" s="3470" t="n"/>
      <c r="CI64" s="1029" t="n"/>
      <c r="CJ64" s="1006" t="n"/>
      <c r="CK64" s="1280" t="n"/>
      <c r="CL64" s="1280" t="n"/>
      <c r="CM64" s="1305" t="n"/>
      <c r="CN64" s="1305" t="n"/>
      <c r="CO64" s="3470" t="n"/>
      <c r="CP64" s="3457" t="n"/>
      <c r="CQ64" s="1394" t="n">
        <v>0</v>
      </c>
      <c r="CR64" s="1394" t="n">
        <v>0</v>
      </c>
      <c r="CS64" s="1394" t="n">
        <v>0</v>
      </c>
      <c r="CT64" s="1394" t="n"/>
      <c r="CU64" s="1002" t="n">
        <v>0</v>
      </c>
      <c r="CV64" s="1002" t="n"/>
      <c r="CW64" s="3472">
        <f>IFERROR(CQ64/CR64-1,"-")</f>
        <v/>
      </c>
      <c r="CY64" s="1394" t="n"/>
      <c r="CZ64" s="1394" t="n"/>
      <c r="DA64" s="1394" t="n"/>
      <c r="DB64" s="1394" t="n"/>
      <c r="DC64" s="1394" t="n"/>
      <c r="DD64" s="3473">
        <f>CY64/$DC64-1</f>
        <v/>
      </c>
      <c r="DE64" s="1002">
        <f>CZ64/$DC64-1</f>
        <v/>
      </c>
      <c r="DF64" s="1002">
        <f>DA64/$DC64-1</f>
        <v/>
      </c>
      <c r="DG64" s="1002">
        <f>DB64/$DC64-1</f>
        <v/>
      </c>
    </row>
    <row r="65">
      <c r="A65" s="978" t="n"/>
      <c r="B65" s="1292" t="inlineStr">
        <is>
          <t>Transfert d’argent national</t>
        </is>
      </c>
      <c r="C65" s="961" t="n"/>
      <c r="D65" s="1029" t="n"/>
      <c r="E65" s="1280" t="n"/>
      <c r="F65" s="1280" t="n"/>
      <c r="G65" s="1305" t="n"/>
      <c r="H65" s="3470" t="n"/>
      <c r="I65" s="961" t="n"/>
      <c r="J65" s="1029" t="n"/>
      <c r="K65" s="1280" t="n"/>
      <c r="L65" s="1280" t="n"/>
      <c r="M65" s="1305" t="n"/>
      <c r="N65" s="3470" t="n"/>
      <c r="O65" s="961" t="n"/>
      <c r="P65" s="1029" t="n"/>
      <c r="Q65" s="1006" t="n"/>
      <c r="R65" s="1323" t="n"/>
      <c r="S65" s="1305" t="n"/>
      <c r="T65" s="3470" t="n"/>
      <c r="U65" s="1326" t="n"/>
      <c r="V65" s="1331" t="n">
        <v>0</v>
      </c>
      <c r="W65" s="1331" t="n">
        <v>0</v>
      </c>
      <c r="X65" s="1331" t="n">
        <v>0</v>
      </c>
      <c r="Y65" s="1331" t="n">
        <v>0</v>
      </c>
      <c r="Z65" s="1348" t="n">
        <v>0</v>
      </c>
      <c r="AA65" s="1348" t="n">
        <v>0</v>
      </c>
      <c r="AB65" s="3471" t="n"/>
      <c r="AD65" s="1029" t="n"/>
      <c r="AE65" s="1006" t="n"/>
      <c r="AF65" s="1006" t="n"/>
      <c r="AG65" s="1006" t="n"/>
      <c r="AH65" s="1305" t="n"/>
      <c r="AI65" s="1305" t="n"/>
      <c r="AJ65" s="3470" t="n"/>
      <c r="AK65" s="1319" t="n"/>
      <c r="AL65" s="1029" t="n"/>
      <c r="AM65" s="1006" t="n"/>
      <c r="AN65" s="1280" t="n"/>
      <c r="AO65" s="1323" t="n"/>
      <c r="AP65" s="1305" t="n"/>
      <c r="AQ65" s="1305" t="n"/>
      <c r="AR65" s="3470" t="n"/>
      <c r="AS65" s="961" t="n"/>
      <c r="AT65" s="1029" t="n"/>
      <c r="AU65" s="1006" t="n"/>
      <c r="AV65" s="1280" t="n"/>
      <c r="AW65" s="1323" t="n"/>
      <c r="AX65" s="1305" t="n"/>
      <c r="AY65" s="1305" t="n"/>
      <c r="AZ65" s="3470" t="n"/>
      <c r="BA65" s="961" t="n"/>
      <c r="BB65" s="1029" t="n"/>
      <c r="BC65" s="1006" t="n"/>
      <c r="BD65" s="1280" t="n"/>
      <c r="BE65" s="1323" t="n"/>
      <c r="BF65" s="1305" t="n"/>
      <c r="BG65" s="1305" t="n"/>
      <c r="BH65" s="3470" t="n"/>
      <c r="BI65" s="961" t="n"/>
      <c r="BJ65" s="1029" t="n"/>
      <c r="BK65" s="1006" t="n"/>
      <c r="BL65" s="1280" t="n"/>
      <c r="BM65" s="1280" t="n"/>
      <c r="BN65" s="1280" t="n"/>
      <c r="BO65" s="1305" t="n"/>
      <c r="BP65" s="1305" t="n"/>
      <c r="BQ65" s="3470" t="n"/>
      <c r="BS65" s="1029" t="n"/>
      <c r="BT65" s="1006" t="n"/>
      <c r="BU65" s="1280" t="n"/>
      <c r="BV65" s="1280" t="n"/>
      <c r="BW65" s="1305" t="n"/>
      <c r="BX65" s="1305" t="n"/>
      <c r="BY65" s="3470" t="n"/>
      <c r="CA65" s="1029" t="n"/>
      <c r="CB65" s="1006" t="n"/>
      <c r="CC65" s="1280" t="n"/>
      <c r="CD65" s="1280" t="n"/>
      <c r="CE65" s="1305" t="n"/>
      <c r="CF65" s="1305" t="n"/>
      <c r="CG65" s="3470" t="n"/>
      <c r="CI65" s="1029" t="n"/>
      <c r="CJ65" s="1006" t="n"/>
      <c r="CK65" s="1280" t="n"/>
      <c r="CL65" s="1280" t="n"/>
      <c r="CM65" s="1305" t="n"/>
      <c r="CN65" s="1305" t="n"/>
      <c r="CO65" s="3470" t="n"/>
      <c r="CP65" s="3457" t="n"/>
      <c r="CQ65" s="1394" t="n">
        <v>0</v>
      </c>
      <c r="CR65" s="1394" t="n">
        <v>0</v>
      </c>
      <c r="CS65" s="1394" t="n">
        <v>0</v>
      </c>
      <c r="CT65" s="1394" t="n"/>
      <c r="CU65" s="1002" t="n">
        <v>0</v>
      </c>
      <c r="CV65" s="1002" t="n"/>
      <c r="CW65" s="3472">
        <f>IFERROR(CQ65/CR65-1,"-")</f>
        <v/>
      </c>
      <c r="CY65" s="1394" t="n"/>
      <c r="CZ65" s="1394" t="n"/>
      <c r="DA65" s="1394" t="n"/>
      <c r="DB65" s="1394" t="n"/>
      <c r="DC65" s="1394" t="n"/>
      <c r="DD65" s="3473">
        <f>CY65/$DC65-1</f>
        <v/>
      </c>
      <c r="DE65" s="1002">
        <f>CZ65/$DC65-1</f>
        <v/>
      </c>
      <c r="DF65" s="1002">
        <f>DA65/$DC65-1</f>
        <v/>
      </c>
      <c r="DG65" s="1002">
        <f>DB65/$DC65-1</f>
        <v/>
      </c>
    </row>
    <row r="66">
      <c r="A66" s="978" t="n"/>
      <c r="B66" s="1292" t="inlineStr">
        <is>
          <t>Transfert d’argent international</t>
        </is>
      </c>
      <c r="C66" s="961" t="n"/>
      <c r="D66" s="1029" t="n"/>
      <c r="E66" s="1280" t="n"/>
      <c r="F66" s="1280" t="n"/>
      <c r="G66" s="1305" t="n"/>
      <c r="H66" s="3470" t="n"/>
      <c r="I66" s="961" t="n"/>
      <c r="J66" s="1029" t="n"/>
      <c r="K66" s="1280" t="n"/>
      <c r="L66" s="1280" t="n"/>
      <c r="M66" s="1305" t="n"/>
      <c r="N66" s="3470" t="n"/>
      <c r="O66" s="961" t="n"/>
      <c r="P66" s="1029" t="n"/>
      <c r="Q66" s="1006" t="n"/>
      <c r="R66" s="1323" t="n"/>
      <c r="S66" s="1305" t="n"/>
      <c r="T66" s="3470" t="n"/>
      <c r="U66" s="1326" t="n"/>
      <c r="V66" s="1331" t="n">
        <v>0</v>
      </c>
      <c r="W66" s="1331" t="n">
        <v>0</v>
      </c>
      <c r="X66" s="1331" t="n">
        <v>0</v>
      </c>
      <c r="Y66" s="1331" t="n">
        <v>0</v>
      </c>
      <c r="Z66" s="1348" t="n">
        <v>0</v>
      </c>
      <c r="AA66" s="1348" t="n">
        <v>0</v>
      </c>
      <c r="AB66" s="3471" t="n"/>
      <c r="AD66" s="1029" t="n"/>
      <c r="AE66" s="1006" t="n"/>
      <c r="AF66" s="1006" t="n"/>
      <c r="AG66" s="1006" t="n"/>
      <c r="AH66" s="1305" t="n"/>
      <c r="AI66" s="1305" t="n"/>
      <c r="AJ66" s="3470" t="n"/>
      <c r="AK66" s="1319" t="n"/>
      <c r="AL66" s="1029" t="n"/>
      <c r="AM66" s="1006" t="n"/>
      <c r="AN66" s="1280" t="n"/>
      <c r="AO66" s="1323" t="n"/>
      <c r="AP66" s="1305" t="n"/>
      <c r="AQ66" s="1305" t="n"/>
      <c r="AR66" s="3470" t="n"/>
      <c r="AS66" s="961" t="n"/>
      <c r="AT66" s="1029" t="n"/>
      <c r="AU66" s="1006" t="n"/>
      <c r="AV66" s="1280" t="n"/>
      <c r="AW66" s="1323" t="n"/>
      <c r="AX66" s="1305" t="n"/>
      <c r="AY66" s="1305" t="n"/>
      <c r="AZ66" s="3470" t="n"/>
      <c r="BA66" s="961" t="n"/>
      <c r="BB66" s="1029" t="n"/>
      <c r="BC66" s="1006" t="n"/>
      <c r="BD66" s="1280" t="n"/>
      <c r="BE66" s="1323" t="n"/>
      <c r="BF66" s="1305" t="n"/>
      <c r="BG66" s="1305" t="n"/>
      <c r="BH66" s="3470" t="n"/>
      <c r="BI66" s="961" t="n"/>
      <c r="BJ66" s="1029" t="n"/>
      <c r="BK66" s="1006" t="n"/>
      <c r="BL66" s="1280" t="n"/>
      <c r="BM66" s="1280" t="n"/>
      <c r="BN66" s="1280" t="n"/>
      <c r="BO66" s="1305" t="n"/>
      <c r="BP66" s="1305" t="n"/>
      <c r="BQ66" s="3470" t="n"/>
      <c r="BS66" s="1029" t="n"/>
      <c r="BT66" s="1006" t="n"/>
      <c r="BU66" s="1280" t="n"/>
      <c r="BV66" s="1280" t="n"/>
      <c r="BW66" s="1305" t="n"/>
      <c r="BX66" s="1305" t="n"/>
      <c r="BY66" s="3470" t="n"/>
      <c r="CA66" s="1029" t="n"/>
      <c r="CB66" s="1006" t="n"/>
      <c r="CC66" s="1280" t="n"/>
      <c r="CD66" s="1280" t="n"/>
      <c r="CE66" s="1305" t="n"/>
      <c r="CF66" s="1305" t="n"/>
      <c r="CG66" s="3470" t="n"/>
      <c r="CI66" s="1029" t="n"/>
      <c r="CJ66" s="1006" t="n"/>
      <c r="CK66" s="1280" t="n"/>
      <c r="CL66" s="1280" t="n"/>
      <c r="CM66" s="1305" t="n"/>
      <c r="CN66" s="1305" t="n"/>
      <c r="CO66" s="3470" t="n"/>
      <c r="CP66" s="3457" t="n"/>
      <c r="CQ66" s="1394" t="n">
        <v>0</v>
      </c>
      <c r="CR66" s="1394" t="n">
        <v>0</v>
      </c>
      <c r="CS66" s="1394" t="n">
        <v>0</v>
      </c>
      <c r="CT66" s="1394" t="n"/>
      <c r="CU66" s="1002" t="n">
        <v>0</v>
      </c>
      <c r="CV66" s="1002" t="n"/>
      <c r="CW66" s="3472">
        <f>IFERROR(CQ66/CR66-1,"-")</f>
        <v/>
      </c>
      <c r="CY66" s="1394" t="n"/>
      <c r="CZ66" s="1394" t="n"/>
      <c r="DA66" s="1394" t="n"/>
      <c r="DB66" s="1394" t="n"/>
      <c r="DC66" s="1394" t="n"/>
      <c r="DD66" s="3473">
        <f>CY66/$DC66-1</f>
        <v/>
      </c>
      <c r="DE66" s="1002">
        <f>CZ66/$DC66-1</f>
        <v/>
      </c>
      <c r="DF66" s="1002">
        <f>DA66/$DC66-1</f>
        <v/>
      </c>
      <c r="DG66" s="1002">
        <f>DB66/$DC66-1</f>
        <v/>
      </c>
    </row>
    <row r="67">
      <c r="A67" s="978" t="n"/>
      <c r="B67" s="1292" t="inlineStr">
        <is>
          <t>Recharge Mobile</t>
        </is>
      </c>
      <c r="C67" s="961" t="n"/>
      <c r="D67" s="1029" t="n"/>
      <c r="E67" s="1280" t="n"/>
      <c r="F67" s="1280" t="n"/>
      <c r="G67" s="1305" t="n"/>
      <c r="H67" s="3470" t="n"/>
      <c r="I67" s="961" t="n"/>
      <c r="J67" s="1029" t="n"/>
      <c r="K67" s="1280" t="n"/>
      <c r="L67" s="1280" t="n"/>
      <c r="M67" s="1305" t="n"/>
      <c r="N67" s="3470" t="n"/>
      <c r="O67" s="961" t="n"/>
      <c r="P67" s="1029" t="n"/>
      <c r="Q67" s="1006" t="n"/>
      <c r="R67" s="1323" t="n"/>
      <c r="S67" s="1305" t="n"/>
      <c r="T67" s="3470" t="n"/>
      <c r="U67" s="1326" t="n"/>
      <c r="V67" s="1331" t="n">
        <v>0</v>
      </c>
      <c r="W67" s="1331" t="n">
        <v>0</v>
      </c>
      <c r="X67" s="1331" t="n">
        <v>0</v>
      </c>
      <c r="Y67" s="1331" t="n">
        <v>0</v>
      </c>
      <c r="Z67" s="1348" t="n">
        <v>0</v>
      </c>
      <c r="AA67" s="1348" t="n">
        <v>0</v>
      </c>
      <c r="AB67" s="3471" t="n"/>
      <c r="AD67" s="1029" t="n"/>
      <c r="AE67" s="1006" t="n"/>
      <c r="AF67" s="1006" t="n"/>
      <c r="AG67" s="1006" t="n"/>
      <c r="AH67" s="1305" t="n"/>
      <c r="AI67" s="1305" t="n"/>
      <c r="AJ67" s="3470" t="n"/>
      <c r="AK67" s="1319" t="n"/>
      <c r="AL67" s="1029" t="n"/>
      <c r="AM67" s="1006" t="n"/>
      <c r="AN67" s="1280" t="n"/>
      <c r="AO67" s="1323" t="n"/>
      <c r="AP67" s="1305" t="n"/>
      <c r="AQ67" s="1305" t="n"/>
      <c r="AR67" s="3470" t="n"/>
      <c r="AS67" s="961" t="n"/>
      <c r="AT67" s="1029" t="n"/>
      <c r="AU67" s="1006" t="n"/>
      <c r="AV67" s="1280" t="n"/>
      <c r="AW67" s="1323" t="n"/>
      <c r="AX67" s="1305" t="n"/>
      <c r="AY67" s="1305" t="n"/>
      <c r="AZ67" s="3470" t="n"/>
      <c r="BA67" s="961" t="n"/>
      <c r="BB67" s="1029" t="n"/>
      <c r="BC67" s="1006" t="n"/>
      <c r="BD67" s="1280" t="n"/>
      <c r="BE67" s="1323" t="n"/>
      <c r="BF67" s="1305" t="n"/>
      <c r="BG67" s="1305" t="n"/>
      <c r="BH67" s="3470" t="n"/>
      <c r="BI67" s="961" t="n"/>
      <c r="BJ67" s="1029" t="n"/>
      <c r="BK67" s="1006" t="n"/>
      <c r="BL67" s="1280" t="n"/>
      <c r="BM67" s="1280" t="n"/>
      <c r="BN67" s="1280" t="n"/>
      <c r="BO67" s="1305" t="n"/>
      <c r="BP67" s="1305" t="n"/>
      <c r="BQ67" s="3470" t="n"/>
      <c r="BS67" s="1029" t="n"/>
      <c r="BT67" s="1006" t="n"/>
      <c r="BU67" s="1280" t="n"/>
      <c r="BV67" s="1280" t="n"/>
      <c r="BW67" s="1305" t="n"/>
      <c r="BX67" s="1305" t="n"/>
      <c r="BY67" s="3470" t="n"/>
      <c r="CA67" s="1029" t="n"/>
      <c r="CB67" s="1006" t="n"/>
      <c r="CC67" s="1280" t="n"/>
      <c r="CD67" s="1280" t="n"/>
      <c r="CE67" s="1305" t="n"/>
      <c r="CF67" s="1305" t="n"/>
      <c r="CG67" s="3470" t="n"/>
      <c r="CI67" s="1029" t="n"/>
      <c r="CJ67" s="1006" t="n"/>
      <c r="CK67" s="1280" t="n"/>
      <c r="CL67" s="1280" t="n"/>
      <c r="CM67" s="1305" t="n"/>
      <c r="CN67" s="1305" t="n"/>
      <c r="CO67" s="3470" t="n"/>
      <c r="CP67" s="3457" t="n"/>
      <c r="CQ67" s="1394" t="n">
        <v>0</v>
      </c>
      <c r="CR67" s="1394" t="n">
        <v>0</v>
      </c>
      <c r="CS67" s="1394" t="n">
        <v>0</v>
      </c>
      <c r="CT67" s="1394" t="n"/>
      <c r="CU67" s="1002" t="n">
        <v>0</v>
      </c>
      <c r="CV67" s="1002" t="n"/>
      <c r="CW67" s="3472">
        <f>IFERROR(CQ67/CR67-1,"-")</f>
        <v/>
      </c>
      <c r="CY67" s="1394" t="n"/>
      <c r="CZ67" s="1394" t="n"/>
      <c r="DA67" s="1394" t="n"/>
      <c r="DB67" s="1394" t="n"/>
      <c r="DC67" s="1394" t="n"/>
      <c r="DD67" s="3473">
        <f>CY67/$DC67-1</f>
        <v/>
      </c>
      <c r="DE67" s="1002">
        <f>CZ67/$DC67-1</f>
        <v/>
      </c>
      <c r="DF67" s="1002">
        <f>DA67/$DC67-1</f>
        <v/>
      </c>
      <c r="DG67" s="1002">
        <f>DB67/$DC67-1</f>
        <v/>
      </c>
    </row>
    <row r="68">
      <c r="A68" s="978" t="n"/>
      <c r="B68" s="1292" t="inlineStr">
        <is>
          <t>Achat de biens et services</t>
        </is>
      </c>
      <c r="C68" s="961" t="n"/>
      <c r="D68" s="1029" t="n"/>
      <c r="E68" s="1280" t="n"/>
      <c r="F68" s="1280" t="n"/>
      <c r="G68" s="1305" t="n"/>
      <c r="H68" s="3470" t="n"/>
      <c r="I68" s="961" t="n"/>
      <c r="J68" s="1029" t="n"/>
      <c r="K68" s="1280" t="n"/>
      <c r="L68" s="1280" t="n"/>
      <c r="M68" s="1305" t="n"/>
      <c r="N68" s="3470" t="n"/>
      <c r="O68" s="961" t="n"/>
      <c r="P68" s="1029" t="n"/>
      <c r="Q68" s="1006" t="n"/>
      <c r="R68" s="1323" t="n"/>
      <c r="S68" s="1305" t="n"/>
      <c r="T68" s="3470" t="n"/>
      <c r="U68" s="1326" t="n"/>
      <c r="V68" s="1331" t="n">
        <v>0</v>
      </c>
      <c r="W68" s="1331" t="n">
        <v>0</v>
      </c>
      <c r="X68" s="1331" t="n">
        <v>0</v>
      </c>
      <c r="Y68" s="1331" t="n">
        <v>0</v>
      </c>
      <c r="Z68" s="1348" t="n">
        <v>0</v>
      </c>
      <c r="AA68" s="1348" t="n">
        <v>0</v>
      </c>
      <c r="AB68" s="3471" t="n"/>
      <c r="AD68" s="1029" t="n"/>
      <c r="AE68" s="1006" t="n"/>
      <c r="AF68" s="1006" t="n"/>
      <c r="AG68" s="1006" t="n"/>
      <c r="AH68" s="1305" t="n"/>
      <c r="AI68" s="1305" t="n"/>
      <c r="AJ68" s="3470" t="n"/>
      <c r="AK68" s="1319" t="n"/>
      <c r="AL68" s="1029" t="n"/>
      <c r="AM68" s="1006" t="n"/>
      <c r="AN68" s="1280" t="n"/>
      <c r="AO68" s="1323" t="n"/>
      <c r="AP68" s="1305" t="n"/>
      <c r="AQ68" s="1305" t="n"/>
      <c r="AR68" s="3470" t="n"/>
      <c r="AS68" s="961" t="n"/>
      <c r="AT68" s="1029" t="n"/>
      <c r="AU68" s="1006" t="n"/>
      <c r="AV68" s="1280" t="n"/>
      <c r="AW68" s="1323" t="n"/>
      <c r="AX68" s="1305" t="n"/>
      <c r="AY68" s="1305" t="n"/>
      <c r="AZ68" s="3470" t="n"/>
      <c r="BA68" s="961" t="n"/>
      <c r="BB68" s="1029" t="n"/>
      <c r="BC68" s="1006" t="n"/>
      <c r="BD68" s="1280" t="n"/>
      <c r="BE68" s="1323" t="n"/>
      <c r="BF68" s="1305" t="n"/>
      <c r="BG68" s="1305" t="n"/>
      <c r="BH68" s="3470" t="n"/>
      <c r="BI68" s="961" t="n"/>
      <c r="BJ68" s="1029" t="n"/>
      <c r="BK68" s="1006" t="n"/>
      <c r="BL68" s="1280" t="n"/>
      <c r="BM68" s="1280" t="n"/>
      <c r="BN68" s="1280" t="n"/>
      <c r="BO68" s="1305" t="n"/>
      <c r="BP68" s="1305" t="n"/>
      <c r="BQ68" s="3470" t="n"/>
      <c r="BS68" s="1029" t="n"/>
      <c r="BT68" s="1006" t="n"/>
      <c r="BU68" s="1280" t="n"/>
      <c r="BV68" s="1280" t="n"/>
      <c r="BW68" s="1305" t="n"/>
      <c r="BX68" s="1305" t="n"/>
      <c r="BY68" s="3470" t="n"/>
      <c r="CA68" s="1029" t="n"/>
      <c r="CB68" s="1006" t="n"/>
      <c r="CC68" s="1280" t="n"/>
      <c r="CD68" s="1280" t="n"/>
      <c r="CE68" s="1305" t="n"/>
      <c r="CF68" s="1305" t="n"/>
      <c r="CG68" s="3470" t="n"/>
      <c r="CI68" s="1029" t="n"/>
      <c r="CJ68" s="1006" t="n"/>
      <c r="CK68" s="1280" t="n"/>
      <c r="CL68" s="1280" t="n"/>
      <c r="CM68" s="1305" t="n"/>
      <c r="CN68" s="1305" t="n"/>
      <c r="CO68" s="3470" t="n"/>
      <c r="CP68" s="3457" t="n"/>
      <c r="CQ68" s="1394" t="n">
        <v>0</v>
      </c>
      <c r="CR68" s="1394" t="n">
        <v>0</v>
      </c>
      <c r="CS68" s="1394" t="n">
        <v>0</v>
      </c>
      <c r="CT68" s="1394" t="n"/>
      <c r="CU68" s="1002" t="n">
        <v>0</v>
      </c>
      <c r="CV68" s="1002" t="n"/>
      <c r="CW68" s="3472">
        <f>IFERROR(CQ68/CR68-1,"-")</f>
        <v/>
      </c>
      <c r="CY68" s="1394" t="n"/>
      <c r="CZ68" s="1394" t="n"/>
      <c r="DA68" s="1394" t="n"/>
      <c r="DB68" s="1394" t="n"/>
      <c r="DC68" s="1394" t="n"/>
      <c r="DD68" s="3473">
        <f>CY68/$DC68-1</f>
        <v/>
      </c>
      <c r="DE68" s="1002">
        <f>CZ68/$DC68-1</f>
        <v/>
      </c>
      <c r="DF68" s="1002">
        <f>DA68/$DC68-1</f>
        <v/>
      </c>
      <c r="DG68" s="1002">
        <f>DB68/$DC68-1</f>
        <v/>
      </c>
    </row>
    <row r="69">
      <c r="A69" s="978" t="n"/>
      <c r="B69" s="1292" t="inlineStr">
        <is>
          <t xml:space="preserve">Paiement de factures </t>
        </is>
      </c>
      <c r="C69" s="961" t="n"/>
      <c r="D69" s="1029" t="n"/>
      <c r="E69" s="1280" t="n"/>
      <c r="F69" s="1280" t="n"/>
      <c r="G69" s="1305" t="n"/>
      <c r="H69" s="3470" t="n"/>
      <c r="I69" s="961" t="n"/>
      <c r="J69" s="1029" t="n"/>
      <c r="K69" s="1280" t="n"/>
      <c r="L69" s="1280" t="n"/>
      <c r="M69" s="1305" t="n"/>
      <c r="N69" s="3470" t="n"/>
      <c r="O69" s="961" t="n"/>
      <c r="P69" s="1029" t="n"/>
      <c r="Q69" s="1006" t="n"/>
      <c r="R69" s="1323" t="n"/>
      <c r="S69" s="1305" t="n"/>
      <c r="T69" s="3470" t="n"/>
      <c r="U69" s="1326" t="n"/>
      <c r="V69" s="1331" t="n">
        <v>0</v>
      </c>
      <c r="W69" s="1331" t="n">
        <v>0</v>
      </c>
      <c r="X69" s="1331" t="n">
        <v>0</v>
      </c>
      <c r="Y69" s="1331" t="n">
        <v>0</v>
      </c>
      <c r="Z69" s="1348" t="n">
        <v>0</v>
      </c>
      <c r="AA69" s="1348" t="n">
        <v>0</v>
      </c>
      <c r="AB69" s="3471" t="n"/>
      <c r="AD69" s="1029" t="n"/>
      <c r="AE69" s="1006" t="n"/>
      <c r="AF69" s="1006" t="n"/>
      <c r="AG69" s="1006" t="n"/>
      <c r="AH69" s="1305" t="n"/>
      <c r="AI69" s="1305" t="n"/>
      <c r="AJ69" s="3470" t="n"/>
      <c r="AK69" s="1319" t="n"/>
      <c r="AL69" s="1029" t="n"/>
      <c r="AM69" s="1006" t="n"/>
      <c r="AN69" s="1280" t="n"/>
      <c r="AO69" s="1323" t="n"/>
      <c r="AP69" s="1305" t="n"/>
      <c r="AQ69" s="1305" t="n"/>
      <c r="AR69" s="3470" t="n"/>
      <c r="AS69" s="961" t="n"/>
      <c r="AT69" s="1029" t="n"/>
      <c r="AU69" s="1006" t="n"/>
      <c r="AV69" s="1280" t="n"/>
      <c r="AW69" s="1323" t="n"/>
      <c r="AX69" s="1305" t="n"/>
      <c r="AY69" s="1305" t="n"/>
      <c r="AZ69" s="3470" t="n"/>
      <c r="BA69" s="961" t="n"/>
      <c r="BB69" s="1029" t="n"/>
      <c r="BC69" s="1006" t="n"/>
      <c r="BD69" s="1280" t="n"/>
      <c r="BE69" s="1323" t="n"/>
      <c r="BF69" s="1305" t="n"/>
      <c r="BG69" s="1305" t="n"/>
      <c r="BH69" s="3470" t="n"/>
      <c r="BI69" s="961" t="n"/>
      <c r="BJ69" s="1029" t="n"/>
      <c r="BK69" s="1006" t="n"/>
      <c r="BL69" s="1280" t="n"/>
      <c r="BM69" s="1280" t="n"/>
      <c r="BN69" s="1280" t="n"/>
      <c r="BO69" s="1305" t="n"/>
      <c r="BP69" s="1305" t="n"/>
      <c r="BQ69" s="3470" t="n"/>
      <c r="BS69" s="1029" t="n"/>
      <c r="BT69" s="1006" t="n"/>
      <c r="BU69" s="1280" t="n"/>
      <c r="BV69" s="1280" t="n"/>
      <c r="BW69" s="1305" t="n"/>
      <c r="BX69" s="1305" t="n"/>
      <c r="BY69" s="3470" t="n"/>
      <c r="CA69" s="1029" t="n"/>
      <c r="CB69" s="1006" t="n"/>
      <c r="CC69" s="1280" t="n"/>
      <c r="CD69" s="1280" t="n"/>
      <c r="CE69" s="1305" t="n"/>
      <c r="CF69" s="1305" t="n"/>
      <c r="CG69" s="3470" t="n"/>
      <c r="CI69" s="1029" t="n"/>
      <c r="CJ69" s="1006" t="n"/>
      <c r="CK69" s="1280" t="n"/>
      <c r="CL69" s="1280" t="n"/>
      <c r="CM69" s="1305" t="n"/>
      <c r="CN69" s="1305" t="n"/>
      <c r="CO69" s="3470" t="n"/>
      <c r="CP69" s="3457" t="n"/>
      <c r="CQ69" s="1394" t="n">
        <v>0</v>
      </c>
      <c r="CR69" s="1394" t="n">
        <v>0</v>
      </c>
      <c r="CS69" s="1394" t="n">
        <v>0</v>
      </c>
      <c r="CT69" s="1394" t="n"/>
      <c r="CU69" s="1002" t="n">
        <v>0</v>
      </c>
      <c r="CV69" s="1002" t="n"/>
      <c r="CW69" s="3472">
        <f>IFERROR(CQ69/CR69-1,"-")</f>
        <v/>
      </c>
      <c r="CY69" s="1394" t="n"/>
      <c r="CZ69" s="1394" t="n"/>
      <c r="DA69" s="1394" t="n"/>
      <c r="DB69" s="1394" t="n"/>
      <c r="DC69" s="1394" t="n"/>
      <c r="DD69" s="3473">
        <f>CY69/$DC69-1</f>
        <v/>
      </c>
      <c r="DE69" s="1002">
        <f>CZ69/$DC69-1</f>
        <v/>
      </c>
      <c r="DF69" s="1002">
        <f>DA69/$DC69-1</f>
        <v/>
      </c>
      <c r="DG69" s="1002">
        <f>DB69/$DC69-1</f>
        <v/>
      </c>
    </row>
    <row r="70">
      <c r="A70" s="978" t="n"/>
      <c r="B70" s="1292" t="inlineStr">
        <is>
          <t>Paiement de salaires</t>
        </is>
      </c>
      <c r="C70" s="961" t="n"/>
      <c r="D70" s="1029" t="n"/>
      <c r="E70" s="1280" t="n"/>
      <c r="F70" s="1280" t="n"/>
      <c r="G70" s="1305" t="n"/>
      <c r="H70" s="3470" t="n"/>
      <c r="I70" s="961" t="n"/>
      <c r="J70" s="1029" t="n"/>
      <c r="K70" s="1280" t="n"/>
      <c r="L70" s="1280" t="n"/>
      <c r="M70" s="1305" t="n"/>
      <c r="N70" s="3470" t="n"/>
      <c r="O70" s="961" t="n"/>
      <c r="P70" s="1029" t="n"/>
      <c r="Q70" s="1006" t="n"/>
      <c r="R70" s="1323" t="n"/>
      <c r="S70" s="1305" t="n"/>
      <c r="T70" s="3470" t="n"/>
      <c r="U70" s="1326" t="n"/>
      <c r="V70" s="1331" t="n">
        <v>0</v>
      </c>
      <c r="W70" s="1331" t="n">
        <v>0</v>
      </c>
      <c r="X70" s="1331" t="n">
        <v>0</v>
      </c>
      <c r="Y70" s="1331" t="n">
        <v>0</v>
      </c>
      <c r="Z70" s="1348" t="n">
        <v>0</v>
      </c>
      <c r="AA70" s="1348" t="n">
        <v>0</v>
      </c>
      <c r="AB70" s="3471" t="n"/>
      <c r="AD70" s="1029" t="n"/>
      <c r="AE70" s="1006" t="n"/>
      <c r="AF70" s="1006" t="n"/>
      <c r="AG70" s="1006" t="n"/>
      <c r="AH70" s="1305" t="n"/>
      <c r="AI70" s="1305" t="n"/>
      <c r="AJ70" s="3470" t="n"/>
      <c r="AK70" s="1319" t="n"/>
      <c r="AL70" s="1029" t="n"/>
      <c r="AM70" s="1006" t="n"/>
      <c r="AN70" s="1280" t="n"/>
      <c r="AO70" s="1323" t="n"/>
      <c r="AP70" s="1305" t="n"/>
      <c r="AQ70" s="1305" t="n"/>
      <c r="AR70" s="3470" t="n"/>
      <c r="AS70" s="961" t="n"/>
      <c r="AT70" s="1029" t="n"/>
      <c r="AU70" s="1006" t="n"/>
      <c r="AV70" s="1280" t="n"/>
      <c r="AW70" s="1323" t="n"/>
      <c r="AX70" s="1305" t="n"/>
      <c r="AY70" s="1305" t="n"/>
      <c r="AZ70" s="3470" t="n"/>
      <c r="BA70" s="961" t="n"/>
      <c r="BB70" s="1029" t="n"/>
      <c r="BC70" s="1006" t="n"/>
      <c r="BD70" s="1280" t="n"/>
      <c r="BE70" s="1323" t="n"/>
      <c r="BF70" s="1305" t="n"/>
      <c r="BG70" s="1305" t="n"/>
      <c r="BH70" s="3470" t="n"/>
      <c r="BI70" s="961" t="n"/>
      <c r="BJ70" s="1029" t="n"/>
      <c r="BK70" s="1006" t="n"/>
      <c r="BL70" s="1280" t="n"/>
      <c r="BM70" s="1280" t="n"/>
      <c r="BN70" s="1280" t="n"/>
      <c r="BO70" s="1305" t="n"/>
      <c r="BP70" s="1305" t="n"/>
      <c r="BQ70" s="3470" t="n"/>
      <c r="BS70" s="1029" t="n"/>
      <c r="BT70" s="1006" t="n"/>
      <c r="BU70" s="1280" t="n"/>
      <c r="BV70" s="1280" t="n"/>
      <c r="BW70" s="1305" t="n"/>
      <c r="BX70" s="1305" t="n"/>
      <c r="BY70" s="3470" t="n"/>
      <c r="CA70" s="1029" t="n"/>
      <c r="CB70" s="1006" t="n"/>
      <c r="CC70" s="1280" t="n"/>
      <c r="CD70" s="1280" t="n"/>
      <c r="CE70" s="1305" t="n"/>
      <c r="CF70" s="1305" t="n"/>
      <c r="CG70" s="3470" t="n"/>
      <c r="CI70" s="1029" t="n"/>
      <c r="CJ70" s="1006" t="n"/>
      <c r="CK70" s="1280" t="n"/>
      <c r="CL70" s="1280" t="n"/>
      <c r="CM70" s="1305" t="n"/>
      <c r="CN70" s="1305" t="n"/>
      <c r="CO70" s="3470" t="n"/>
      <c r="CP70" s="3457" t="n"/>
      <c r="CQ70" s="1394" t="n">
        <v>0</v>
      </c>
      <c r="CR70" s="1394" t="n">
        <v>0</v>
      </c>
      <c r="CS70" s="1394" t="n">
        <v>0</v>
      </c>
      <c r="CT70" s="1394" t="n"/>
      <c r="CU70" s="1002" t="n">
        <v>0</v>
      </c>
      <c r="CV70" s="1002" t="n"/>
      <c r="CW70" s="3472">
        <f>IFERROR(CQ70/CR70-1,"-")</f>
        <v/>
      </c>
      <c r="CY70" s="1394" t="n"/>
      <c r="CZ70" s="1394" t="n"/>
      <c r="DA70" s="1394" t="n"/>
      <c r="DB70" s="1394" t="n"/>
      <c r="DC70" s="1394" t="n"/>
      <c r="DD70" s="3473">
        <f>CY70/$DC70-1</f>
        <v/>
      </c>
      <c r="DE70" s="1002">
        <f>CZ70/$DC70-1</f>
        <v/>
      </c>
      <c r="DF70" s="1002">
        <f>DA70/$DC70-1</f>
        <v/>
      </c>
      <c r="DG70" s="1002">
        <f>DB70/$DC70-1</f>
        <v/>
      </c>
    </row>
    <row r="71">
      <c r="A71" s="1295" t="n"/>
      <c r="B71" s="1296" t="inlineStr">
        <is>
          <t>Autres (Push &amp; Pull)</t>
        </is>
      </c>
      <c r="C71" s="961" t="n"/>
      <c r="D71" s="1030" t="n">
        <v>5620570</v>
      </c>
      <c r="E71" s="1315" t="n">
        <v>176662</v>
      </c>
      <c r="F71" s="1315" t="n">
        <v>1082722.088269521</v>
      </c>
      <c r="G71" s="1307" t="n">
        <v>4537847.911730479</v>
      </c>
      <c r="H71" s="3475" t="n">
        <v>30.8153875762756</v>
      </c>
      <c r="I71" s="961" t="n"/>
      <c r="J71" s="1030" t="n">
        <v>-499639</v>
      </c>
      <c r="K71" s="1315" t="n">
        <v>152648</v>
      </c>
      <c r="L71" s="1315" t="n">
        <v>1060738.78143496</v>
      </c>
      <c r="M71" s="1307" t="n">
        <v>-1560377.78143496</v>
      </c>
      <c r="N71" s="3475" t="n">
        <v>-4.273144751323306</v>
      </c>
      <c r="O71" s="961" t="n"/>
      <c r="P71" s="1030" t="n">
        <v>1469887</v>
      </c>
      <c r="Q71" s="1027" t="n">
        <v>162420</v>
      </c>
      <c r="R71" s="1325" t="n">
        <v>1162913.834043365</v>
      </c>
      <c r="S71" s="1307" t="n">
        <v>306973.1659566353</v>
      </c>
      <c r="T71" s="3475" t="n">
        <v>8.049913803718754</v>
      </c>
      <c r="V71" s="1332" t="n">
        <v>2575631.274420023</v>
      </c>
      <c r="W71" s="1332" t="n">
        <v>138218</v>
      </c>
      <c r="X71" s="1332" t="n">
        <v>1142738.995285842</v>
      </c>
      <c r="Y71" s="1332" t="n">
        <v>1059596.551955247</v>
      </c>
      <c r="Z71" s="1350" t="n">
        <v>1432892.279134181</v>
      </c>
      <c r="AA71" s="1350" t="n">
        <v>1516034.722464776</v>
      </c>
      <c r="AB71" s="3476" t="n">
        <v>17.63455754257783</v>
      </c>
      <c r="AD71" s="1030" t="n"/>
      <c r="AE71" s="1027" t="n"/>
      <c r="AF71" s="1027" t="n"/>
      <c r="AG71" s="1027" t="n"/>
      <c r="AH71" s="1307" t="n"/>
      <c r="AI71" s="1307" t="n"/>
      <c r="AJ71" s="3475" t="n"/>
      <c r="AK71" s="1319" t="n"/>
      <c r="AL71" s="1030" t="n"/>
      <c r="AM71" s="1027" t="n"/>
      <c r="AN71" s="1315" t="n"/>
      <c r="AO71" s="1325" t="n"/>
      <c r="AP71" s="1307" t="n"/>
      <c r="AQ71" s="1307" t="n"/>
      <c r="AR71" s="3475" t="n"/>
      <c r="AS71" s="1378" t="n"/>
      <c r="AT71" s="1030" t="n"/>
      <c r="AU71" s="1027" t="n"/>
      <c r="AV71" s="1315" t="n"/>
      <c r="AW71" s="1325" t="n"/>
      <c r="AX71" s="1307" t="n"/>
      <c r="AY71" s="1307" t="n"/>
      <c r="AZ71" s="3475" t="n"/>
      <c r="BA71" s="961" t="n"/>
      <c r="BB71" s="1030" t="n"/>
      <c r="BC71" s="1027" t="n"/>
      <c r="BD71" s="1315" t="n"/>
      <c r="BE71" s="1325" t="n"/>
      <c r="BF71" s="1307" t="n"/>
      <c r="BG71" s="1307" t="n"/>
      <c r="BH71" s="3475" t="n"/>
      <c r="BI71" s="961" t="n"/>
      <c r="BJ71" s="1030" t="n"/>
      <c r="BK71" s="1027" t="n"/>
      <c r="BL71" s="1315" t="n"/>
      <c r="BM71" s="1315" t="n"/>
      <c r="BN71" s="1315" t="n"/>
      <c r="BO71" s="1307" t="n"/>
      <c r="BP71" s="1307" t="n"/>
      <c r="BQ71" s="3475" t="n"/>
      <c r="BR71" s="74" t="n"/>
      <c r="BS71" s="1030" t="n"/>
      <c r="BT71" s="1027" t="n"/>
      <c r="BU71" s="1315" t="n"/>
      <c r="BV71" s="1315" t="n"/>
      <c r="BW71" s="1307" t="n"/>
      <c r="BX71" s="1307" t="n"/>
      <c r="BY71" s="3475" t="n"/>
      <c r="CA71" s="1030" t="n"/>
      <c r="CB71" s="1027" t="n"/>
      <c r="CC71" s="1315" t="n"/>
      <c r="CD71" s="1315" t="n"/>
      <c r="CE71" s="1307" t="n"/>
      <c r="CF71" s="1307" t="n"/>
      <c r="CG71" s="3475" t="n"/>
      <c r="CI71" s="1030" t="n"/>
      <c r="CJ71" s="1027" t="n"/>
      <c r="CK71" s="1315" t="n"/>
      <c r="CL71" s="1315" t="n"/>
      <c r="CM71" s="1307" t="n"/>
      <c r="CN71" s="1307" t="n"/>
      <c r="CO71" s="3475" t="n"/>
      <c r="CP71" s="3457" t="n"/>
      <c r="CQ71" s="1395" t="n">
        <v>9166449.274420023</v>
      </c>
      <c r="CR71" s="1395" t="n">
        <v>629948</v>
      </c>
      <c r="CS71" s="1395" t="n">
        <v>4449113.699033683</v>
      </c>
      <c r="CT71" s="1395" t="n"/>
      <c r="CU71" s="1004" t="n">
        <v>4717335.57538634</v>
      </c>
      <c r="CV71" s="1004" t="n"/>
      <c r="CW71" s="3477">
        <f>IFERROR(CQ71/CR71-1,"-")</f>
        <v/>
      </c>
      <c r="CY71" s="1395" t="n"/>
      <c r="CZ71" s="1395" t="n"/>
      <c r="DA71" s="1395" t="n"/>
      <c r="DB71" s="1395" t="n"/>
      <c r="DC71" s="1395" t="n"/>
      <c r="DD71" s="3478">
        <f>CY71/$DC71-1</f>
        <v/>
      </c>
      <c r="DE71" s="1004">
        <f>CZ71/$DC71-1</f>
        <v/>
      </c>
      <c r="DF71" s="1004">
        <f>DA71/$DC71-1</f>
        <v/>
      </c>
      <c r="DG71" s="1004">
        <f>DB71/$DC71-1</f>
        <v/>
      </c>
    </row>
    <row customHeight="1" ht="16.5" r="72">
      <c r="A72" s="45" t="n"/>
      <c r="B72" s="45" t="n"/>
      <c r="D72" s="1280" t="n"/>
      <c r="E72" s="1280" t="n"/>
      <c r="F72" s="1280" t="n"/>
      <c r="G72" s="1323" t="n"/>
      <c r="H72" s="3510" t="n"/>
      <c r="J72" s="1280" t="n"/>
      <c r="K72" s="1280" t="n"/>
      <c r="L72" s="1280" t="n"/>
      <c r="M72" s="1323" t="n"/>
      <c r="N72" s="3510" t="n"/>
      <c r="P72" s="1280" t="n"/>
      <c r="Q72" s="1280" t="n"/>
      <c r="R72" s="1323" t="n"/>
      <c r="S72" s="1323" t="n"/>
      <c r="T72" s="3510" t="n"/>
      <c r="U72" s="1326" t="n"/>
      <c r="V72" s="1330" t="n"/>
      <c r="W72" s="1330" t="n"/>
      <c r="X72" s="1330" t="n"/>
      <c r="Y72" s="1330" t="n"/>
      <c r="Z72" s="1423" t="n"/>
      <c r="AA72" s="1423" t="n"/>
      <c r="AB72" s="3511" t="n"/>
      <c r="AD72" s="1280" t="n"/>
      <c r="AE72" s="1280" t="n"/>
      <c r="AF72" s="1280" t="n"/>
      <c r="AG72" s="1280" t="n"/>
      <c r="AH72" s="1323" t="n"/>
      <c r="AI72" s="1323" t="n"/>
      <c r="AJ72" s="3510" t="n"/>
      <c r="AK72" s="1362" t="n"/>
      <c r="AL72" s="1280" t="n"/>
      <c r="AM72" s="1280" t="n"/>
      <c r="AN72" s="1280" t="n"/>
      <c r="AO72" s="1323" t="n"/>
      <c r="AP72" s="1323" t="n"/>
      <c r="AQ72" s="1323" t="n"/>
      <c r="AR72" s="3510" t="n"/>
      <c r="AS72" s="45" t="n"/>
      <c r="AT72" s="1280" t="n"/>
      <c r="AU72" s="1280" t="n"/>
      <c r="AV72" s="1280" t="n"/>
      <c r="AW72" s="1323" t="n"/>
      <c r="AX72" s="1323" t="n"/>
      <c r="AY72" s="1323" t="n"/>
      <c r="AZ72" s="3510" t="n"/>
      <c r="BA72" s="961" t="n"/>
      <c r="BB72" s="1280" t="n"/>
      <c r="BC72" s="1280" t="n"/>
      <c r="BD72" s="1280" t="n"/>
      <c r="BE72" s="1323" t="n"/>
      <c r="BF72" s="1323" t="n"/>
      <c r="BG72" s="1323" t="n"/>
      <c r="BH72" s="3510" t="n"/>
      <c r="BI72" s="45" t="n"/>
      <c r="BJ72" s="1280" t="n"/>
      <c r="BK72" s="1280" t="n"/>
      <c r="BL72" s="1280" t="n"/>
      <c r="BM72" s="1280" t="n"/>
      <c r="BN72" s="1280" t="n"/>
      <c r="BO72" s="1323" t="n"/>
      <c r="BP72" s="1323" t="n"/>
      <c r="BQ72" s="3510" t="n"/>
      <c r="BS72" s="1280" t="n"/>
      <c r="BT72" s="1280" t="n"/>
      <c r="BU72" s="1280" t="n"/>
      <c r="BV72" s="1280" t="n"/>
      <c r="BW72" s="1323" t="n"/>
      <c r="BX72" s="1323" t="n"/>
      <c r="BY72" s="3510" t="n"/>
      <c r="CA72" s="1280" t="n"/>
      <c r="CB72" s="1280" t="n"/>
      <c r="CC72" s="1280" t="n"/>
      <c r="CD72" s="1280" t="n"/>
      <c r="CE72" s="1323" t="n"/>
      <c r="CF72" s="1323" t="n"/>
      <c r="CG72" s="3510" t="n"/>
      <c r="CI72" s="1280" t="n"/>
      <c r="CJ72" s="1280" t="n"/>
      <c r="CK72" s="1280" t="n"/>
      <c r="CL72" s="1280" t="n"/>
      <c r="CM72" s="1323" t="n"/>
      <c r="CN72" s="1323" t="n"/>
      <c r="CO72" s="3510" t="n"/>
      <c r="CP72" s="3457" t="n"/>
      <c r="CQ72" s="1429" t="n"/>
      <c r="CR72" s="1429" t="n"/>
      <c r="CS72" s="1429" t="n"/>
      <c r="CT72" s="1429" t="n"/>
      <c r="CU72" s="1429" t="n"/>
      <c r="CV72" s="1429" t="n"/>
      <c r="CW72" s="1429" t="n"/>
      <c r="CY72" s="1429" t="n"/>
      <c r="CZ72" s="1429" t="n"/>
      <c r="DA72" s="1429" t="n"/>
      <c r="DB72" s="1429" t="n"/>
      <c r="DC72" s="1429" t="n"/>
      <c r="DD72" s="3512" t="n"/>
      <c r="DE72" s="1429" t="n"/>
      <c r="DF72" s="1429" t="n"/>
      <c r="DG72" s="1429" t="n"/>
    </row>
    <row customHeight="1" ht="16.5" r="73">
      <c r="A73" s="968" t="inlineStr">
        <is>
          <t>Marge Brute (en monnaie locale)</t>
        </is>
      </c>
      <c r="B73" s="3452" t="n"/>
      <c r="C73" s="961" t="n"/>
      <c r="D73" s="1035" t="n">
        <v>294066773.3889288</v>
      </c>
      <c r="E73" s="1035" t="n">
        <v>285632978.5727967</v>
      </c>
      <c r="F73" s="1035" t="n">
        <v>426481640.4611427</v>
      </c>
      <c r="G73" s="1035" t="n">
        <v>-132414867.0722139</v>
      </c>
      <c r="H73" s="3466" t="n">
        <v>0.02952668441253747</v>
      </c>
      <c r="I73" s="961" t="n"/>
      <c r="J73" s="1035" t="n">
        <v>249217923.289176</v>
      </c>
      <c r="K73" s="1035" t="n">
        <v>273616817.1680508</v>
      </c>
      <c r="L73" s="1035" t="n">
        <v>417822468.487889</v>
      </c>
      <c r="M73" s="1035" t="n">
        <v>-168604545.198713</v>
      </c>
      <c r="N73" s="3466" t="n">
        <v>-0.08917176265481297</v>
      </c>
      <c r="O73" s="961" t="n"/>
      <c r="P73" s="1035" t="n">
        <v>286770408.8423221</v>
      </c>
      <c r="Q73" s="1035" t="n">
        <v>297464953.4583045</v>
      </c>
      <c r="R73" s="1035" t="n">
        <v>458068977.2852514</v>
      </c>
      <c r="S73" s="1035" t="n">
        <v>-171298568.4429293</v>
      </c>
      <c r="T73" s="3466" t="n">
        <v>-0.03595228443434606</v>
      </c>
      <c r="U73" s="1326" t="n"/>
      <c r="V73" s="1346" t="n">
        <v>218221058.0840087</v>
      </c>
      <c r="W73" s="1346" t="n">
        <v>298545052.965</v>
      </c>
      <c r="X73" s="1346" t="n">
        <v>450122156.5612932</v>
      </c>
      <c r="Y73" s="1346" t="n">
        <v>284112073.7250929</v>
      </c>
      <c r="Z73" s="1346" t="n">
        <v>-231901098.4772845</v>
      </c>
      <c r="AA73" s="1346" t="n">
        <v>-65891015.64108419</v>
      </c>
      <c r="AB73" s="3467" t="n">
        <v>-0.2690515018864109</v>
      </c>
      <c r="AD73" s="1025" t="n"/>
      <c r="AE73" s="1025" t="n"/>
      <c r="AF73" s="1025" t="n"/>
      <c r="AG73" s="1016" t="n"/>
      <c r="AH73" s="1035" t="n"/>
      <c r="AI73" s="1035" t="n"/>
      <c r="AJ73" s="3466" t="n"/>
      <c r="AK73" s="1319" t="n"/>
      <c r="AL73" s="1025" t="n"/>
      <c r="AM73" s="1035" t="n"/>
      <c r="AN73" s="1035" t="n"/>
      <c r="AO73" s="1016" t="n"/>
      <c r="AP73" s="1035" t="n"/>
      <c r="AQ73" s="1035" t="n"/>
      <c r="AR73" s="3466" t="n"/>
      <c r="AS73" s="961" t="n"/>
      <c r="AT73" s="1025" t="n"/>
      <c r="AU73" s="1035" t="n"/>
      <c r="AV73" s="1035" t="n"/>
      <c r="AW73" s="1016" t="n"/>
      <c r="AX73" s="1035" t="n"/>
      <c r="AY73" s="1035" t="n"/>
      <c r="AZ73" s="3466" t="n"/>
      <c r="BA73" s="45" t="n"/>
      <c r="BB73" s="1025" t="n"/>
      <c r="BC73" s="1035" t="n"/>
      <c r="BD73" s="1035" t="n"/>
      <c r="BE73" s="1016" t="n"/>
      <c r="BF73" s="1035" t="n"/>
      <c r="BG73" s="1035" t="n"/>
      <c r="BH73" s="3466" t="n"/>
      <c r="BI73" s="961" t="n"/>
      <c r="BJ73" s="1025" t="n"/>
      <c r="BK73" s="1035" t="n"/>
      <c r="BL73" s="1035" t="n"/>
      <c r="BM73" s="1035" t="n"/>
      <c r="BN73" s="1035" t="n"/>
      <c r="BO73" s="1035" t="n"/>
      <c r="BP73" s="1035" t="n"/>
      <c r="BQ73" s="3466" t="n"/>
      <c r="BS73" s="1025" t="n"/>
      <c r="BT73" s="1035" t="n"/>
      <c r="BU73" s="1035" t="n"/>
      <c r="BV73" s="1035" t="n"/>
      <c r="BW73" s="1035" t="n"/>
      <c r="BX73" s="1035" t="n"/>
      <c r="BY73" s="3466" t="n"/>
      <c r="CA73" s="1025" t="n"/>
      <c r="CB73" s="1035" t="n"/>
      <c r="CC73" s="1035" t="n"/>
      <c r="CD73" s="1035" t="n"/>
      <c r="CE73" s="1035" t="n"/>
      <c r="CF73" s="1035" t="n"/>
      <c r="CG73" s="3466" t="n"/>
      <c r="CI73" s="1025" t="n"/>
      <c r="CJ73" s="1035" t="n"/>
      <c r="CK73" s="1035" t="n"/>
      <c r="CL73" s="1035" t="n"/>
      <c r="CM73" s="1035" t="n"/>
      <c r="CN73" s="1035" t="n"/>
      <c r="CO73" s="3466" t="n"/>
      <c r="CP73" s="3457" t="n"/>
      <c r="CQ73" s="1395" t="n">
        <v>1048276163.604436</v>
      </c>
      <c r="CR73" s="1389" t="n">
        <v>1155259802.164152</v>
      </c>
      <c r="CS73" s="1394" t="n">
        <v>1752495242.795576</v>
      </c>
      <c r="CT73" s="1394" t="n"/>
      <c r="CU73" s="1431" t="n">
        <v>-704219079.1911404</v>
      </c>
      <c r="CV73" s="1431" t="n"/>
      <c r="CW73" s="3513">
        <f>IFERROR(CQ73/CR73-1,"-")</f>
        <v/>
      </c>
      <c r="CY73" s="1394" t="n"/>
      <c r="CZ73" s="1395" t="n"/>
      <c r="DA73" s="1395" t="n"/>
      <c r="DB73" s="1395" t="n"/>
      <c r="DC73" s="1389" t="n"/>
      <c r="DD73" s="3514">
        <f>CY73/$DC73-1</f>
        <v/>
      </c>
      <c r="DE73" s="1431">
        <f>CZ73/$DC73-1</f>
        <v/>
      </c>
      <c r="DF73" s="1431">
        <f>DA73/$DC73-1</f>
        <v/>
      </c>
      <c r="DG73" s="1431">
        <f>DB73/$DC73-1</f>
        <v/>
      </c>
    </row>
    <row customHeight="1" ht="16.5" r="74">
      <c r="A74" s="1283" t="n"/>
      <c r="B74" s="1284" t="inlineStr">
        <is>
          <t>% Marge Brute/CA</t>
        </is>
      </c>
      <c r="C74" s="961" t="n"/>
      <c r="D74" s="3515" t="n">
        <v>0.4155846045321124</v>
      </c>
      <c r="E74" s="3516" t="n">
        <v>0.407767669894056</v>
      </c>
      <c r="F74" s="3516" t="n">
        <v>0.4570866960709178</v>
      </c>
      <c r="G74" s="3517" t="n">
        <v>-0.04150209153880541</v>
      </c>
      <c r="H74" s="3518" t="n">
        <v>0.01917006966267665</v>
      </c>
      <c r="I74" s="961" t="n"/>
      <c r="J74" s="3515" t="n">
        <v>0.357247216777416</v>
      </c>
      <c r="K74" s="3516" t="n">
        <v>0.4021207667103933</v>
      </c>
      <c r="L74" s="3516" t="n">
        <v>0.457086696070918</v>
      </c>
      <c r="M74" s="3517" t="n">
        <v>-0.09983947929350201</v>
      </c>
      <c r="N74" s="3518" t="n">
        <v>-0.111592222157716</v>
      </c>
      <c r="O74" s="961" t="n"/>
      <c r="P74" s="3515" t="n">
        <v>0.3615662712944361</v>
      </c>
      <c r="Q74" s="3519" t="n">
        <v>0.3996041972969951</v>
      </c>
      <c r="R74" s="3520" t="n">
        <v>0.4570866960709178</v>
      </c>
      <c r="S74" s="3517" t="n">
        <v>-0.09552042477648165</v>
      </c>
      <c r="T74" s="3518" t="n">
        <v>-0.09518900517025419</v>
      </c>
      <c r="U74" s="1326" t="n"/>
      <c r="V74" s="3521" t="n">
        <v>0.2930276774409665</v>
      </c>
      <c r="W74" s="3521" t="n">
        <v>0.4084647186844504</v>
      </c>
      <c r="X74" s="3521" t="n">
        <v>0.4570866960709177</v>
      </c>
      <c r="Y74" s="3521" t="n">
        <v>0.3643143697374413</v>
      </c>
      <c r="Z74" s="3522" t="n">
        <v>-0.1640590186299512</v>
      </c>
      <c r="AA74" s="3522" t="n">
        <v>-0.07128669229647477</v>
      </c>
      <c r="AB74" s="3523" t="n">
        <v>-0.2826120248898706</v>
      </c>
      <c r="AD74" s="3515" t="n"/>
      <c r="AE74" s="3519" t="n"/>
      <c r="AF74" s="3520" t="n"/>
      <c r="AG74" s="3520" t="n"/>
      <c r="AH74" s="3517" t="n"/>
      <c r="AI74" s="3517" t="n"/>
      <c r="AJ74" s="3518" t="n"/>
      <c r="AK74" s="3524" t="n"/>
      <c r="AL74" s="3515" t="n"/>
      <c r="AM74" s="3525" t="n"/>
      <c r="AN74" s="3516" t="n"/>
      <c r="AO74" s="3520" t="n"/>
      <c r="AP74" s="3517" t="n"/>
      <c r="AQ74" s="3517" t="n"/>
      <c r="AR74" s="3518" t="n"/>
      <c r="AT74" s="3515" t="n"/>
      <c r="AU74" s="3525" t="n"/>
      <c r="AV74" s="3516" t="n"/>
      <c r="AW74" s="3520" t="n"/>
      <c r="AX74" s="3517" t="n"/>
      <c r="AY74" s="3517" t="n"/>
      <c r="AZ74" s="3518" t="n"/>
      <c r="BB74" s="3515" t="n"/>
      <c r="BC74" s="3525" t="n"/>
      <c r="BD74" s="3516" t="n"/>
      <c r="BE74" s="3520" t="n"/>
      <c r="BF74" s="3517" t="n"/>
      <c r="BG74" s="3517" t="n"/>
      <c r="BH74" s="3518" t="n"/>
      <c r="BJ74" s="3515" t="n"/>
      <c r="BK74" s="3525" t="n"/>
      <c r="BL74" s="3516" t="n"/>
      <c r="BM74" s="3516" t="n"/>
      <c r="BN74" s="3516" t="n"/>
      <c r="BO74" s="3517" t="n"/>
      <c r="BP74" s="3517" t="n"/>
      <c r="BQ74" s="3518" t="n"/>
      <c r="BS74" s="3515" t="n"/>
      <c r="BT74" s="3525" t="n"/>
      <c r="BU74" s="3516" t="n"/>
      <c r="BV74" s="3516" t="n"/>
      <c r="BW74" s="3517" t="n"/>
      <c r="BX74" s="3517" t="n"/>
      <c r="BY74" s="3518" t="n"/>
      <c r="CA74" s="3515" t="n"/>
      <c r="CB74" s="3525" t="n"/>
      <c r="CC74" s="3516" t="n"/>
      <c r="CD74" s="3516" t="n"/>
      <c r="CE74" s="3517" t="n"/>
      <c r="CF74" s="3517" t="n"/>
      <c r="CG74" s="3518" t="n"/>
      <c r="CI74" s="3515" t="n"/>
      <c r="CJ74" s="3525" t="n"/>
      <c r="CK74" s="3516" t="n"/>
      <c r="CL74" s="3516" t="n"/>
      <c r="CM74" s="3517" t="n"/>
      <c r="CN74" s="3517" t="n"/>
      <c r="CO74" s="3518" t="n"/>
      <c r="CP74" s="3457" t="n"/>
      <c r="CQ74" s="3526" t="n">
        <v>0.356187082911219</v>
      </c>
      <c r="CR74" s="3526" t="n">
        <v>0.4044731773854112</v>
      </c>
      <c r="CS74" s="3526" t="n">
        <v>0.4570866960709178</v>
      </c>
      <c r="CT74" s="3526" t="n"/>
      <c r="CU74" s="3527" t="n">
        <v>-0.1008996131596988</v>
      </c>
      <c r="CV74" s="3527" t="n"/>
      <c r="CW74" s="3528">
        <f>IFERROR((CQ74-CR74)*100,"-")</f>
        <v/>
      </c>
      <c r="CY74" s="3526" t="n"/>
      <c r="CZ74" s="3526" t="n"/>
      <c r="DA74" s="3526" t="n"/>
      <c r="DB74" s="3526" t="n"/>
      <c r="DC74" s="3526" t="n"/>
      <c r="DD74" s="3527">
        <f>CY74/$DC74-1</f>
        <v/>
      </c>
      <c r="DE74" s="3527">
        <f>CZ74/$DC74-1</f>
        <v/>
      </c>
      <c r="DF74" s="3527">
        <f>DA74/$DC74-1</f>
        <v/>
      </c>
      <c r="DG74" s="3527">
        <f>DB74/$DC74-1</f>
        <v/>
      </c>
    </row>
    <row r="75">
      <c r="BB75" s="1276" t="n"/>
      <c r="BC75" s="3436" t="n"/>
      <c r="BD75" s="3437" t="n"/>
      <c r="BE75" s="3437" t="n"/>
    </row>
    <row r="77">
      <c r="CF77" s="2605" t="n"/>
    </row>
    <row r="82">
      <c r="D82" s="3529" t="n"/>
    </row>
    <row r="83">
      <c r="D83" s="3529" t="n"/>
    </row>
  </sheetData>
  <mergeCells count="22">
    <mergeCell ref="A73:B73"/>
    <mergeCell ref="A41:B41"/>
    <mergeCell ref="A27:B27"/>
    <mergeCell ref="A14:B14"/>
    <mergeCell ref="J2:N2"/>
    <mergeCell ref="AT2:AZ2"/>
    <mergeCell ref="V2:AB2"/>
    <mergeCell ref="AL2:AR2"/>
    <mergeCell ref="AD2:AJ2"/>
    <mergeCell ref="CA2:CG2"/>
    <mergeCell ref="CQ2:CW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8" defaultColWidth="11.6666666666667" defaultRowHeight="15"/>
  <cols>
    <col customWidth="1" max="1" min="1" style="956" width="17.5"/>
    <col customWidth="1" max="2" min="2" width="17.5"/>
    <col customWidth="1" hidden="1" max="3" min="3" style="45" width="1.5"/>
    <col customWidth="1" hidden="1" max="4" min="4" width="17"/>
    <col customWidth="1" hidden="1" max="5" min="5" width="17.5"/>
    <col customWidth="1" hidden="1" max="6" min="6" width="17"/>
    <col customWidth="1" hidden="1" max="7" min="7" style="189" width="16.8333333333333"/>
    <col customWidth="1" hidden="1" max="8" min="8" style="3496" width="7.33333333333333"/>
    <col customWidth="1" hidden="1" max="9" min="9" style="3496" width="0.166666666666667"/>
    <col customWidth="1" hidden="1" max="10" min="10" width="25"/>
    <col customWidth="1" hidden="1" max="11" min="11" width="12.1666666666667"/>
    <col customWidth="1" hidden="1" max="12" min="12" width="19.5"/>
    <col customWidth="1" hidden="1" max="13" min="13" style="3195" width="14.1666666666667"/>
    <col customWidth="1" hidden="1" max="14" min="14" style="3496" width="17.5"/>
    <col customWidth="1" hidden="1" max="15" min="15" style="3496" width="0.166666666666667"/>
    <col customWidth="1" hidden="1" max="18" min="16" width="13"/>
    <col customWidth="1" hidden="1" max="17" min="17" width="13"/>
    <col customWidth="1" hidden="1" max="18" min="18" width="13"/>
    <col customWidth="1" hidden="1" max="19" min="19" style="189" width="14.1666666666667"/>
    <col customWidth="1" hidden="1" max="20" min="20" style="3496" width="6.83333333333333"/>
    <col customWidth="1" hidden="1" max="21" min="21" style="3496" width="3.33333333333333"/>
    <col customWidth="1" max="22" min="22" width="13.5"/>
    <col customWidth="1" max="23" min="23" width="14.1666666666667"/>
    <col customWidth="1" max="25" min="24" width="12.8333333333333"/>
    <col customWidth="1" max="26" min="26" style="189" width="14.1666666666667"/>
    <col customWidth="1" max="27" min="27" style="189" width="14.6666666666667"/>
    <col customWidth="1" max="28" min="28" style="2787" width="9.83333333333333"/>
    <col customWidth="1" max="29" min="29" style="3496" width="0.5"/>
    <col customWidth="1" hidden="1" max="30" min="30" width="15"/>
    <col customWidth="1" hidden="1" max="31" min="31" width="18.1666666666667"/>
    <col customWidth="1" hidden="1" max="33" min="32" width="15.5"/>
    <col customWidth="1" hidden="1" max="33" min="33" width="13"/>
    <col customWidth="1" hidden="1" max="34" min="34" style="189" width="15"/>
    <col customWidth="1" hidden="1" max="35" min="35" style="189" width="14.5"/>
    <col customWidth="1" hidden="1" max="36" min="36" style="3496" width="8.83333333333333"/>
    <col customWidth="1" hidden="1" max="37" min="37" style="3496" width="0.5"/>
    <col customWidth="1" hidden="1" max="38" min="38" style="2779" width="12.3333333333333"/>
    <col customWidth="1" hidden="1" max="39" min="39" style="2779" width="13.8333333333333"/>
    <col customWidth="1" hidden="1" max="40" min="40" style="2779" width="11.8333333333333"/>
    <col customWidth="1" hidden="1" max="41" min="41" style="2779" width="13.5"/>
    <col customWidth="1" hidden="1" max="42" min="42" style="2779" width="12.3333333333333"/>
    <col customWidth="1" hidden="1" max="43" min="43" style="189" width="12.5"/>
    <col customWidth="1" hidden="1" max="44" min="44" style="3496" width="8.16666666666667"/>
    <col customWidth="1" hidden="1" max="45" min="45" style="3496" width="6.83333333333333"/>
    <col customWidth="1" hidden="1" max="46" min="46" style="3496" width="0.166666666666667"/>
    <col customWidth="1" hidden="1" max="47" min="47" width="13"/>
    <col customWidth="1" hidden="1" max="48" min="48" width="13"/>
    <col customWidth="1" hidden="1" max="49" min="49" width="13"/>
    <col customWidth="1" hidden="1" max="50" min="50" style="189" width="12.5"/>
    <col customWidth="1" hidden="1" max="51" min="51" style="2787" width="12.1666666666667"/>
    <col customWidth="1" hidden="1" max="52" min="52" style="2787" width="11.3333333333333"/>
    <col customWidth="1" hidden="1" max="53" min="53" style="3496" width="6.83333333333333"/>
    <col customWidth="1" hidden="1" max="54" min="54" style="3496" width="0.333333333333333"/>
    <col customWidth="1" hidden="1" max="57" min="55" width="11.3333333333333"/>
    <col customWidth="1" hidden="1" max="56" min="56" width="13"/>
    <col customWidth="1" hidden="1" max="57" min="57" width="13"/>
    <col customWidth="1" hidden="1" max="58" min="58" style="189" width="12.3333333333333"/>
    <col customWidth="1" hidden="1" max="60" min="59" style="3496" width="11.5"/>
    <col customWidth="1" hidden="1" max="60" min="60" width="13"/>
    <col customWidth="1" hidden="1" max="61" min="61" style="3496" width="9.83333333333333"/>
    <col customWidth="1" hidden="1" max="62" min="62" style="3496" width="0.333333333333333"/>
    <col customWidth="1" hidden="1" max="63" min="63" width="13"/>
    <col customWidth="1" hidden="1" max="64" min="64" width="13"/>
    <col customWidth="1" hidden="1" max="65" min="65" width="12.3333333333333"/>
    <col customWidth="1" hidden="1" max="66" min="66" style="189" width="5.5"/>
    <col customWidth="1" hidden="1" max="67" min="67" style="189" width="12.1666666666667"/>
    <col customWidth="1" hidden="1" max="68" min="68" style="3496" width="11.6666666666667"/>
    <col customWidth="1" hidden="1" max="69" min="69" style="3496" width="10.5"/>
    <col customWidth="1" hidden="1" max="70" min="70" style="3496" width="6.83333333333333"/>
    <col customWidth="1" hidden="1" max="71" min="71" style="3496" width="0.333333333333333"/>
    <col customWidth="1" hidden="1" max="75" min="72" width="12.5"/>
    <col customWidth="1" hidden="1" max="73" min="73" width="13"/>
    <col customWidth="1" hidden="1" max="74" min="74" width="13"/>
    <col customWidth="1" hidden="1" max="75" min="75" width="13"/>
    <col customWidth="1" hidden="1" max="77" min="76" style="189" width="12.5"/>
    <col customWidth="1" hidden="1" max="77" min="77" width="13"/>
    <col customWidth="1" hidden="1" max="78" min="78" style="3496" width="12.5"/>
    <col customWidth="1" hidden="1" max="79" min="79" style="3496" width="0.5"/>
    <col customWidth="1" hidden="1" max="80" min="80" width="12.3333333333333"/>
    <col customWidth="1" hidden="1" max="81" min="81" width="12.5"/>
    <col customWidth="1" hidden="1" max="82" min="82" width="12"/>
    <col customWidth="1" hidden="1" max="83" min="83" width="12.5"/>
    <col customWidth="1" hidden="1" max="84" min="84" style="189" width="13.5"/>
    <col customWidth="1" hidden="1" max="85" min="85" style="189" width="12.5"/>
    <col customWidth="1" hidden="1" max="86" min="86" style="3496" width="9.5"/>
    <col customWidth="1" hidden="1" max="87" min="87" style="3496" width="6"/>
    <col customWidth="1" hidden="1" max="88" min="88" width="12.8333333333333"/>
    <col customWidth="1" hidden="1" max="89" min="89" width="12"/>
    <col customWidth="1" hidden="1" max="91" min="90" width="13"/>
    <col customWidth="1" hidden="1" max="91" min="91" width="13"/>
    <col customWidth="1" hidden="1" max="92" min="92" style="189" width="13.5"/>
    <col customWidth="1" hidden="1" max="93" min="93" style="189" width="12.5"/>
    <col customWidth="1" hidden="1" max="94" min="94" style="3496" width="7.33333333333333"/>
    <col customWidth="1" hidden="1" max="95" min="95" style="3496" width="0.5"/>
    <col customWidth="1" max="96" min="96" style="45" width="15.3333333333333"/>
    <col customWidth="1" max="97" min="97" style="45" width="14.8333333333333"/>
    <col customWidth="1" max="98" min="98" style="45" width="15.3333333333333"/>
    <col customWidth="1" hidden="1" max="99" min="99" style="45" width="5.5"/>
    <col customWidth="1" max="100" min="100" width="16.1666666666667"/>
    <col customWidth="1" hidden="1" max="101" min="101" width="7.5"/>
    <col customWidth="1" max="102" min="102" style="3496" width="7.16666666666667"/>
    <col customWidth="1" max="103" min="103" width="2.33333333333333"/>
    <col customWidth="1" max="104" min="104" style="45" width="15.3333333333333"/>
    <col customWidth="1" max="105" min="105" style="45" width="14.1666666666667"/>
    <col customWidth="1" hidden="1" max="107" min="106" style="45" width="5.5"/>
    <col customWidth="1" hidden="1" max="107" min="107" width="13"/>
    <col customWidth="1" max="108" min="108" style="45" width="14.5"/>
    <col customWidth="1" max="109" min="109" style="45" width="10.5"/>
    <col customWidth="1" max="110" min="110" style="45" width="11.5"/>
    <col customWidth="1" hidden="1" max="111" min="111" style="45" width="11.6666666666667"/>
    <col customWidth="1" hidden="1" max="112" min="112" style="45" width="13.8333333333333"/>
    <col customWidth="1" max="114" min="113" width="16.5"/>
    <col customWidth="1" max="129" min="128" width="29.5"/>
    <col customWidth="1" max="130" min="130" width="30"/>
  </cols>
  <sheetData>
    <row r="1">
      <c r="D1" s="2605" t="n"/>
      <c r="J1" s="2605" t="n"/>
      <c r="P1" s="2605" t="n"/>
      <c r="Q1" s="191" t="n"/>
      <c r="R1" s="191" t="n"/>
      <c r="S1" s="190" t="n"/>
      <c r="T1" s="191" t="n"/>
      <c r="V1" s="2605" t="n"/>
      <c r="W1" s="191" t="n"/>
      <c r="Z1" s="3530" t="n"/>
      <c r="AA1" s="3530" t="n"/>
      <c r="AB1" s="3530" t="n"/>
      <c r="AD1" s="2605" t="n"/>
      <c r="AE1" s="191" t="n"/>
      <c r="AH1" s="190" t="n"/>
      <c r="AI1" s="190" t="n"/>
      <c r="AJ1" s="2605" t="n"/>
      <c r="AL1" s="3531" t="n"/>
      <c r="AQ1" s="190" t="n"/>
      <c r="AU1" s="191" t="n"/>
      <c r="AV1" s="191" t="n"/>
      <c r="AX1" s="2783" t="n"/>
      <c r="BC1" s="3532" t="n"/>
      <c r="BD1" s="191" t="n"/>
      <c r="BF1" s="2783" t="n"/>
      <c r="BK1" s="3532" t="n"/>
      <c r="BL1" s="191" t="n"/>
      <c r="BN1" s="190" t="n"/>
      <c r="BO1" s="190" t="n"/>
      <c r="BQ1" s="2605" t="n"/>
      <c r="BT1" s="1167" t="n"/>
      <c r="BU1" s="1167" t="n"/>
      <c r="BV1" s="191" t="n"/>
      <c r="BX1" s="190" t="n"/>
      <c r="BY1" s="190" t="n"/>
      <c r="CB1" s="3100" t="n"/>
      <c r="CC1" s="191" t="n"/>
      <c r="CF1" s="190" t="n"/>
      <c r="CG1" s="190" t="n"/>
      <c r="CJ1" s="3100" t="n"/>
      <c r="CK1" s="191" t="n"/>
      <c r="CN1" s="190" t="n"/>
      <c r="CO1" s="190" t="n"/>
      <c r="CR1" s="3533" t="n"/>
      <c r="CS1" s="3533" t="n"/>
      <c r="CT1" s="3533" t="n"/>
      <c r="CU1" s="3533" t="n"/>
      <c r="CV1" s="3533" t="n"/>
      <c r="CW1" s="3533" t="n"/>
      <c r="CX1" s="3533" t="n"/>
      <c r="CZ1" s="3437" t="n"/>
      <c r="DD1" s="3437" t="n"/>
      <c r="DX1" s="191" t="n"/>
      <c r="DY1" s="191" t="n"/>
      <c r="DZ1" s="191" t="n"/>
    </row>
    <row customHeight="1" ht="19.5" r="2">
      <c r="A2" s="3534" t="n"/>
      <c r="B2" s="961" t="n"/>
      <c r="C2" s="961" t="n"/>
      <c r="D2" s="3441" t="n">
        <v>46023</v>
      </c>
      <c r="E2" s="3442" t="n"/>
      <c r="F2" s="3442" t="n"/>
      <c r="G2" s="3442" t="n"/>
      <c r="H2" s="3442" t="n"/>
      <c r="I2" s="1022" t="n"/>
      <c r="J2" s="3441" t="n">
        <v>46054</v>
      </c>
      <c r="K2" s="3442" t="n"/>
      <c r="L2" s="3442" t="n"/>
      <c r="M2" s="3442" t="n"/>
      <c r="N2" s="3442" t="n"/>
      <c r="O2" s="1022" t="n"/>
      <c r="P2" s="3441" t="n">
        <v>46082</v>
      </c>
      <c r="Q2" s="3442" t="n"/>
      <c r="R2" s="3442" t="n"/>
      <c r="S2" s="3442" t="n"/>
      <c r="T2" s="3442" t="n"/>
      <c r="U2" s="1022" t="n"/>
      <c r="V2" s="3441" t="n">
        <v>46113</v>
      </c>
      <c r="W2" s="3442" t="n"/>
      <c r="X2" s="3442" t="n"/>
      <c r="Y2" s="3442" t="n"/>
      <c r="Z2" s="3442" t="n"/>
      <c r="AA2" s="3442" t="n"/>
      <c r="AB2" s="3442" t="n"/>
      <c r="AC2" s="1022" t="n"/>
      <c r="AD2" s="3441" t="n">
        <v>46143</v>
      </c>
      <c r="AE2" s="3442" t="n"/>
      <c r="AF2" s="3442" t="n"/>
      <c r="AG2" s="3442" t="n"/>
      <c r="AH2" s="3442" t="n"/>
      <c r="AI2" s="3442" t="n"/>
      <c r="AJ2" s="3442" t="n"/>
      <c r="AK2" s="3535" t="n"/>
      <c r="AL2" s="3441" t="n">
        <v>46174</v>
      </c>
      <c r="AM2" s="3442" t="n"/>
      <c r="AN2" s="3442" t="n"/>
      <c r="AO2" s="3442" t="n"/>
      <c r="AP2" s="3442" t="n"/>
      <c r="AQ2" s="3442" t="n"/>
      <c r="AR2" s="3442" t="n"/>
      <c r="AS2" s="3442" t="n"/>
      <c r="AT2" s="3535" t="n"/>
      <c r="AU2" s="3441" t="n">
        <v>46204</v>
      </c>
      <c r="AV2" s="3442" t="n"/>
      <c r="AW2" s="3442" t="n"/>
      <c r="AX2" s="3442" t="n"/>
      <c r="AY2" s="3442" t="n"/>
      <c r="AZ2" s="3442" t="n"/>
      <c r="BA2" s="3442" t="n"/>
      <c r="BB2" s="3535" t="n"/>
      <c r="BC2" s="3536" t="n">
        <v>46235</v>
      </c>
      <c r="BJ2" s="3535" t="n"/>
      <c r="BK2" s="3536" t="n">
        <v>46266</v>
      </c>
      <c r="BS2" s="3535" t="n"/>
      <c r="BT2" s="3536" t="n">
        <v>46296</v>
      </c>
      <c r="CA2" s="1022" t="n"/>
      <c r="CB2" s="3536" t="n">
        <v>46327</v>
      </c>
      <c r="CI2" s="1022" t="n"/>
      <c r="CJ2" s="3441" t="n">
        <v>46357</v>
      </c>
      <c r="CK2" s="3442" t="n"/>
      <c r="CL2" s="3442" t="n"/>
      <c r="CM2" s="3442" t="n"/>
      <c r="CN2" s="3442" t="n"/>
      <c r="CO2" s="3442" t="n"/>
      <c r="CP2" s="3442" t="n"/>
      <c r="CQ2" s="3535" t="n"/>
      <c r="CR2" s="1178" t="inlineStr">
        <is>
          <t>Cumulé</t>
        </is>
      </c>
      <c r="CS2" s="3442" t="n"/>
      <c r="CT2" s="3442" t="n"/>
      <c r="CU2" s="3442" t="n"/>
      <c r="CV2" s="3442" t="n"/>
      <c r="CW2" s="3442" t="n"/>
      <c r="CX2" s="3442" t="n"/>
      <c r="CZ2" s="1226" t="inlineStr">
        <is>
          <t>Annuel</t>
        </is>
      </c>
    </row>
    <row customHeight="1" ht="19.5" r="3">
      <c r="A3" s="963" t="n"/>
      <c r="B3" s="961" t="n"/>
      <c r="C3" s="961" t="n"/>
      <c r="D3" s="964" t="inlineStr">
        <is>
          <t>Réel</t>
        </is>
      </c>
      <c r="E3" s="990">
        <f>+D3</f>
        <v/>
      </c>
      <c r="F3" s="990" t="inlineStr">
        <is>
          <t>Budget</t>
        </is>
      </c>
      <c r="G3" s="990" t="inlineStr">
        <is>
          <t>Ecart vs.</t>
        </is>
      </c>
      <c r="H3" s="3537" t="inlineStr">
        <is>
          <t>% Evol/</t>
        </is>
      </c>
      <c r="I3" s="3537" t="n"/>
      <c r="J3" s="964" t="inlineStr">
        <is>
          <t>Réel</t>
        </is>
      </c>
      <c r="K3" s="990">
        <f>+J3</f>
        <v/>
      </c>
      <c r="L3" s="990" t="inlineStr">
        <is>
          <t>Budget</t>
        </is>
      </c>
      <c r="M3" s="3538" t="inlineStr">
        <is>
          <t>Ecart vs.</t>
        </is>
      </c>
      <c r="N3" s="3537" t="inlineStr">
        <is>
          <t>% Evol/</t>
        </is>
      </c>
      <c r="O3" s="3537" t="n"/>
      <c r="P3" s="964" t="inlineStr">
        <is>
          <t>Réel</t>
        </is>
      </c>
      <c r="Q3" s="990">
        <f>+P3</f>
        <v/>
      </c>
      <c r="R3" s="990" t="inlineStr">
        <is>
          <t>Budget</t>
        </is>
      </c>
      <c r="S3" s="990" t="inlineStr">
        <is>
          <t>Ecart vs.</t>
        </is>
      </c>
      <c r="T3" s="3537" t="inlineStr">
        <is>
          <t>% Evol/</t>
        </is>
      </c>
      <c r="U3" s="3537" t="n"/>
      <c r="V3" s="964" t="inlineStr">
        <is>
          <t>Réel</t>
        </is>
      </c>
      <c r="W3" s="990">
        <f>+V3</f>
        <v/>
      </c>
      <c r="X3" s="990" t="inlineStr">
        <is>
          <t>Budget</t>
        </is>
      </c>
      <c r="Y3" s="990" t="inlineStr">
        <is>
          <t>Actu1</t>
        </is>
      </c>
      <c r="Z3" s="990" t="inlineStr">
        <is>
          <t>Ecart vs.</t>
        </is>
      </c>
      <c r="AA3" s="990" t="inlineStr">
        <is>
          <t>Ecart vs.</t>
        </is>
      </c>
      <c r="AB3" s="3537" t="inlineStr">
        <is>
          <t>% Evol/</t>
        </is>
      </c>
      <c r="AC3" s="3537" t="n"/>
      <c r="AD3" s="964" t="inlineStr">
        <is>
          <t>Réel</t>
        </is>
      </c>
      <c r="AE3" s="990">
        <f>+AD3</f>
        <v/>
      </c>
      <c r="AF3" s="990" t="inlineStr">
        <is>
          <t>Budget</t>
        </is>
      </c>
      <c r="AG3" s="990" t="inlineStr">
        <is>
          <t>Actu1</t>
        </is>
      </c>
      <c r="AH3" s="990" t="inlineStr">
        <is>
          <t>Ecart vs.</t>
        </is>
      </c>
      <c r="AI3" s="1121" t="inlineStr">
        <is>
          <t>Ecart vs.</t>
        </is>
      </c>
      <c r="AJ3" s="3537" t="inlineStr">
        <is>
          <t>% Evol/</t>
        </is>
      </c>
      <c r="AK3" s="3539" t="n"/>
      <c r="AL3" s="964" t="inlineStr">
        <is>
          <t>Réel</t>
        </is>
      </c>
      <c r="AM3" s="990">
        <f>+AL3</f>
        <v/>
      </c>
      <c r="AN3" s="990" t="inlineStr">
        <is>
          <t>Budget</t>
        </is>
      </c>
      <c r="AO3" s="990" t="inlineStr">
        <is>
          <t>Actu1</t>
        </is>
      </c>
      <c r="AP3" s="990" t="inlineStr">
        <is>
          <t>Actu2</t>
        </is>
      </c>
      <c r="AQ3" s="990" t="inlineStr">
        <is>
          <t>Ecart vs.</t>
        </is>
      </c>
      <c r="AR3" s="1121" t="inlineStr">
        <is>
          <t>Ecart vs.</t>
        </is>
      </c>
      <c r="AS3" s="3537" t="inlineStr">
        <is>
          <t>% Evol/</t>
        </is>
      </c>
      <c r="AT3" s="3539" t="n"/>
      <c r="AU3" s="964" t="inlineStr">
        <is>
          <t>Réel</t>
        </is>
      </c>
      <c r="AV3" s="990">
        <f>+AU3</f>
        <v/>
      </c>
      <c r="AW3" s="990" t="inlineStr">
        <is>
          <t>Budget</t>
        </is>
      </c>
      <c r="AX3" s="990" t="inlineStr">
        <is>
          <t>Actu2</t>
        </is>
      </c>
      <c r="AY3" s="990" t="inlineStr">
        <is>
          <t>Ecart vs.</t>
        </is>
      </c>
      <c r="AZ3" s="990" t="inlineStr">
        <is>
          <t>Ecart vs.</t>
        </is>
      </c>
      <c r="BA3" s="3537" t="inlineStr">
        <is>
          <t>% Evol/</t>
        </is>
      </c>
      <c r="BB3" s="3539" t="n"/>
      <c r="BC3" s="964" t="inlineStr">
        <is>
          <t>Réel</t>
        </is>
      </c>
      <c r="BD3" s="990" t="inlineStr">
        <is>
          <t>Réel</t>
        </is>
      </c>
      <c r="BE3" s="990" t="inlineStr">
        <is>
          <t>Budget</t>
        </is>
      </c>
      <c r="BF3" s="990" t="inlineStr">
        <is>
          <t>Actu2</t>
        </is>
      </c>
      <c r="BG3" s="990" t="inlineStr">
        <is>
          <t>Ecart vs.</t>
        </is>
      </c>
      <c r="BH3" s="990" t="inlineStr">
        <is>
          <t>Ecart vs.</t>
        </is>
      </c>
      <c r="BI3" s="3537" t="inlineStr">
        <is>
          <t>% Evol/</t>
        </is>
      </c>
      <c r="BJ3" s="3539" t="n"/>
      <c r="BK3" s="964" t="inlineStr">
        <is>
          <t>Réel</t>
        </is>
      </c>
      <c r="BL3" s="990" t="inlineStr">
        <is>
          <t>Réel</t>
        </is>
      </c>
      <c r="BM3" s="990" t="inlineStr">
        <is>
          <t>Budget</t>
        </is>
      </c>
      <c r="BN3" s="990" t="inlineStr">
        <is>
          <t>Actu2</t>
        </is>
      </c>
      <c r="BO3" s="990" t="inlineStr">
        <is>
          <t>Actu3</t>
        </is>
      </c>
      <c r="BP3" s="990" t="inlineStr">
        <is>
          <t>Ecart vs.</t>
        </is>
      </c>
      <c r="BQ3" s="990" t="inlineStr">
        <is>
          <t>Ecart vs.</t>
        </is>
      </c>
      <c r="BR3" s="3537" t="inlineStr">
        <is>
          <t>% Evol/</t>
        </is>
      </c>
      <c r="BS3" s="3539" t="n"/>
      <c r="BT3" s="964" t="inlineStr">
        <is>
          <t>Réel</t>
        </is>
      </c>
      <c r="BU3" s="990" t="inlineStr">
        <is>
          <t>Réel</t>
        </is>
      </c>
      <c r="BV3" s="990" t="inlineStr">
        <is>
          <t>Budget</t>
        </is>
      </c>
      <c r="BW3" s="990" t="inlineStr">
        <is>
          <t>Actu3</t>
        </is>
      </c>
      <c r="BX3" s="990" t="inlineStr">
        <is>
          <t>Ecart vs.</t>
        </is>
      </c>
      <c r="BY3" s="990" t="inlineStr">
        <is>
          <t>Ecart vs.</t>
        </is>
      </c>
      <c r="BZ3" s="3537" t="inlineStr">
        <is>
          <t>% Evol/</t>
        </is>
      </c>
      <c r="CA3" s="3537" t="n"/>
      <c r="CB3" s="964" t="inlineStr">
        <is>
          <t>Réel</t>
        </is>
      </c>
      <c r="CC3" s="990">
        <f>+CB3</f>
        <v/>
      </c>
      <c r="CD3" s="990" t="inlineStr">
        <is>
          <t>Budget</t>
        </is>
      </c>
      <c r="CE3" s="990" t="inlineStr">
        <is>
          <t>Actu3</t>
        </is>
      </c>
      <c r="CF3" s="990" t="inlineStr">
        <is>
          <t>Ecart vs.</t>
        </is>
      </c>
      <c r="CG3" s="990" t="inlineStr">
        <is>
          <t>Ecart vs.</t>
        </is>
      </c>
      <c r="CH3" s="3537" t="inlineStr">
        <is>
          <t>% Evol/</t>
        </is>
      </c>
      <c r="CI3" s="3537" t="n"/>
      <c r="CJ3" s="964" t="inlineStr">
        <is>
          <t>Réel</t>
        </is>
      </c>
      <c r="CK3" s="990">
        <f>+CJ3</f>
        <v/>
      </c>
      <c r="CL3" s="990" t="inlineStr">
        <is>
          <t>Budget</t>
        </is>
      </c>
      <c r="CM3" s="990" t="inlineStr">
        <is>
          <t>Actu3</t>
        </is>
      </c>
      <c r="CN3" s="990" t="inlineStr">
        <is>
          <t>Ecart vs.</t>
        </is>
      </c>
      <c r="CO3" s="990" t="inlineStr">
        <is>
          <t>Ecart vs.</t>
        </is>
      </c>
      <c r="CP3" s="3537" t="inlineStr">
        <is>
          <t>% Evol/</t>
        </is>
      </c>
      <c r="CQ3" s="3539" t="n"/>
      <c r="CR3" s="1179" t="inlineStr">
        <is>
          <t>Réel</t>
        </is>
      </c>
      <c r="CS3" s="1206">
        <f>+CR3</f>
        <v/>
      </c>
      <c r="CT3" s="1206" t="inlineStr">
        <is>
          <t>Budget</t>
        </is>
      </c>
      <c r="CU3" s="1206" t="inlineStr">
        <is>
          <t>Actu1</t>
        </is>
      </c>
      <c r="CV3" s="1207" t="inlineStr">
        <is>
          <t>Ecart vs.</t>
        </is>
      </c>
      <c r="CW3" s="1207" t="inlineStr">
        <is>
          <t>Ecart vs.</t>
        </is>
      </c>
      <c r="CX3" s="3540" t="inlineStr">
        <is>
          <t>% Evol/</t>
        </is>
      </c>
      <c r="CZ3" s="1228" t="inlineStr">
        <is>
          <t>Budget</t>
        </is>
      </c>
      <c r="DA3" s="1228" t="inlineStr">
        <is>
          <t>Actu1</t>
        </is>
      </c>
      <c r="DB3" s="1228" t="inlineStr">
        <is>
          <t>Actu2</t>
        </is>
      </c>
      <c r="DC3" s="1228" t="inlineStr">
        <is>
          <t>Actu3</t>
        </is>
      </c>
      <c r="DD3" s="1228" t="inlineStr">
        <is>
          <t>Réel</t>
        </is>
      </c>
      <c r="DE3" s="1228" t="inlineStr">
        <is>
          <t>% Bud /</t>
        </is>
      </c>
      <c r="DF3" s="1228" t="inlineStr">
        <is>
          <t>% Actu 1 /</t>
        </is>
      </c>
      <c r="DG3" s="1228" t="inlineStr">
        <is>
          <t>% Actu 2 /</t>
        </is>
      </c>
      <c r="DH3" s="1228" t="inlineStr">
        <is>
          <t>% Actu 3 /</t>
        </is>
      </c>
    </row>
    <row customHeight="1" ht="19.5" r="4">
      <c r="A4" s="963" t="n"/>
      <c r="B4" s="965" t="inlineStr">
        <is>
          <t>En monnaie locale</t>
        </is>
      </c>
      <c r="C4" s="966" t="n"/>
      <c r="D4" s="964" t="inlineStr">
        <is>
          <t>2026</t>
        </is>
      </c>
      <c r="E4" s="990" t="inlineStr">
        <is>
          <t>2025</t>
        </is>
      </c>
      <c r="F4" s="990" t="inlineStr">
        <is>
          <t>2026</t>
        </is>
      </c>
      <c r="G4" s="964" t="inlineStr">
        <is>
          <t>Budget</t>
        </is>
      </c>
      <c r="H4" s="992" t="inlineStr">
        <is>
          <t>2025</t>
        </is>
      </c>
      <c r="I4" s="1023" t="n"/>
      <c r="J4" s="964" t="inlineStr">
        <is>
          <t>2026</t>
        </is>
      </c>
      <c r="K4" s="990" t="inlineStr">
        <is>
          <t>2025</t>
        </is>
      </c>
      <c r="L4" s="990" t="inlineStr">
        <is>
          <t>2026</t>
        </is>
      </c>
      <c r="M4" s="3541" t="inlineStr">
        <is>
          <t>Budget</t>
        </is>
      </c>
      <c r="N4" s="992" t="inlineStr">
        <is>
          <t>2025</t>
        </is>
      </c>
      <c r="O4" s="1023" t="n"/>
      <c r="P4" s="964" t="inlineStr">
        <is>
          <t>2026</t>
        </is>
      </c>
      <c r="Q4" s="990" t="inlineStr">
        <is>
          <t>2025</t>
        </is>
      </c>
      <c r="R4" s="990" t="inlineStr">
        <is>
          <t>2026</t>
        </is>
      </c>
      <c r="S4" s="964" t="inlineStr">
        <is>
          <t>Budget</t>
        </is>
      </c>
      <c r="T4" s="992" t="inlineStr">
        <is>
          <t>2025</t>
        </is>
      </c>
      <c r="U4" s="1023" t="n"/>
      <c r="V4" s="964" t="inlineStr">
        <is>
          <t>2026</t>
        </is>
      </c>
      <c r="W4" s="990" t="inlineStr">
        <is>
          <t>2025</t>
        </is>
      </c>
      <c r="X4" s="990" t="inlineStr">
        <is>
          <t>2026</t>
        </is>
      </c>
      <c r="Y4" s="990" t="inlineStr">
        <is>
          <t>2026</t>
        </is>
      </c>
      <c r="Z4" s="964" t="inlineStr">
        <is>
          <t>Budget</t>
        </is>
      </c>
      <c r="AA4" s="964" t="inlineStr">
        <is>
          <t>Actu1</t>
        </is>
      </c>
      <c r="AB4" s="992" t="inlineStr">
        <is>
          <t>2025</t>
        </is>
      </c>
      <c r="AC4" s="1023" t="n"/>
      <c r="AD4" s="964" t="inlineStr">
        <is>
          <t>2026</t>
        </is>
      </c>
      <c r="AE4" s="990" t="inlineStr">
        <is>
          <t>2025</t>
        </is>
      </c>
      <c r="AF4" s="990" t="inlineStr">
        <is>
          <t>2026</t>
        </is>
      </c>
      <c r="AG4" s="990" t="inlineStr">
        <is>
          <t>2026</t>
        </is>
      </c>
      <c r="AH4" s="964" t="inlineStr">
        <is>
          <t>Budget</t>
        </is>
      </c>
      <c r="AI4" s="1122" t="inlineStr">
        <is>
          <t>Actu1</t>
        </is>
      </c>
      <c r="AJ4" s="992" t="inlineStr">
        <is>
          <t>2025</t>
        </is>
      </c>
      <c r="AK4" s="1152" t="n"/>
      <c r="AL4" s="964" t="inlineStr">
        <is>
          <t>2026</t>
        </is>
      </c>
      <c r="AM4" s="990" t="inlineStr">
        <is>
          <t>2025</t>
        </is>
      </c>
      <c r="AN4" s="990" t="inlineStr">
        <is>
          <t>2026</t>
        </is>
      </c>
      <c r="AO4" s="990" t="inlineStr">
        <is>
          <t>2026</t>
        </is>
      </c>
      <c r="AP4" s="990" t="inlineStr">
        <is>
          <t>2026</t>
        </is>
      </c>
      <c r="AQ4" s="964" t="inlineStr">
        <is>
          <t>Budget</t>
        </is>
      </c>
      <c r="AR4" s="1122" t="inlineStr">
        <is>
          <t>Actu2</t>
        </is>
      </c>
      <c r="AS4" s="992" t="inlineStr">
        <is>
          <t>2025</t>
        </is>
      </c>
      <c r="AT4" s="1152" t="n"/>
      <c r="AU4" s="964" t="inlineStr">
        <is>
          <t>2026</t>
        </is>
      </c>
      <c r="AV4" s="990" t="inlineStr">
        <is>
          <t>2025</t>
        </is>
      </c>
      <c r="AW4" s="990" t="inlineStr">
        <is>
          <t>2026</t>
        </is>
      </c>
      <c r="AX4" s="990" t="inlineStr">
        <is>
          <t>2026</t>
        </is>
      </c>
      <c r="AY4" s="964" t="inlineStr">
        <is>
          <t>Budget</t>
        </is>
      </c>
      <c r="AZ4" s="964" t="inlineStr">
        <is>
          <t>Actu2</t>
        </is>
      </c>
      <c r="BA4" s="992" t="inlineStr">
        <is>
          <t>2025</t>
        </is>
      </c>
      <c r="BB4" s="1152" t="n"/>
      <c r="BC4" s="964" t="inlineStr">
        <is>
          <t>2026</t>
        </is>
      </c>
      <c r="BD4" s="990" t="inlineStr">
        <is>
          <t>2025</t>
        </is>
      </c>
      <c r="BE4" s="990" t="inlineStr">
        <is>
          <t>2026</t>
        </is>
      </c>
      <c r="BF4" s="990" t="inlineStr">
        <is>
          <t>2026</t>
        </is>
      </c>
      <c r="BG4" s="964" t="inlineStr">
        <is>
          <t>Budget</t>
        </is>
      </c>
      <c r="BH4" s="964" t="inlineStr">
        <is>
          <t>Actu2</t>
        </is>
      </c>
      <c r="BI4" s="992" t="inlineStr">
        <is>
          <t>2025</t>
        </is>
      </c>
      <c r="BJ4" s="1152" t="n"/>
      <c r="BK4" s="964" t="inlineStr">
        <is>
          <t>2026</t>
        </is>
      </c>
      <c r="BL4" s="990" t="inlineStr">
        <is>
          <t>2025</t>
        </is>
      </c>
      <c r="BM4" s="990" t="inlineStr">
        <is>
          <t>2026</t>
        </is>
      </c>
      <c r="BN4" s="990" t="inlineStr">
        <is>
          <t>2026</t>
        </is>
      </c>
      <c r="BO4" s="990" t="inlineStr">
        <is>
          <t>2026</t>
        </is>
      </c>
      <c r="BP4" s="964" t="inlineStr">
        <is>
          <t>Budget</t>
        </is>
      </c>
      <c r="BQ4" s="964" t="inlineStr">
        <is>
          <t>Actu3</t>
        </is>
      </c>
      <c r="BR4" s="992" t="inlineStr">
        <is>
          <t>2025</t>
        </is>
      </c>
      <c r="BS4" s="1152" t="n"/>
      <c r="BT4" s="964" t="inlineStr">
        <is>
          <t>2026</t>
        </is>
      </c>
      <c r="BU4" s="990" t="inlineStr">
        <is>
          <t>2025</t>
        </is>
      </c>
      <c r="BV4" s="990" t="inlineStr">
        <is>
          <t>2026</t>
        </is>
      </c>
      <c r="BW4" s="990" t="inlineStr">
        <is>
          <t>2026</t>
        </is>
      </c>
      <c r="BX4" s="964" t="inlineStr">
        <is>
          <t>Budget</t>
        </is>
      </c>
      <c r="BY4" s="964" t="inlineStr">
        <is>
          <t>Actu3</t>
        </is>
      </c>
      <c r="BZ4" s="992" t="inlineStr">
        <is>
          <t>2025</t>
        </is>
      </c>
      <c r="CA4" s="1023" t="n"/>
      <c r="CB4" s="964" t="inlineStr">
        <is>
          <t>2026</t>
        </is>
      </c>
      <c r="CC4" s="990" t="inlineStr">
        <is>
          <t>2025</t>
        </is>
      </c>
      <c r="CD4" s="990" t="inlineStr">
        <is>
          <t>2026</t>
        </is>
      </c>
      <c r="CE4" s="990" t="inlineStr">
        <is>
          <t>2026</t>
        </is>
      </c>
      <c r="CF4" s="964" t="inlineStr">
        <is>
          <t>Budget</t>
        </is>
      </c>
      <c r="CG4" s="964" t="inlineStr">
        <is>
          <t>Actu3</t>
        </is>
      </c>
      <c r="CH4" s="992" t="inlineStr">
        <is>
          <t>2025</t>
        </is>
      </c>
      <c r="CI4" s="1023" t="n"/>
      <c r="CJ4" s="964" t="inlineStr">
        <is>
          <t>2026</t>
        </is>
      </c>
      <c r="CK4" s="990" t="inlineStr">
        <is>
          <t>2025</t>
        </is>
      </c>
      <c r="CL4" s="990" t="inlineStr">
        <is>
          <t>2026</t>
        </is>
      </c>
      <c r="CM4" s="990" t="inlineStr">
        <is>
          <t>2026</t>
        </is>
      </c>
      <c r="CN4" s="964" t="inlineStr">
        <is>
          <t>Budget</t>
        </is>
      </c>
      <c r="CO4" s="964" t="inlineStr">
        <is>
          <t>Actu3</t>
        </is>
      </c>
      <c r="CP4" s="992" t="inlineStr">
        <is>
          <t>2025</t>
        </is>
      </c>
      <c r="CQ4" s="1152" t="n"/>
      <c r="CR4" s="1180" t="inlineStr">
        <is>
          <t>2026</t>
        </is>
      </c>
      <c r="CS4" s="1208" t="inlineStr">
        <is>
          <t>2026</t>
        </is>
      </c>
      <c r="CT4" s="1208" t="inlineStr">
        <is>
          <t>2026</t>
        </is>
      </c>
      <c r="CU4" s="1208" t="inlineStr">
        <is>
          <t>2026
2025</t>
        </is>
      </c>
      <c r="CV4" s="1209" t="inlineStr">
        <is>
          <t>Budget</t>
        </is>
      </c>
      <c r="CW4" s="1209" t="inlineStr">
        <is>
          <t>Actu1</t>
        </is>
      </c>
      <c r="CX4" s="1229" t="n">
        <v>2025</v>
      </c>
      <c r="CZ4" s="1230" t="inlineStr">
        <is>
          <t>2026</t>
        </is>
      </c>
      <c r="DA4" s="1247" t="inlineStr">
        <is>
          <t>2025</t>
        </is>
      </c>
      <c r="DB4" s="1247" t="inlineStr">
        <is>
          <t>2025</t>
        </is>
      </c>
      <c r="DC4" s="1247" t="inlineStr">
        <is>
          <t>2025</t>
        </is>
      </c>
      <c r="DD4" s="1247" t="inlineStr">
        <is>
          <t>2025</t>
        </is>
      </c>
      <c r="DE4" s="1247" t="inlineStr">
        <is>
          <t>2025</t>
        </is>
      </c>
      <c r="DF4" s="1247" t="inlineStr">
        <is>
          <t>2025</t>
        </is>
      </c>
      <c r="DG4" s="1247" t="inlineStr">
        <is>
          <t>2025</t>
        </is>
      </c>
      <c r="DH4" s="1247" t="inlineStr">
        <is>
          <t>2025</t>
        </is>
      </c>
      <c r="DX4" s="358" t="n"/>
      <c r="DY4" s="358" t="n"/>
      <c r="DZ4" s="358" t="n"/>
    </row>
    <row customFormat="1" customHeight="1" ht="15.75" r="5" s="45">
      <c r="A5" s="963" t="n"/>
      <c r="B5" s="961" t="n"/>
      <c r="C5" s="961" t="n"/>
      <c r="D5" s="967" t="n"/>
      <c r="E5" s="993" t="n"/>
      <c r="F5" s="993" t="n"/>
      <c r="G5" s="994" t="n"/>
      <c r="H5" s="3542" t="n"/>
      <c r="I5" s="3543" t="n"/>
      <c r="J5" s="967" t="n"/>
      <c r="K5" s="993" t="n"/>
      <c r="L5" s="993" t="n"/>
      <c r="M5" s="3544" t="n"/>
      <c r="N5" s="3542" t="n"/>
      <c r="O5" s="3543" t="n"/>
      <c r="P5" s="967" t="n"/>
      <c r="Q5" s="993" t="n"/>
      <c r="R5" s="993" t="n"/>
      <c r="S5" s="994" t="n"/>
      <c r="T5" s="3542" t="n"/>
      <c r="U5" s="3543" t="n"/>
      <c r="V5" s="967" t="n"/>
      <c r="W5" s="993" t="n"/>
      <c r="X5" s="993" t="n"/>
      <c r="Y5" s="993" t="n"/>
      <c r="Z5" s="994" t="n"/>
      <c r="AA5" s="994" t="n"/>
      <c r="AB5" s="3545" t="n"/>
      <c r="AC5" s="3543" t="n"/>
      <c r="AD5" s="967" t="n"/>
      <c r="AE5" s="993" t="n"/>
      <c r="AF5" s="993" t="n"/>
      <c r="AG5" s="993" t="n"/>
      <c r="AH5" s="994" t="n"/>
      <c r="AI5" s="1123" t="n"/>
      <c r="AJ5" s="3542" t="n"/>
      <c r="AK5" s="3546" t="n"/>
      <c r="AL5" s="3547" t="n"/>
      <c r="AM5" s="3548" t="n"/>
      <c r="AN5" s="3548" t="n"/>
      <c r="AO5" s="3548" t="n"/>
      <c r="AP5" s="3548" t="n"/>
      <c r="AQ5" s="994" t="n"/>
      <c r="AR5" s="994" t="n"/>
      <c r="AS5" s="3542" t="n"/>
      <c r="AT5" s="3546" t="n"/>
      <c r="AU5" s="967" t="n"/>
      <c r="AV5" s="993" t="n"/>
      <c r="AW5" s="993" t="n"/>
      <c r="AX5" s="993" t="n"/>
      <c r="AY5" s="994" t="n"/>
      <c r="AZ5" s="994" t="n"/>
      <c r="BA5" s="3542" t="n"/>
      <c r="BB5" s="3546" t="n"/>
      <c r="BC5" s="967" t="n"/>
      <c r="BD5" s="993" t="n"/>
      <c r="BE5" s="993" t="n"/>
      <c r="BF5" s="993" t="n"/>
      <c r="BG5" s="994" t="n"/>
      <c r="BH5" s="994" t="n"/>
      <c r="BI5" s="994" t="n"/>
      <c r="BJ5" s="3546" t="n"/>
      <c r="BK5" s="967" t="n"/>
      <c r="BL5" s="993" t="n"/>
      <c r="BM5" s="993" t="n"/>
      <c r="BN5" s="993" t="n"/>
      <c r="BO5" s="993" t="n"/>
      <c r="BP5" s="994" t="n"/>
      <c r="BQ5" s="994" t="n"/>
      <c r="BR5" s="994" t="n"/>
      <c r="BS5" s="3546" t="n"/>
      <c r="BT5" s="967" t="n"/>
      <c r="BU5" s="1168" t="n"/>
      <c r="BV5" s="3549" t="n"/>
      <c r="BW5" s="993" t="n"/>
      <c r="BX5" s="994" t="n"/>
      <c r="BY5" s="994" t="n"/>
      <c r="BZ5" s="3542" t="n"/>
      <c r="CA5" s="3543" t="n"/>
      <c r="CB5" s="967" t="n"/>
      <c r="CC5" s="3549" t="n"/>
      <c r="CD5" s="993" t="n"/>
      <c r="CE5" s="993" t="n"/>
      <c r="CF5" s="994" t="n"/>
      <c r="CG5" s="994" t="n"/>
      <c r="CH5" s="3542" t="n"/>
      <c r="CI5" s="3543" t="n"/>
      <c r="CJ5" s="967" t="n"/>
      <c r="CK5" s="3549" t="n"/>
      <c r="CL5" s="993" t="n"/>
      <c r="CM5" s="993" t="n"/>
      <c r="CN5" s="994" t="n"/>
      <c r="CO5" s="994" t="n"/>
      <c r="CP5" s="3542" t="n"/>
      <c r="CQ5" s="3546" t="n"/>
      <c r="CR5" s="1181" t="n"/>
      <c r="CS5" s="1210" t="n"/>
      <c r="CT5" s="1210" t="n"/>
      <c r="CU5" s="1210" t="n"/>
      <c r="CV5" s="1210" t="n"/>
      <c r="CW5" s="1210" t="n"/>
      <c r="CX5" s="3543" t="n"/>
      <c r="CZ5" s="1210" t="n"/>
      <c r="DA5" s="1210" t="n"/>
      <c r="DB5" s="1210" t="n"/>
      <c r="DC5" s="1210" t="n"/>
      <c r="DD5" s="1210" t="n"/>
      <c r="DE5" s="1210" t="n"/>
      <c r="DF5" s="1210" t="n"/>
      <c r="DG5" s="1210" t="n"/>
      <c r="DH5" s="1210" t="n"/>
      <c r="DX5" s="359" t="n"/>
      <c r="DY5" s="359" t="n"/>
      <c r="DZ5" s="359" t="n"/>
    </row>
    <row customHeight="1" ht="15.75" r="6">
      <c r="A6" s="968" t="inlineStr">
        <is>
          <t>Parc Data Mobile actif (90 jrs)</t>
        </is>
      </c>
      <c r="B6" s="3452" t="n"/>
      <c r="C6" s="961" t="n"/>
      <c r="D6" s="969" t="n">
        <v>2574664</v>
      </c>
      <c r="E6" s="3550" t="n">
        <v>3017908</v>
      </c>
      <c r="F6" s="997" t="n">
        <v>2743699.498401758</v>
      </c>
      <c r="G6" s="998" t="n">
        <v>-169035.4984017583</v>
      </c>
      <c r="H6" s="3551" t="n">
        <v>-0.1468712763941115</v>
      </c>
      <c r="I6" s="3551" t="n"/>
      <c r="J6" s="1025" t="n">
        <v>2493307</v>
      </c>
      <c r="K6" s="3552" t="n">
        <v>2884703</v>
      </c>
      <c r="L6" s="1027" t="n">
        <v>2781472.615624283</v>
      </c>
      <c r="M6" s="3553" t="n">
        <v>-288165.615624283</v>
      </c>
      <c r="N6" s="1044" t="n">
        <v>-0.1356798256180966</v>
      </c>
      <c r="O6" s="3554" t="n"/>
      <c r="P6" s="1025" t="n">
        <v>2538514</v>
      </c>
      <c r="Q6" s="3552" t="n">
        <v>2933286</v>
      </c>
      <c r="R6" s="1027" t="n">
        <v>2798177.75688489</v>
      </c>
      <c r="S6" s="3553" t="n">
        <v>-259663.7568848901</v>
      </c>
      <c r="T6" s="1044" t="n">
        <v>-0.1345835353252292</v>
      </c>
      <c r="U6" s="3554" t="n"/>
      <c r="V6" s="1063" t="n">
        <v>2508542</v>
      </c>
      <c r="W6" s="1063" t="n">
        <v>2915326</v>
      </c>
      <c r="X6" s="1063" t="n">
        <v>2826408.76438782</v>
      </c>
      <c r="Y6" s="1063" t="n">
        <v>2541408.004290577</v>
      </c>
      <c r="Z6" s="3555" t="n">
        <v>-317866.7643878204</v>
      </c>
      <c r="AA6" s="3555" t="n">
        <v>-32866.00429057702</v>
      </c>
      <c r="AB6" s="3556" t="n">
        <v>-0.139532937311299</v>
      </c>
      <c r="AC6" s="3554" t="n"/>
      <c r="AD6" s="1100" t="n"/>
      <c r="AE6" s="1100" t="n"/>
      <c r="AF6" s="1101" t="n"/>
      <c r="AG6" s="1101" t="n"/>
      <c r="AH6" s="3557" t="n"/>
      <c r="AI6" s="3557" t="n"/>
      <c r="AJ6" s="3558" t="n"/>
      <c r="AK6" s="3559" t="n"/>
      <c r="AL6" s="1100" t="n"/>
      <c r="AM6" s="1100" t="n"/>
      <c r="AN6" s="1101" t="n"/>
      <c r="AO6" s="1101" t="n"/>
      <c r="AP6" s="3557" t="n"/>
      <c r="AQ6" s="3557" t="n"/>
      <c r="AR6" s="3558" t="n"/>
      <c r="AS6" s="3558" t="n"/>
      <c r="AT6" s="3559" t="n"/>
      <c r="AU6" s="1100" t="n"/>
      <c r="AV6" s="1100" t="n"/>
      <c r="AW6" s="1101" t="n"/>
      <c r="AX6" s="1101" t="n"/>
      <c r="AY6" s="3557" t="n"/>
      <c r="AZ6" s="3557" t="n"/>
      <c r="BA6" s="3558" t="n"/>
      <c r="BB6" s="3558" t="n"/>
      <c r="BC6" s="1100" t="n"/>
      <c r="BD6" s="1100" t="n"/>
      <c r="BE6" s="1101" t="n"/>
      <c r="BF6" s="1101" t="n"/>
      <c r="BG6" s="3557" t="n"/>
      <c r="BH6" s="3557" t="n"/>
      <c r="BI6" s="3558" t="n"/>
      <c r="BJ6" s="3559" t="n"/>
      <c r="BK6" s="1100" t="n"/>
      <c r="BL6" s="1100" t="n"/>
      <c r="BM6" s="1101" t="n"/>
      <c r="BN6" s="1101" t="n"/>
      <c r="BO6" s="1100" t="n"/>
      <c r="BP6" s="3557" t="n"/>
      <c r="BQ6" s="3557" t="n"/>
      <c r="BR6" s="3558" t="n"/>
      <c r="BS6" s="3559" t="n"/>
      <c r="BT6" s="1100" t="n"/>
      <c r="BU6" s="1100" t="n"/>
      <c r="BV6" s="1101" t="n"/>
      <c r="BW6" s="1100" t="n"/>
      <c r="BX6" s="3557" t="n"/>
      <c r="BY6" s="3557" t="n"/>
      <c r="BZ6" s="3558" t="n"/>
      <c r="CA6" s="3560" t="n"/>
      <c r="CB6" s="1100" t="n"/>
      <c r="CC6" s="1100" t="n"/>
      <c r="CD6" s="1101" t="n"/>
      <c r="CE6" s="1100" t="n"/>
      <c r="CF6" s="3557" t="n"/>
      <c r="CG6" s="3557" t="n"/>
      <c r="CH6" s="3558" t="n"/>
      <c r="CI6" s="3560" t="n"/>
      <c r="CJ6" s="1100" t="n"/>
      <c r="CK6" s="1100" t="n"/>
      <c r="CL6" s="1101" t="n"/>
      <c r="CM6" s="1100" t="n"/>
      <c r="CN6" s="3557" t="n"/>
      <c r="CO6" s="3557" t="n"/>
      <c r="CP6" s="3558" t="n"/>
      <c r="CQ6" s="1159" t="n"/>
      <c r="CR6" s="1182" t="n">
        <v>2508542</v>
      </c>
      <c r="CS6" s="1182" t="n">
        <v>2915326</v>
      </c>
      <c r="CT6" s="1182" t="n">
        <v>2826408.76438782</v>
      </c>
      <c r="CU6" s="1182" t="n"/>
      <c r="CV6" s="1211" t="n">
        <v>-317866.7643878204</v>
      </c>
      <c r="CW6" s="1211" t="n"/>
      <c r="CX6" s="3561">
        <f>IFERROR(CR6/CS6-1,"-")</f>
        <v/>
      </c>
      <c r="CY6" s="1116" t="n"/>
      <c r="CZ6" s="1182" t="n">
        <v>3030619.213736061</v>
      </c>
      <c r="DA6" s="3562" t="n">
        <v>3097404.902991577</v>
      </c>
      <c r="DB6" s="3562" t="n"/>
      <c r="DC6" s="1182" t="n"/>
      <c r="DD6" s="3563" t="n">
        <v>2577065</v>
      </c>
      <c r="DE6" s="1263">
        <f>CZ6/$DD6-1</f>
        <v/>
      </c>
      <c r="DF6" s="1264">
        <f>DA6/$DD6-1</f>
        <v/>
      </c>
      <c r="DG6" s="1264">
        <f>DB6/$DD6-1</f>
        <v/>
      </c>
      <c r="DH6" s="1264">
        <f>DC6/$DD6-1</f>
        <v/>
      </c>
    </row>
    <row r="7">
      <c r="A7" s="970" t="inlineStr">
        <is>
          <t>2G</t>
        </is>
      </c>
      <c r="B7" s="3564" t="n"/>
      <c r="C7" s="961" t="n"/>
      <c r="D7" s="971" t="n">
        <v>656777</v>
      </c>
      <c r="E7" s="971" t="n">
        <v>995308</v>
      </c>
      <c r="F7" s="971" t="n">
        <v>739967.1059912686</v>
      </c>
      <c r="G7" s="1000" t="n">
        <v>-83190.10599126865</v>
      </c>
      <c r="H7" s="3565" t="n">
        <v>-0.3401268752989024</v>
      </c>
      <c r="I7" s="3565" t="n"/>
      <c r="J7" s="1028" t="n">
        <v>614784</v>
      </c>
      <c r="K7" s="1028" t="n">
        <v>963137</v>
      </c>
      <c r="L7" s="1028" t="n">
        <v>733808.3027920142</v>
      </c>
      <c r="M7" s="3566" t="n">
        <v>-119024.3027920142</v>
      </c>
      <c r="N7" s="1047" t="n">
        <v>-0.3616858245504014</v>
      </c>
      <c r="O7" s="1048" t="n"/>
      <c r="P7" s="1028" t="n">
        <v>623875</v>
      </c>
      <c r="Q7" s="1028" t="n">
        <v>992147</v>
      </c>
      <c r="R7" s="1028" t="n">
        <v>727700.7597860036</v>
      </c>
      <c r="S7" s="3566" t="n">
        <v>-103825.7597860036</v>
      </c>
      <c r="T7" s="1047" t="n">
        <v>-0.3711869309688988</v>
      </c>
      <c r="U7" s="1048" t="n"/>
      <c r="V7" s="1063" t="n">
        <v>620894</v>
      </c>
      <c r="W7" s="1063" t="n">
        <v>978846</v>
      </c>
      <c r="X7" s="1063" t="n">
        <v>721644.0503307015</v>
      </c>
      <c r="Y7" s="1063" t="n">
        <v>601493.8466433232</v>
      </c>
      <c r="Z7" s="3567" t="n">
        <v>-100750.0503307015</v>
      </c>
      <c r="AA7" s="3567" t="n">
        <v>19400.1533566768</v>
      </c>
      <c r="AB7" s="3568" t="n">
        <v>-0.3656877588507284</v>
      </c>
      <c r="AC7" s="1048" t="n"/>
      <c r="AD7" s="1102" t="n"/>
      <c r="AE7" s="1102" t="n"/>
      <c r="AF7" s="1102" t="n"/>
      <c r="AG7" s="1126" t="n"/>
      <c r="AH7" s="3569" t="n"/>
      <c r="AI7" s="3569" t="n"/>
      <c r="AJ7" s="1128" t="n"/>
      <c r="AK7" s="1157" t="n"/>
      <c r="AL7" s="1102" t="n"/>
      <c r="AM7" s="1102" t="n"/>
      <c r="AN7" s="1102" t="n"/>
      <c r="AO7" s="1126" t="n"/>
      <c r="AP7" s="3569" t="n"/>
      <c r="AQ7" s="3569" t="n"/>
      <c r="AR7" s="1128" t="n"/>
      <c r="AS7" s="1128" t="n"/>
      <c r="AT7" s="1157" t="n"/>
      <c r="AU7" s="1102" t="n"/>
      <c r="AV7" s="1102" t="n"/>
      <c r="AW7" s="1102" t="n"/>
      <c r="AX7" s="1126" t="n"/>
      <c r="AY7" s="3569" t="n"/>
      <c r="AZ7" s="3569" t="n"/>
      <c r="BA7" s="1128" t="n"/>
      <c r="BB7" s="1128" t="n"/>
      <c r="BC7" s="1102" t="n"/>
      <c r="BD7" s="1102" t="n"/>
      <c r="BE7" s="1102" t="n"/>
      <c r="BF7" s="1126" t="n"/>
      <c r="BG7" s="3569" t="n"/>
      <c r="BH7" s="3569" t="n"/>
      <c r="BI7" s="1128" t="n"/>
      <c r="BJ7" s="1157" t="n"/>
      <c r="BK7" s="1102" t="n"/>
      <c r="BL7" s="1102" t="n"/>
      <c r="BM7" s="1102" t="n"/>
      <c r="BN7" s="1126" t="n"/>
      <c r="BO7" s="1102" t="n"/>
      <c r="BP7" s="3569" t="n"/>
      <c r="BQ7" s="3569" t="n"/>
      <c r="BR7" s="1128" t="n"/>
      <c r="BS7" s="1157" t="n"/>
      <c r="BT7" s="1102" t="n"/>
      <c r="BU7" s="1102" t="n"/>
      <c r="BV7" s="1102" t="n"/>
      <c r="BW7" s="1102" t="n"/>
      <c r="BX7" s="3569" t="n"/>
      <c r="BY7" s="3569" t="n"/>
      <c r="BZ7" s="1128" t="n"/>
      <c r="CA7" s="1172" t="n"/>
      <c r="CB7" s="1102" t="n"/>
      <c r="CC7" s="1102" t="n"/>
      <c r="CD7" s="1102" t="n"/>
      <c r="CE7" s="1102" t="n"/>
      <c r="CF7" s="3569" t="n"/>
      <c r="CG7" s="3569" t="n"/>
      <c r="CH7" s="1128" t="n"/>
      <c r="CI7" s="1172" t="n"/>
      <c r="CJ7" s="1102" t="n"/>
      <c r="CK7" s="1102" t="n"/>
      <c r="CL7" s="1102" t="n"/>
      <c r="CM7" s="1102" t="n"/>
      <c r="CN7" s="3569" t="n"/>
      <c r="CO7" s="3569" t="n"/>
      <c r="CP7" s="1128" t="n"/>
      <c r="CQ7" s="1157" t="n"/>
      <c r="CR7" s="1183" t="n">
        <v>620894</v>
      </c>
      <c r="CS7" s="1183" t="n">
        <v>978846</v>
      </c>
      <c r="CT7" s="1183" t="n">
        <v>721644.0503307015</v>
      </c>
      <c r="CU7" s="1183" t="n"/>
      <c r="CV7" s="1212" t="n">
        <v>-100750.0503307015</v>
      </c>
      <c r="CW7" s="1212" t="n"/>
      <c r="CX7" s="3570">
        <f>IFERROR(CR7/CS7-1,"-")</f>
        <v/>
      </c>
      <c r="CY7" s="1116" t="n"/>
      <c r="CZ7" s="1183" t="n">
        <v>674970.343691046</v>
      </c>
      <c r="DA7" s="3571" t="n">
        <v>946516.8710109668</v>
      </c>
      <c r="DB7" s="3571" t="n"/>
      <c r="DC7" s="1183" t="n"/>
      <c r="DD7" s="3572" t="n">
        <v>665089</v>
      </c>
      <c r="DE7" s="1265">
        <f>CZ7/$DD7-1</f>
        <v/>
      </c>
      <c r="DF7" s="1266">
        <f>DA7/$DD7-1</f>
        <v/>
      </c>
      <c r="DG7" s="1266">
        <f>DB7/$DD7-1</f>
        <v/>
      </c>
      <c r="DH7" s="1266">
        <f>DC7/$DD7-1</f>
        <v/>
      </c>
    </row>
    <row r="8">
      <c r="A8" s="972" t="inlineStr">
        <is>
          <t>3G</t>
        </is>
      </c>
      <c r="B8" s="973" t="n"/>
      <c r="C8" s="961" t="n"/>
      <c r="D8" s="974" t="n">
        <v>372663</v>
      </c>
      <c r="E8" s="974" t="n">
        <v>617165</v>
      </c>
      <c r="F8" s="974" t="n">
        <v>414320.1373100011</v>
      </c>
      <c r="G8" s="1002" t="n">
        <v>-41657.13731000107</v>
      </c>
      <c r="H8" s="3573" t="n">
        <v>-0.396169581878428</v>
      </c>
      <c r="I8" s="3573" t="n"/>
      <c r="J8" s="1029" t="n">
        <v>355926</v>
      </c>
      <c r="K8" s="1029" t="n">
        <v>583583</v>
      </c>
      <c r="L8" s="1029" t="n">
        <v>412581.5780481921</v>
      </c>
      <c r="M8" s="3574" t="n">
        <v>-56655.57804819214</v>
      </c>
      <c r="N8" s="1050" t="n">
        <v>-0.3901021791244775</v>
      </c>
      <c r="O8" s="1051" t="n"/>
      <c r="P8" s="1029" t="n">
        <v>345705</v>
      </c>
      <c r="Q8" s="1029" t="n">
        <v>568911</v>
      </c>
      <c r="R8" s="1029" t="n">
        <v>410850.3140830261</v>
      </c>
      <c r="S8" s="3574" t="n">
        <v>-65145.31408302614</v>
      </c>
      <c r="T8" s="1050" t="n">
        <v>-0.3923390477596671</v>
      </c>
      <c r="U8" s="1051" t="n"/>
      <c r="V8" s="1064" t="n">
        <v>329741</v>
      </c>
      <c r="W8" s="1064" t="n">
        <v>537767</v>
      </c>
      <c r="X8" s="1064" t="n">
        <v>409126.3148021712</v>
      </c>
      <c r="Y8" s="1064" t="n">
        <v>336936.353348335</v>
      </c>
      <c r="Z8" s="3575" t="n">
        <v>-79385.3148021712</v>
      </c>
      <c r="AA8" s="3575" t="n">
        <v>-7195.353348335018</v>
      </c>
      <c r="AB8" s="3576" t="n">
        <v>-0.3868329592555884</v>
      </c>
      <c r="AC8" s="1051" t="n"/>
      <c r="AD8" s="1103" t="n"/>
      <c r="AE8" s="1103" t="n"/>
      <c r="AF8" s="1103" t="n"/>
      <c r="AG8" s="1106" t="n"/>
      <c r="AH8" s="3577" t="n"/>
      <c r="AI8" s="3577" t="n"/>
      <c r="AJ8" s="1130" t="n"/>
      <c r="AK8" s="1158" t="n"/>
      <c r="AL8" s="1103" t="n"/>
      <c r="AM8" s="1103" t="n"/>
      <c r="AN8" s="1103" t="n"/>
      <c r="AO8" s="1106" t="n"/>
      <c r="AP8" s="3577" t="n"/>
      <c r="AQ8" s="3577" t="n"/>
      <c r="AR8" s="1130" t="n"/>
      <c r="AS8" s="1130" t="n"/>
      <c r="AT8" s="1158" t="n"/>
      <c r="AU8" s="1103" t="n"/>
      <c r="AV8" s="1103" t="n"/>
      <c r="AW8" s="1103" t="n"/>
      <c r="AX8" s="1106" t="n"/>
      <c r="AY8" s="3577" t="n"/>
      <c r="AZ8" s="3577" t="n"/>
      <c r="BA8" s="1130" t="n"/>
      <c r="BB8" s="1130" t="n"/>
      <c r="BC8" s="1103" t="n"/>
      <c r="BD8" s="1103" t="n"/>
      <c r="BE8" s="1103" t="n"/>
      <c r="BF8" s="1106" t="n"/>
      <c r="BG8" s="3577" t="n"/>
      <c r="BH8" s="3577" t="n"/>
      <c r="BI8" s="1130" t="n"/>
      <c r="BJ8" s="1158" t="n"/>
      <c r="BK8" s="1103" t="n"/>
      <c r="BL8" s="1103" t="n"/>
      <c r="BM8" s="1103" t="n"/>
      <c r="BN8" s="1106" t="n"/>
      <c r="BO8" s="1103" t="n"/>
      <c r="BP8" s="3577" t="n"/>
      <c r="BQ8" s="3577" t="n"/>
      <c r="BR8" s="1130" t="n"/>
      <c r="BS8" s="1158" t="n"/>
      <c r="BT8" s="1103" t="n"/>
      <c r="BU8" s="1103" t="n"/>
      <c r="BV8" s="1103" t="n"/>
      <c r="BW8" s="1103" t="n"/>
      <c r="BX8" s="3577" t="n"/>
      <c r="BY8" s="3577" t="n"/>
      <c r="BZ8" s="1130" t="n"/>
      <c r="CA8" s="1173" t="n"/>
      <c r="CB8" s="1103" t="n"/>
      <c r="CC8" s="1103" t="n"/>
      <c r="CD8" s="1103" t="n"/>
      <c r="CE8" s="1103" t="n"/>
      <c r="CF8" s="3577" t="n"/>
      <c r="CG8" s="3577" t="n"/>
      <c r="CH8" s="1130" t="n"/>
      <c r="CI8" s="1173" t="n"/>
      <c r="CJ8" s="1103" t="n"/>
      <c r="CK8" s="1103" t="n"/>
      <c r="CL8" s="1103" t="n"/>
      <c r="CM8" s="1103" t="n"/>
      <c r="CN8" s="3577" t="n"/>
      <c r="CO8" s="3577" t="n"/>
      <c r="CP8" s="1130" t="n"/>
      <c r="CQ8" s="1158" t="n"/>
      <c r="CR8" s="1184" t="n">
        <v>329741</v>
      </c>
      <c r="CS8" s="1184" t="n">
        <v>537767</v>
      </c>
      <c r="CT8" s="1184" t="n">
        <v>409126.3148021712</v>
      </c>
      <c r="CU8" s="1184" t="n"/>
      <c r="CV8" s="1213" t="n">
        <v>-79385.3148021712</v>
      </c>
      <c r="CW8" s="1213" t="n"/>
      <c r="CX8" s="3578">
        <f>IFERROR(CR8/CS8-1,"-")</f>
        <v/>
      </c>
      <c r="CY8" s="1116" t="n"/>
      <c r="CZ8" s="1184" t="n">
        <v>395592.2178527589</v>
      </c>
      <c r="DA8" s="3579" t="n">
        <v>519833.6113239636</v>
      </c>
      <c r="DB8" s="3579" t="n"/>
      <c r="DC8" s="1184" t="n"/>
      <c r="DD8" s="3580" t="n">
        <v>385686</v>
      </c>
      <c r="DE8" s="1267">
        <f>CZ8/$DD8-1</f>
        <v/>
      </c>
      <c r="DF8" s="1268">
        <f>DA8/$DD8-1</f>
        <v/>
      </c>
      <c r="DG8" s="1268">
        <f>DB8/$DD8-1</f>
        <v/>
      </c>
      <c r="DH8" s="1268">
        <f>DC8/$DD8-1</f>
        <v/>
      </c>
      <c r="DX8" s="2847">
        <f>CS8-CZ8</f>
        <v/>
      </c>
      <c r="DY8" s="2847">
        <f>CT8-DC8</f>
        <v/>
      </c>
      <c r="DZ8" s="2847">
        <f>CW8-DD8</f>
        <v/>
      </c>
    </row>
    <row customHeight="1" ht="15.75" r="9">
      <c r="A9" s="975" t="inlineStr">
        <is>
          <t>4G</t>
        </is>
      </c>
      <c r="B9" s="3581" t="n"/>
      <c r="C9" s="961" t="n"/>
      <c r="D9" s="976" t="n">
        <v>1545224</v>
      </c>
      <c r="E9" s="976" t="n">
        <v>1405435</v>
      </c>
      <c r="F9" s="976" t="n">
        <v>1589412.255100488</v>
      </c>
      <c r="G9" s="1004" t="n">
        <v>-44188.25510048843</v>
      </c>
      <c r="H9" s="3582" t="n">
        <v>0.0994631555354748</v>
      </c>
      <c r="I9" s="3582" t="n"/>
      <c r="J9" s="1030" t="n">
        <v>1522597</v>
      </c>
      <c r="K9" s="1030" t="n">
        <v>1337983</v>
      </c>
      <c r="L9" s="1030" t="n">
        <v>1635082.734784077</v>
      </c>
      <c r="M9" s="3583" t="n">
        <v>-112485.7347840767</v>
      </c>
      <c r="N9" s="1053" t="n">
        <v>0.1379793315759617</v>
      </c>
      <c r="O9" s="1044" t="n"/>
      <c r="P9" s="1030" t="n">
        <v>1568934</v>
      </c>
      <c r="Q9" s="1030" t="n">
        <v>1372228</v>
      </c>
      <c r="R9" s="1030" t="n">
        <v>1659626.68301586</v>
      </c>
      <c r="S9" s="3583" t="n">
        <v>-90692.68301586038</v>
      </c>
      <c r="T9" s="1053" t="n">
        <v>0.1433478984541927</v>
      </c>
      <c r="U9" s="1044" t="n"/>
      <c r="V9" s="1065" t="n">
        <v>1557907</v>
      </c>
      <c r="W9" s="1065" t="n">
        <v>1398713</v>
      </c>
      <c r="X9" s="1065" t="n">
        <v>1695638.399254948</v>
      </c>
      <c r="Y9" s="1065" t="n">
        <v>1602977.804298919</v>
      </c>
      <c r="Z9" s="3584" t="n">
        <v>-137731.3992549479</v>
      </c>
      <c r="AA9" s="3584" t="n">
        <v>-45070.80429891916</v>
      </c>
      <c r="AB9" s="3585" t="n">
        <v>0.1138146281617458</v>
      </c>
      <c r="AC9" s="1044" t="n"/>
      <c r="AD9" s="1104" t="n"/>
      <c r="AE9" s="1104" t="n"/>
      <c r="AF9" s="1104" t="n"/>
      <c r="AG9" s="1101" t="n"/>
      <c r="AH9" s="3586" t="n"/>
      <c r="AI9" s="3586" t="n"/>
      <c r="AJ9" s="1132" t="n"/>
      <c r="AK9" s="1159" t="n"/>
      <c r="AL9" s="1104" t="n"/>
      <c r="AM9" s="1104" t="n"/>
      <c r="AN9" s="1104" t="n"/>
      <c r="AO9" s="1101" t="n"/>
      <c r="AP9" s="3587" t="n"/>
      <c r="AQ9" s="3586" t="n"/>
      <c r="AR9" s="1132" t="n"/>
      <c r="AS9" s="1132" t="n"/>
      <c r="AT9" s="1159" t="n"/>
      <c r="AU9" s="1104" t="n"/>
      <c r="AV9" s="1104" t="n"/>
      <c r="AW9" s="1104" t="n"/>
      <c r="AX9" s="1101" t="n"/>
      <c r="AY9" s="3586" t="n"/>
      <c r="AZ9" s="3586" t="n"/>
      <c r="BA9" s="1132" t="n"/>
      <c r="BB9" s="1132" t="n"/>
      <c r="BC9" s="1104" t="n"/>
      <c r="BD9" s="1104" t="n"/>
      <c r="BE9" s="1104" t="n"/>
      <c r="BF9" s="1101" t="n"/>
      <c r="BG9" s="3586" t="n"/>
      <c r="BH9" s="3586" t="n"/>
      <c r="BI9" s="1132" t="n"/>
      <c r="BJ9" s="1159" t="n"/>
      <c r="BK9" s="1104" t="n"/>
      <c r="BL9" s="1104" t="n"/>
      <c r="BM9" s="1104" t="n"/>
      <c r="BN9" s="1101" t="n"/>
      <c r="BO9" s="1104" t="n"/>
      <c r="BP9" s="3586" t="n"/>
      <c r="BQ9" s="3586" t="n"/>
      <c r="BR9" s="1132" t="n"/>
      <c r="BS9" s="1159" t="n"/>
      <c r="BT9" s="1104" t="n"/>
      <c r="BU9" s="1104" t="n"/>
      <c r="BV9" s="1104" t="n"/>
      <c r="BW9" s="1104" t="n"/>
      <c r="BX9" s="3586" t="n"/>
      <c r="BY9" s="3586" t="n"/>
      <c r="BZ9" s="1132" t="n"/>
      <c r="CA9" s="1174" t="n"/>
      <c r="CB9" s="1104" t="n"/>
      <c r="CC9" s="1104" t="n"/>
      <c r="CD9" s="1104" t="n"/>
      <c r="CE9" s="1104" t="n"/>
      <c r="CF9" s="3586" t="n"/>
      <c r="CG9" s="3586" t="n"/>
      <c r="CH9" s="1132" t="n"/>
      <c r="CI9" s="1174" t="n"/>
      <c r="CJ9" s="1104" t="n"/>
      <c r="CK9" s="1104" t="n"/>
      <c r="CL9" s="1104" t="n"/>
      <c r="CM9" s="1104" t="n"/>
      <c r="CN9" s="3586" t="n"/>
      <c r="CO9" s="3586" t="n"/>
      <c r="CP9" s="1132" t="n"/>
      <c r="CQ9" s="1159" t="n"/>
      <c r="CR9" s="1185" t="n">
        <v>1557907</v>
      </c>
      <c r="CS9" s="1185" t="n">
        <v>1398713</v>
      </c>
      <c r="CT9" s="1185" t="n">
        <v>1695638.399254948</v>
      </c>
      <c r="CU9" s="1185" t="n"/>
      <c r="CV9" s="1214" t="n">
        <v>-137731.3992549479</v>
      </c>
      <c r="CW9" s="1214" t="n"/>
      <c r="CX9" s="3588">
        <f>IFERROR(CR9/CS9-1,"-")</f>
        <v/>
      </c>
      <c r="CY9" s="1116" t="n"/>
      <c r="CZ9" s="1185" t="n">
        <v>1960056.652192256</v>
      </c>
      <c r="DA9" s="3589" t="n">
        <v>1631054.420656646</v>
      </c>
      <c r="DB9" s="3589" t="n"/>
      <c r="DC9" s="1185" t="n"/>
      <c r="DD9" s="3590" t="n">
        <v>1526290</v>
      </c>
      <c r="DE9" s="1269">
        <f>CZ9/$DD9-1</f>
        <v/>
      </c>
      <c r="DF9" s="1270">
        <f>DA9/$DD9-1</f>
        <v/>
      </c>
      <c r="DG9" s="1270">
        <f>DB9/$DD9-1</f>
        <v/>
      </c>
      <c r="DH9" s="1270">
        <f>DC9/$DD9-1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customHeight="1" ht="16.5" r="10">
      <c r="A10" s="977" t="n"/>
      <c r="B10" s="978" t="n"/>
      <c r="C10" s="979" t="n"/>
      <c r="D10" s="980" t="n"/>
      <c r="E10" s="980" t="n"/>
      <c r="F10" s="980" t="n"/>
      <c r="G10" s="1006" t="n"/>
      <c r="H10" s="3591" t="n"/>
      <c r="I10" s="3591" t="n"/>
      <c r="J10" s="1006" t="n"/>
      <c r="K10" s="1006" t="n"/>
      <c r="L10" s="1006" t="n"/>
      <c r="M10" s="3592" t="n"/>
      <c r="N10" s="1055" t="n"/>
      <c r="O10" s="3591" t="n"/>
      <c r="P10" s="1006" t="n"/>
      <c r="Q10" s="1006" t="n"/>
      <c r="R10" s="1006" t="n"/>
      <c r="S10" s="3592" t="n"/>
      <c r="T10" s="1055" t="n"/>
      <c r="U10" s="3591" t="n"/>
      <c r="V10" s="1066" t="n"/>
      <c r="W10" s="1066" t="n"/>
      <c r="X10" s="1066" t="n"/>
      <c r="Y10" s="1066" t="n"/>
      <c r="Z10" s="3593" t="n"/>
      <c r="AA10" s="3593" t="n"/>
      <c r="AB10" s="3594" t="n"/>
      <c r="AC10" s="3591" t="n"/>
      <c r="AD10" s="1105" t="n"/>
      <c r="AE10" s="1106" t="n"/>
      <c r="AF10" s="1106" t="n"/>
      <c r="AG10" s="1106" t="n"/>
      <c r="AH10" s="3595" t="n"/>
      <c r="AI10" s="3595" t="n"/>
      <c r="AJ10" s="3596" t="n"/>
      <c r="AK10" s="3597" t="n"/>
      <c r="AL10" s="1105" t="n"/>
      <c r="AM10" s="1106" t="n"/>
      <c r="AN10" s="1106" t="n"/>
      <c r="AO10" s="1106" t="n"/>
      <c r="AP10" s="3595" t="n"/>
      <c r="AQ10" s="3595" t="n"/>
      <c r="AR10" s="3596" t="n"/>
      <c r="AS10" s="3596" t="n"/>
      <c r="AT10" s="3597" t="n"/>
      <c r="AU10" s="1105" t="n"/>
      <c r="AV10" s="1106" t="n"/>
      <c r="AW10" s="1106" t="n"/>
      <c r="AX10" s="1106" t="n"/>
      <c r="AY10" s="3595" t="n"/>
      <c r="AZ10" s="3595" t="n"/>
      <c r="BA10" s="3596" t="n"/>
      <c r="BB10" s="3596" t="n"/>
      <c r="BC10" s="1105" t="n"/>
      <c r="BD10" s="1106" t="n"/>
      <c r="BE10" s="1106" t="n"/>
      <c r="BF10" s="1106" t="n"/>
      <c r="BG10" s="3595" t="n"/>
      <c r="BH10" s="3595" t="n"/>
      <c r="BI10" s="3596" t="n"/>
      <c r="BJ10" s="3597" t="n"/>
      <c r="BK10" s="1105" t="n"/>
      <c r="BL10" s="1106" t="n"/>
      <c r="BM10" s="1106" t="n"/>
      <c r="BN10" s="1106" t="n"/>
      <c r="BO10" s="1105" t="n"/>
      <c r="BP10" s="3595" t="n"/>
      <c r="BQ10" s="3595" t="n"/>
      <c r="BR10" s="3596" t="n"/>
      <c r="BS10" s="3597" t="n"/>
      <c r="BT10" s="1105" t="n"/>
      <c r="BU10" s="1106" t="n"/>
      <c r="BV10" s="1106" t="n"/>
      <c r="BW10" s="1105" t="n"/>
      <c r="BX10" s="3595" t="n"/>
      <c r="BY10" s="3595" t="n"/>
      <c r="BZ10" s="3596" t="n"/>
      <c r="CA10" s="3596" t="n"/>
      <c r="CB10" s="1105" t="n"/>
      <c r="CC10" s="1106" t="n"/>
      <c r="CD10" s="1106" t="n"/>
      <c r="CE10" s="1105" t="n"/>
      <c r="CF10" s="3595" t="n"/>
      <c r="CG10" s="3595" t="n"/>
      <c r="CH10" s="3596" t="n"/>
      <c r="CI10" s="3596" t="n"/>
      <c r="CJ10" s="1105" t="n"/>
      <c r="CK10" s="1106" t="n"/>
      <c r="CL10" s="1106" t="n"/>
      <c r="CM10" s="1105" t="n"/>
      <c r="CN10" s="3595" t="n"/>
      <c r="CO10" s="3595" t="n"/>
      <c r="CP10" s="3596" t="n"/>
      <c r="CQ10" s="1158" t="n"/>
      <c r="CR10" s="1106" t="n"/>
      <c r="CS10" s="1106" t="n"/>
      <c r="CT10" s="1106" t="n"/>
      <c r="CU10" s="1106" t="n"/>
      <c r="CV10" s="1106" t="n"/>
      <c r="CW10" s="1106" t="n"/>
      <c r="CX10" s="3596" t="n"/>
      <c r="CY10" s="1116" t="n"/>
      <c r="CZ10" s="1235" t="n"/>
      <c r="DA10" s="3595" t="n"/>
      <c r="DB10" s="3595" t="n"/>
      <c r="DC10" s="1235" t="n"/>
      <c r="DD10" s="3595" t="n"/>
      <c r="DE10" s="1271" t="n"/>
      <c r="DF10" s="1055" t="n"/>
      <c r="DG10" s="1055" t="n"/>
      <c r="DH10" s="1055" t="n"/>
      <c r="DX10" s="2847">
        <f>(CS10-CZ10)*10^6</f>
        <v/>
      </c>
      <c r="DY10" s="2847">
        <f>(CT10-DC10)*10^6</f>
        <v/>
      </c>
      <c r="DZ10" s="2847">
        <f>(CW10-DD10)*10^6</f>
        <v/>
      </c>
    </row>
    <row customHeight="1" ht="15.75" r="11">
      <c r="A11" s="968" t="inlineStr">
        <is>
          <t>Trafic data (en millions de Go)</t>
        </is>
      </c>
      <c r="B11" s="3452" t="n"/>
      <c r="C11" s="961" t="n"/>
      <c r="D11" s="3598" t="n">
        <v>15.54210114297859</v>
      </c>
      <c r="E11" s="3598" t="n">
        <v>10.88940919164106</v>
      </c>
      <c r="F11" s="3598" t="n">
        <v>16.86243020828938</v>
      </c>
      <c r="G11" s="1008" t="n">
        <v>-1.320329065310792</v>
      </c>
      <c r="H11" s="3551" t="n">
        <v>0.4272676202588694</v>
      </c>
      <c r="I11" s="3551" t="n"/>
      <c r="J11" s="3599" t="n">
        <v>16.66550491859343</v>
      </c>
      <c r="K11" s="3599" t="n">
        <v>9.581888083205708</v>
      </c>
      <c r="L11" s="3599" t="n">
        <v>15.50449677949046</v>
      </c>
      <c r="M11" s="3600" t="n">
        <v>1.161008139102966</v>
      </c>
      <c r="N11" s="1057" t="n">
        <v>0.7392715061871011</v>
      </c>
      <c r="O11" s="3601" t="n"/>
      <c r="P11" s="3599" t="n">
        <v>13.91271344619194</v>
      </c>
      <c r="Q11" s="3599" t="n">
        <v>10.33045492441994</v>
      </c>
      <c r="R11" s="3599" t="n">
        <v>17.43250676543286</v>
      </c>
      <c r="S11" s="3600" t="n">
        <v>-3.519793319240915</v>
      </c>
      <c r="T11" s="1057" t="n">
        <v>0.3467667733880702</v>
      </c>
      <c r="U11" s="3601" t="n"/>
      <c r="V11" s="1067" t="n">
        <v>16.97169097915898</v>
      </c>
      <c r="W11" s="1067" t="n">
        <v>10.35947480669684</v>
      </c>
      <c r="X11" s="1067" t="n">
        <v>17.36927553847467</v>
      </c>
      <c r="Y11" s="1067" t="n">
        <v>12.95772267580193</v>
      </c>
      <c r="Z11" s="1088" t="n">
        <v>-0.3975845593156961</v>
      </c>
      <c r="AA11" s="1089" t="n">
        <v>4.013968303357046</v>
      </c>
      <c r="AB11" s="3602" t="n">
        <v>0.6382771613274922</v>
      </c>
      <c r="AC11" s="3601" t="n"/>
      <c r="AD11" s="3603" t="n"/>
      <c r="AE11" s="3603" t="n"/>
      <c r="AF11" s="3603" t="n"/>
      <c r="AG11" s="3603" t="n"/>
      <c r="AH11" s="3604" t="n"/>
      <c r="AI11" s="3605" t="n"/>
      <c r="AJ11" s="3606" t="n"/>
      <c r="AK11" s="3607" t="n"/>
      <c r="AL11" s="3603" t="n"/>
      <c r="AM11" s="3603" t="n"/>
      <c r="AN11" s="3603" t="n"/>
      <c r="AO11" s="3603" t="n"/>
      <c r="AP11" s="3604" t="n"/>
      <c r="AQ11" s="3605" t="n"/>
      <c r="AR11" s="3606" t="n"/>
      <c r="AS11" s="3606" t="n"/>
      <c r="AT11" s="3607" t="n"/>
      <c r="AU11" s="3603" t="n"/>
      <c r="AV11" s="3603" t="n"/>
      <c r="AW11" s="3603" t="n"/>
      <c r="AX11" s="3603" t="n"/>
      <c r="AY11" s="3604" t="n"/>
      <c r="AZ11" s="3605" t="n"/>
      <c r="BA11" s="3606" t="n"/>
      <c r="BB11" s="3606" t="n"/>
      <c r="BC11" s="3603" t="n"/>
      <c r="BD11" s="3603" t="n"/>
      <c r="BE11" s="3603" t="n"/>
      <c r="BF11" s="3603" t="n"/>
      <c r="BG11" s="3604" t="n"/>
      <c r="BH11" s="3605" t="n"/>
      <c r="BI11" s="3606" t="n"/>
      <c r="BJ11" s="3607" t="n"/>
      <c r="BK11" s="3603" t="n"/>
      <c r="BL11" s="3603" t="n"/>
      <c r="BM11" s="3603" t="n"/>
      <c r="BN11" s="3603" t="n"/>
      <c r="BO11" s="3603" t="n"/>
      <c r="BP11" s="3604" t="n"/>
      <c r="BQ11" s="3605" t="n"/>
      <c r="BR11" s="3606" t="n"/>
      <c r="BS11" s="3607" t="n"/>
      <c r="BT11" s="3603" t="n"/>
      <c r="BU11" s="3603" t="n"/>
      <c r="BV11" s="3603" t="n"/>
      <c r="BW11" s="3603" t="n"/>
      <c r="BX11" s="3604" t="n"/>
      <c r="BY11" s="3605" t="n"/>
      <c r="BZ11" s="3606" t="n"/>
      <c r="CA11" s="3608" t="n"/>
      <c r="CB11" s="3603" t="n"/>
      <c r="CC11" s="3603" t="n"/>
      <c r="CD11" s="3603" t="n"/>
      <c r="CE11" s="3603" t="n"/>
      <c r="CF11" s="3604" t="n"/>
      <c r="CG11" s="3605" t="n"/>
      <c r="CH11" s="3606" t="n"/>
      <c r="CI11" s="3608" t="n"/>
      <c r="CJ11" s="3603" t="n"/>
      <c r="CK11" s="3603" t="n"/>
      <c r="CL11" s="3603" t="n"/>
      <c r="CM11" s="3603" t="n"/>
      <c r="CN11" s="3604" t="n"/>
      <c r="CO11" s="3605" t="n"/>
      <c r="CP11" s="3606" t="n"/>
      <c r="CQ11" s="1186" t="n"/>
      <c r="CR11" s="1187" t="n">
        <v>63.09201048692294</v>
      </c>
      <c r="CS11" s="1187" t="n">
        <v>41.16122700596355</v>
      </c>
      <c r="CT11" s="1187" t="n">
        <v>67.16870929168738</v>
      </c>
      <c r="CU11" s="1187" t="n"/>
      <c r="CV11" s="1215" t="n">
        <v>-4.07669880476444</v>
      </c>
      <c r="CW11" s="1215" t="n"/>
      <c r="CX11" s="3561">
        <f>IFERROR(CR11/CS11-1,"-")</f>
        <v/>
      </c>
      <c r="CY11" s="1116" t="n"/>
      <c r="CZ11" s="1236" t="n">
        <v>191.4786912641935</v>
      </c>
      <c r="DA11" s="3562" t="n">
        <v>136.4332565884667</v>
      </c>
      <c r="DB11" s="3562" t="n"/>
      <c r="DC11" s="3609" t="n"/>
      <c r="DD11" s="3563" t="n">
        <v>127.234413450818</v>
      </c>
      <c r="DE11" s="1263">
        <f>CZ11/$DD11-1</f>
        <v/>
      </c>
      <c r="DF11" s="1264">
        <f>DA11/$DD11-1</f>
        <v/>
      </c>
      <c r="DG11" s="1264">
        <f>DB11/$DD11-1</f>
        <v/>
      </c>
      <c r="DH11" s="1264">
        <f>DC11/$DD11-1</f>
        <v/>
      </c>
      <c r="DX11" s="2847">
        <f>(CS11-CZ11)*10^6</f>
        <v/>
      </c>
      <c r="DY11" s="2847">
        <f>(CT11-DC11)*10^6</f>
        <v/>
      </c>
      <c r="DZ11" s="2847">
        <f>(CW11-DD11)*10^6</f>
        <v/>
      </c>
    </row>
    <row r="12">
      <c r="A12" s="970" t="inlineStr">
        <is>
          <t>2G</t>
        </is>
      </c>
      <c r="B12" s="3564" t="n"/>
      <c r="C12" s="961" t="n"/>
      <c r="D12" s="3610" t="n">
        <v>0.01296880084262748</v>
      </c>
      <c r="E12" s="3610" t="n">
        <v>0.01164331111831889</v>
      </c>
      <c r="F12" s="3610" t="n">
        <v>0.02147536309079025</v>
      </c>
      <c r="G12" s="3611" t="n">
        <v>-0.00850656224816277</v>
      </c>
      <c r="H12" s="3565" t="n">
        <v>0.1138413043196236</v>
      </c>
      <c r="I12" s="3565" t="n"/>
      <c r="J12" s="3612" t="n">
        <v>0.01184492462374332</v>
      </c>
      <c r="K12" s="3612" t="n">
        <v>0.0106150175879693</v>
      </c>
      <c r="L12" s="3612" t="n">
        <v>0.01947543334067885</v>
      </c>
      <c r="M12" s="3566" t="n">
        <v>-0.007630508716935535</v>
      </c>
      <c r="N12" s="1047" t="n">
        <v>0.1158648137491509</v>
      </c>
      <c r="O12" s="1048" t="n"/>
      <c r="P12" s="3612" t="n">
        <v>0.01072714985741709</v>
      </c>
      <c r="Q12" s="3612" t="n">
        <v>0.01216809458313894</v>
      </c>
      <c r="R12" s="3612" t="n">
        <v>0.02160328206212557</v>
      </c>
      <c r="S12" s="3566" t="n">
        <v>-0.01087613220470848</v>
      </c>
      <c r="T12" s="1047" t="n">
        <v>-0.1184199149568199</v>
      </c>
      <c r="U12" s="1048" t="n"/>
      <c r="V12" s="1068" t="n">
        <v>0.01128640932666887</v>
      </c>
      <c r="W12" s="1068" t="n">
        <v>0.01753395381551851</v>
      </c>
      <c r="X12" s="1068" t="n">
        <v>0.02124156971066352</v>
      </c>
      <c r="Y12" s="1068" t="n">
        <v>0.008869933688856317</v>
      </c>
      <c r="Z12" s="1091" t="n">
        <v>-0.009955160383994648</v>
      </c>
      <c r="AA12" s="1091" t="n">
        <v>0.002416475637812558</v>
      </c>
      <c r="AB12" s="3568" t="n">
        <v>-0.3563112207652911</v>
      </c>
      <c r="AC12" s="1048" t="n"/>
      <c r="AD12" s="3613" t="n"/>
      <c r="AE12" s="3613" t="n"/>
      <c r="AF12" s="3613" t="n"/>
      <c r="AG12" s="3614" t="n"/>
      <c r="AH12" s="3615" t="n"/>
      <c r="AI12" s="3615" t="n"/>
      <c r="AJ12" s="1128" t="n"/>
      <c r="AK12" s="1157" t="n"/>
      <c r="AL12" s="3613" t="n"/>
      <c r="AM12" s="3613" t="n"/>
      <c r="AN12" s="3613" t="n"/>
      <c r="AO12" s="3614" t="n"/>
      <c r="AP12" s="3615" t="n"/>
      <c r="AQ12" s="3615" t="n"/>
      <c r="AR12" s="1128" t="n"/>
      <c r="AS12" s="1128" t="n"/>
      <c r="AT12" s="1157" t="n"/>
      <c r="AU12" s="3613" t="n"/>
      <c r="AV12" s="3613" t="n"/>
      <c r="AW12" s="3613" t="n"/>
      <c r="AX12" s="3614" t="n"/>
      <c r="AY12" s="3615" t="n"/>
      <c r="AZ12" s="3615" t="n"/>
      <c r="BA12" s="1128" t="n"/>
      <c r="BB12" s="1128" t="n"/>
      <c r="BC12" s="3613" t="n"/>
      <c r="BD12" s="3613" t="n"/>
      <c r="BE12" s="3613" t="n"/>
      <c r="BF12" s="3614" t="n"/>
      <c r="BG12" s="3615" t="n"/>
      <c r="BH12" s="3615" t="n"/>
      <c r="BI12" s="1128" t="n"/>
      <c r="BJ12" s="1157" t="n"/>
      <c r="BK12" s="3613" t="n"/>
      <c r="BL12" s="3613" t="n"/>
      <c r="BM12" s="3613" t="n"/>
      <c r="BN12" s="3614" t="n"/>
      <c r="BO12" s="3613" t="n"/>
      <c r="BP12" s="3615" t="n"/>
      <c r="BQ12" s="3615" t="n"/>
      <c r="BR12" s="1128" t="n"/>
      <c r="BS12" s="1157" t="n"/>
      <c r="BT12" s="3613" t="n"/>
      <c r="BU12" s="3613" t="n"/>
      <c r="BV12" s="3613" t="n"/>
      <c r="BW12" s="3613" t="n"/>
      <c r="BX12" s="3615" t="n"/>
      <c r="BY12" s="3615" t="n"/>
      <c r="BZ12" s="1128" t="n"/>
      <c r="CA12" s="1172" t="n"/>
      <c r="CB12" s="3613" t="n"/>
      <c r="CC12" s="3613" t="n"/>
      <c r="CD12" s="3613" t="n"/>
      <c r="CE12" s="3613" t="n"/>
      <c r="CF12" s="3615" t="n"/>
      <c r="CG12" s="3615" t="n"/>
      <c r="CH12" s="1128" t="n"/>
      <c r="CI12" s="1172" t="n"/>
      <c r="CJ12" s="3613" t="n"/>
      <c r="CK12" s="3613" t="n"/>
      <c r="CL12" s="3613" t="n"/>
      <c r="CM12" s="3613" t="n"/>
      <c r="CN12" s="3615" t="n"/>
      <c r="CO12" s="3615" t="n"/>
      <c r="CP12" s="1128" t="n"/>
      <c r="CQ12" s="1157" t="n"/>
      <c r="CR12" s="1188" t="n">
        <v>0.04682728465045677</v>
      </c>
      <c r="CS12" s="1188" t="n">
        <v>0.05196037710494564</v>
      </c>
      <c r="CT12" s="1188" t="n">
        <v>0.08379564820425819</v>
      </c>
      <c r="CU12" s="1188" t="n"/>
      <c r="CV12" s="3616" t="n">
        <v>-0.03696836355380143</v>
      </c>
      <c r="CW12" s="3616" t="n"/>
      <c r="CX12" s="3570">
        <f>IFERROR(CR12/CS12-1,"-")</f>
        <v/>
      </c>
      <c r="CY12" s="1116" t="n"/>
      <c r="CZ12" s="1237" t="n">
        <v>0.2598888499541642</v>
      </c>
      <c r="DA12" s="3571" t="n">
        <v>0.147886701441501</v>
      </c>
      <c r="DB12" s="3571" t="n"/>
      <c r="DC12" s="3617" t="n"/>
      <c r="DD12" s="3572" t="n">
        <v>0.1694780671126805</v>
      </c>
      <c r="DE12" s="1265">
        <f>CZ12/$DD12-1</f>
        <v/>
      </c>
      <c r="DF12" s="1266">
        <f>DA12/$DD12-1</f>
        <v/>
      </c>
      <c r="DG12" s="1266">
        <f>DB12/$DD12-1</f>
        <v/>
      </c>
      <c r="DH12" s="1266">
        <f>DC12/$DD12-1</f>
        <v/>
      </c>
      <c r="DX12" s="2847">
        <f>(CS12-CZ12)*10^6</f>
        <v/>
      </c>
      <c r="DY12" s="2847">
        <f>(CT12-DC12)*10^6</f>
        <v/>
      </c>
      <c r="DZ12" s="2847">
        <f>(CW12-DD12)*10^6</f>
        <v/>
      </c>
    </row>
    <row r="13">
      <c r="A13" s="972" t="inlineStr">
        <is>
          <t>3G</t>
        </is>
      </c>
      <c r="B13" s="973" t="n"/>
      <c r="C13" s="961" t="n"/>
      <c r="D13" s="3618" t="n">
        <v>0.458944581284656</v>
      </c>
      <c r="E13" s="3618" t="n">
        <v>0.7587956915474051</v>
      </c>
      <c r="F13" s="3618" t="n">
        <v>1.721123775171411</v>
      </c>
      <c r="G13" s="3619" t="n">
        <v>-1.262179193886755</v>
      </c>
      <c r="H13" s="3573" t="n">
        <v>-0.3951671228539338</v>
      </c>
      <c r="I13" s="3573" t="n"/>
      <c r="J13" s="3620" t="n">
        <v>0.6131744856203676</v>
      </c>
      <c r="K13" s="3620" t="n">
        <v>0.5895918743124658</v>
      </c>
      <c r="L13" s="3620" t="n">
        <v>1.50142147241219</v>
      </c>
      <c r="M13" s="3574" t="n">
        <v>-0.8882469867918223</v>
      </c>
      <c r="N13" s="1050" t="n">
        <v>0.03999819593070519</v>
      </c>
      <c r="O13" s="1051" t="n"/>
      <c r="P13" s="3620" t="n">
        <v>0.5974988849559075</v>
      </c>
      <c r="Q13" s="3620" t="n">
        <v>0.5775282112239466</v>
      </c>
      <c r="R13" s="3620" t="n">
        <v>1.602061312981364</v>
      </c>
      <c r="S13" s="3574" t="n">
        <v>-1.004562428025457</v>
      </c>
      <c r="T13" s="1050" t="n">
        <v>0.03457956398292206</v>
      </c>
      <c r="U13" s="1051" t="n"/>
      <c r="V13" s="1069" t="n">
        <v>0.7045356016459727</v>
      </c>
      <c r="W13" s="1069" t="n">
        <v>0.519558012248286</v>
      </c>
      <c r="X13" s="1069" t="n">
        <v>1.515269593419755</v>
      </c>
      <c r="Y13" s="1069" t="n">
        <v>0.57226405081252</v>
      </c>
      <c r="Z13" s="1092" t="n">
        <v>-0.8107339917737826</v>
      </c>
      <c r="AA13" s="1092" t="n">
        <v>0.1322715508334528</v>
      </c>
      <c r="AB13" s="3576" t="n">
        <v>0.3560287495081296</v>
      </c>
      <c r="AC13" s="1051" t="n"/>
      <c r="AD13" s="3621" t="n"/>
      <c r="AE13" s="3621" t="n"/>
      <c r="AF13" s="3621" t="n"/>
      <c r="AG13" s="3622" t="n"/>
      <c r="AH13" s="3623" t="n"/>
      <c r="AI13" s="3623" t="n"/>
      <c r="AJ13" s="1130" t="n"/>
      <c r="AK13" s="1158" t="n"/>
      <c r="AL13" s="3621" t="n"/>
      <c r="AM13" s="3621" t="n"/>
      <c r="AN13" s="3621" t="n"/>
      <c r="AO13" s="3622" t="n"/>
      <c r="AP13" s="3623" t="n"/>
      <c r="AQ13" s="3623" t="n"/>
      <c r="AR13" s="1130" t="n"/>
      <c r="AS13" s="1130" t="n"/>
      <c r="AT13" s="1158" t="n"/>
      <c r="AU13" s="3621" t="n"/>
      <c r="AV13" s="3621" t="n"/>
      <c r="AW13" s="3621" t="n"/>
      <c r="AX13" s="3622" t="n"/>
      <c r="AY13" s="3623" t="n"/>
      <c r="AZ13" s="3623" t="n"/>
      <c r="BA13" s="1130" t="n"/>
      <c r="BB13" s="1130" t="n"/>
      <c r="BC13" s="3621" t="n"/>
      <c r="BD13" s="3621" t="n"/>
      <c r="BE13" s="3621" t="n"/>
      <c r="BF13" s="3622" t="n"/>
      <c r="BG13" s="3623" t="n"/>
      <c r="BH13" s="3623" t="n"/>
      <c r="BI13" s="1130" t="n"/>
      <c r="BJ13" s="1158" t="n"/>
      <c r="BK13" s="3621" t="n"/>
      <c r="BL13" s="3621" t="n"/>
      <c r="BM13" s="3621" t="n"/>
      <c r="BN13" s="3622" t="n"/>
      <c r="BO13" s="3621" t="n"/>
      <c r="BP13" s="3623" t="n"/>
      <c r="BQ13" s="3623" t="n"/>
      <c r="BR13" s="1130" t="n"/>
      <c r="BS13" s="1158" t="n"/>
      <c r="BT13" s="3621" t="n"/>
      <c r="BU13" s="3621" t="n"/>
      <c r="BV13" s="3621" t="n"/>
      <c r="BW13" s="3621" t="n"/>
      <c r="BX13" s="3623" t="n"/>
      <c r="BY13" s="3623" t="n"/>
      <c r="BZ13" s="1130" t="n"/>
      <c r="CA13" s="1173" t="n"/>
      <c r="CB13" s="3621" t="n"/>
      <c r="CC13" s="3621" t="n"/>
      <c r="CD13" s="3621" t="n"/>
      <c r="CE13" s="3621" t="n"/>
      <c r="CF13" s="3623" t="n"/>
      <c r="CG13" s="3623" t="n"/>
      <c r="CH13" s="1130" t="n"/>
      <c r="CI13" s="1173" t="n"/>
      <c r="CJ13" s="3621" t="n"/>
      <c r="CK13" s="3621" t="n"/>
      <c r="CL13" s="3621" t="n"/>
      <c r="CM13" s="3621" t="n"/>
      <c r="CN13" s="3623" t="n"/>
      <c r="CO13" s="3623" t="n"/>
      <c r="CP13" s="1130" t="n"/>
      <c r="CQ13" s="1158" t="n"/>
      <c r="CR13" s="1188" t="n">
        <v>2.374153553506904</v>
      </c>
      <c r="CS13" s="1188" t="n">
        <v>2.445473789332103</v>
      </c>
      <c r="CT13" s="1188" t="n">
        <v>6.339876153984719</v>
      </c>
      <c r="CU13" s="1188" t="n"/>
      <c r="CV13" s="3624" t="n">
        <v>-3.965722600477815</v>
      </c>
      <c r="CW13" s="3624" t="n"/>
      <c r="CX13" s="3578">
        <f>IFERROR(CR13/CS13-1,"-")</f>
        <v/>
      </c>
      <c r="CY13" s="1116" t="n"/>
      <c r="CZ13" s="1237" t="n">
        <v>16.11599757358858</v>
      </c>
      <c r="DA13" s="3579" t="n">
        <v>7.522735869408969</v>
      </c>
      <c r="DB13" s="3579" t="n"/>
      <c r="DC13" s="3625" t="n"/>
      <c r="DD13" s="3580" t="n">
        <v>5.865565449172845</v>
      </c>
      <c r="DE13" s="1267">
        <f>CZ13/$DD13-1</f>
        <v/>
      </c>
      <c r="DF13" s="1268">
        <f>DA13/$DD13-1</f>
        <v/>
      </c>
      <c r="DG13" s="1268">
        <f>DB13/$DD13-1</f>
        <v/>
      </c>
      <c r="DH13" s="1268">
        <f>DC13/$DD13-1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</row>
    <row customHeight="1" ht="15.75" r="14">
      <c r="A14" s="975" t="inlineStr">
        <is>
          <t>4G</t>
        </is>
      </c>
      <c r="B14" s="3581" t="n"/>
      <c r="C14" s="961" t="n"/>
      <c r="D14" s="3626" t="n">
        <v>15.07018776085131</v>
      </c>
      <c r="E14" s="3626" t="n">
        <v>10.11897018897533</v>
      </c>
      <c r="F14" s="3626" t="n">
        <v>15.11983107002718</v>
      </c>
      <c r="G14" s="3627" t="n">
        <v>-0.0496433091758739</v>
      </c>
      <c r="H14" s="3582" t="n">
        <v>0.4893005394235028</v>
      </c>
      <c r="I14" s="3582" t="n"/>
      <c r="J14" s="3628" t="n">
        <v>16.04048550834932</v>
      </c>
      <c r="K14" s="3628" t="n">
        <v>8.981681191305272</v>
      </c>
      <c r="L14" s="3628" t="n">
        <v>13.98359987373759</v>
      </c>
      <c r="M14" s="3583" t="n">
        <v>2.056885634611724</v>
      </c>
      <c r="N14" s="1053" t="n">
        <v>0.785911252770509</v>
      </c>
      <c r="O14" s="1044" t="n"/>
      <c r="P14" s="3628" t="n">
        <v>13.30448741137862</v>
      </c>
      <c r="Q14" s="3628" t="n">
        <v>9.740758618612857</v>
      </c>
      <c r="R14" s="3628" t="n">
        <v>15.80884217038937</v>
      </c>
      <c r="S14" s="3583" t="n">
        <v>-2.504354759010749</v>
      </c>
      <c r="T14" s="1053" t="n">
        <v>0.3658574175071039</v>
      </c>
      <c r="U14" s="1044" t="n"/>
      <c r="V14" s="1070" t="n">
        <v>16.25586896818634</v>
      </c>
      <c r="W14" s="1070" t="n">
        <v>9.82238284063304</v>
      </c>
      <c r="X14" s="1070" t="n">
        <v>15.83276437534425</v>
      </c>
      <c r="Y14" s="1070" t="n">
        <v>12.37658869130056</v>
      </c>
      <c r="Z14" s="1093" t="n">
        <v>0.4231045928420833</v>
      </c>
      <c r="AA14" s="1093" t="n">
        <v>3.879280276885781</v>
      </c>
      <c r="AB14" s="3585" t="n">
        <v>0.6549822209066603</v>
      </c>
      <c r="AC14" s="1044" t="n"/>
      <c r="AD14" s="3629" t="n"/>
      <c r="AE14" s="3629" t="n"/>
      <c r="AF14" s="3629" t="n"/>
      <c r="AG14" s="3630" t="n"/>
      <c r="AH14" s="3587" t="n"/>
      <c r="AI14" s="3587" t="n"/>
      <c r="AJ14" s="1132" t="n"/>
      <c r="AK14" s="1159" t="n"/>
      <c r="AL14" s="3629" t="n"/>
      <c r="AM14" s="3629" t="n"/>
      <c r="AN14" s="3629" t="n"/>
      <c r="AO14" s="3630" t="n"/>
      <c r="AP14" s="3587" t="n"/>
      <c r="AQ14" s="3587" t="n"/>
      <c r="AR14" s="1132" t="n"/>
      <c r="AS14" s="1132" t="n"/>
      <c r="AT14" s="1159" t="n"/>
      <c r="AU14" s="3629" t="n"/>
      <c r="AV14" s="3629" t="n"/>
      <c r="AW14" s="3629" t="n"/>
      <c r="AX14" s="3630" t="n"/>
      <c r="AY14" s="3587" t="n"/>
      <c r="AZ14" s="3587" t="n"/>
      <c r="BA14" s="1132" t="n"/>
      <c r="BB14" s="1132" t="n"/>
      <c r="BC14" s="3629" t="n"/>
      <c r="BD14" s="3629" t="n"/>
      <c r="BE14" s="3629" t="n"/>
      <c r="BF14" s="3630" t="n"/>
      <c r="BG14" s="3587" t="n"/>
      <c r="BH14" s="3587" t="n"/>
      <c r="BI14" s="1132" t="n"/>
      <c r="BJ14" s="1159" t="n"/>
      <c r="BK14" s="3629" t="n"/>
      <c r="BL14" s="3629" t="n"/>
      <c r="BM14" s="3629" t="n"/>
      <c r="BN14" s="3630" t="n"/>
      <c r="BO14" s="3629" t="n"/>
      <c r="BP14" s="3587" t="n"/>
      <c r="BQ14" s="3587" t="n"/>
      <c r="BR14" s="1132" t="n"/>
      <c r="BS14" s="1159" t="n"/>
      <c r="BT14" s="3629" t="n"/>
      <c r="BU14" s="3629" t="n"/>
      <c r="BV14" s="3629" t="n"/>
      <c r="BW14" s="3629" t="n"/>
      <c r="BX14" s="3587" t="n"/>
      <c r="BY14" s="3587" t="n"/>
      <c r="BZ14" s="1132" t="n"/>
      <c r="CA14" s="1174" t="n"/>
      <c r="CB14" s="3629" t="n"/>
      <c r="CC14" s="3629" t="n"/>
      <c r="CD14" s="3629" t="n"/>
      <c r="CE14" s="3629" t="n"/>
      <c r="CF14" s="3587" t="n"/>
      <c r="CG14" s="3587" t="n"/>
      <c r="CH14" s="1132" t="n"/>
      <c r="CI14" s="1174" t="n"/>
      <c r="CJ14" s="3629" t="n"/>
      <c r="CK14" s="3629" t="n"/>
      <c r="CL14" s="3629" t="n"/>
      <c r="CM14" s="3629" t="n"/>
      <c r="CN14" s="3587" t="n"/>
      <c r="CO14" s="3587" t="n"/>
      <c r="CP14" s="1132" t="n"/>
      <c r="CQ14" s="1159" t="n"/>
      <c r="CR14" s="1189" t="n">
        <v>60.67102964876558</v>
      </c>
      <c r="CS14" s="1189" t="n">
        <v>38.6637928395265</v>
      </c>
      <c r="CT14" s="1189" t="n">
        <v>60.74503748949839</v>
      </c>
      <c r="CU14" s="1189" t="n"/>
      <c r="CV14" s="3631" t="n">
        <v>-0.0740078407328113</v>
      </c>
      <c r="CW14" s="3631" t="n"/>
      <c r="CX14" s="3588">
        <f>IFERROR(CR14/CS14-1,"-")</f>
        <v/>
      </c>
      <c r="CY14" s="1116" t="n"/>
      <c r="CZ14" s="3632" t="n">
        <v>175.1028048406508</v>
      </c>
      <c r="DA14" s="3589" t="n">
        <v>128.7626340176163</v>
      </c>
      <c r="DB14" s="3589" t="n"/>
      <c r="DC14" s="3633" t="n"/>
      <c r="DD14" s="3590" t="n">
        <v>121.1993699345325</v>
      </c>
      <c r="DE14" s="1269">
        <f>CZ14/$DD14-1</f>
        <v/>
      </c>
      <c r="DF14" s="1270">
        <f>DA14/$DD14-1</f>
        <v/>
      </c>
      <c r="DG14" s="1270">
        <f>DB14/$DD14-1</f>
        <v/>
      </c>
      <c r="DH14" s="1270">
        <f>DC14/$DD14-1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</row>
    <row r="15">
      <c r="D15" s="3634" t="n"/>
      <c r="E15" s="3635" t="n"/>
      <c r="F15" s="3635" t="n"/>
      <c r="J15" s="3634" t="n"/>
      <c r="K15" s="3634" t="n"/>
      <c r="L15" s="3634" t="n"/>
      <c r="M15" s="3201" t="n"/>
      <c r="N15" s="3636" t="n"/>
      <c r="O15" s="3637" t="n"/>
      <c r="P15" s="3634" t="n"/>
      <c r="Q15" s="3634" t="n"/>
      <c r="R15" s="2605" t="n"/>
      <c r="S15" s="3201" t="n"/>
      <c r="T15" s="3636" t="n"/>
      <c r="U15" s="3637" t="n"/>
      <c r="V15" s="3638" t="n"/>
      <c r="W15" s="3638" t="n"/>
      <c r="X15" s="3638" t="n"/>
      <c r="Y15" s="3638" t="n"/>
      <c r="Z15" s="3639" t="n"/>
      <c r="AA15" s="3640" t="n"/>
      <c r="AB15" s="3496" t="n"/>
      <c r="AC15" s="3637" t="n"/>
      <c r="AD15" s="1111" t="n"/>
      <c r="AE15" s="2858" t="n"/>
      <c r="AF15" s="1111" t="n"/>
      <c r="AG15" s="1116" t="n"/>
      <c r="AH15" s="2844" t="n"/>
      <c r="AI15" s="2858" t="n"/>
      <c r="AJ15" s="3641" t="n"/>
      <c r="AK15" s="3642" t="n"/>
      <c r="AL15" s="1111" t="n"/>
      <c r="AM15" s="2858" t="n"/>
      <c r="AN15" s="1111" t="n"/>
      <c r="AO15" s="2858" t="n"/>
      <c r="AP15" s="2844" t="n"/>
      <c r="AQ15" s="2858" t="n"/>
      <c r="AR15" s="3641" t="n"/>
      <c r="AS15" s="3641" t="n"/>
      <c r="AT15" s="3642" t="n"/>
      <c r="AU15" s="1111" t="n"/>
      <c r="AV15" s="2858" t="n"/>
      <c r="AW15" s="1111" t="n"/>
      <c r="AX15" s="2858" t="n"/>
      <c r="AY15" s="2844" t="n"/>
      <c r="AZ15" s="2858" t="n"/>
      <c r="BA15" s="3641" t="n"/>
      <c r="BB15" s="3641" t="n"/>
      <c r="BC15" s="1111" t="n"/>
      <c r="BD15" s="2858" t="n"/>
      <c r="BE15" s="1111" t="n"/>
      <c r="BF15" s="2858" t="n"/>
      <c r="BG15" s="2844" t="n"/>
      <c r="BH15" s="2858" t="n"/>
      <c r="BI15" s="3641" t="n"/>
      <c r="BJ15" s="3641" t="n"/>
      <c r="BK15" s="1111" t="n"/>
      <c r="BL15" s="2858" t="n"/>
      <c r="BM15" s="1111" t="n"/>
      <c r="BN15" s="2858" t="n"/>
      <c r="BO15" s="1111" t="n"/>
      <c r="BP15" s="2844" t="n"/>
      <c r="BQ15" s="2858" t="n"/>
      <c r="BR15" s="3641" t="n"/>
      <c r="BS15" s="3641" t="n"/>
      <c r="BT15" s="1111" t="n"/>
      <c r="BU15" s="2858" t="n"/>
      <c r="BV15" s="1111" t="n"/>
      <c r="BW15" s="1111" t="n"/>
      <c r="BX15" s="2844" t="n"/>
      <c r="BY15" s="2858" t="n"/>
      <c r="BZ15" s="3641" t="n"/>
      <c r="CA15" s="3641" t="n"/>
      <c r="CB15" s="1111" t="n"/>
      <c r="CC15" s="1111" t="n"/>
      <c r="CD15" s="1111" t="n"/>
      <c r="CE15" s="1111" t="n"/>
      <c r="CF15" s="2844" t="n"/>
      <c r="CG15" s="2858" t="n"/>
      <c r="CH15" s="3641" t="n"/>
      <c r="CI15" s="3641" t="n"/>
      <c r="CJ15" s="1111" t="n"/>
      <c r="CK15" s="1111" t="n"/>
      <c r="CL15" s="1111" t="n"/>
      <c r="CM15" s="1111" t="n"/>
      <c r="CN15" s="2844" t="n"/>
      <c r="CO15" s="2858" t="n"/>
      <c r="CP15" s="3641" t="n"/>
      <c r="CQ15" s="1190" t="n"/>
      <c r="CR15" s="3002" t="n"/>
      <c r="CS15" s="3002" t="n"/>
      <c r="CT15" s="3002" t="n"/>
      <c r="CU15" s="3643" t="n"/>
      <c r="CV15" s="1116" t="n"/>
      <c r="CW15" s="3644" t="n"/>
      <c r="CX15" s="3641" t="n"/>
      <c r="CY15" s="1116" t="n"/>
      <c r="CZ15" s="3645" t="n"/>
      <c r="DA15" s="3646" t="n"/>
      <c r="DB15" s="3646" t="n"/>
      <c r="DC15" s="1116" t="n"/>
      <c r="DD15" s="3647" t="n"/>
      <c r="DE15" s="1272" t="n"/>
      <c r="DX15" s="2847">
        <f>(CS15-CZ15)*10^6</f>
        <v/>
      </c>
      <c r="DY15" s="2847">
        <f>(CT15-DC15)*10^6</f>
        <v/>
      </c>
      <c r="DZ15" s="2847">
        <f>(CW15-DD15)*10^6</f>
        <v/>
      </c>
    </row>
    <row customHeight="1" ht="15.75" r="16">
      <c r="A16" s="968" t="inlineStr">
        <is>
          <t>Chiffre d'affaires</t>
        </is>
      </c>
      <c r="B16" s="3452" t="n"/>
      <c r="C16" s="961" t="n"/>
      <c r="D16" s="971" t="n">
        <v>3171985390.999996</v>
      </c>
      <c r="E16" s="971" t="n">
        <v>3531539953</v>
      </c>
      <c r="F16" s="971" t="n">
        <v>3523351289.121717</v>
      </c>
      <c r="G16" s="1008" t="n">
        <v>-351365898.1217208</v>
      </c>
      <c r="H16" s="3551" t="n">
        <v>-0.1018124010446397</v>
      </c>
      <c r="I16" s="3551" t="n"/>
      <c r="J16" s="1028" t="n">
        <v>2526240595</v>
      </c>
      <c r="K16" s="1028" t="n">
        <v>3280484311</v>
      </c>
      <c r="L16" s="1028" t="n">
        <v>3221642089.469416</v>
      </c>
      <c r="M16" s="3600" t="n">
        <v>-695401494.4694157</v>
      </c>
      <c r="N16" s="1057" t="n">
        <v>-0.2299184036548804</v>
      </c>
      <c r="O16" s="3648" t="n"/>
      <c r="P16" s="1028" t="n">
        <v>2811452818</v>
      </c>
      <c r="Q16" s="1028" t="n">
        <v>3544349124</v>
      </c>
      <c r="R16" s="1028" t="n">
        <v>3603168955.097799</v>
      </c>
      <c r="S16" s="3600" t="n">
        <v>-791716137.0977993</v>
      </c>
      <c r="T16" s="1057" t="n">
        <v>-0.2067788133616151</v>
      </c>
      <c r="U16" s="3648" t="n"/>
      <c r="V16" s="1063" t="n">
        <v>2346980734</v>
      </c>
      <c r="W16" s="1063" t="n">
        <v>3447294712</v>
      </c>
      <c r="X16" s="1063" t="n">
        <v>3572121549.094889</v>
      </c>
      <c r="Y16" s="1063" t="n">
        <v>2418016273.12458</v>
      </c>
      <c r="Z16" s="3454" t="n">
        <v>-1225140815.094889</v>
      </c>
      <c r="AA16" s="3649" t="n">
        <v>-71035539.12457991</v>
      </c>
      <c r="AB16" s="3602" t="n">
        <v>-0.3191818715614356</v>
      </c>
      <c r="AC16" s="3648" t="n"/>
      <c r="AD16" s="1102" t="n"/>
      <c r="AE16" s="3650" t="n"/>
      <c r="AF16" s="1102" t="n"/>
      <c r="AG16" s="1102" t="n"/>
      <c r="AH16" s="3651" t="n"/>
      <c r="AI16" s="3652" t="n"/>
      <c r="AJ16" s="3606" t="n"/>
      <c r="AK16" s="3653" t="n"/>
      <c r="AL16" s="1102" t="n"/>
      <c r="AM16" s="1102" t="n"/>
      <c r="AN16" s="1102" t="n"/>
      <c r="AO16" s="3650" t="n"/>
      <c r="AP16" s="3651" t="n"/>
      <c r="AQ16" s="3652" t="n"/>
      <c r="AR16" s="3606" t="n"/>
      <c r="AS16" s="3606" t="n"/>
      <c r="AT16" s="3653" t="n"/>
      <c r="AU16" s="1102" t="n"/>
      <c r="AV16" s="1102" t="n"/>
      <c r="AW16" s="1102" t="n"/>
      <c r="AX16" s="3650" t="n"/>
      <c r="AY16" s="3651" t="n"/>
      <c r="AZ16" s="3652" t="n"/>
      <c r="BA16" s="3606" t="n"/>
      <c r="BB16" s="3606" t="n"/>
      <c r="BC16" s="1102" t="n"/>
      <c r="BD16" s="1102" t="n"/>
      <c r="BE16" s="1102" t="n"/>
      <c r="BF16" s="3650" t="n"/>
      <c r="BG16" s="3651" t="n"/>
      <c r="BH16" s="3652" t="n"/>
      <c r="BI16" s="3606" t="n"/>
      <c r="BJ16" s="3653" t="n"/>
      <c r="BK16" s="1102" t="n"/>
      <c r="BL16" s="1102" t="n"/>
      <c r="BM16" s="1102" t="n"/>
      <c r="BN16" s="1102" t="n"/>
      <c r="BO16" s="1102" t="n"/>
      <c r="BP16" s="3651" t="n"/>
      <c r="BQ16" s="3652" t="n"/>
      <c r="BR16" s="3606" t="n"/>
      <c r="BS16" s="3653" t="n"/>
      <c r="BT16" s="1102" t="n"/>
      <c r="BU16" s="1102" t="n"/>
      <c r="BV16" s="1102" t="n"/>
      <c r="BW16" s="1102" t="n"/>
      <c r="BX16" s="3651" t="n"/>
      <c r="BY16" s="3652" t="n"/>
      <c r="BZ16" s="3606" t="n"/>
      <c r="CA16" s="3654" t="n"/>
      <c r="CB16" s="1102" t="n"/>
      <c r="CC16" s="1102" t="n"/>
      <c r="CD16" s="1102" t="n"/>
      <c r="CE16" s="1102" t="n"/>
      <c r="CF16" s="3651" t="n"/>
      <c r="CG16" s="3652" t="n"/>
      <c r="CH16" s="3606" t="n"/>
      <c r="CI16" s="3654" t="n"/>
      <c r="CJ16" s="1102" t="n"/>
      <c r="CK16" s="1102" t="n"/>
      <c r="CL16" s="1102" t="n"/>
      <c r="CM16" s="1102" t="n"/>
      <c r="CN16" s="3651" t="n"/>
      <c r="CO16" s="3652" t="n"/>
      <c r="CP16" s="3606" t="n"/>
      <c r="CQ16" s="1157" t="n"/>
      <c r="CR16" s="3562" t="n">
        <v>10856659538</v>
      </c>
      <c r="CS16" s="3562" t="n">
        <v>13803668100</v>
      </c>
      <c r="CT16" s="3562" t="n">
        <v>13920283882.78382</v>
      </c>
      <c r="CU16" s="3562" t="n"/>
      <c r="CV16" s="1215" t="n">
        <v>-3063624344.783825</v>
      </c>
      <c r="CW16" s="3655" t="n"/>
      <c r="CX16" s="3561">
        <f>IFERROR(CR16/CS16-1,"-")</f>
        <v/>
      </c>
      <c r="CY16" s="1116" t="n"/>
      <c r="CZ16" s="1182" t="n">
        <v>45402889003.50504</v>
      </c>
      <c r="DA16" s="3562" t="n">
        <v>43656252928.01229</v>
      </c>
      <c r="DB16" s="3562" t="n"/>
      <c r="DC16" s="1182" t="n"/>
      <c r="DD16" s="3562" t="n">
        <v>39289050016.00001</v>
      </c>
      <c r="DE16" s="1263">
        <f>CZ16/$DD16-1</f>
        <v/>
      </c>
      <c r="DF16" s="1264">
        <f>DA16/$DD16-1</f>
        <v/>
      </c>
      <c r="DG16" s="1264">
        <f>DB16/$DD16-1</f>
        <v/>
      </c>
      <c r="DH16" s="1264">
        <f>DC16/$DD16-1</f>
        <v/>
      </c>
      <c r="DI16" s="2782" t="n"/>
      <c r="DX16" s="2847">
        <f>(CS16-CZ16)*10^6</f>
        <v/>
      </c>
      <c r="DY16" s="2847">
        <f>(CT16-DC16)*10^6</f>
        <v/>
      </c>
      <c r="DZ16" s="2847">
        <f>(CW16-DD16)*10^6</f>
        <v/>
      </c>
    </row>
    <row r="17">
      <c r="A17" s="970" t="inlineStr">
        <is>
          <t>2G</t>
        </is>
      </c>
      <c r="B17" s="3564" t="n"/>
      <c r="C17" s="961" t="n"/>
      <c r="D17" s="971" t="n">
        <v>41637342.05607476</v>
      </c>
      <c r="E17" s="971" t="n">
        <v>57129479.5242151</v>
      </c>
      <c r="F17" s="971" t="n">
        <v>55315683.45817469</v>
      </c>
      <c r="G17" s="3656" t="n">
        <v>-13678341.40209993</v>
      </c>
      <c r="H17" s="3565" t="n">
        <v>-0.2711758902262323</v>
      </c>
      <c r="I17" s="3565" t="n"/>
      <c r="J17" s="1028" t="n">
        <v>37378649.61244253</v>
      </c>
      <c r="K17" s="1028" t="n">
        <v>52384719.69281846</v>
      </c>
      <c r="L17" s="1028" t="n">
        <v>50164316.25995528</v>
      </c>
      <c r="M17" s="3566" t="n">
        <v>-12785666.64751275</v>
      </c>
      <c r="N17" s="1047" t="n">
        <v>-0.2864589171875086</v>
      </c>
      <c r="O17" s="1048" t="n"/>
      <c r="P17" s="1028" t="n">
        <v>38230342.69461302</v>
      </c>
      <c r="Q17" s="1028" t="n">
        <v>56192773.73833039</v>
      </c>
      <c r="R17" s="1028" t="n">
        <v>55645173.82798894</v>
      </c>
      <c r="S17" s="3566" t="n">
        <v>-17414831.13337591</v>
      </c>
      <c r="T17" s="1047" t="n">
        <v>-0.3196573126530819</v>
      </c>
      <c r="U17" s="1048" t="n"/>
      <c r="V17" s="1063" t="n">
        <v>33473624.9133995</v>
      </c>
      <c r="W17" s="1063" t="n">
        <v>54405442.42403629</v>
      </c>
      <c r="X17" s="1063" t="n">
        <v>54713484.53119808</v>
      </c>
      <c r="Y17" s="1063" t="n">
        <v>31158682.06369584</v>
      </c>
      <c r="Z17" s="3567" t="n">
        <v>-21239859.61779858</v>
      </c>
      <c r="AA17" s="3567" t="n">
        <v>2314942.849703658</v>
      </c>
      <c r="AB17" s="3568" t="n">
        <v>-0.3847375662804853</v>
      </c>
      <c r="AC17" s="1048" t="n"/>
      <c r="AD17" s="1102" t="n"/>
      <c r="AE17" s="1102" t="n"/>
      <c r="AF17" s="1102" t="n"/>
      <c r="AG17" s="1126" t="n"/>
      <c r="AH17" s="3569" t="n"/>
      <c r="AI17" s="3569" t="n"/>
      <c r="AJ17" s="1128" t="n"/>
      <c r="AK17" s="1157" t="n"/>
      <c r="AL17" s="1102" t="n"/>
      <c r="AM17" s="1102" t="n"/>
      <c r="AN17" s="1102" t="n"/>
      <c r="AO17" s="1126" t="n"/>
      <c r="AP17" s="3569" t="n"/>
      <c r="AQ17" s="3569" t="n"/>
      <c r="AR17" s="1128" t="n"/>
      <c r="AS17" s="1128" t="n"/>
      <c r="AT17" s="1157" t="n"/>
      <c r="AU17" s="1102" t="n"/>
      <c r="AV17" s="1102" t="n"/>
      <c r="AW17" s="1102" t="n"/>
      <c r="AX17" s="1126" t="n"/>
      <c r="AY17" s="3569" t="n"/>
      <c r="AZ17" s="3569" t="n"/>
      <c r="BA17" s="1128" t="n"/>
      <c r="BB17" s="1128" t="n"/>
      <c r="BC17" s="1102" t="n"/>
      <c r="BD17" s="1102" t="n"/>
      <c r="BE17" s="1102" t="n"/>
      <c r="BF17" s="1126" t="n"/>
      <c r="BG17" s="3569" t="n"/>
      <c r="BH17" s="3569" t="n"/>
      <c r="BI17" s="1128" t="n"/>
      <c r="BJ17" s="1157" t="n"/>
      <c r="BK17" s="1102" t="n"/>
      <c r="BL17" s="1102" t="n"/>
      <c r="BM17" s="1102" t="n"/>
      <c r="BN17" s="1126" t="n"/>
      <c r="BO17" s="1102" t="n"/>
      <c r="BP17" s="3569" t="n"/>
      <c r="BQ17" s="3569" t="n"/>
      <c r="BR17" s="1128" t="n"/>
      <c r="BS17" s="1157" t="n"/>
      <c r="BT17" s="1102" t="n"/>
      <c r="BU17" s="1102" t="n"/>
      <c r="BV17" s="1102" t="n"/>
      <c r="BW17" s="1102" t="n"/>
      <c r="BX17" s="3569" t="n"/>
      <c r="BY17" s="3569" t="n"/>
      <c r="BZ17" s="1128" t="n"/>
      <c r="CA17" s="1172" t="n"/>
      <c r="CB17" s="1102" t="n"/>
      <c r="CC17" s="1102" t="n"/>
      <c r="CD17" s="1102" t="n"/>
      <c r="CE17" s="1102" t="n"/>
      <c r="CF17" s="3569" t="n"/>
      <c r="CG17" s="3569" t="n"/>
      <c r="CH17" s="1128" t="n"/>
      <c r="CI17" s="1172" t="n"/>
      <c r="CJ17" s="1102" t="n"/>
      <c r="CK17" s="1102" t="n"/>
      <c r="CL17" s="1102" t="n"/>
      <c r="CM17" s="1102" t="n"/>
      <c r="CN17" s="3569" t="n"/>
      <c r="CO17" s="3569" t="n"/>
      <c r="CP17" s="1128" t="n"/>
      <c r="CQ17" s="1157" t="n"/>
      <c r="CR17" s="3579" t="n">
        <v>150719959.2765298</v>
      </c>
      <c r="CS17" s="3579" t="n">
        <v>220112415.3794003</v>
      </c>
      <c r="CT17" s="3579" t="n">
        <v>215838658.077317</v>
      </c>
      <c r="CU17" s="3579" t="n"/>
      <c r="CV17" s="3657" t="n">
        <v>-65118698.80078718</v>
      </c>
      <c r="CW17" s="3657" t="n"/>
      <c r="CX17" s="3570">
        <f>IFERROR(CR17/CS17-1,"-")</f>
        <v/>
      </c>
      <c r="CY17" s="1116" t="n"/>
      <c r="CZ17" s="3658" t="n">
        <v>669414961.5816622</v>
      </c>
      <c r="DA17" s="3571" t="n">
        <v>675163013.4449962</v>
      </c>
      <c r="DB17" s="3571" t="n"/>
      <c r="DC17" s="1183" t="n"/>
      <c r="DD17" s="3572" t="n">
        <v>627167972.0957861</v>
      </c>
      <c r="DE17" s="1265">
        <f>CZ17/$DD17-1</f>
        <v/>
      </c>
      <c r="DF17" s="1266">
        <f>DA17/$DD17-1</f>
        <v/>
      </c>
      <c r="DG17" s="1266">
        <f>DB17/$DD17-1</f>
        <v/>
      </c>
      <c r="DH17" s="1266">
        <f>DC17/$DD17-1</f>
        <v/>
      </c>
      <c r="DI17" s="191" t="n"/>
      <c r="DJ17" s="2782" t="n"/>
      <c r="DX17" s="2847">
        <f>(CS17-CZ17)*10^6</f>
        <v/>
      </c>
      <c r="DY17" s="2847">
        <f>(CT17-DC17)*10^6</f>
        <v/>
      </c>
      <c r="DZ17" s="2847">
        <f>(CW17-DD17)*10^6</f>
        <v/>
      </c>
    </row>
    <row r="18">
      <c r="A18" s="972" t="inlineStr">
        <is>
          <t>3G</t>
        </is>
      </c>
      <c r="B18" s="973" t="n"/>
      <c r="C18" s="961" t="n"/>
      <c r="D18" s="974" t="n">
        <v>392611729.7622116</v>
      </c>
      <c r="E18" s="974" t="n">
        <v>731362618.8667408</v>
      </c>
      <c r="F18" s="974" t="n">
        <v>696088218.2324089</v>
      </c>
      <c r="G18" s="3659" t="n">
        <v>-303476488.4701973</v>
      </c>
      <c r="H18" s="3573" t="n">
        <v>-0.463177745711737</v>
      </c>
      <c r="I18" s="3573" t="n"/>
      <c r="J18" s="1029" t="n">
        <v>325619692.1237012</v>
      </c>
      <c r="K18" s="1029" t="n">
        <v>673001988.429178</v>
      </c>
      <c r="L18" s="1029" t="n">
        <v>607232212.2464406</v>
      </c>
      <c r="M18" s="3574" t="n">
        <v>-281612520.1227394</v>
      </c>
      <c r="N18" s="1050" t="n">
        <v>-0.5161683060049871</v>
      </c>
      <c r="O18" s="1051" t="n"/>
      <c r="P18" s="1029" t="n">
        <v>314766647.5947577</v>
      </c>
      <c r="Q18" s="1029" t="n">
        <v>723356304.0568517</v>
      </c>
      <c r="R18" s="1029" t="n">
        <v>647934809.1866364</v>
      </c>
      <c r="S18" s="3574" t="n">
        <v>-333168161.5918787</v>
      </c>
      <c r="T18" s="1050" t="n">
        <v>-0.5648525549173635</v>
      </c>
      <c r="U18" s="1051" t="n"/>
      <c r="V18" s="1064" t="n">
        <v>279009358.653756</v>
      </c>
      <c r="W18" s="1064" t="n">
        <v>701232171.5713396</v>
      </c>
      <c r="X18" s="1064" t="n">
        <v>612832921.513886</v>
      </c>
      <c r="Y18" s="1064" t="n">
        <v>299393060.1207021</v>
      </c>
      <c r="Z18" s="3575" t="n">
        <v>-333823562.86013</v>
      </c>
      <c r="AA18" s="3575" t="n">
        <v>-20383701.46694607</v>
      </c>
      <c r="AB18" s="3576" t="n">
        <v>-0.6021155760316238</v>
      </c>
      <c r="AC18" s="1051" t="n"/>
      <c r="AD18" s="1103" t="n"/>
      <c r="AE18" s="1103" t="n"/>
      <c r="AF18" s="1103" t="n"/>
      <c r="AG18" s="1106" t="n"/>
      <c r="AH18" s="3577" t="n"/>
      <c r="AI18" s="3577" t="n"/>
      <c r="AJ18" s="1130" t="n"/>
      <c r="AK18" s="1158" t="n"/>
      <c r="AL18" s="1103" t="n"/>
      <c r="AM18" s="1103" t="n"/>
      <c r="AN18" s="1103" t="n"/>
      <c r="AO18" s="1106" t="n"/>
      <c r="AP18" s="3577" t="n"/>
      <c r="AQ18" s="3577" t="n"/>
      <c r="AR18" s="1130" t="n"/>
      <c r="AS18" s="1130" t="n"/>
      <c r="AT18" s="1158" t="n"/>
      <c r="AU18" s="1103" t="n"/>
      <c r="AV18" s="1103" t="n"/>
      <c r="AW18" s="1103" t="n"/>
      <c r="AX18" s="1106" t="n"/>
      <c r="AY18" s="3577" t="n"/>
      <c r="AZ18" s="3577" t="n"/>
      <c r="BA18" s="1130" t="n"/>
      <c r="BB18" s="1130" t="n"/>
      <c r="BC18" s="1103" t="n"/>
      <c r="BD18" s="1103" t="n"/>
      <c r="BE18" s="1103" t="n"/>
      <c r="BF18" s="1106" t="n"/>
      <c r="BG18" s="3577" t="n"/>
      <c r="BH18" s="3577" t="n"/>
      <c r="BI18" s="1130" t="n"/>
      <c r="BJ18" s="1158" t="n"/>
      <c r="BK18" s="1103" t="n"/>
      <c r="BL18" s="1103" t="n"/>
      <c r="BM18" s="1103" t="n"/>
      <c r="BN18" s="1106" t="n"/>
      <c r="BO18" s="1103" t="n"/>
      <c r="BP18" s="3577" t="n"/>
      <c r="BQ18" s="3577" t="n"/>
      <c r="BR18" s="1130" t="n"/>
      <c r="BS18" s="1158" t="n"/>
      <c r="BT18" s="1103" t="n"/>
      <c r="BU18" s="1103" t="n"/>
      <c r="BV18" s="1103" t="n"/>
      <c r="BW18" s="1103" t="n"/>
      <c r="BX18" s="3577" t="n"/>
      <c r="BY18" s="3577" t="n"/>
      <c r="BZ18" s="1130" t="n"/>
      <c r="CA18" s="1173" t="n"/>
      <c r="CB18" s="1103" t="n"/>
      <c r="CC18" s="1103" t="n"/>
      <c r="CD18" s="1103" t="n"/>
      <c r="CE18" s="1103" t="n"/>
      <c r="CF18" s="3577" t="n"/>
      <c r="CG18" s="3577" t="n"/>
      <c r="CH18" s="1130" t="n"/>
      <c r="CI18" s="1173" t="n"/>
      <c r="CJ18" s="1103" t="n"/>
      <c r="CK18" s="1103" t="n"/>
      <c r="CL18" s="1103" t="n"/>
      <c r="CM18" s="1103" t="n"/>
      <c r="CN18" s="3577" t="n"/>
      <c r="CO18" s="3577" t="n"/>
      <c r="CP18" s="1130" t="n"/>
      <c r="CQ18" s="1158" t="n"/>
      <c r="CR18" s="3579" t="n">
        <v>1312007428.134427</v>
      </c>
      <c r="CS18" s="3579" t="n">
        <v>2828953082.92411</v>
      </c>
      <c r="CT18" s="3579" t="n">
        <v>2564088161.179372</v>
      </c>
      <c r="CU18" s="3579" t="n"/>
      <c r="CV18" s="3660" t="n">
        <v>-1252080733.044945</v>
      </c>
      <c r="CW18" s="3660" t="n"/>
      <c r="CX18" s="3578">
        <f>IFERROR(CR18/CS18-1,"-")</f>
        <v/>
      </c>
      <c r="CY18" s="1116" t="n"/>
      <c r="CZ18" s="3658" t="n">
        <v>6836888328.947314</v>
      </c>
      <c r="DA18" s="3579" t="n">
        <v>8749429078.762054</v>
      </c>
      <c r="DB18" s="3579" t="n"/>
      <c r="DC18" s="1184" t="n"/>
      <c r="DD18" s="3580" t="n">
        <v>6544560308.577693</v>
      </c>
      <c r="DE18" s="1267">
        <f>CZ18/$DD18-1</f>
        <v/>
      </c>
      <c r="DF18" s="1268">
        <f>DA18/$DD18-1</f>
        <v/>
      </c>
      <c r="DG18" s="1268">
        <f>DB18/$DD18-1</f>
        <v/>
      </c>
      <c r="DH18" s="1268">
        <f>DC18/$DD18-1</f>
        <v/>
      </c>
      <c r="DI18" s="191" t="n"/>
      <c r="DJ18" s="2782" t="n"/>
      <c r="DX18" s="2847">
        <f>(CS18-CZ18)*10^6</f>
        <v/>
      </c>
      <c r="DY18" s="2847">
        <f>(CT18-DC18)*10^6</f>
        <v/>
      </c>
      <c r="DZ18" s="2847">
        <f>(CW18-DD18)*10^6</f>
        <v/>
      </c>
    </row>
    <row customHeight="1" ht="15.75" r="19">
      <c r="A19" s="975" t="inlineStr">
        <is>
          <t>4G</t>
        </is>
      </c>
      <c r="B19" s="3581" t="n"/>
      <c r="C19" s="961" t="n"/>
      <c r="D19" s="976" t="n">
        <v>2737736319.18171</v>
      </c>
      <c r="E19" s="976" t="n">
        <v>2743047854.609045</v>
      </c>
      <c r="F19" s="976" t="n">
        <v>2771947387.431133</v>
      </c>
      <c r="G19" s="3661" t="n">
        <v>-34211068.2494235</v>
      </c>
      <c r="H19" s="3582" t="n">
        <v>-0.001936362655288737</v>
      </c>
      <c r="I19" s="3582" t="n"/>
      <c r="J19" s="1030" t="n">
        <v>2163242253.263856</v>
      </c>
      <c r="K19" s="1030" t="n">
        <v>2555097602.878004</v>
      </c>
      <c r="L19" s="1030" t="n">
        <v>2564245560.963019</v>
      </c>
      <c r="M19" s="3583" t="n">
        <v>-401003307.699163</v>
      </c>
      <c r="N19" s="1053" t="n">
        <v>-0.1533621843536507</v>
      </c>
      <c r="O19" s="1044" t="n"/>
      <c r="P19" s="1030" t="n">
        <v>2458455827.710629</v>
      </c>
      <c r="Q19" s="1030" t="n">
        <v>2764800046.204818</v>
      </c>
      <c r="R19" s="1030" t="n">
        <v>2899588972.083174</v>
      </c>
      <c r="S19" s="3583" t="n">
        <v>-441133144.3725443</v>
      </c>
      <c r="T19" s="1053" t="n">
        <v>-0.1108015818050569</v>
      </c>
      <c r="U19" s="1044" t="n"/>
      <c r="V19" s="1065" t="n">
        <v>2034497750.432845</v>
      </c>
      <c r="W19" s="1065" t="n">
        <v>2691657098.004624</v>
      </c>
      <c r="X19" s="1065" t="n">
        <v>2904575143.049805</v>
      </c>
      <c r="Y19" s="1065" t="n">
        <v>2087464530.940182</v>
      </c>
      <c r="Z19" s="3584" t="n">
        <v>-870077392.61696</v>
      </c>
      <c r="AA19" s="3584" t="n">
        <v>-52966780.50733733</v>
      </c>
      <c r="AB19" s="3585" t="n">
        <v>-0.2441467555651662</v>
      </c>
      <c r="AC19" s="1044" t="n"/>
      <c r="AD19" s="1104" t="n"/>
      <c r="AE19" s="1104" t="n"/>
      <c r="AF19" s="1104" t="n"/>
      <c r="AG19" s="1101" t="n"/>
      <c r="AH19" s="3586" t="n"/>
      <c r="AI19" s="3586" t="n"/>
      <c r="AJ19" s="1132" t="n"/>
      <c r="AK19" s="1159" t="n"/>
      <c r="AL19" s="1104" t="n"/>
      <c r="AM19" s="1104" t="n"/>
      <c r="AN19" s="1104" t="n"/>
      <c r="AO19" s="1101" t="n"/>
      <c r="AP19" s="3586" t="n"/>
      <c r="AQ19" s="3586" t="n"/>
      <c r="AR19" s="1132" t="n"/>
      <c r="AS19" s="1132" t="n"/>
      <c r="AT19" s="1159" t="n"/>
      <c r="AU19" s="1104" t="n"/>
      <c r="AV19" s="1104" t="n"/>
      <c r="AW19" s="1104" t="n"/>
      <c r="AX19" s="1101" t="n"/>
      <c r="AY19" s="3586" t="n"/>
      <c r="AZ19" s="3586" t="n"/>
      <c r="BA19" s="1132" t="n"/>
      <c r="BB19" s="1132" t="n"/>
      <c r="BC19" s="1104" t="n"/>
      <c r="BD19" s="1104" t="n"/>
      <c r="BE19" s="1104" t="n"/>
      <c r="BF19" s="1101" t="n"/>
      <c r="BG19" s="3586" t="n"/>
      <c r="BH19" s="3586" t="n"/>
      <c r="BI19" s="1132" t="n"/>
      <c r="BJ19" s="1159" t="n"/>
      <c r="BK19" s="1104" t="n"/>
      <c r="BL19" s="1104" t="n"/>
      <c r="BM19" s="1104" t="n"/>
      <c r="BN19" s="1101" t="n"/>
      <c r="BO19" s="1104" t="n"/>
      <c r="BP19" s="3586" t="n"/>
      <c r="BQ19" s="3586" t="n"/>
      <c r="BR19" s="1132" t="n"/>
      <c r="BS19" s="1159" t="n"/>
      <c r="BT19" s="1104" t="n"/>
      <c r="BU19" s="1104" t="n"/>
      <c r="BV19" s="1104" t="n"/>
      <c r="BW19" s="1104" t="n"/>
      <c r="BX19" s="3586" t="n"/>
      <c r="BY19" s="3586" t="n"/>
      <c r="BZ19" s="1132" t="n"/>
      <c r="CA19" s="1174" t="n"/>
      <c r="CB19" s="1104" t="n"/>
      <c r="CC19" s="1104" t="n"/>
      <c r="CD19" s="1104" t="n"/>
      <c r="CE19" s="1104" t="n"/>
      <c r="CF19" s="3586" t="n"/>
      <c r="CG19" s="3586" t="n"/>
      <c r="CH19" s="1132" t="n"/>
      <c r="CI19" s="1174" t="n"/>
      <c r="CJ19" s="1104" t="n"/>
      <c r="CK19" s="1104" t="n"/>
      <c r="CL19" s="1104" t="n"/>
      <c r="CM19" s="1104" t="n"/>
      <c r="CN19" s="3586" t="n"/>
      <c r="CO19" s="3586" t="n"/>
      <c r="CP19" s="1132" t="n"/>
      <c r="CQ19" s="1159" t="n"/>
      <c r="CR19" s="3589" t="n">
        <v>9393932150.589041</v>
      </c>
      <c r="CS19" s="3589" t="n">
        <v>10754602601.69649</v>
      </c>
      <c r="CT19" s="3589" t="n">
        <v>11140357063.52713</v>
      </c>
      <c r="CU19" s="3589" t="n"/>
      <c r="CV19" s="3662" t="n">
        <v>-1746424912.938089</v>
      </c>
      <c r="CW19" s="3662" t="n"/>
      <c r="CX19" s="3588">
        <f>IFERROR(CR19/CS19-1,"-")</f>
        <v/>
      </c>
      <c r="CY19" s="1116" t="n"/>
      <c r="CZ19" s="3663" t="n">
        <v>37896585712.97606</v>
      </c>
      <c r="DA19" s="3589" t="n">
        <v>34231660835.80524</v>
      </c>
      <c r="DB19" s="3589" t="n"/>
      <c r="DC19" s="1185" t="n"/>
      <c r="DD19" s="3590" t="n">
        <v>32117321735.32653</v>
      </c>
      <c r="DE19" s="1269">
        <f>CZ19/$DD19-1</f>
        <v/>
      </c>
      <c r="DF19" s="1270">
        <f>DA19/$DD19-1</f>
        <v/>
      </c>
      <c r="DG19" s="1270">
        <f>DB19/$DD19-1</f>
        <v/>
      </c>
      <c r="DH19" s="1270">
        <f>DC19/$DD19-1</f>
        <v/>
      </c>
      <c r="DI19" s="191" t="n"/>
      <c r="DJ19" s="2782" t="n"/>
      <c r="DX19" s="2847">
        <f>(CS19-CZ19)*10^6</f>
        <v/>
      </c>
      <c r="DY19" s="2847">
        <f>(CT19-DC19)*10^6</f>
        <v/>
      </c>
      <c r="DZ19" s="2847">
        <f>(CW19-DD19)*10^6</f>
        <v/>
      </c>
    </row>
    <row customHeight="1" ht="15.75" r="20">
      <c r="D20" s="3496" t="n"/>
      <c r="E20" s="1016" t="n"/>
      <c r="F20" s="3254" t="n"/>
      <c r="J20" s="3496" t="n"/>
      <c r="K20" s="1035" t="n"/>
      <c r="M20" s="3201" t="n"/>
      <c r="N20" s="190" t="n"/>
      <c r="P20" s="3496" t="n"/>
      <c r="Q20" s="1035" t="n"/>
      <c r="S20" s="3201" t="n"/>
      <c r="T20" s="190" t="n"/>
      <c r="V20" s="3496" t="n"/>
      <c r="W20" s="3496" t="n"/>
      <c r="X20" s="3496" t="n"/>
      <c r="Y20" s="3496" t="n"/>
      <c r="Z20" s="3639" t="n"/>
      <c r="AA20" s="3640" t="n"/>
      <c r="AB20" s="3496" t="n"/>
      <c r="AD20" s="3641" t="n"/>
      <c r="AE20" s="1115" t="n"/>
      <c r="AF20" s="1116" t="n"/>
      <c r="AG20" s="1116" t="n"/>
      <c r="AH20" s="2844" t="n"/>
      <c r="AI20" s="2858" t="n"/>
      <c r="AJ20" s="3641" t="n"/>
      <c r="AK20" s="3641" t="n"/>
      <c r="AL20" s="3641" t="n"/>
      <c r="AM20" s="1115" t="n"/>
      <c r="AN20" s="1116" t="n"/>
      <c r="AO20" s="1116" t="n"/>
      <c r="AP20" s="2844" t="n"/>
      <c r="AQ20" s="2858" t="n"/>
      <c r="AR20" s="3641" t="n"/>
      <c r="AS20" s="3641" t="n"/>
      <c r="AT20" s="3641" t="n"/>
      <c r="AU20" s="3641" t="n"/>
      <c r="AV20" s="1115" t="n"/>
      <c r="AW20" s="1116" t="n"/>
      <c r="AX20" s="1116" t="n"/>
      <c r="AY20" s="2844" t="n"/>
      <c r="AZ20" s="2858" t="n"/>
      <c r="BA20" s="3641" t="n"/>
      <c r="BB20" s="3641" t="n"/>
      <c r="BC20" s="3641" t="n"/>
      <c r="BD20" s="1115" t="n"/>
      <c r="BE20" s="1116" t="n"/>
      <c r="BF20" s="1116" t="n"/>
      <c r="BG20" s="2844" t="n"/>
      <c r="BH20" s="2858" t="n"/>
      <c r="BI20" s="3641" t="n"/>
      <c r="BJ20" s="3641" t="n"/>
      <c r="BK20" s="3641" t="n"/>
      <c r="BL20" s="1115" t="n"/>
      <c r="BM20" s="1116" t="n"/>
      <c r="BN20" s="1116" t="n"/>
      <c r="BO20" s="3641" t="n"/>
      <c r="BP20" s="2844" t="n"/>
      <c r="BQ20" s="2858" t="n"/>
      <c r="BR20" s="3641" t="n"/>
      <c r="BS20" s="3641" t="n"/>
      <c r="BT20" s="3641" t="n"/>
      <c r="BU20" s="1115" t="n"/>
      <c r="BV20" s="1116" t="n"/>
      <c r="BW20" s="3641" t="n"/>
      <c r="BX20" s="2844" t="n"/>
      <c r="BY20" s="2858" t="n"/>
      <c r="BZ20" s="3641" t="n"/>
      <c r="CA20" s="3641" t="n"/>
      <c r="CB20" s="3641" t="n"/>
      <c r="CC20" s="1115" t="n"/>
      <c r="CD20" s="1116" t="n"/>
      <c r="CE20" s="3641" t="n"/>
      <c r="CF20" s="2844" t="n"/>
      <c r="CG20" s="2858" t="n"/>
      <c r="CH20" s="3641" t="n"/>
      <c r="CI20" s="3641" t="n"/>
      <c r="CJ20" s="3641" t="n"/>
      <c r="CK20" s="1115" t="n"/>
      <c r="CL20" s="1116" t="n"/>
      <c r="CM20" s="3641" t="n"/>
      <c r="CN20" s="2844" t="n"/>
      <c r="CO20" s="2858" t="n"/>
      <c r="CP20" s="3641" t="n"/>
      <c r="CQ20" s="1190" t="n"/>
      <c r="CR20" s="3643" t="n"/>
      <c r="CS20" s="3643" t="n"/>
      <c r="CT20" s="3643" t="n"/>
      <c r="CU20" s="3643" t="n"/>
      <c r="CV20" s="1116" t="n"/>
      <c r="CW20" s="1116" t="n"/>
      <c r="CX20" s="3641" t="n"/>
      <c r="CY20" s="1116" t="n"/>
      <c r="CZ20" s="3664" t="n"/>
      <c r="DA20" s="3646" t="n"/>
      <c r="DB20" s="3646" t="n"/>
      <c r="DC20" s="1116" t="n"/>
      <c r="DD20" s="3647" t="n"/>
      <c r="DE20" s="1272" t="n"/>
      <c r="DX20" s="2847">
        <f>(CS20-CZ20)*10^6</f>
        <v/>
      </c>
      <c r="DY20" s="2847">
        <f>(CT20-DC20)*10^6</f>
        <v/>
      </c>
      <c r="DZ20" s="2847">
        <f>(CW20-DD20)*10^6</f>
        <v/>
      </c>
    </row>
    <row customHeight="1" ht="15.75" r="21">
      <c r="A21" s="968" t="inlineStr">
        <is>
          <t>ARPU</t>
        </is>
      </c>
      <c r="B21" s="3452" t="n"/>
      <c r="C21" s="961" t="n"/>
      <c r="D21" s="969" t="n">
        <v>1231.99974482107</v>
      </c>
      <c r="E21" s="969" t="n">
        <v>1170.194702091648</v>
      </c>
      <c r="F21" s="969" t="n">
        <v>1284.160780425887</v>
      </c>
      <c r="G21" s="998" t="n">
        <v>-52.16103560481679</v>
      </c>
      <c r="H21" s="3551" t="n">
        <v>0.05281603362154197</v>
      </c>
      <c r="I21" s="3551" t="n"/>
      <c r="J21" s="1025" t="n">
        <v>1013.208800600969</v>
      </c>
      <c r="K21" s="1025" t="n">
        <v>1137.200020591375</v>
      </c>
      <c r="L21" s="1025" t="n">
        <v>1158.250514987127</v>
      </c>
      <c r="M21" s="3600" t="n">
        <v>-145.0417143861575</v>
      </c>
      <c r="N21" s="1057" t="n">
        <v>-0.1090320240461541</v>
      </c>
      <c r="O21" s="3601" t="n"/>
      <c r="P21" s="1025" t="n">
        <v>1107.519130483425</v>
      </c>
      <c r="Q21" s="1025" t="n">
        <v>1208.320335623598</v>
      </c>
      <c r="R21" s="1025" t="n">
        <v>1287.684081624992</v>
      </c>
      <c r="S21" s="3600" t="n">
        <v>-180.1649511415671</v>
      </c>
      <c r="T21" s="1057" t="n">
        <v>-0.08342258436638084</v>
      </c>
      <c r="U21" s="3601" t="n"/>
      <c r="V21" s="1072" t="n">
        <v>935.595550722292</v>
      </c>
      <c r="W21" s="1072" t="n">
        <v>1182.473147771467</v>
      </c>
      <c r="X21" s="1072" t="n">
        <v>1263.837557434331</v>
      </c>
      <c r="Y21" s="1072" t="n">
        <v>951.4474925090034</v>
      </c>
      <c r="Z21" s="1088" t="n">
        <v>-328.242006712039</v>
      </c>
      <c r="AA21" s="1089" t="n">
        <v>-15.85194178671134</v>
      </c>
      <c r="AB21" s="3602" t="n">
        <v>-0.2087807215871665</v>
      </c>
      <c r="AC21" s="3601" t="n"/>
      <c r="AD21" s="1100" t="n"/>
      <c r="AE21" s="1100" t="n"/>
      <c r="AF21" s="1100" t="n"/>
      <c r="AG21" s="1100" t="n"/>
      <c r="AH21" s="3604" t="n"/>
      <c r="AI21" s="3605" t="n"/>
      <c r="AJ21" s="3606" t="n"/>
      <c r="AK21" s="3607" t="n"/>
      <c r="AL21" s="1100" t="n"/>
      <c r="AM21" s="1100" t="n"/>
      <c r="AN21" s="1100" t="n"/>
      <c r="AO21" s="1100" t="n"/>
      <c r="AP21" s="3604" t="n"/>
      <c r="AQ21" s="3605" t="n"/>
      <c r="AR21" s="3606" t="n"/>
      <c r="AS21" s="3606" t="n"/>
      <c r="AT21" s="3607" t="n"/>
      <c r="AU21" s="1100" t="n"/>
      <c r="AV21" s="1100" t="n"/>
      <c r="AW21" s="1100" t="n"/>
      <c r="AX21" s="1100" t="n"/>
      <c r="AY21" s="3604" t="n"/>
      <c r="AZ21" s="3605" t="n"/>
      <c r="BA21" s="3606" t="n"/>
      <c r="BB21" s="3606" t="n"/>
      <c r="BC21" s="1100" t="n"/>
      <c r="BD21" s="1100" t="n"/>
      <c r="BE21" s="1100" t="n"/>
      <c r="BF21" s="1100" t="n"/>
      <c r="BG21" s="3604" t="n"/>
      <c r="BH21" s="3605" t="n"/>
      <c r="BI21" s="3606" t="n"/>
      <c r="BJ21" s="3607" t="n"/>
      <c r="BK21" s="1100" t="n"/>
      <c r="BL21" s="1100" t="n"/>
      <c r="BM21" s="1100" t="n"/>
      <c r="BN21" s="1100" t="n"/>
      <c r="BO21" s="1100" t="n"/>
      <c r="BP21" s="3604" t="n"/>
      <c r="BQ21" s="3605" t="n"/>
      <c r="BR21" s="3606" t="n"/>
      <c r="BS21" s="3607" t="n"/>
      <c r="BT21" s="1100" t="n"/>
      <c r="BU21" s="1100" t="n"/>
      <c r="BV21" s="1100" t="n"/>
      <c r="BW21" s="1100" t="n"/>
      <c r="BX21" s="3604" t="n"/>
      <c r="BY21" s="3605" t="n"/>
      <c r="BZ21" s="3606" t="n"/>
      <c r="CA21" s="3608" t="n"/>
      <c r="CB21" s="1100" t="n"/>
      <c r="CC21" s="1100" t="n"/>
      <c r="CD21" s="1100" t="n"/>
      <c r="CE21" s="1100" t="n"/>
      <c r="CF21" s="3604" t="n"/>
      <c r="CG21" s="3605" t="n"/>
      <c r="CH21" s="3606" t="n"/>
      <c r="CI21" s="3608" t="n"/>
      <c r="CJ21" s="1100" t="n"/>
      <c r="CK21" s="1100" t="n"/>
      <c r="CL21" s="1100" t="n"/>
      <c r="CM21" s="1100" t="n"/>
      <c r="CN21" s="3604" t="n"/>
      <c r="CO21" s="3605" t="n"/>
      <c r="CP21" s="3606" t="n"/>
      <c r="CQ21" s="1186" t="n"/>
      <c r="CR21" s="1196" t="n">
        <v>1081.969081841165</v>
      </c>
      <c r="CS21" s="1196" t="n">
        <v>1183.715654784405</v>
      </c>
      <c r="CT21" s="1196" t="n">
        <v>1231.269522846145</v>
      </c>
      <c r="CU21" s="1196" t="n"/>
      <c r="CV21" s="1211" t="n">
        <v>-149.3004410049807</v>
      </c>
      <c r="CW21" s="1211" t="n"/>
      <c r="CX21" s="3561">
        <f>IFERROR(CR21/CS21-1,"-")</f>
        <v/>
      </c>
      <c r="CY21" s="1116" t="n"/>
      <c r="CZ21" s="1182" t="n">
        <v>14981.3902049191</v>
      </c>
      <c r="DA21" s="3562" t="n">
        <v>14094.46110382521</v>
      </c>
      <c r="DB21" s="3562" t="n"/>
      <c r="DC21" s="1182" t="n"/>
      <c r="DD21" s="3563" t="n">
        <v>15245.65737224323</v>
      </c>
      <c r="DE21" s="1263">
        <f>CZ21/$DD21-1</f>
        <v/>
      </c>
      <c r="DF21" s="1264">
        <f>DA21/$DD21-1</f>
        <v/>
      </c>
      <c r="DG21" s="1264">
        <f>DB21/$DD21-1</f>
        <v/>
      </c>
      <c r="DH21" s="1264">
        <f>DC21/$DD21-1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</row>
    <row r="22">
      <c r="A22" s="970" t="inlineStr">
        <is>
          <t>2G</t>
        </is>
      </c>
      <c r="B22" s="3564" t="n"/>
      <c r="C22" s="961" t="n"/>
      <c r="D22" s="971" t="n">
        <v>63.39646798848736</v>
      </c>
      <c r="E22" s="971" t="n">
        <v>57.39879466880112</v>
      </c>
      <c r="F22" s="971" t="n">
        <v>74.75424652028707</v>
      </c>
      <c r="G22" s="1000" t="n">
        <v>-11.35777853179971</v>
      </c>
      <c r="H22" s="3565" t="n">
        <v>0.1044912764160577</v>
      </c>
      <c r="I22" s="3565" t="n"/>
      <c r="J22" s="1028" t="n">
        <v>60.79964607478811</v>
      </c>
      <c r="K22" s="1028" t="n">
        <v>54.38968671416264</v>
      </c>
      <c r="L22" s="1028" t="n">
        <v>68.36160897756089</v>
      </c>
      <c r="M22" s="3566" t="n">
        <v>-7.561962902772784</v>
      </c>
      <c r="N22" s="1047" t="n">
        <v>0.1178524780683534</v>
      </c>
      <c r="O22" s="1048" t="n"/>
      <c r="P22" s="1028" t="n">
        <v>61.27885024181611</v>
      </c>
      <c r="Q22" s="1028" t="n">
        <v>56.63754840596242</v>
      </c>
      <c r="R22" s="1028" t="n">
        <v>76.46710970090594</v>
      </c>
      <c r="S22" s="3566" t="n">
        <v>-15.18825945908983</v>
      </c>
      <c r="T22" s="1047" t="n">
        <v>0.0819474353407057</v>
      </c>
      <c r="U22" s="1048" t="n"/>
      <c r="V22" s="1063" t="n">
        <v>53.9119800052819</v>
      </c>
      <c r="W22" s="1063" t="n">
        <v>55.58120728289872</v>
      </c>
      <c r="X22" s="1063" t="n">
        <v>75.81782806374557</v>
      </c>
      <c r="Y22" s="1063" t="n">
        <v>51.80216262822797</v>
      </c>
      <c r="Z22" s="1091" t="n">
        <v>-21.90584805846367</v>
      </c>
      <c r="AA22" s="1091" t="n">
        <v>2.109817377053929</v>
      </c>
      <c r="AB22" s="3568" t="n">
        <v>-0.03003222418542928</v>
      </c>
      <c r="AC22" s="1048" t="n"/>
      <c r="AD22" s="1102" t="n"/>
      <c r="AE22" s="1102" t="n"/>
      <c r="AF22" s="1102" t="n"/>
      <c r="AG22" s="1102" t="n"/>
      <c r="AH22" s="3615" t="n"/>
      <c r="AI22" s="3615" t="n"/>
      <c r="AJ22" s="1128" t="n"/>
      <c r="AK22" s="1157" t="n"/>
      <c r="AL22" s="1102" t="n"/>
      <c r="AM22" s="1102" t="n"/>
      <c r="AN22" s="1102" t="n"/>
      <c r="AO22" s="1102" t="n"/>
      <c r="AP22" s="3615" t="n"/>
      <c r="AQ22" s="3615" t="n"/>
      <c r="AR22" s="1128" t="n"/>
      <c r="AS22" s="1128" t="n"/>
      <c r="AT22" s="1157" t="n"/>
      <c r="AU22" s="1102" t="n"/>
      <c r="AV22" s="1102" t="n"/>
      <c r="AW22" s="1102" t="n"/>
      <c r="AX22" s="1102" t="n"/>
      <c r="AY22" s="3615" t="n"/>
      <c r="AZ22" s="3615" t="n"/>
      <c r="BA22" s="1128" t="n"/>
      <c r="BB22" s="1128" t="n"/>
      <c r="BC22" s="1102" t="n"/>
      <c r="BD22" s="1102" t="n"/>
      <c r="BE22" s="1102" t="n"/>
      <c r="BF22" s="1102" t="n"/>
      <c r="BG22" s="3615" t="n"/>
      <c r="BH22" s="3615" t="n"/>
      <c r="BI22" s="1128" t="n"/>
      <c r="BJ22" s="1157" t="n"/>
      <c r="BK22" s="1102" t="n"/>
      <c r="BL22" s="1102" t="n"/>
      <c r="BM22" s="1102" t="n"/>
      <c r="BN22" s="1102" t="n"/>
      <c r="BO22" s="1102" t="n"/>
      <c r="BP22" s="3615" t="n"/>
      <c r="BQ22" s="3615" t="n"/>
      <c r="BR22" s="1128" t="n"/>
      <c r="BS22" s="1157" t="n"/>
      <c r="BT22" s="1102" t="n"/>
      <c r="BU22" s="1102" t="n"/>
      <c r="BV22" s="1102" t="n"/>
      <c r="BW22" s="1102" t="n"/>
      <c r="BX22" s="3615" t="n"/>
      <c r="BY22" s="3615" t="n"/>
      <c r="BZ22" s="1128" t="n"/>
      <c r="CA22" s="1172" t="n"/>
      <c r="CB22" s="1102" t="n"/>
      <c r="CC22" s="1102" t="n"/>
      <c r="CD22" s="1102" t="n"/>
      <c r="CE22" s="1102" t="n"/>
      <c r="CF22" s="3615" t="n"/>
      <c r="CG22" s="3615" t="n"/>
      <c r="CH22" s="1128" t="n"/>
      <c r="CI22" s="1172" t="n"/>
      <c r="CJ22" s="1102" t="n"/>
      <c r="CK22" s="1102" t="n"/>
      <c r="CL22" s="1102" t="n"/>
      <c r="CM22" s="1102" t="n"/>
      <c r="CN22" s="3615" t="n"/>
      <c r="CO22" s="3615" t="n"/>
      <c r="CP22" s="1128" t="n"/>
      <c r="CQ22" s="1157" t="n"/>
      <c r="CR22" s="1197" t="n">
        <v>60.68667086351689</v>
      </c>
      <c r="CS22" s="1197" t="n">
        <v>56.21732514088024</v>
      </c>
      <c r="CT22" s="1197" t="n">
        <v>74.77324103843387</v>
      </c>
      <c r="CU22" s="1197" t="n"/>
      <c r="CV22" s="1212" t="n">
        <v>-14.08657017491698</v>
      </c>
      <c r="CW22" s="1212" t="n"/>
      <c r="CX22" s="3570">
        <f>IFERROR(CR22/CS22-1,"-")</f>
        <v/>
      </c>
      <c r="CY22" s="1116" t="n"/>
      <c r="CZ22" s="1183" t="n">
        <v>991.769442670615</v>
      </c>
      <c r="DA22" s="3571" t="n">
        <v>713.313237326515</v>
      </c>
      <c r="DB22" s="3571" t="n"/>
      <c r="DC22" s="1183" t="n"/>
      <c r="DD22" s="3572" t="n">
        <v>942.9835286642631</v>
      </c>
      <c r="DE22" s="1265">
        <f>CZ22/$DD22-1</f>
        <v/>
      </c>
      <c r="DF22" s="1266">
        <f>DA22/$DD22-1</f>
        <v/>
      </c>
      <c r="DG22" s="1266">
        <f>DB22/$DD22-1</f>
        <v/>
      </c>
      <c r="DH22" s="1266">
        <f>DC22/$DD22-1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</row>
    <row r="23">
      <c r="A23" s="972" t="inlineStr">
        <is>
          <t>3G</t>
        </is>
      </c>
      <c r="B23" s="973" t="n"/>
      <c r="C23" s="961" t="n"/>
      <c r="D23" s="974" t="n">
        <v>1053.530212986563</v>
      </c>
      <c r="E23" s="974" t="n">
        <v>1185.03579896258</v>
      </c>
      <c r="F23" s="974" t="n">
        <v>1680.073343168412</v>
      </c>
      <c r="G23" s="1002" t="n">
        <v>-626.5431301818485</v>
      </c>
      <c r="H23" s="3573" t="n">
        <v>-0.1109718255694397</v>
      </c>
      <c r="I23" s="3573" t="n"/>
      <c r="J23" s="1029" t="n">
        <v>914.8522224386564</v>
      </c>
      <c r="K23" s="1029" t="n">
        <v>1153.224114529001</v>
      </c>
      <c r="L23" s="1029" t="n">
        <v>1471.78702238497</v>
      </c>
      <c r="M23" s="3574" t="n">
        <v>-556.9347999463131</v>
      </c>
      <c r="N23" s="1050" t="n">
        <v>-0.2067004054868383</v>
      </c>
      <c r="O23" s="1051" t="n"/>
      <c r="P23" s="1029" t="n">
        <v>910.5064942501779</v>
      </c>
      <c r="Q23" s="1029" t="n">
        <v>1271.475334554705</v>
      </c>
      <c r="R23" s="1029" t="n">
        <v>1577.058084116979</v>
      </c>
      <c r="S23" s="3574" t="n">
        <v>-666.5515898668016</v>
      </c>
      <c r="T23" s="1050" t="n">
        <v>-0.2838976348927329</v>
      </c>
      <c r="U23" s="1051" t="n"/>
      <c r="V23" s="1064" t="n">
        <v>846.1470022040209</v>
      </c>
      <c r="W23" s="1064" t="n">
        <v>1303.970253978655</v>
      </c>
      <c r="X23" s="1064" t="n">
        <v>1497.906390622209</v>
      </c>
      <c r="Y23" s="1064" t="n">
        <v>888.5745249672732</v>
      </c>
      <c r="Z23" s="1092" t="n">
        <v>-651.7593884181885</v>
      </c>
      <c r="AA23" s="1092" t="n">
        <v>-42.42752276325234</v>
      </c>
      <c r="AB23" s="3576" t="n">
        <v>-0.3510994598057209</v>
      </c>
      <c r="AC23" s="1051" t="n"/>
      <c r="AD23" s="1103" t="n"/>
      <c r="AE23" s="1103" t="n"/>
      <c r="AF23" s="1103" t="n"/>
      <c r="AG23" s="1103" t="n"/>
      <c r="AH23" s="3623" t="n"/>
      <c r="AI23" s="3623" t="n"/>
      <c r="AJ23" s="1130" t="n"/>
      <c r="AK23" s="1158" t="n"/>
      <c r="AL23" s="1103" t="n"/>
      <c r="AM23" s="1103" t="n"/>
      <c r="AN23" s="1103" t="n"/>
      <c r="AO23" s="1103" t="n"/>
      <c r="AP23" s="3623" t="n"/>
      <c r="AQ23" s="3623" t="n"/>
      <c r="AR23" s="1130" t="n"/>
      <c r="AS23" s="1130" t="n"/>
      <c r="AT23" s="1158" t="n"/>
      <c r="AU23" s="1103" t="n"/>
      <c r="AV23" s="1103" t="n"/>
      <c r="AW23" s="1103" t="n"/>
      <c r="AX23" s="1103" t="n"/>
      <c r="AY23" s="3623" t="n"/>
      <c r="AZ23" s="3623" t="n"/>
      <c r="BA23" s="1130" t="n"/>
      <c r="BB23" s="1130" t="n"/>
      <c r="BC23" s="1103" t="n"/>
      <c r="BD23" s="1103" t="n"/>
      <c r="BE23" s="1103" t="n"/>
      <c r="BF23" s="1103" t="n"/>
      <c r="BG23" s="3623" t="n"/>
      <c r="BH23" s="3623" t="n"/>
      <c r="BI23" s="1130" t="n"/>
      <c r="BJ23" s="1158" t="n"/>
      <c r="BK23" s="1103" t="n"/>
      <c r="BL23" s="1103" t="n"/>
      <c r="BM23" s="1103" t="n"/>
      <c r="BN23" s="1103" t="n"/>
      <c r="BO23" s="1103" t="n"/>
      <c r="BP23" s="3623" t="n"/>
      <c r="BQ23" s="3623" t="n"/>
      <c r="BR23" s="1130" t="n"/>
      <c r="BS23" s="1158" t="n"/>
      <c r="BT23" s="1103" t="n"/>
      <c r="BU23" s="1103" t="n"/>
      <c r="BV23" s="1103" t="n"/>
      <c r="BW23" s="1103" t="n"/>
      <c r="BX23" s="3623" t="n"/>
      <c r="BY23" s="3623" t="n"/>
      <c r="BZ23" s="1130" t="n"/>
      <c r="CA23" s="1173" t="n"/>
      <c r="CB23" s="1103" t="n"/>
      <c r="CC23" s="1103" t="n"/>
      <c r="CD23" s="1103" t="n"/>
      <c r="CE23" s="1103" t="n"/>
      <c r="CF23" s="3623" t="n"/>
      <c r="CG23" s="3623" t="n"/>
      <c r="CH23" s="1130" t="n"/>
      <c r="CI23" s="1173" t="n"/>
      <c r="CJ23" s="1103" t="n"/>
      <c r="CK23" s="1103" t="n"/>
      <c r="CL23" s="1103" t="n"/>
      <c r="CM23" s="1103" t="n"/>
      <c r="CN23" s="3623" t="n"/>
      <c r="CO23" s="3623" t="n"/>
      <c r="CP23" s="1130" t="n"/>
      <c r="CQ23" s="1158" t="n"/>
      <c r="CR23" s="1198" t="n">
        <v>994.7257302962223</v>
      </c>
      <c r="CS23" s="1198" t="n">
        <v>1315.138844018</v>
      </c>
      <c r="CT23" s="1198" t="n">
        <v>1566.807162244752</v>
      </c>
      <c r="CU23" s="1198" t="n"/>
      <c r="CV23" s="1213" t="n">
        <v>-572.0814319485298</v>
      </c>
      <c r="CW23" s="1213" t="n"/>
      <c r="CX23" s="3578">
        <f>IFERROR(CR23/CS23-1,"-")</f>
        <v/>
      </c>
      <c r="CY23" s="1116" t="n"/>
      <c r="CZ23" s="1184" t="n">
        <v>17282.66639333141</v>
      </c>
      <c r="DA23" s="3579" t="n">
        <v>16831.21077238185</v>
      </c>
      <c r="DB23" s="3579" t="n"/>
      <c r="DC23" s="1184" t="n"/>
      <c r="DD23" s="3580" t="n">
        <v>16968.62294347654</v>
      </c>
      <c r="DE23" s="1267">
        <f>CZ23/$DD23-1</f>
        <v/>
      </c>
      <c r="DF23" s="1268">
        <f>DA23/$DD23-1</f>
        <v/>
      </c>
      <c r="DG23" s="1268">
        <f>DB23/$DD23-1</f>
        <v/>
      </c>
      <c r="DH23" s="1268">
        <f>DC23/$DD23-1</f>
        <v/>
      </c>
      <c r="DX23" s="2847">
        <f>(CS23-CZ23)*10^6</f>
        <v/>
      </c>
      <c r="DY23" s="2847">
        <f>(CT23-DC23)*10^6</f>
        <v/>
      </c>
      <c r="DZ23" s="2847">
        <f>(CW23-DD23)*10^6</f>
        <v/>
      </c>
    </row>
    <row customHeight="1" ht="15.75" r="24">
      <c r="A24" s="975" t="inlineStr">
        <is>
          <t>4G</t>
        </is>
      </c>
      <c r="B24" s="3581" t="n"/>
      <c r="C24" s="961" t="n"/>
      <c r="D24" s="976" t="n">
        <v>1771.740743854425</v>
      </c>
      <c r="E24" s="976" t="n">
        <v>1951.742951192367</v>
      </c>
      <c r="F24" s="976" t="n">
        <v>1744.007810771461</v>
      </c>
      <c r="G24" s="1004" t="n">
        <v>27.73293308296411</v>
      </c>
      <c r="H24" s="3582" t="n">
        <v>-0.09222639037992919</v>
      </c>
      <c r="I24" s="3582" t="n"/>
      <c r="J24" s="1030" t="n">
        <v>1420.758252685285</v>
      </c>
      <c r="K24" s="1030" t="n">
        <v>1909.663727325387</v>
      </c>
      <c r="L24" s="1030" t="n">
        <v>1568.266550928779</v>
      </c>
      <c r="M24" s="3583" t="n">
        <v>-147.5082982434942</v>
      </c>
      <c r="N24" s="1053" t="n">
        <v>-0.2560165267027654</v>
      </c>
      <c r="O24" s="1044" t="n"/>
      <c r="P24" s="1030" t="n">
        <v>1566.959367131205</v>
      </c>
      <c r="Q24" s="1030" t="n">
        <v>2014.825558292658</v>
      </c>
      <c r="R24" s="1030" t="n">
        <v>1747.133256988893</v>
      </c>
      <c r="S24" s="3583" t="n">
        <v>-180.1738898576884</v>
      </c>
      <c r="T24" s="1053" t="n">
        <v>-0.22228534342247</v>
      </c>
      <c r="U24" s="1044" t="n"/>
      <c r="V24" s="1065" t="n">
        <v>1305.917330388043</v>
      </c>
      <c r="W24" s="1065" t="n">
        <v>1924.381269069941</v>
      </c>
      <c r="X24" s="1065" t="n">
        <v>1712.968486869639</v>
      </c>
      <c r="Y24" s="1065" t="n">
        <v>1302.241693766408</v>
      </c>
      <c r="Z24" s="1093" t="n">
        <v>-407.0511564815961</v>
      </c>
      <c r="AA24" s="1093" t="n">
        <v>3.675636621634794</v>
      </c>
      <c r="AB24" s="3585" t="n">
        <v>-0.3213832667269744</v>
      </c>
      <c r="AC24" s="1044" t="n"/>
      <c r="AD24" s="1104" t="n"/>
      <c r="AE24" s="1104" t="n"/>
      <c r="AF24" s="1104" t="n"/>
      <c r="AG24" s="1104" t="n"/>
      <c r="AH24" s="3587" t="n"/>
      <c r="AI24" s="3587" t="n"/>
      <c r="AJ24" s="1132" t="n"/>
      <c r="AK24" s="1159" t="n"/>
      <c r="AL24" s="1104" t="n"/>
      <c r="AM24" s="1104" t="n"/>
      <c r="AN24" s="1104" t="n"/>
      <c r="AO24" s="1104" t="n"/>
      <c r="AP24" s="3587" t="n"/>
      <c r="AQ24" s="3587" t="n"/>
      <c r="AR24" s="1132" t="n"/>
      <c r="AS24" s="1132" t="n"/>
      <c r="AT24" s="1159" t="n"/>
      <c r="AU24" s="1104" t="n"/>
      <c r="AV24" s="1104" t="n"/>
      <c r="AW24" s="1104" t="n"/>
      <c r="AX24" s="1104" t="n"/>
      <c r="AY24" s="3587" t="n"/>
      <c r="AZ24" s="3587" t="n"/>
      <c r="BA24" s="1132" t="n"/>
      <c r="BB24" s="1132" t="n"/>
      <c r="BC24" s="1104" t="n"/>
      <c r="BD24" s="1104" t="n"/>
      <c r="BE24" s="1104" t="n"/>
      <c r="BF24" s="1104" t="n"/>
      <c r="BG24" s="3587" t="n"/>
      <c r="BH24" s="3587" t="n"/>
      <c r="BI24" s="1132" t="n"/>
      <c r="BJ24" s="1159" t="n"/>
      <c r="BK24" s="1104" t="n"/>
      <c r="BL24" s="1104" t="n"/>
      <c r="BM24" s="1104" t="n"/>
      <c r="BN24" s="1104" t="n"/>
      <c r="BO24" s="1104" t="n"/>
      <c r="BP24" s="3587" t="n"/>
      <c r="BQ24" s="3587" t="n"/>
      <c r="BR24" s="1132" t="n"/>
      <c r="BS24" s="1159" t="n"/>
      <c r="BT24" s="1104" t="n"/>
      <c r="BU24" s="1104" t="n"/>
      <c r="BV24" s="1104" t="n"/>
      <c r="BW24" s="1104" t="n"/>
      <c r="BX24" s="3587" t="n"/>
      <c r="BY24" s="3587" t="n"/>
      <c r="BZ24" s="1132" t="n"/>
      <c r="CA24" s="1174" t="n"/>
      <c r="CB24" s="1104" t="n"/>
      <c r="CC24" s="1104" t="n"/>
      <c r="CD24" s="1104" t="n"/>
      <c r="CE24" s="1104" t="n"/>
      <c r="CF24" s="3587" t="n"/>
      <c r="CG24" s="3587" t="n"/>
      <c r="CH24" s="1132" t="n"/>
      <c r="CI24" s="1174" t="n"/>
      <c r="CJ24" s="1104" t="n"/>
      <c r="CK24" s="1104" t="n"/>
      <c r="CL24" s="1104" t="n"/>
      <c r="CM24" s="1104" t="n"/>
      <c r="CN24" s="3587" t="n"/>
      <c r="CO24" s="3587" t="n"/>
      <c r="CP24" s="1132" t="n"/>
      <c r="CQ24" s="1159" t="n"/>
      <c r="CR24" s="1199" t="n">
        <v>1507.460353953901</v>
      </c>
      <c r="CS24" s="1199" t="n">
        <v>1922.231830564328</v>
      </c>
      <c r="CT24" s="1199" t="n">
        <v>1642.501884308312</v>
      </c>
      <c r="CU24" s="1199" t="n"/>
      <c r="CV24" s="1214" t="n">
        <v>-135.0415303544112</v>
      </c>
      <c r="CW24" s="1214" t="n"/>
      <c r="CX24" s="3588">
        <f>IFERROR(CR24/CS24-1,"-")</f>
        <v/>
      </c>
      <c r="CY24" s="1116" t="n"/>
      <c r="CZ24" s="1185" t="n">
        <v>19334.43386475081</v>
      </c>
      <c r="DA24" s="3589" t="n">
        <v>20987.44248032136</v>
      </c>
      <c r="DB24" s="3589" t="n"/>
      <c r="DC24" s="1185" t="n"/>
      <c r="DD24" s="3590" t="n">
        <v>21042.73875562739</v>
      </c>
      <c r="DE24" s="1269">
        <f>CZ24/$DD24-1</f>
        <v/>
      </c>
      <c r="DF24" s="1270">
        <f>DA24/$DD24-1</f>
        <v/>
      </c>
      <c r="DG24" s="1270">
        <f>DB24/$DD24-1</f>
        <v/>
      </c>
      <c r="DH24" s="1270">
        <f>DC24/$DD24-1</f>
        <v/>
      </c>
      <c r="DX24" s="2847">
        <f>(CS24-CZ24)*10^6</f>
        <v/>
      </c>
      <c r="DY24" s="2847">
        <f>(CT24-DC24)*10^6</f>
        <v/>
      </c>
      <c r="DZ24" s="2847">
        <f>(CW24-DD24)*10^6</f>
        <v/>
      </c>
    </row>
    <row r="25">
      <c r="M25" s="3201" t="n"/>
      <c r="N25" s="190" t="n"/>
      <c r="S25" s="3201" t="n"/>
      <c r="T25" s="190" t="n"/>
      <c r="Z25" s="1098" t="n"/>
      <c r="AA25" s="1099" t="n"/>
      <c r="AB25" s="3496" t="n"/>
      <c r="AD25" s="1116" t="n"/>
      <c r="AE25" s="1116" t="n"/>
      <c r="AF25" s="1116" t="n"/>
      <c r="AG25" s="1116" t="n"/>
      <c r="AH25" s="3665" t="n"/>
      <c r="AI25" s="2784" t="n"/>
      <c r="AJ25" s="3641" t="n"/>
      <c r="AK25" s="3641" t="n"/>
      <c r="AL25" s="1116" t="n"/>
      <c r="AM25" s="1116" t="n"/>
      <c r="AN25" s="1116" t="n"/>
      <c r="AO25" s="1116" t="n"/>
      <c r="AP25" s="3665" t="n"/>
      <c r="AQ25" s="2784" t="n"/>
      <c r="AR25" s="3641" t="n"/>
      <c r="AS25" s="3641" t="n"/>
      <c r="AT25" s="3641" t="n"/>
      <c r="AU25" s="1116" t="n"/>
      <c r="AV25" s="1116" t="n"/>
      <c r="AW25" s="1116" t="n"/>
      <c r="AX25" s="1116" t="n"/>
      <c r="AY25" s="3665" t="n"/>
      <c r="AZ25" s="2784" t="n"/>
      <c r="BA25" s="3641" t="n"/>
      <c r="BB25" s="3641" t="n"/>
      <c r="BC25" s="1116" t="n"/>
      <c r="BD25" s="1116" t="n"/>
      <c r="BE25" s="1116" t="n"/>
      <c r="BF25" s="1116" t="n"/>
      <c r="BG25" s="3665" t="n"/>
      <c r="BH25" s="2784" t="n"/>
      <c r="BI25" s="3641" t="n"/>
      <c r="BJ25" s="3641" t="n"/>
      <c r="BK25" s="1116" t="n"/>
      <c r="BL25" s="1116" t="n"/>
      <c r="BM25" s="1116" t="n"/>
      <c r="BN25" s="1116" t="n"/>
      <c r="BO25" s="1116" t="n"/>
      <c r="BP25" s="3665" t="n"/>
      <c r="BQ25" s="2784" t="n"/>
      <c r="BR25" s="3641" t="n"/>
      <c r="BS25" s="3641" t="n"/>
      <c r="BT25" s="1116" t="n"/>
      <c r="BU25" s="1116" t="n"/>
      <c r="BV25" s="1116" t="n"/>
      <c r="BW25" s="1116" t="n"/>
      <c r="BX25" s="3665" t="n"/>
      <c r="BY25" s="2784" t="n"/>
      <c r="BZ25" s="3641" t="n"/>
      <c r="CA25" s="3641" t="n"/>
      <c r="CB25" s="1116" t="n"/>
      <c r="CC25" s="1116" t="n"/>
      <c r="CD25" s="1116" t="n"/>
      <c r="CE25" s="1116" t="n"/>
      <c r="CF25" s="3665" t="n"/>
      <c r="CG25" s="2784" t="n"/>
      <c r="CH25" s="3641" t="n"/>
      <c r="CI25" s="3641" t="n"/>
      <c r="CJ25" s="1116" t="n"/>
      <c r="CK25" s="1116" t="n"/>
      <c r="CL25" s="1116" t="n"/>
      <c r="CM25" s="1116" t="n"/>
      <c r="CN25" s="3665" t="n"/>
      <c r="CO25" s="2784" t="n"/>
      <c r="CP25" s="3641" t="n"/>
      <c r="CQ25" s="1190" t="n"/>
      <c r="CR25" s="3643" t="n"/>
      <c r="CS25" s="3643" t="n"/>
      <c r="CT25" s="3643" t="n"/>
      <c r="CU25" s="3643" t="n"/>
      <c r="CV25" s="1116" t="n"/>
      <c r="CW25" s="1116" t="n"/>
      <c r="CX25" s="3641" t="n"/>
      <c r="CY25" s="1116" t="n"/>
      <c r="CZ25" s="3664" t="n"/>
      <c r="DA25" s="3646" t="n"/>
      <c r="DB25" s="3646" t="n"/>
      <c r="DC25" s="1116" t="n"/>
      <c r="DD25" s="3647" t="n"/>
      <c r="DE25" s="1272" t="n"/>
      <c r="DX25" s="2847">
        <f>(CS25-CZ25)*10^6</f>
        <v/>
      </c>
      <c r="DY25" s="2847">
        <f>(CT25-DC25)*10^6</f>
        <v/>
      </c>
      <c r="DZ25" s="2847">
        <f>(CW25-DD25)*10^6</f>
        <v/>
      </c>
    </row>
    <row customHeight="1" ht="15.75" r="26">
      <c r="A26" s="968" t="inlineStr">
        <is>
          <t>Usage (en Go/client)</t>
        </is>
      </c>
      <c r="B26" s="3452" t="n"/>
      <c r="C26" s="961" t="n"/>
      <c r="D26" s="3666" t="n">
        <v>6.036555116698175</v>
      </c>
      <c r="E26" s="3667" t="n">
        <v>3.608264132518637</v>
      </c>
      <c r="F26" s="3667" t="n">
        <v>6.145873561631649</v>
      </c>
      <c r="G26" s="1008" t="n">
        <v>-0.1093184449334741</v>
      </c>
      <c r="H26" s="3551" t="n">
        <v>0.6729803847493128</v>
      </c>
      <c r="I26" s="3551" t="n"/>
      <c r="J26" s="3668" t="n">
        <v>6.684096630937717</v>
      </c>
      <c r="K26" s="3669" t="n">
        <v>3.32162031349699</v>
      </c>
      <c r="L26" s="3669" t="n">
        <v>5.574204359373346</v>
      </c>
      <c r="M26" s="3600" t="n">
        <v>1.109892271564371</v>
      </c>
      <c r="N26" s="1057" t="n">
        <v>1.012300022304694</v>
      </c>
      <c r="O26" s="3648" t="n"/>
      <c r="P26" s="3668" t="n">
        <v>5.480652636224162</v>
      </c>
      <c r="Q26" s="3669" t="n">
        <v>3.5218028260524</v>
      </c>
      <c r="R26" s="3669" t="n">
        <v>6.229949731585257</v>
      </c>
      <c r="S26" s="3600" t="n">
        <v>-0.7492970953610945</v>
      </c>
      <c r="T26" s="1057" t="n">
        <v>0.5562065529850921</v>
      </c>
      <c r="U26" s="3648" t="n"/>
      <c r="V26" s="3670" t="n">
        <v>6.76555982684722</v>
      </c>
      <c r="W26" s="3670" t="n">
        <v>3.553453303917588</v>
      </c>
      <c r="X26" s="3670" t="n">
        <v>6.145351570276755</v>
      </c>
      <c r="Y26" s="3670" t="n">
        <v>5.098639279456832</v>
      </c>
      <c r="Z26" s="1088" t="n">
        <v>0.6202082565704643</v>
      </c>
      <c r="AA26" s="1089" t="n">
        <v>1.666920547390387</v>
      </c>
      <c r="AB26" s="3602" t="n">
        <v>0.9039394212352165</v>
      </c>
      <c r="AC26" s="3648" t="n"/>
      <c r="AD26" s="3671" t="n"/>
      <c r="AE26" s="3672" t="n"/>
      <c r="AF26" s="3672" t="n"/>
      <c r="AG26" s="3672" t="n"/>
      <c r="AH26" s="3604" t="n"/>
      <c r="AI26" s="3605" t="n"/>
      <c r="AJ26" s="3606" t="n"/>
      <c r="AK26" s="3653" t="n"/>
      <c r="AL26" s="3671" t="n"/>
      <c r="AM26" s="3672" t="n"/>
      <c r="AN26" s="3672" t="n"/>
      <c r="AO26" s="3672" t="n"/>
      <c r="AP26" s="3604" t="n"/>
      <c r="AQ26" s="3605" t="n"/>
      <c r="AR26" s="3606" t="n"/>
      <c r="AS26" s="3606" t="n"/>
      <c r="AT26" s="3653" t="n"/>
      <c r="AU26" s="3671" t="n"/>
      <c r="AV26" s="3672" t="n"/>
      <c r="AW26" s="3672" t="n"/>
      <c r="AX26" s="3672" t="n"/>
      <c r="AY26" s="3604" t="n"/>
      <c r="AZ26" s="3605" t="n"/>
      <c r="BA26" s="3606" t="n"/>
      <c r="BB26" s="3606" t="n"/>
      <c r="BC26" s="3671" t="n"/>
      <c r="BD26" s="3672" t="n"/>
      <c r="BE26" s="3672" t="n"/>
      <c r="BF26" s="3672" t="n"/>
      <c r="BG26" s="3604" t="n"/>
      <c r="BH26" s="3605" t="n"/>
      <c r="BI26" s="3606" t="n"/>
      <c r="BJ26" s="3653" t="n"/>
      <c r="BK26" s="3671" t="n"/>
      <c r="BL26" s="3672" t="n"/>
      <c r="BM26" s="3672" t="n"/>
      <c r="BN26" s="3672" t="n"/>
      <c r="BO26" s="3671" t="n"/>
      <c r="BP26" s="3604" t="n"/>
      <c r="BQ26" s="3605" t="n"/>
      <c r="BR26" s="3606" t="n"/>
      <c r="BS26" s="3653" t="n"/>
      <c r="BT26" s="3671" t="n"/>
      <c r="BU26" s="3672" t="n"/>
      <c r="BV26" s="3672" t="n"/>
      <c r="BW26" s="3671" t="n"/>
      <c r="BX26" s="3604" t="n"/>
      <c r="BY26" s="3605" t="n"/>
      <c r="BZ26" s="3606" t="n"/>
      <c r="CA26" s="3654" t="n"/>
      <c r="CB26" s="3671" t="n"/>
      <c r="CC26" s="3672" t="n"/>
      <c r="CD26" s="3672" t="n"/>
      <c r="CE26" s="3671" t="n"/>
      <c r="CF26" s="3604" t="n"/>
      <c r="CG26" s="3605" t="n"/>
      <c r="CH26" s="3606" t="n"/>
      <c r="CI26" s="3654" t="n"/>
      <c r="CJ26" s="3671" t="n"/>
      <c r="CK26" s="3672" t="n"/>
      <c r="CL26" s="3672" t="n"/>
      <c r="CM26" s="3671" t="n"/>
      <c r="CN26" s="3604" t="n"/>
      <c r="CO26" s="3605" t="n"/>
      <c r="CP26" s="3606" t="n"/>
      <c r="CQ26" s="1157" t="n"/>
      <c r="CR26" s="3673" t="n">
        <v>6.28771717664314</v>
      </c>
      <c r="CS26" s="3673" t="n">
        <v>3.529727636460172</v>
      </c>
      <c r="CT26" s="3673" t="n">
        <v>5.941170836469193</v>
      </c>
      <c r="CU26" s="1187" t="n"/>
      <c r="CV26" s="1215" t="n">
        <v>0.3465463401739468</v>
      </c>
      <c r="CW26" s="1215" t="n"/>
      <c r="CX26" s="3561">
        <f>IFERROR(CR26/CS26-1,"-")</f>
        <v/>
      </c>
      <c r="CY26" s="1116" t="n"/>
      <c r="CZ26" s="3674" t="n">
        <v>63.18137573876991</v>
      </c>
      <c r="DA26" s="3562" t="n">
        <v>44.04760141520243</v>
      </c>
      <c r="DB26" s="3562" t="n"/>
      <c r="DC26" s="1182" t="n"/>
      <c r="DD26" s="3675" t="n">
        <v>49.37182936822239</v>
      </c>
      <c r="DE26" s="1263">
        <f>CZ26/$DD26-1</f>
        <v/>
      </c>
      <c r="DF26" s="1264">
        <f>DA26/$DD26-1</f>
        <v/>
      </c>
      <c r="DG26" s="1264">
        <f>DB26/$DD26-1</f>
        <v/>
      </c>
      <c r="DH26" s="1264">
        <f>DC26/$DD26-1</f>
        <v/>
      </c>
      <c r="DX26" s="2847">
        <f>(CS26-CZ26)*10^6</f>
        <v/>
      </c>
      <c r="DY26" s="2847">
        <f>(CT26-DC26)*10^6</f>
        <v/>
      </c>
      <c r="DZ26" s="2847">
        <f>(CW26-DD26)*10^6</f>
        <v/>
      </c>
    </row>
    <row r="27">
      <c r="A27" s="970" t="inlineStr">
        <is>
          <t>2G</t>
        </is>
      </c>
      <c r="B27" s="3564" t="n"/>
      <c r="C27" s="961" t="n"/>
      <c r="D27" s="3666" t="n">
        <v>0.01974612515759152</v>
      </c>
      <c r="E27" s="3666" t="n">
        <v>0.01169819906834758</v>
      </c>
      <c r="F27" s="3666" t="n">
        <v>0.02902205100322886</v>
      </c>
      <c r="G27" s="1019" t="n">
        <v>-0.009275925845637342</v>
      </c>
      <c r="H27" s="3565" t="n">
        <v>0.6879628259207553</v>
      </c>
      <c r="I27" s="3565" t="n"/>
      <c r="J27" s="3668" t="n">
        <v>0.01926680691713402</v>
      </c>
      <c r="K27" s="3668" t="n">
        <v>0.01102129560796574</v>
      </c>
      <c r="L27" s="3668" t="n">
        <v>0.02654021938233485</v>
      </c>
      <c r="M27" s="3566" t="n">
        <v>-0.007273412465200833</v>
      </c>
      <c r="N27" s="1047" t="n">
        <v>0.7481435579324052</v>
      </c>
      <c r="O27" s="1048" t="n"/>
      <c r="P27" s="3668" t="n">
        <v>0.01719438967327925</v>
      </c>
      <c r="Q27" s="3668" t="n">
        <v>0.01226440697108286</v>
      </c>
      <c r="R27" s="3668" t="n">
        <v>0.02968704068479809</v>
      </c>
      <c r="S27" s="3566" t="n">
        <v>-0.01249265101151885</v>
      </c>
      <c r="T27" s="1047" t="n">
        <v>0.4019748132804426</v>
      </c>
      <c r="U27" s="1048" t="n"/>
      <c r="V27" s="3670" t="n">
        <v>0.0181776749761938</v>
      </c>
      <c r="W27" s="3670" t="n">
        <v>0.01791288294125788</v>
      </c>
      <c r="X27" s="3670" t="n">
        <v>0.02943496825190942</v>
      </c>
      <c r="Y27" s="3670" t="n">
        <v>0.01474650777951525</v>
      </c>
      <c r="Z27" s="1091" t="n">
        <v>-0.01125729327571562</v>
      </c>
      <c r="AA27" s="1091" t="n">
        <v>0.003431167196678553</v>
      </c>
      <c r="AB27" s="3568" t="n">
        <v>0.01478221209864783</v>
      </c>
      <c r="AC27" s="1048" t="n"/>
      <c r="AD27" s="3671" t="n"/>
      <c r="AE27" s="3671" t="n"/>
      <c r="AF27" s="3671" t="n"/>
      <c r="AG27" s="3671" t="n"/>
      <c r="AH27" s="3615" t="n"/>
      <c r="AI27" s="3615" t="n"/>
      <c r="AJ27" s="1128" t="n"/>
      <c r="AK27" s="1157" t="n"/>
      <c r="AL27" s="3671" t="n"/>
      <c r="AM27" s="3671" t="n"/>
      <c r="AN27" s="3671" t="n"/>
      <c r="AO27" s="3671" t="n"/>
      <c r="AP27" s="3615" t="n"/>
      <c r="AQ27" s="3615" t="n"/>
      <c r="AR27" s="1128" t="n"/>
      <c r="AS27" s="1128" t="n"/>
      <c r="AT27" s="1157" t="n"/>
      <c r="AU27" s="3671" t="n"/>
      <c r="AV27" s="3671" t="n"/>
      <c r="AW27" s="3671" t="n"/>
      <c r="AX27" s="3671" t="n"/>
      <c r="AY27" s="3615" t="n"/>
      <c r="AZ27" s="3615" t="n"/>
      <c r="BA27" s="1128" t="n"/>
      <c r="BB27" s="1128" t="n"/>
      <c r="BC27" s="3671" t="n"/>
      <c r="BD27" s="3671" t="n"/>
      <c r="BE27" s="3671" t="n"/>
      <c r="BF27" s="3671" t="n"/>
      <c r="BG27" s="3615" t="n"/>
      <c r="BH27" s="3615" t="n"/>
      <c r="BI27" s="1128" t="n"/>
      <c r="BJ27" s="1157" t="n"/>
      <c r="BK27" s="3671" t="n"/>
      <c r="BL27" s="3671" t="n"/>
      <c r="BM27" s="3671" t="n"/>
      <c r="BN27" s="3671" t="n"/>
      <c r="BO27" s="3671" t="n"/>
      <c r="BP27" s="3615" t="n"/>
      <c r="BQ27" s="3615" t="n"/>
      <c r="BR27" s="1128" t="n"/>
      <c r="BS27" s="1157" t="n"/>
      <c r="BT27" s="3671" t="n"/>
      <c r="BU27" s="3671" t="n"/>
      <c r="BV27" s="3671" t="n"/>
      <c r="BW27" s="3671" t="n"/>
      <c r="BX27" s="3615" t="n"/>
      <c r="BY27" s="3615" t="n"/>
      <c r="BZ27" s="1128" t="n"/>
      <c r="CA27" s="1172" t="n"/>
      <c r="CB27" s="3671" t="n"/>
      <c r="CC27" s="3671" t="n"/>
      <c r="CD27" s="3671" t="n"/>
      <c r="CE27" s="3671" t="n"/>
      <c r="CF27" s="3615" t="n"/>
      <c r="CG27" s="3615" t="n"/>
      <c r="CH27" s="1128" t="n"/>
      <c r="CI27" s="1172" t="n"/>
      <c r="CJ27" s="3671" t="n"/>
      <c r="CK27" s="3671" t="n"/>
      <c r="CL27" s="3671" t="n"/>
      <c r="CM27" s="3671" t="n"/>
      <c r="CN27" s="3615" t="n"/>
      <c r="CO27" s="3615" t="n"/>
      <c r="CP27" s="1128" t="n"/>
      <c r="CQ27" s="1157" t="n"/>
      <c r="CR27" s="3676" t="n">
        <v>0.01885478223757065</v>
      </c>
      <c r="CS27" s="3676" t="n">
        <v>0.01327082531494884</v>
      </c>
      <c r="CT27" s="3676" t="n">
        <v>0.02902942529833714</v>
      </c>
      <c r="CU27" s="1222" t="n"/>
      <c r="CV27" s="1223" t="n">
        <v>-0.01017464306076649</v>
      </c>
      <c r="CW27" s="1223" t="n"/>
      <c r="CX27" s="3570">
        <f>IFERROR(CR27/CS27-1,"-")</f>
        <v/>
      </c>
      <c r="CY27" s="1116" t="n"/>
      <c r="CZ27" s="1246" t="n">
        <v>0.3850374351752602</v>
      </c>
      <c r="DA27" s="3571" t="n">
        <v>0.1562430696914513</v>
      </c>
      <c r="DB27" s="3571" t="n"/>
      <c r="DC27" s="1246" t="n"/>
      <c r="DD27" s="3677" t="n">
        <v>0.2548201325126119</v>
      </c>
      <c r="DE27" s="1265">
        <f>CZ27/$DD27-1</f>
        <v/>
      </c>
      <c r="DF27" s="1266">
        <f>DA27/$DD27-1</f>
        <v/>
      </c>
      <c r="DG27" s="1266">
        <f>DB27/$DD27-1</f>
        <v/>
      </c>
      <c r="DH27" s="1266">
        <f>DC27/$DD27-1</f>
        <v/>
      </c>
      <c r="DX27" s="2847">
        <f>(CS27-CZ27)*10^6</f>
        <v/>
      </c>
      <c r="DY27" s="2847">
        <f>(CT27-DC27)*10^6</f>
        <v/>
      </c>
      <c r="DZ27" s="2847">
        <f>(CW27-DD27)*10^6</f>
        <v/>
      </c>
    </row>
    <row r="28">
      <c r="A28" s="972" t="inlineStr">
        <is>
          <t>3G</t>
        </is>
      </c>
      <c r="B28" s="973" t="n"/>
      <c r="C28" s="961" t="n"/>
      <c r="D28" s="3678" t="n">
        <v>1.231527093606438</v>
      </c>
      <c r="E28" s="3678" t="n">
        <v>1.229485942247867</v>
      </c>
      <c r="F28" s="3678" t="n">
        <v>4.154091534980443</v>
      </c>
      <c r="G28" s="1020" t="n">
        <v>-2.922564441374005</v>
      </c>
      <c r="H28" s="3573" t="n">
        <v>0.001660166487823966</v>
      </c>
      <c r="I28" s="3573" t="n"/>
      <c r="J28" s="3679" t="n">
        <v>1.722758341959755</v>
      </c>
      <c r="K28" s="3679" t="n">
        <v>1.010296520482032</v>
      </c>
      <c r="L28" s="3679" t="n">
        <v>3.639089945593291</v>
      </c>
      <c r="M28" s="3574" t="n">
        <v>-1.916331603633537</v>
      </c>
      <c r="N28" s="1050" t="n">
        <v>0.7052007079444285</v>
      </c>
      <c r="O28" s="1051" t="n"/>
      <c r="P28" s="3679" t="n">
        <v>1.728348982386449</v>
      </c>
      <c r="Q28" s="3679" t="n">
        <v>1.015146852889022</v>
      </c>
      <c r="R28" s="3679" t="n">
        <v>3.899379550328428</v>
      </c>
      <c r="S28" s="3574" t="n">
        <v>-2.171030567941979</v>
      </c>
      <c r="T28" s="1050" t="n">
        <v>0.7025605482277897</v>
      </c>
      <c r="U28" s="1051" t="n"/>
      <c r="V28" s="3680" t="n">
        <v>2.136633302033938</v>
      </c>
      <c r="W28" s="3680" t="n">
        <v>0.9661396334254165</v>
      </c>
      <c r="X28" s="3680" t="n">
        <v>3.703671796697918</v>
      </c>
      <c r="Y28" s="3680" t="n">
        <v>1.698433680799341</v>
      </c>
      <c r="Z28" s="1092" t="n">
        <v>-1.56703849466398</v>
      </c>
      <c r="AA28" s="1092" t="n">
        <v>0.4381996212345967</v>
      </c>
      <c r="AB28" s="3576" t="n">
        <v>1.21151604603837</v>
      </c>
      <c r="AC28" s="1051" t="n"/>
      <c r="AD28" s="3681" t="n"/>
      <c r="AE28" s="3681" t="n"/>
      <c r="AF28" s="3681" t="n"/>
      <c r="AG28" s="3681" t="n"/>
      <c r="AH28" s="3623" t="n"/>
      <c r="AI28" s="3623" t="n"/>
      <c r="AJ28" s="1130" t="n"/>
      <c r="AK28" s="1158" t="n"/>
      <c r="AL28" s="3681" t="n"/>
      <c r="AM28" s="3681" t="n"/>
      <c r="AN28" s="3681" t="n"/>
      <c r="AO28" s="3681" t="n"/>
      <c r="AP28" s="3623" t="n"/>
      <c r="AQ28" s="3623" t="n"/>
      <c r="AR28" s="1130" t="n"/>
      <c r="AS28" s="1130" t="n"/>
      <c r="AT28" s="1158" t="n"/>
      <c r="AU28" s="3681" t="n"/>
      <c r="AV28" s="3681" t="n"/>
      <c r="AW28" s="3681" t="n"/>
      <c r="AX28" s="3681" t="n"/>
      <c r="AY28" s="3623" t="n"/>
      <c r="AZ28" s="3623" t="n"/>
      <c r="BA28" s="1130" t="n"/>
      <c r="BB28" s="1130" t="n"/>
      <c r="BC28" s="3681" t="n"/>
      <c r="BD28" s="3681" t="n"/>
      <c r="BE28" s="3681" t="n"/>
      <c r="BF28" s="3681" t="n"/>
      <c r="BG28" s="3623" t="n"/>
      <c r="BH28" s="3623" t="n"/>
      <c r="BI28" s="1130" t="n"/>
      <c r="BJ28" s="1158" t="n"/>
      <c r="BK28" s="3681" t="n"/>
      <c r="BL28" s="3681" t="n"/>
      <c r="BM28" s="3681" t="n"/>
      <c r="BN28" s="3681" t="n"/>
      <c r="BO28" s="3681" t="n"/>
      <c r="BP28" s="3623" t="n"/>
      <c r="BQ28" s="3623" t="n"/>
      <c r="BR28" s="1130" t="n"/>
      <c r="BS28" s="1158" t="n"/>
      <c r="BT28" s="3681" t="n"/>
      <c r="BU28" s="3681" t="n"/>
      <c r="BV28" s="3681" t="n"/>
      <c r="BW28" s="3681" t="n"/>
      <c r="BX28" s="3623" t="n"/>
      <c r="BY28" s="3623" t="n"/>
      <c r="BZ28" s="1130" t="n"/>
      <c r="CA28" s="1173" t="n"/>
      <c r="CB28" s="3681" t="n"/>
      <c r="CC28" s="3681" t="n"/>
      <c r="CD28" s="3681" t="n"/>
      <c r="CE28" s="3681" t="n"/>
      <c r="CF28" s="3623" t="n"/>
      <c r="CG28" s="3623" t="n"/>
      <c r="CH28" s="1130" t="n"/>
      <c r="CI28" s="1173" t="n"/>
      <c r="CJ28" s="3681" t="n"/>
      <c r="CK28" s="3681" t="n"/>
      <c r="CL28" s="3681" t="n"/>
      <c r="CM28" s="3681" t="n"/>
      <c r="CN28" s="3623" t="n"/>
      <c r="CO28" s="3623" t="n"/>
      <c r="CP28" s="1130" t="n"/>
      <c r="CQ28" s="1158" t="n"/>
      <c r="CR28" s="3682" t="n">
        <v>1.800013915093137</v>
      </c>
      <c r="CS28" s="3682" t="n">
        <v>1.136864938408318</v>
      </c>
      <c r="CT28" s="3682" t="n">
        <v>3.874033473653669</v>
      </c>
      <c r="CU28" s="1188" t="n"/>
      <c r="CV28" s="1224" t="n">
        <v>-2.074019558560532</v>
      </c>
      <c r="CW28" s="1224" t="n"/>
      <c r="CX28" s="3578">
        <f>IFERROR(CR28/CS28-1,"-")</f>
        <v/>
      </c>
      <c r="CY28" s="1116" t="n"/>
      <c r="CZ28" s="1184" t="n">
        <v>40.73891458498566</v>
      </c>
      <c r="DA28" s="3579" t="n">
        <v>14.47143029141444</v>
      </c>
      <c r="DB28" s="3579" t="n"/>
      <c r="DC28" s="1184" t="n"/>
      <c r="DD28" s="3683" t="n">
        <v>15.20813679825777</v>
      </c>
      <c r="DE28" s="1267">
        <f>CZ28/$DD28-1</f>
        <v/>
      </c>
      <c r="DF28" s="1268">
        <f>DA28/$DD28-1</f>
        <v/>
      </c>
      <c r="DG28" s="1268">
        <f>DB28/$DD28-1</f>
        <v/>
      </c>
      <c r="DH28" s="1268">
        <f>DC28/$DD28-1</f>
        <v/>
      </c>
      <c r="DX28" s="2847">
        <f>(CS28-CZ28)*10^6</f>
        <v/>
      </c>
      <c r="DY28" s="2847">
        <f>(CT28-DC28)*10^6</f>
        <v/>
      </c>
      <c r="DZ28" s="2847">
        <f>(CW28-DD28)*10^6</f>
        <v/>
      </c>
    </row>
    <row customHeight="1" ht="15.75" r="29">
      <c r="A29" s="975" t="inlineStr">
        <is>
          <t>4G</t>
        </is>
      </c>
      <c r="B29" s="3581" t="n"/>
      <c r="C29" s="961" t="n"/>
      <c r="D29" s="3684" t="n">
        <v>9.752752844151596</v>
      </c>
      <c r="E29" s="976" t="n">
        <v>7.19988486765687</v>
      </c>
      <c r="F29" s="3684" t="n">
        <v>9.51284414821078</v>
      </c>
      <c r="G29" s="1021" t="n">
        <v>0.2399086959408159</v>
      </c>
      <c r="H29" s="3582" t="n">
        <v>0.3545706665342179</v>
      </c>
      <c r="I29" s="3582" t="n"/>
      <c r="J29" s="3685" t="n">
        <v>10.53495147327186</v>
      </c>
      <c r="K29" s="1030" t="n">
        <v>6.712851502078331</v>
      </c>
      <c r="L29" s="3685" t="n">
        <v>8.552227710718393</v>
      </c>
      <c r="M29" s="3583" t="n">
        <v>1.982723762553469</v>
      </c>
      <c r="N29" s="1053" t="n">
        <v>0.5693705528880224</v>
      </c>
      <c r="O29" s="1044" t="n"/>
      <c r="P29" s="3685" t="n">
        <v>8.479953529835303</v>
      </c>
      <c r="Q29" s="1030" t="n">
        <v>7.098498659561571</v>
      </c>
      <c r="R29" s="3685" t="n">
        <v>9.525541094375313</v>
      </c>
      <c r="S29" s="3583" t="n">
        <v>-1.045587564540011</v>
      </c>
      <c r="T29" s="1053" t="n">
        <v>0.1946122604972156</v>
      </c>
      <c r="U29" s="1044" t="n"/>
      <c r="V29" s="3686" t="n">
        <v>10.43442835046401</v>
      </c>
      <c r="W29" s="3686" t="n">
        <v>7.022443375183501</v>
      </c>
      <c r="X29" s="3686" t="n">
        <v>9.337347150371839</v>
      </c>
      <c r="Y29" s="3686" t="n">
        <v>7.720998168601342</v>
      </c>
      <c r="Z29" s="1093" t="n">
        <v>1.097081200092173</v>
      </c>
      <c r="AA29" s="1093" t="n">
        <v>2.71343018186267</v>
      </c>
      <c r="AB29" s="3585" t="n">
        <v>0.4858686347458592</v>
      </c>
      <c r="AC29" s="1044" t="n"/>
      <c r="AD29" s="3687" t="n"/>
      <c r="AE29" s="1104" t="n"/>
      <c r="AF29" s="3687" t="n"/>
      <c r="AG29" s="3687" t="n"/>
      <c r="AH29" s="3587" t="n"/>
      <c r="AI29" s="3587" t="n"/>
      <c r="AJ29" s="1132" t="n"/>
      <c r="AK29" s="1159" t="n"/>
      <c r="AL29" s="3687" t="n"/>
      <c r="AM29" s="1104" t="n"/>
      <c r="AN29" s="3687" t="n"/>
      <c r="AO29" s="3687" t="n"/>
      <c r="AP29" s="3587" t="n"/>
      <c r="AQ29" s="3587" t="n"/>
      <c r="AR29" s="1132" t="n"/>
      <c r="AS29" s="1132" t="n"/>
      <c r="AT29" s="1159" t="n"/>
      <c r="AU29" s="3687" t="n"/>
      <c r="AV29" s="1104" t="n"/>
      <c r="AW29" s="3687" t="n"/>
      <c r="AX29" s="3687" t="n"/>
      <c r="AY29" s="3587" t="n"/>
      <c r="AZ29" s="3587" t="n"/>
      <c r="BA29" s="1132" t="n"/>
      <c r="BB29" s="1132" t="n"/>
      <c r="BC29" s="3687" t="n"/>
      <c r="BD29" s="1104" t="n"/>
      <c r="BE29" s="3687" t="n"/>
      <c r="BF29" s="3687" t="n"/>
      <c r="BG29" s="3587" t="n"/>
      <c r="BH29" s="3587" t="n"/>
      <c r="BI29" s="1132" t="n"/>
      <c r="BJ29" s="1159" t="n"/>
      <c r="BK29" s="3687" t="n"/>
      <c r="BL29" s="1104" t="n"/>
      <c r="BM29" s="3687" t="n"/>
      <c r="BN29" s="3687" t="n"/>
      <c r="BO29" s="3687" t="n"/>
      <c r="BP29" s="3587" t="n"/>
      <c r="BQ29" s="3587" t="n"/>
      <c r="BR29" s="1132" t="n"/>
      <c r="BS29" s="1159" t="n"/>
      <c r="BT29" s="3687" t="n"/>
      <c r="BU29" s="1104" t="n"/>
      <c r="BV29" s="3687" t="n"/>
      <c r="BW29" s="3687" t="n"/>
      <c r="BX29" s="3587" t="n"/>
      <c r="BY29" s="3587" t="n"/>
      <c r="BZ29" s="1132" t="n"/>
      <c r="CA29" s="1174" t="n"/>
      <c r="CB29" s="3687" t="n"/>
      <c r="CC29" s="3687" t="n"/>
      <c r="CD29" s="3687" t="n"/>
      <c r="CE29" s="3687" t="n"/>
      <c r="CF29" s="3587" t="n"/>
      <c r="CG29" s="3587" t="n"/>
      <c r="CH29" s="1132" t="n"/>
      <c r="CI29" s="1174" t="n"/>
      <c r="CJ29" s="3687" t="n"/>
      <c r="CK29" s="3687" t="n"/>
      <c r="CL29" s="3687" t="n"/>
      <c r="CM29" s="3687" t="n"/>
      <c r="CN29" s="3587" t="n"/>
      <c r="CO29" s="3587" t="n"/>
      <c r="CP29" s="1132" t="n"/>
      <c r="CQ29" s="1159" t="n"/>
      <c r="CR29" s="3688" t="n">
        <v>9.735983863087716</v>
      </c>
      <c r="CS29" s="3688" t="n">
        <v>6.910601538615587</v>
      </c>
      <c r="CT29" s="3688" t="n">
        <v>8.956071871837379</v>
      </c>
      <c r="CU29" s="1189" t="n"/>
      <c r="CV29" s="1225" t="n">
        <v>0.7799119912503372</v>
      </c>
      <c r="CW29" s="1225" t="n"/>
      <c r="CX29" s="3588">
        <f>IFERROR(CR29/CS29-1,"-")</f>
        <v/>
      </c>
      <c r="CY29" s="1116" t="n"/>
      <c r="CZ29" s="1185" t="n">
        <v>89.33558356326299</v>
      </c>
      <c r="DA29" s="3589" t="n">
        <v>78.94441312741588</v>
      </c>
      <c r="DB29" s="3589" t="n"/>
      <c r="DC29" s="1185" t="n"/>
      <c r="DD29" s="3689" t="n">
        <v>79.40782546864128</v>
      </c>
      <c r="DE29" s="1269">
        <f>CZ29/$DD29-1</f>
        <v/>
      </c>
      <c r="DF29" s="1270">
        <f>DA29/$DD29-1</f>
        <v/>
      </c>
      <c r="DG29" s="1270">
        <f>DB29/$DD29-1</f>
        <v/>
      </c>
      <c r="DH29" s="1270">
        <f>DC29/$DD29-1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</row>
    <row r="30">
      <c r="M30" s="3201" t="n"/>
      <c r="N30" s="190" t="n"/>
      <c r="S30" s="3201" t="n"/>
      <c r="T30" s="190" t="n"/>
      <c r="Z30" s="1098" t="n"/>
      <c r="AA30" s="1099" t="n"/>
      <c r="AB30" s="3496" t="n"/>
      <c r="AD30" s="1116" t="n"/>
      <c r="AE30" s="1116" t="n"/>
      <c r="AF30" s="1116" t="n"/>
      <c r="AG30" s="1116" t="n"/>
      <c r="AH30" s="3665" t="n"/>
      <c r="AI30" s="2784" t="n"/>
      <c r="AJ30" s="3641" t="n"/>
      <c r="AK30" s="3641" t="n"/>
      <c r="AL30" s="1116" t="n"/>
      <c r="AM30" s="1116" t="n"/>
      <c r="AN30" s="1116" t="n"/>
      <c r="AO30" s="1116" t="n"/>
      <c r="AP30" s="3665" t="n"/>
      <c r="AQ30" s="2784" t="n"/>
      <c r="AR30" s="3641" t="n"/>
      <c r="AS30" s="3641" t="n"/>
      <c r="AT30" s="3641" t="n"/>
      <c r="AU30" s="1116" t="n"/>
      <c r="AV30" s="1116" t="n"/>
      <c r="AW30" s="1116" t="n"/>
      <c r="AX30" s="1116" t="n"/>
      <c r="AY30" s="3665" t="n"/>
      <c r="AZ30" s="2784" t="n"/>
      <c r="BA30" s="3641" t="n"/>
      <c r="BB30" s="3641" t="n"/>
      <c r="BC30" s="1116" t="n"/>
      <c r="BD30" s="1116" t="n"/>
      <c r="BE30" s="1116" t="n"/>
      <c r="BF30" s="1116" t="n"/>
      <c r="BG30" s="3665" t="n"/>
      <c r="BH30" s="2784" t="n"/>
      <c r="BI30" s="3641" t="n"/>
      <c r="BJ30" s="3641" t="n"/>
      <c r="BK30" s="1116" t="n"/>
      <c r="BL30" s="1116" t="n"/>
      <c r="BM30" s="1116" t="n"/>
      <c r="BN30" s="1116" t="n"/>
      <c r="BO30" s="1116" t="n"/>
      <c r="BP30" s="3665" t="n"/>
      <c r="BQ30" s="2784" t="n"/>
      <c r="BR30" s="3641" t="n"/>
      <c r="BS30" s="3641" t="n"/>
      <c r="BT30" s="1116" t="n"/>
      <c r="BU30" s="1116" t="n"/>
      <c r="BV30" s="1116" t="n"/>
      <c r="BW30" s="1116" t="n"/>
      <c r="BX30" s="3665" t="n"/>
      <c r="BY30" s="2784" t="n"/>
      <c r="BZ30" s="3641" t="n"/>
      <c r="CA30" s="3641" t="n"/>
      <c r="CB30" s="1116" t="n"/>
      <c r="CC30" s="1116" t="n"/>
      <c r="CD30" s="1116" t="n"/>
      <c r="CE30" s="1116" t="n"/>
      <c r="CF30" s="3665" t="n"/>
      <c r="CG30" s="2784" t="n"/>
      <c r="CH30" s="3641" t="n"/>
      <c r="CI30" s="3641" t="n"/>
      <c r="CJ30" s="1116" t="n"/>
      <c r="CK30" s="1116" t="n"/>
      <c r="CL30" s="1116" t="n"/>
      <c r="CM30" s="1116" t="n"/>
      <c r="CN30" s="3665" t="n"/>
      <c r="CO30" s="2784" t="n"/>
      <c r="CP30" s="3641" t="n"/>
      <c r="CQ30" s="1190" t="n"/>
      <c r="CR30" s="3643" t="n"/>
      <c r="CS30" s="3643" t="n"/>
      <c r="CT30" s="3643" t="n"/>
      <c r="CU30" s="3643" t="n"/>
      <c r="CV30" s="1116" t="n"/>
      <c r="CW30" s="1116" t="n"/>
      <c r="CX30" s="3641" t="n"/>
      <c r="CY30" s="1116" t="n"/>
      <c r="CZ30" s="3664" t="n"/>
      <c r="DA30" s="3646" t="n"/>
      <c r="DB30" s="3646" t="n"/>
      <c r="DC30" s="1116" t="n"/>
      <c r="DD30" s="3647" t="n"/>
      <c r="DE30" s="1272" t="n"/>
      <c r="DX30" s="2847">
        <f>(CS30-CZ30)*10^6</f>
        <v/>
      </c>
      <c r="DY30" s="2847">
        <f>(CT30-DC30)*10^6</f>
        <v/>
      </c>
      <c r="DZ30" s="2847">
        <f>(CW30-DD30)*10^6</f>
        <v/>
      </c>
    </row>
    <row customHeight="1" ht="15.75" r="31">
      <c r="A31" s="968" t="inlineStr">
        <is>
          <t xml:space="preserve">Prix / Go </t>
        </is>
      </c>
      <c r="B31" s="3452" t="n"/>
      <c r="C31" s="961" t="n"/>
      <c r="D31" s="971" t="n">
        <v>204.0898693052834</v>
      </c>
      <c r="E31" s="1016" t="n">
        <v>324.3096012693587</v>
      </c>
      <c r="F31" s="1016" t="n">
        <v>208.9468270943341</v>
      </c>
      <c r="G31" s="998" t="n">
        <v>-4.856957789050682</v>
      </c>
      <c r="H31" s="3551" t="n">
        <v>-0.3706943349611952</v>
      </c>
      <c r="I31" s="3551" t="n"/>
      <c r="J31" s="1028" t="n">
        <v>151.5850019150344</v>
      </c>
      <c r="K31" s="1035" t="n">
        <v>342.3630376929308</v>
      </c>
      <c r="L31" s="1035" t="n">
        <v>207.7875944823339</v>
      </c>
      <c r="M31" s="3600" t="n">
        <v>-56.20259256729946</v>
      </c>
      <c r="N31" s="1057" t="n">
        <v>-0.5572389971285607</v>
      </c>
      <c r="O31" s="3648" t="n"/>
      <c r="P31" s="1028" t="n">
        <v>202.0779647962579</v>
      </c>
      <c r="Q31" s="1035" t="n">
        <v>343.0970997822747</v>
      </c>
      <c r="R31" s="1035" t="n">
        <v>206.6925315779925</v>
      </c>
      <c r="S31" s="3600" t="n">
        <v>-4.614566781734595</v>
      </c>
      <c r="T31" s="1057" t="n">
        <v>-0.4110181493096439</v>
      </c>
      <c r="U31" s="3648" t="n"/>
      <c r="V31" s="1063" t="n">
        <v>138.2879724172484</v>
      </c>
      <c r="W31" s="1063" t="n">
        <v>332.767324244228</v>
      </c>
      <c r="X31" s="1063" t="n">
        <v>205.657486472725</v>
      </c>
      <c r="Y31" s="1063" t="n">
        <v>186.6081203944993</v>
      </c>
      <c r="Z31" s="1088" t="n">
        <v>-67.36951405547663</v>
      </c>
      <c r="AA31" s="1089" t="n">
        <v>-48.32014797725088</v>
      </c>
      <c r="AB31" s="3602" t="n">
        <v>-0.5844304342942198</v>
      </c>
      <c r="AC31" s="3648" t="n"/>
      <c r="AD31" s="1102" t="n"/>
      <c r="AE31" s="1115" t="n"/>
      <c r="AF31" s="1115" t="n"/>
      <c r="AG31" s="1115" t="n"/>
      <c r="AH31" s="3604" t="n"/>
      <c r="AI31" s="3605" t="n"/>
      <c r="AJ31" s="3606" t="n"/>
      <c r="AK31" s="3653" t="n"/>
      <c r="AL31" s="1102" t="n"/>
      <c r="AM31" s="1115" t="n"/>
      <c r="AN31" s="1115" t="n"/>
      <c r="AO31" s="1115" t="n"/>
      <c r="AP31" s="3604" t="n"/>
      <c r="AQ31" s="3605" t="n"/>
      <c r="AR31" s="3606" t="n"/>
      <c r="AS31" s="3606" t="n"/>
      <c r="AT31" s="3653" t="n"/>
      <c r="AU31" s="1102" t="n"/>
      <c r="AV31" s="1115" t="n"/>
      <c r="AW31" s="1115" t="n"/>
      <c r="AX31" s="1115" t="n"/>
      <c r="AY31" s="3604" t="n"/>
      <c r="AZ31" s="3605" t="n"/>
      <c r="BA31" s="3606" t="n"/>
      <c r="BB31" s="3606" t="n"/>
      <c r="BC31" s="1102" t="n"/>
      <c r="BD31" s="1115" t="n"/>
      <c r="BE31" s="1115" t="n"/>
      <c r="BF31" s="1115" t="n"/>
      <c r="BG31" s="3604" t="n"/>
      <c r="BH31" s="3605" t="n"/>
      <c r="BI31" s="3606" t="n"/>
      <c r="BJ31" s="3653" t="n"/>
      <c r="BK31" s="1102" t="n"/>
      <c r="BL31" s="1115" t="n"/>
      <c r="BM31" s="1115" t="n"/>
      <c r="BN31" s="1115" t="n"/>
      <c r="BO31" s="1102" t="n"/>
      <c r="BP31" s="3604" t="n"/>
      <c r="BQ31" s="3605" t="n"/>
      <c r="BR31" s="3606" t="n"/>
      <c r="BS31" s="3653" t="n"/>
      <c r="BT31" s="1102" t="n"/>
      <c r="BU31" s="1115" t="n"/>
      <c r="BV31" s="1115" t="n"/>
      <c r="BW31" s="1102" t="n"/>
      <c r="BX31" s="3604" t="n"/>
      <c r="BY31" s="3605" t="n"/>
      <c r="BZ31" s="3606" t="n"/>
      <c r="CA31" s="3654" t="n"/>
      <c r="CB31" s="1102" t="n"/>
      <c r="CC31" s="1115" t="n"/>
      <c r="CD31" s="1115" t="n"/>
      <c r="CE31" s="1102" t="n"/>
      <c r="CF31" s="3604" t="n"/>
      <c r="CG31" s="3605" t="n"/>
      <c r="CH31" s="3606" t="n"/>
      <c r="CI31" s="3654" t="n"/>
      <c r="CJ31" s="1102" t="n"/>
      <c r="CK31" s="1115" t="n"/>
      <c r="CL31" s="1115" t="n"/>
      <c r="CM31" s="1102" t="n"/>
      <c r="CN31" s="3604" t="n"/>
      <c r="CO31" s="3605" t="n"/>
      <c r="CP31" s="3606" t="n"/>
      <c r="CQ31" s="1157" t="n"/>
      <c r="CR31" s="1196" t="n">
        <v>172.0766140468808</v>
      </c>
      <c r="CS31" s="1196" t="n">
        <v>335.3560888260228</v>
      </c>
      <c r="CT31" s="1196" t="n">
        <v>207.243581566135</v>
      </c>
      <c r="CU31" s="1196" t="n"/>
      <c r="CV31" s="1211" t="n">
        <v>-35.16696751925411</v>
      </c>
      <c r="CW31" s="1211" t="n"/>
      <c r="CX31" s="3561">
        <f>IFERROR(CR31/CS31-1,"-")</f>
        <v/>
      </c>
      <c r="CY31" s="1116" t="n"/>
      <c r="CZ31" s="1182" t="n">
        <v>237.1171888827056</v>
      </c>
      <c r="DA31" s="3562" t="n">
        <v>319.9824882850647</v>
      </c>
      <c r="DB31" s="3562" t="n"/>
      <c r="DC31" s="1182" t="n"/>
      <c r="DD31" s="3563" t="n">
        <v>308.7926367592918</v>
      </c>
      <c r="DE31" s="1263">
        <f>CZ31/$DD31-1</f>
        <v/>
      </c>
      <c r="DF31" s="1264">
        <f>DA31/$DD31-1</f>
        <v/>
      </c>
      <c r="DG31" s="1264">
        <f>DB31/$DD31-1</f>
        <v/>
      </c>
      <c r="DH31" s="1264">
        <f>DC31/$DD31-1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</row>
    <row r="32">
      <c r="A32" s="970" t="inlineStr">
        <is>
          <t>2G</t>
        </is>
      </c>
      <c r="B32" s="3564" t="n"/>
      <c r="C32" s="961" t="n"/>
      <c r="D32" s="971" t="n">
        <v>3210.577644096123</v>
      </c>
      <c r="E32" s="971" t="n">
        <v>4906.635143875096</v>
      </c>
      <c r="F32" s="971" t="n">
        <v>2575.774073030547</v>
      </c>
      <c r="G32" s="1000" t="n">
        <v>634.8035710655759</v>
      </c>
      <c r="H32" s="3565" t="n">
        <v>-0.3456661133437128</v>
      </c>
      <c r="I32" s="3565" t="n"/>
      <c r="J32" s="1028" t="n">
        <v>3155.668001256547</v>
      </c>
      <c r="K32" s="1028" t="n">
        <v>4934.96306140741</v>
      </c>
      <c r="L32" s="1028" t="n">
        <v>2575.774073030547</v>
      </c>
      <c r="M32" s="3566" t="n">
        <v>579.8939282259998</v>
      </c>
      <c r="N32" s="1047" t="n">
        <v>-0.3605488101958404</v>
      </c>
      <c r="O32" s="1048" t="n"/>
      <c r="P32" s="1028" t="n">
        <v>3563.886326075641</v>
      </c>
      <c r="Q32" s="1028" t="n">
        <v>4618.042155605485</v>
      </c>
      <c r="R32" s="1028" t="n">
        <v>2575.774073030547</v>
      </c>
      <c r="S32" s="3566" t="n">
        <v>988.1122530450939</v>
      </c>
      <c r="T32" s="1047" t="n">
        <v>-0.2282689923586527</v>
      </c>
      <c r="U32" s="1048" t="n"/>
      <c r="V32" s="1063" t="n">
        <v>2965.834743766029</v>
      </c>
      <c r="W32" s="1063" t="n">
        <v>3102.862195056342</v>
      </c>
      <c r="X32" s="1063" t="n">
        <v>2575.774073030547</v>
      </c>
      <c r="Y32" s="1063" t="n">
        <v>3512.842728784077</v>
      </c>
      <c r="Z32" s="1091" t="n">
        <v>390.0606707354823</v>
      </c>
      <c r="AA32" s="1091" t="n">
        <v>-547.0079850180477</v>
      </c>
      <c r="AB32" s="3568" t="n">
        <v>-0.04416162970712434</v>
      </c>
      <c r="AC32" s="1048" t="n"/>
      <c r="AD32" s="1102" t="n"/>
      <c r="AE32" s="1102" t="n"/>
      <c r="AF32" s="1102" t="n"/>
      <c r="AG32" s="1102" t="n"/>
      <c r="AH32" s="3615" t="n"/>
      <c r="AI32" s="3615" t="n"/>
      <c r="AJ32" s="1128" t="n"/>
      <c r="AK32" s="1157" t="n"/>
      <c r="AL32" s="1102" t="n"/>
      <c r="AM32" s="1102" t="n"/>
      <c r="AN32" s="1102" t="n"/>
      <c r="AO32" s="1102" t="n"/>
      <c r="AP32" s="3615" t="n"/>
      <c r="AQ32" s="3615" t="n"/>
      <c r="AR32" s="1128" t="n"/>
      <c r="AS32" s="1128" t="n"/>
      <c r="AT32" s="1157" t="n"/>
      <c r="AU32" s="1102" t="n"/>
      <c r="AV32" s="1102" t="n"/>
      <c r="AW32" s="1102" t="n"/>
      <c r="AX32" s="1102" t="n"/>
      <c r="AY32" s="3615" t="n"/>
      <c r="AZ32" s="3615" t="n"/>
      <c r="BA32" s="1128" t="n"/>
      <c r="BB32" s="1128" t="n"/>
      <c r="BC32" s="1102" t="n"/>
      <c r="BD32" s="1102" t="n"/>
      <c r="BE32" s="1102" t="n"/>
      <c r="BF32" s="1102" t="n"/>
      <c r="BG32" s="3615" t="n"/>
      <c r="BH32" s="3615" t="n"/>
      <c r="BI32" s="1128" t="n"/>
      <c r="BJ32" s="1157" t="n"/>
      <c r="BK32" s="1102" t="n"/>
      <c r="BL32" s="1102" t="n"/>
      <c r="BM32" s="1102" t="n"/>
      <c r="BN32" s="1102" t="n"/>
      <c r="BO32" s="1102" t="n"/>
      <c r="BP32" s="3615" t="n"/>
      <c r="BQ32" s="3615" t="n"/>
      <c r="BR32" s="1128" t="n"/>
      <c r="BS32" s="1157" t="n"/>
      <c r="BT32" s="1102" t="n"/>
      <c r="BU32" s="1102" t="n"/>
      <c r="BV32" s="1102" t="n"/>
      <c r="BW32" s="1102" t="n"/>
      <c r="BX32" s="3615" t="n"/>
      <c r="BY32" s="3615" t="n"/>
      <c r="BZ32" s="1128" t="n"/>
      <c r="CA32" s="1172" t="n"/>
      <c r="CB32" s="1102" t="n"/>
      <c r="CC32" s="1102" t="n"/>
      <c r="CD32" s="1102" t="n"/>
      <c r="CE32" s="1102" t="n"/>
      <c r="CF32" s="3615" t="n"/>
      <c r="CG32" s="3615" t="n"/>
      <c r="CH32" s="1128" t="n"/>
      <c r="CI32" s="1172" t="n"/>
      <c r="CJ32" s="1102" t="n"/>
      <c r="CK32" s="1102" t="n"/>
      <c r="CL32" s="1102" t="n"/>
      <c r="CM32" s="1102" t="n"/>
      <c r="CN32" s="3615" t="n"/>
      <c r="CO32" s="3615" t="n"/>
      <c r="CP32" s="1128" t="n"/>
      <c r="CQ32" s="1157" t="n"/>
      <c r="CR32" s="1197" t="n">
        <v>3218.635468649999</v>
      </c>
      <c r="CS32" s="1197" t="n">
        <v>4236.158928077713</v>
      </c>
      <c r="CT32" s="1197" t="n">
        <v>2575.774073030547</v>
      </c>
      <c r="CU32" s="1197" t="n"/>
      <c r="CV32" s="1212" t="n">
        <v>642.8613956194513</v>
      </c>
      <c r="CW32" s="1212" t="n"/>
      <c r="CX32" s="3570">
        <f>IFERROR(CR32/CS32-1,"-")</f>
        <v/>
      </c>
      <c r="CY32" s="1116" t="n"/>
      <c r="CZ32" s="1183" t="n">
        <v>2575.774073030546</v>
      </c>
      <c r="DA32" s="3571" t="n">
        <v>4565.407212845763</v>
      </c>
      <c r="DB32" s="3571" t="n"/>
      <c r="DC32" s="1183" t="n"/>
      <c r="DD32" s="3572" t="n">
        <v>3700.584876736895</v>
      </c>
      <c r="DE32" s="1265">
        <f>CZ32/$DD32-1</f>
        <v/>
      </c>
      <c r="DF32" s="1266">
        <f>DA32/$DD32-1</f>
        <v/>
      </c>
      <c r="DG32" s="1266">
        <f>DB32/$DD32-1</f>
        <v/>
      </c>
      <c r="DH32" s="1266">
        <f>DC32/$DD32-1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</row>
    <row r="33">
      <c r="A33" s="972" t="inlineStr">
        <is>
          <t>3G</t>
        </is>
      </c>
      <c r="B33" s="973" t="n"/>
      <c r="C33" s="961" t="n"/>
      <c r="D33" s="974" t="n">
        <v>855.4665329378797</v>
      </c>
      <c r="E33" s="974" t="n">
        <v>963.8465624063834</v>
      </c>
      <c r="F33" s="974" t="n">
        <v>404.4382096593163</v>
      </c>
      <c r="G33" s="1002" t="n">
        <v>451.0283232785634</v>
      </c>
      <c r="H33" s="3573" t="n">
        <v>-0.1124453141150571</v>
      </c>
      <c r="I33" s="3573" t="n"/>
      <c r="J33" s="1029" t="n">
        <v>531.0392062289769</v>
      </c>
      <c r="K33" s="1029" t="n">
        <v>1141.47093566033</v>
      </c>
      <c r="L33" s="1029" t="n">
        <v>404.4382096593163</v>
      </c>
      <c r="M33" s="3574" t="n">
        <v>126.6009965696607</v>
      </c>
      <c r="N33" s="1050" t="n">
        <v>-0.534776410297494</v>
      </c>
      <c r="O33" s="1051" t="n"/>
      <c r="P33" s="1029" t="n">
        <v>526.8070878793121</v>
      </c>
      <c r="Q33" s="1029" t="n">
        <v>1252.503843100329</v>
      </c>
      <c r="R33" s="1029" t="n">
        <v>404.4382096593163</v>
      </c>
      <c r="S33" s="3574" t="n">
        <v>122.3688782199958</v>
      </c>
      <c r="T33" s="1050" t="n">
        <v>-0.579396829174349</v>
      </c>
      <c r="U33" s="1051" t="n"/>
      <c r="V33" s="1064" t="n">
        <v>396.018821478886</v>
      </c>
      <c r="W33" s="1064" t="n">
        <v>1349.670595083106</v>
      </c>
      <c r="X33" s="1064" t="n">
        <v>404.4382096593163</v>
      </c>
      <c r="Y33" s="1064" t="n">
        <v>523.1729298662281</v>
      </c>
      <c r="Z33" s="1092" t="n">
        <v>-8.419388180430246</v>
      </c>
      <c r="AA33" s="1092" t="n">
        <v>-127.154108387342</v>
      </c>
      <c r="AB33" s="3576" t="n">
        <v>-0.7065811295573929</v>
      </c>
      <c r="AC33" s="1051" t="n"/>
      <c r="AD33" s="1103" t="n"/>
      <c r="AE33" s="1103" t="n"/>
      <c r="AF33" s="1103" t="n"/>
      <c r="AG33" s="1103" t="n"/>
      <c r="AH33" s="3623" t="n"/>
      <c r="AI33" s="3623" t="n"/>
      <c r="AJ33" s="1130" t="n"/>
      <c r="AK33" s="1158" t="n"/>
      <c r="AL33" s="1103" t="n"/>
      <c r="AM33" s="1103" t="n"/>
      <c r="AN33" s="1103" t="n"/>
      <c r="AO33" s="1103" t="n"/>
      <c r="AP33" s="3623" t="n"/>
      <c r="AQ33" s="3623" t="n"/>
      <c r="AR33" s="1130" t="n"/>
      <c r="AS33" s="1130" t="n"/>
      <c r="AT33" s="1158" t="n"/>
      <c r="AU33" s="1103" t="n"/>
      <c r="AV33" s="1103" t="n"/>
      <c r="AW33" s="1103" t="n"/>
      <c r="AX33" s="1103" t="n"/>
      <c r="AY33" s="3623" t="n"/>
      <c r="AZ33" s="3623" t="n"/>
      <c r="BA33" s="1130" t="n"/>
      <c r="BB33" s="1130" t="n"/>
      <c r="BC33" s="1103" t="n"/>
      <c r="BD33" s="1103" t="n"/>
      <c r="BE33" s="1103" t="n"/>
      <c r="BF33" s="1103" t="n"/>
      <c r="BG33" s="3623" t="n"/>
      <c r="BH33" s="3623" t="n"/>
      <c r="BI33" s="1130" t="n"/>
      <c r="BJ33" s="1158" t="n"/>
      <c r="BK33" s="1103" t="n"/>
      <c r="BL33" s="1103" t="n"/>
      <c r="BM33" s="1103" t="n"/>
      <c r="BN33" s="1103" t="n"/>
      <c r="BO33" s="1103" t="n"/>
      <c r="BP33" s="3623" t="n"/>
      <c r="BQ33" s="3623" t="n"/>
      <c r="BR33" s="1130" t="n"/>
      <c r="BS33" s="1158" t="n"/>
      <c r="BT33" s="1103" t="n"/>
      <c r="BU33" s="1103" t="n"/>
      <c r="BV33" s="1103" t="n"/>
      <c r="BW33" s="1103" t="n"/>
      <c r="BX33" s="3623" t="n"/>
      <c r="BY33" s="3623" t="n"/>
      <c r="BZ33" s="1130" t="n"/>
      <c r="CA33" s="1173" t="n"/>
      <c r="CB33" s="1103" t="n"/>
      <c r="CC33" s="1103" t="n"/>
      <c r="CD33" s="1103" t="n"/>
      <c r="CE33" s="1103" t="n"/>
      <c r="CF33" s="3623" t="n"/>
      <c r="CG33" s="3623" t="n"/>
      <c r="CH33" s="1130" t="n"/>
      <c r="CI33" s="1173" t="n"/>
      <c r="CJ33" s="1103" t="n"/>
      <c r="CK33" s="1103" t="n"/>
      <c r="CL33" s="1103" t="n"/>
      <c r="CM33" s="1103" t="n"/>
      <c r="CN33" s="3623" t="n"/>
      <c r="CO33" s="3623" t="n"/>
      <c r="CP33" s="1130" t="n"/>
      <c r="CQ33" s="1158" t="n"/>
      <c r="CR33" s="1198" t="n">
        <v>552.6211336231548</v>
      </c>
      <c r="CS33" s="1198" t="n">
        <v>1156.811860043179</v>
      </c>
      <c r="CT33" s="1198" t="n">
        <v>404.4382096593163</v>
      </c>
      <c r="CU33" s="1198" t="n"/>
      <c r="CV33" s="1213" t="n">
        <v>148.1829239638386</v>
      </c>
      <c r="CW33" s="1213" t="n"/>
      <c r="CX33" s="3578">
        <f>IFERROR(CR33/CS33-1,"-")</f>
        <v/>
      </c>
      <c r="CY33" s="1116" t="n"/>
      <c r="CZ33" s="1184" t="n">
        <v>424.2299179885599</v>
      </c>
      <c r="DA33" s="3579" t="n">
        <v>1163.064771998895</v>
      </c>
      <c r="DB33" s="3579" t="n"/>
      <c r="DC33" s="1184" t="n"/>
      <c r="DD33" s="3580" t="n">
        <v>1115.759489053285</v>
      </c>
      <c r="DE33" s="1267">
        <f>CZ33/$DD33-1</f>
        <v/>
      </c>
      <c r="DF33" s="1268">
        <f>DA33/$DD33-1</f>
        <v/>
      </c>
      <c r="DG33" s="1268">
        <f>DB33/$DD33-1</f>
        <v/>
      </c>
      <c r="DH33" s="1268">
        <f>DC33/$DD33-1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</row>
    <row customHeight="1" ht="15.75" r="34">
      <c r="A34" s="975" t="inlineStr">
        <is>
          <t>4G</t>
        </is>
      </c>
      <c r="B34" s="3581" t="n"/>
      <c r="C34" s="961" t="n"/>
      <c r="D34" s="976" t="n">
        <v>181.6657073307132</v>
      </c>
      <c r="E34" s="976" t="n">
        <v>271.0797446164639</v>
      </c>
      <c r="F34" s="976" t="n">
        <v>183.3319019632506</v>
      </c>
      <c r="G34" s="1004" t="n">
        <v>-1.666194632537383</v>
      </c>
      <c r="H34" s="3582" t="n">
        <v>-0.3298440368986543</v>
      </c>
      <c r="I34" s="3582" t="n"/>
      <c r="J34" s="1030" t="n">
        <v>134.8613950704831</v>
      </c>
      <c r="K34" s="1030" t="n">
        <v>284.47876833476</v>
      </c>
      <c r="L34" s="1030" t="n">
        <v>183.3752098255395</v>
      </c>
      <c r="M34" s="3583" t="n">
        <v>-48.51381475505642</v>
      </c>
      <c r="N34" s="1053" t="n">
        <v>-0.5259351133305485</v>
      </c>
      <c r="O34" s="1044" t="n"/>
      <c r="P34" s="1030" t="n">
        <v>184.7839568481265</v>
      </c>
      <c r="Q34" s="1030" t="n">
        <v>283.8382670649262</v>
      </c>
      <c r="R34" s="1030" t="n">
        <v>183.4156442850841</v>
      </c>
      <c r="S34" s="3583" t="n">
        <v>1.368312563042394</v>
      </c>
      <c r="T34" s="1053" t="n">
        <v>-0.3489815212060242</v>
      </c>
      <c r="U34" s="1044" t="n"/>
      <c r="V34" s="1065" t="n">
        <v>125.154659797915</v>
      </c>
      <c r="W34" s="1065" t="n">
        <v>274.0330062141164</v>
      </c>
      <c r="X34" s="1065" t="n">
        <v>183.4534433906555</v>
      </c>
      <c r="Y34" s="1065" t="n">
        <v>168.6623497803923</v>
      </c>
      <c r="Z34" s="1093" t="n">
        <v>-58.29878359274053</v>
      </c>
      <c r="AA34" s="1093" t="n">
        <v>-43.50768998247727</v>
      </c>
      <c r="AB34" s="3585" t="n">
        <v>-0.5432861846571684</v>
      </c>
      <c r="AC34" s="1044" t="n"/>
      <c r="AD34" s="1104" t="n"/>
      <c r="AE34" s="1104" t="n"/>
      <c r="AF34" s="1104" t="n"/>
      <c r="AG34" s="1104" t="n"/>
      <c r="AH34" s="3587" t="n"/>
      <c r="AI34" s="3587" t="n"/>
      <c r="AJ34" s="1132" t="n"/>
      <c r="AK34" s="1159" t="n"/>
      <c r="AL34" s="1104" t="n"/>
      <c r="AM34" s="1104" t="n"/>
      <c r="AN34" s="1104" t="n"/>
      <c r="AO34" s="1104" t="n"/>
      <c r="AP34" s="3587" t="n"/>
      <c r="AQ34" s="3587" t="n"/>
      <c r="AR34" s="1132" t="n"/>
      <c r="AS34" s="1132" t="n"/>
      <c r="AT34" s="1159" t="n"/>
      <c r="AU34" s="1104" t="n"/>
      <c r="AV34" s="1104" t="n"/>
      <c r="AW34" s="1104" t="n"/>
      <c r="AX34" s="1104" t="n"/>
      <c r="AY34" s="3587" t="n"/>
      <c r="AZ34" s="3587" t="n"/>
      <c r="BA34" s="1132" t="n"/>
      <c r="BB34" s="1132" t="n"/>
      <c r="BC34" s="1104" t="n"/>
      <c r="BD34" s="1104" t="n"/>
      <c r="BE34" s="1104" t="n"/>
      <c r="BF34" s="1104" t="n"/>
      <c r="BG34" s="3587" t="n"/>
      <c r="BH34" s="3587" t="n"/>
      <c r="BI34" s="1132" t="n"/>
      <c r="BJ34" s="1159" t="n"/>
      <c r="BK34" s="1104" t="n"/>
      <c r="BL34" s="1104" t="n"/>
      <c r="BM34" s="1104" t="n"/>
      <c r="BN34" s="1104" t="n"/>
      <c r="BO34" s="1104" t="n"/>
      <c r="BP34" s="3587" t="n"/>
      <c r="BQ34" s="3587" t="n"/>
      <c r="BR34" s="1132" t="n"/>
      <c r="BS34" s="1159" t="n"/>
      <c r="BT34" s="1104" t="n"/>
      <c r="BU34" s="1104" t="n"/>
      <c r="BV34" s="1104" t="n"/>
      <c r="BW34" s="1104" t="n"/>
      <c r="BX34" s="3587" t="n"/>
      <c r="BY34" s="3587" t="n"/>
      <c r="BZ34" s="1132" t="n"/>
      <c r="CA34" s="1174" t="n"/>
      <c r="CB34" s="1104" t="n"/>
      <c r="CC34" s="1104" t="n"/>
      <c r="CD34" s="1104" t="n"/>
      <c r="CE34" s="1104" t="n"/>
      <c r="CF34" s="3587" t="n"/>
      <c r="CG34" s="3587" t="n"/>
      <c r="CH34" s="1132" t="n"/>
      <c r="CI34" s="1174" t="n"/>
      <c r="CJ34" s="1104" t="n"/>
      <c r="CK34" s="1104" t="n"/>
      <c r="CL34" s="1104" t="n"/>
      <c r="CM34" s="1104" t="n"/>
      <c r="CN34" s="3587" t="n"/>
      <c r="CO34" s="3587" t="n"/>
      <c r="CP34" s="1132" t="n"/>
      <c r="CQ34" s="1159" t="n"/>
      <c r="CR34" s="1199" t="n">
        <v>154.8339002151774</v>
      </c>
      <c r="CS34" s="1199" t="n">
        <v>278.1569476728088</v>
      </c>
      <c r="CT34" s="1199" t="n">
        <v>183.3953442773507</v>
      </c>
      <c r="CU34" s="1199" t="n"/>
      <c r="CV34" s="1214" t="n">
        <v>-28.56144406217322</v>
      </c>
      <c r="CW34" s="1214" t="n"/>
      <c r="CX34" s="3588">
        <f>IFERROR(CR34/CS34-1,"-")</f>
        <v/>
      </c>
      <c r="CY34" s="1116" t="n"/>
      <c r="CZ34" s="1185" t="n">
        <v>216.4247782750435</v>
      </c>
      <c r="DA34" s="3589" t="n">
        <v>265.8508898716839</v>
      </c>
      <c r="DB34" s="3589" t="n"/>
      <c r="DC34" s="1185" t="n"/>
      <c r="DD34" s="3590" t="n">
        <v>264.9957813532788</v>
      </c>
      <c r="DE34" s="1269">
        <f>CZ34/$DD34-1</f>
        <v/>
      </c>
      <c r="DF34" s="1270">
        <f>DA34/$DD34-1</f>
        <v/>
      </c>
      <c r="DG34" s="1270">
        <f>DB34/$DD34-1</f>
        <v/>
      </c>
      <c r="DH34" s="1270">
        <f>DC34/$DD34-1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</row>
    <row r="35">
      <c r="P35" s="3496" t="n"/>
      <c r="Q35" s="3496" t="n"/>
      <c r="R35" s="3496" t="n"/>
      <c r="S35" s="2787" t="n"/>
      <c r="DX35" s="2847">
        <f>(CS35-CZ35)*10^6</f>
        <v/>
      </c>
      <c r="DY35" s="2847">
        <f>(CT35-DC35)*10^6</f>
        <v/>
      </c>
      <c r="DZ35" s="2847">
        <f>(CW35-DD35)*10^6</f>
        <v/>
      </c>
    </row>
    <row r="36">
      <c r="P36" s="3496" t="n"/>
      <c r="Q36" s="3496" t="n"/>
      <c r="R36" s="3496" t="n"/>
      <c r="S36" s="2787" t="n"/>
      <c r="DX36" s="2847">
        <f>(CS36-CZ36)*10^6</f>
        <v/>
      </c>
      <c r="DY36" s="2847">
        <f>(CT36-DC36)*10^6</f>
        <v/>
      </c>
      <c r="DZ36" s="2847">
        <f>(CW36-DD36)*10^6</f>
        <v/>
      </c>
    </row>
    <row r="37">
      <c r="P37" s="3496" t="n"/>
      <c r="Q37" s="3496" t="n"/>
      <c r="R37" s="3496" t="n"/>
      <c r="S37" s="2787" t="n"/>
      <c r="V37" s="74" t="n"/>
      <c r="CR37" s="3437" t="n"/>
      <c r="CS37" s="3437" t="n"/>
      <c r="CT37" s="3437" t="n"/>
      <c r="DX37" s="2847">
        <f>(CS37-CZ37)*10^6</f>
        <v/>
      </c>
      <c r="DY37" s="2847">
        <f>(CT37-DC37)*10^6</f>
        <v/>
      </c>
      <c r="DZ37" s="2847">
        <f>(CW37-DD37)*10^6</f>
        <v/>
      </c>
    </row>
    <row r="38">
      <c r="P38" s="3496" t="n"/>
      <c r="Q38" s="3496" t="n"/>
      <c r="R38" s="3496" t="n"/>
      <c r="S38" s="2787" t="n"/>
      <c r="CR38" s="3690" t="n"/>
      <c r="DX38" s="2847">
        <f>(CS38-CZ38)*10^6</f>
        <v/>
      </c>
      <c r="DY38" s="2847">
        <f>(CT38-DC38)*10^6</f>
        <v/>
      </c>
      <c r="DZ38" s="2847">
        <f>(CW38-DD38)*10^6</f>
        <v/>
      </c>
    </row>
    <row r="39">
      <c r="D39" s="326" t="n"/>
      <c r="E39" s="326" t="n"/>
      <c r="J39" s="326" t="n"/>
      <c r="K39" s="326" t="n"/>
      <c r="P39" s="3496" t="n"/>
      <c r="Q39" s="3496" t="n"/>
      <c r="R39" s="3496" t="n"/>
      <c r="S39" s="2787" t="n"/>
      <c r="V39" s="326" t="n"/>
      <c r="W39" s="326" t="n"/>
      <c r="AD39" s="326" t="n"/>
      <c r="AE39" s="326" t="n"/>
      <c r="AL39" s="3691" t="n"/>
      <c r="AM39" s="3691" t="n"/>
      <c r="AU39" s="326" t="n"/>
      <c r="AV39" s="326" t="n"/>
      <c r="BC39" s="326" t="n"/>
      <c r="BD39" s="326" t="n"/>
      <c r="BK39" s="326" t="n"/>
      <c r="BL39" s="326" t="n"/>
      <c r="BT39" s="326" t="n"/>
      <c r="BU39" s="326" t="n"/>
      <c r="BV39" s="326" t="n"/>
      <c r="CB39" s="326" t="n"/>
      <c r="CC39" s="326" t="n"/>
      <c r="CJ39" s="326" t="n"/>
      <c r="CK39" s="326" t="n"/>
      <c r="DX39" s="2847">
        <f>(CS39-CZ39)*10^6</f>
        <v/>
      </c>
      <c r="DY39" s="2847">
        <f>(CT39-DC39)*10^6</f>
        <v/>
      </c>
      <c r="DZ39" s="2847">
        <f>(CW39-DD39)*10^6</f>
        <v/>
      </c>
    </row>
    <row r="40">
      <c r="D40" s="3692" t="n"/>
      <c r="E40" s="326" t="n"/>
      <c r="J40" s="3692" t="n"/>
      <c r="K40" s="326" t="n"/>
      <c r="P40" s="3496" t="n"/>
      <c r="Q40" s="3496" t="n"/>
      <c r="R40" s="3496" t="n"/>
      <c r="S40" s="2787" t="n"/>
      <c r="V40" s="3692" t="n"/>
      <c r="W40" s="326" t="n"/>
      <c r="AD40" s="3692" t="n"/>
      <c r="AE40" s="326" t="n"/>
      <c r="AL40" s="3691" t="n">
        <v>2015638.83723652</v>
      </c>
      <c r="AM40" s="3691" t="n"/>
      <c r="AU40" s="3692" t="n"/>
      <c r="AV40" s="326" t="n"/>
      <c r="BC40" s="3692" t="n"/>
      <c r="BD40" s="326" t="n"/>
      <c r="BK40" s="3692" t="n"/>
      <c r="BL40" s="326" t="n"/>
      <c r="BT40" s="3692" t="n"/>
      <c r="BU40" s="3692" t="n"/>
      <c r="BV40" s="326" t="n"/>
      <c r="CB40" s="3692" t="n"/>
      <c r="CC40" s="326" t="n"/>
      <c r="CJ40" s="3692" t="n"/>
      <c r="CK40" s="326" t="n"/>
      <c r="DX40" s="2847">
        <f>(CS40-CZ40)*10^6</f>
        <v/>
      </c>
      <c r="DY40" s="2847">
        <f>(CT40-DC40)*10^6</f>
        <v/>
      </c>
      <c r="DZ40" s="2847">
        <f>(CW40-DD40)*10^6</f>
        <v/>
      </c>
    </row>
    <row r="41">
      <c r="D41" s="3692" t="n"/>
      <c r="E41" s="2788">
        <f>E18+G62</f>
        <v/>
      </c>
      <c r="J41" s="3692" t="n"/>
      <c r="K41" s="326" t="n"/>
      <c r="P41" s="3496" t="n"/>
      <c r="Q41" s="3496" t="n"/>
      <c r="R41" s="3496" t="n"/>
      <c r="S41" s="2787" t="n"/>
      <c r="V41" s="3692" t="n"/>
      <c r="W41" s="326" t="n"/>
      <c r="AD41" s="3692" t="n"/>
      <c r="AE41" s="326" t="n"/>
      <c r="AL41" s="3691" t="n"/>
      <c r="AM41" s="3691" t="n"/>
      <c r="AU41" s="3692" t="n"/>
      <c r="AV41" s="326" t="n"/>
      <c r="BC41" s="3692" t="n"/>
      <c r="BD41" s="326" t="n"/>
      <c r="BK41" s="3692" t="n"/>
      <c r="BL41" s="326" t="n"/>
      <c r="BT41" s="3692" t="n"/>
      <c r="BU41" s="3692" t="n"/>
      <c r="BV41" s="326" t="n"/>
      <c r="CB41" s="3692" t="n"/>
      <c r="CC41" s="326" t="n"/>
      <c r="CJ41" s="3692" t="n"/>
      <c r="CK41" s="326" t="n"/>
      <c r="DX41" s="2847">
        <f>(CS41-CZ41)*10^6</f>
        <v/>
      </c>
      <c r="DY41" s="2847">
        <f>(CT41-DC41)*10^6</f>
        <v/>
      </c>
      <c r="DZ41" s="2847">
        <f>(CW41-DD41)*10^6</f>
        <v/>
      </c>
    </row>
    <row r="42">
      <c r="D42" s="326" t="n"/>
      <c r="E42" s="326" t="n"/>
      <c r="J42" s="326" t="n"/>
      <c r="K42" s="326" t="n"/>
      <c r="P42" s="3496" t="n"/>
      <c r="Q42" s="3496" t="n"/>
      <c r="R42" s="3496" t="n"/>
      <c r="S42" s="2787" t="n"/>
      <c r="V42" s="326" t="n"/>
      <c r="W42" s="326" t="n"/>
      <c r="AD42" s="326" t="n"/>
      <c r="AE42" s="326" t="n"/>
      <c r="AL42" s="3691" t="n"/>
      <c r="AM42" s="3691" t="n"/>
      <c r="AU42" s="326" t="n"/>
      <c r="AV42" s="326" t="n"/>
      <c r="BC42" s="326" t="n"/>
      <c r="BD42" s="326" t="n"/>
      <c r="BK42" s="326" t="n"/>
      <c r="BL42" s="326" t="n"/>
      <c r="BT42" s="326" t="n"/>
      <c r="BU42" s="326" t="n"/>
      <c r="BV42" s="326" t="n"/>
      <c r="CB42" s="326" t="n"/>
      <c r="CC42" s="326" t="n"/>
      <c r="CJ42" s="326" t="n"/>
      <c r="CK42" s="326" t="n"/>
      <c r="DX42" s="2847">
        <f>(CS42-CZ42)*10^6</f>
        <v/>
      </c>
      <c r="DY42" s="2847">
        <f>(CT42-DC42)*10^6</f>
        <v/>
      </c>
      <c r="DZ42" s="2847">
        <f>(CW42-DD42)*10^6</f>
        <v/>
      </c>
    </row>
    <row r="43">
      <c r="DX43" s="2847">
        <f>(CS43-CZ43)*10^6</f>
        <v/>
      </c>
      <c r="DY43" s="2847">
        <f>(CT43-DC43)*10^6</f>
        <v/>
      </c>
      <c r="DZ43" s="2847">
        <f>(CW43-DD43)*10^6</f>
        <v/>
      </c>
    </row>
    <row r="44">
      <c r="DX44" s="2847">
        <f>(CS44-CZ44)*10^6</f>
        <v/>
      </c>
      <c r="DY44" s="2847">
        <f>(CT44-DC44)*10^6</f>
        <v/>
      </c>
      <c r="DZ44" s="2847">
        <f>(CW44-DD44)*10^6</f>
        <v/>
      </c>
    </row>
    <row r="45">
      <c r="DX45" s="2847">
        <f>(CS45-CZ45)*10^6</f>
        <v/>
      </c>
      <c r="DY45" s="2847">
        <f>(CT45-DC45)*10^6</f>
        <v/>
      </c>
      <c r="DZ45" s="2847">
        <f>(CW45-DD45)*10^6</f>
        <v/>
      </c>
    </row>
    <row r="46">
      <c r="DX46" s="2847">
        <f>(CS46-CZ46)*10^6</f>
        <v/>
      </c>
      <c r="DY46" s="2847">
        <f>(CT46-DC46)*10^6</f>
        <v/>
      </c>
      <c r="DZ46" s="2847">
        <f>(CW46-DD46)*10^6</f>
        <v/>
      </c>
    </row>
    <row r="47">
      <c r="DX47" s="2847">
        <f>(CS47-CZ47)*10^6</f>
        <v/>
      </c>
      <c r="DY47" s="2847">
        <f>(CT47-DC47)*10^6</f>
        <v/>
      </c>
      <c r="DZ47" s="2847">
        <f>(CW47-DD47)*10^6</f>
        <v/>
      </c>
    </row>
    <row r="48">
      <c r="DX48" s="2847">
        <f>(CS48-CZ48)*10^6</f>
        <v/>
      </c>
      <c r="DY48" s="2847">
        <f>(CT48-DC48)*10^6</f>
        <v/>
      </c>
      <c r="DZ48" s="2847">
        <f>(CW48-DD48)*10^6</f>
        <v/>
      </c>
    </row>
    <row r="49">
      <c r="DX49" s="2847">
        <f>(CS49-CZ49)*10^6</f>
        <v/>
      </c>
      <c r="DY49" s="2847">
        <f>(CT49-DC49)*10^6</f>
        <v/>
      </c>
      <c r="DZ49" s="2847">
        <f>(CW49-DD49)*10^6</f>
        <v/>
      </c>
    </row>
    <row r="50">
      <c r="DX50" s="2847">
        <f>(CS50-CZ50)*10^6</f>
        <v/>
      </c>
      <c r="DY50" s="2847">
        <f>(CT50-DC50)*10^6</f>
        <v/>
      </c>
      <c r="DZ50" s="2847">
        <f>(CW50-DD50)*10^6</f>
        <v/>
      </c>
    </row>
    <row r="51">
      <c r="DX51" s="2847">
        <f>(CS51-CZ51)*10^6</f>
        <v/>
      </c>
      <c r="DY51" s="2847">
        <f>(CT51-DC51)*10^6</f>
        <v/>
      </c>
      <c r="DZ51" s="2847">
        <f>(CW51-DD51)*10^6</f>
        <v/>
      </c>
    </row>
    <row r="52">
      <c r="DX52" s="2847">
        <f>(CS52-CZ52)*10^6</f>
        <v/>
      </c>
      <c r="DY52" s="2847">
        <f>(CT52-DC52)*10^6</f>
        <v/>
      </c>
      <c r="DZ52" s="2847">
        <f>(CW52-DD52)*10^6</f>
        <v/>
      </c>
    </row>
    <row r="53">
      <c r="DX53" s="2847">
        <f>(CS53-CZ53)*10^6</f>
        <v/>
      </c>
      <c r="DY53" s="2847">
        <f>(CT53-DC53)*10^6</f>
        <v/>
      </c>
      <c r="DZ53" s="2847">
        <f>(CW53-DD53)*10^6</f>
        <v/>
      </c>
    </row>
    <row r="54">
      <c r="DX54" s="2847">
        <f>(CS54-CZ54)*10^6</f>
        <v/>
      </c>
      <c r="DY54" s="2847">
        <f>(CT54-DC54)*10^6</f>
        <v/>
      </c>
      <c r="DZ54" s="2847">
        <f>(CW54-DD54)*10^6</f>
        <v/>
      </c>
    </row>
    <row r="55">
      <c r="DX55" s="2847">
        <f>(CS55-CZ55)*10^6</f>
        <v/>
      </c>
      <c r="DY55" s="2847">
        <f>(CT55-DC55)*10^6</f>
        <v/>
      </c>
      <c r="DZ55" s="2847">
        <f>(CW55-DD55)*10^6</f>
        <v/>
      </c>
    </row>
    <row r="56">
      <c r="DX56" s="2847">
        <f>(CS56-CZ56)*10^6</f>
        <v/>
      </c>
      <c r="DY56" s="2847">
        <f>(CT56-DC56)*10^6</f>
        <v/>
      </c>
      <c r="DZ56" s="2847">
        <f>(CW56-DD56)*10^6</f>
        <v/>
      </c>
    </row>
    <row r="57">
      <c r="DX57" s="2847">
        <f>(CS57-CZ57)*10^6</f>
        <v/>
      </c>
      <c r="DY57" s="2847">
        <f>(CT57-DC57)*10^6</f>
        <v/>
      </c>
      <c r="DZ57" s="2847">
        <f>(CW57-DD57)*10^6</f>
        <v/>
      </c>
    </row>
    <row r="58">
      <c r="DX58" s="2847">
        <f>(CS58-CZ58)*10^6</f>
        <v/>
      </c>
      <c r="DY58" s="2847">
        <f>(CT58-DC58)*10^6</f>
        <v/>
      </c>
      <c r="DZ58" s="2847">
        <f>(CW58-DD58)*10^6</f>
        <v/>
      </c>
    </row>
    <row r="59">
      <c r="DX59" s="2847">
        <f>(CS59-CZ59)*10^6</f>
        <v/>
      </c>
      <c r="DY59" s="2847">
        <f>(CT59-DC59)*10^6</f>
        <v/>
      </c>
      <c r="DZ59" s="2847">
        <f>(CW59-DD59)*10^6</f>
        <v/>
      </c>
    </row>
    <row r="60">
      <c r="DX60" s="2847">
        <f>(CS60-CZ60)*10^6</f>
        <v/>
      </c>
      <c r="DY60" s="2847">
        <f>(CT60-DC60)*10^6</f>
        <v/>
      </c>
      <c r="DZ60" s="2847">
        <f>(CW60-DD60)*10^6</f>
        <v/>
      </c>
    </row>
    <row r="61">
      <c r="DX61" s="2847">
        <f>(CS61-CZ61)*10^6</f>
        <v/>
      </c>
      <c r="DY61" s="2847">
        <f>(CT61-DC61)*10^6</f>
        <v/>
      </c>
      <c r="DZ61" s="2847">
        <f>(CW61-DD61)*10^6</f>
        <v/>
      </c>
    </row>
    <row r="62">
      <c r="D62" s="2605" t="n"/>
      <c r="E62" s="2605" t="n"/>
      <c r="F62" s="2605" t="n"/>
      <c r="G62" s="2783" t="n"/>
      <c r="H62" s="2605" t="n"/>
      <c r="I62" s="2605" t="n"/>
      <c r="J62" s="2605" t="n">
        <v>6.78051719660289e-07</v>
      </c>
      <c r="K62" s="2605" t="n">
        <v>0.000282079932730994</v>
      </c>
      <c r="L62" s="2605" t="n"/>
      <c r="M62" s="3195" t="n">
        <v>-282.079646185843</v>
      </c>
      <c r="N62" s="2605" t="n"/>
      <c r="O62" s="2605" t="n"/>
      <c r="P62" s="2605" t="n">
        <v>0</v>
      </c>
      <c r="Q62" s="2605" t="n">
        <v>0.000313166266550979</v>
      </c>
      <c r="R62" s="2605" t="n"/>
      <c r="S62" s="2783" t="n">
        <v>-313.165951807131</v>
      </c>
      <c r="T62" s="2605" t="n"/>
      <c r="U62" s="2605" t="n"/>
      <c r="V62" s="2605" t="n"/>
      <c r="W62" s="2605" t="n">
        <v>0</v>
      </c>
      <c r="X62" s="2605" t="n">
        <v>0.000204519527642333</v>
      </c>
      <c r="Y62" s="2605" t="n"/>
      <c r="Z62" s="2783" t="n"/>
      <c r="AA62" s="2783" t="n"/>
      <c r="AB62" s="2783" t="n">
        <v>-204.51932171961</v>
      </c>
      <c r="AC62" s="2605" t="n"/>
      <c r="AD62" s="2605" t="n"/>
      <c r="AE62" s="2605" t="n">
        <v>0</v>
      </c>
      <c r="AF62" s="2605" t="n">
        <v>0.000269322819804074</v>
      </c>
      <c r="AG62" s="2605" t="n"/>
      <c r="AH62" s="2783" t="n"/>
      <c r="AI62" s="2783" t="n"/>
      <c r="AJ62" s="2605" t="n">
        <v>-269.322547225465</v>
      </c>
      <c r="AK62" s="2605" t="n"/>
      <c r="DX62" s="2847">
        <f>(CS62-CZ62)*10^6</f>
        <v/>
      </c>
      <c r="DY62" s="2847">
        <f>(CT62-DC62)*10^6</f>
        <v/>
      </c>
      <c r="DZ62" s="2847">
        <f>(CW62-DD62)*10^6</f>
        <v/>
      </c>
    </row>
    <row r="63">
      <c r="DX63" s="2847">
        <f>(CS63-CZ63)*10^6</f>
        <v/>
      </c>
      <c r="DY63" s="2847">
        <f>(CT63-DC63)*10^6</f>
        <v/>
      </c>
      <c r="DZ63" s="2847">
        <f>(CW63-DD63)*10^6</f>
        <v/>
      </c>
    </row>
    <row r="64">
      <c r="DX64" s="2847">
        <f>(CS64-CZ64)*10^6</f>
        <v/>
      </c>
      <c r="DY64" s="2847">
        <f>(CT64-DC64)*10^6</f>
        <v/>
      </c>
      <c r="DZ64" s="2847">
        <f>(CW64-DD64)*10^6</f>
        <v/>
      </c>
    </row>
    <row r="65">
      <c r="DX65" s="2847">
        <f>(CS65-CZ65)*10^6</f>
        <v/>
      </c>
      <c r="DY65" s="2847">
        <f>(CT65-DC65)*10^6</f>
        <v/>
      </c>
      <c r="DZ65" s="2847">
        <f>(CW65-DD65)*10^6</f>
        <v/>
      </c>
    </row>
    <row r="66">
      <c r="DX66" s="2847">
        <f>(CS66-CZ66)*10^6</f>
        <v/>
      </c>
      <c r="DY66" s="2847">
        <f>(CT66-DC66)*10^6</f>
        <v/>
      </c>
      <c r="DZ66" s="2847">
        <f>(CW66-DD66)*10^6</f>
        <v/>
      </c>
    </row>
    <row r="67">
      <c r="DX67" s="2847">
        <f>(CS67-CZ67)*10^6</f>
        <v/>
      </c>
      <c r="DY67" s="2847">
        <f>(CT67-DC67)*10^6</f>
        <v/>
      </c>
      <c r="DZ67" s="2847">
        <f>(CW67-DD67)*10^6</f>
        <v/>
      </c>
    </row>
    <row r="68"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DX69" s="2847">
        <f>(CS69-CZ69)*10^6</f>
        <v/>
      </c>
      <c r="DY69" s="2847">
        <f>(CT69-DC69)*10^6</f>
        <v/>
      </c>
      <c r="DZ69" s="2847">
        <f>(CW69-DD69)*10^6</f>
        <v/>
      </c>
    </row>
    <row r="70">
      <c r="DX70" s="2847">
        <f>(CS70-CZ70)*10^6</f>
        <v/>
      </c>
      <c r="DY70" s="2847">
        <f>(CT70-DC70)*10^6</f>
        <v/>
      </c>
      <c r="DZ70" s="2847">
        <f>(CW70-DD70)*10^6</f>
        <v/>
      </c>
    </row>
    <row r="71">
      <c r="DX71" s="2847">
        <f>(CS71-CZ71)*10^6</f>
        <v/>
      </c>
      <c r="DY71" s="2847">
        <f>(CT71-DC71)*10^6</f>
        <v/>
      </c>
      <c r="DZ71" s="2847">
        <f>(CW71-DD71)*10^6</f>
        <v/>
      </c>
    </row>
    <row r="72">
      <c r="DX72" s="2847">
        <f>(CS72-CZ72)*10^6</f>
        <v/>
      </c>
      <c r="DY72" s="2847">
        <f>(CT72-DC72)*10^6</f>
        <v/>
      </c>
      <c r="DZ72" s="2847">
        <f>(CW72-DD72)*10^6</f>
        <v/>
      </c>
    </row>
    <row r="73">
      <c r="DX73" s="2847">
        <f>(CS73-CZ73)*10^6</f>
        <v/>
      </c>
      <c r="DY73" s="2847">
        <f>(CT73-DC73)*10^6</f>
        <v/>
      </c>
      <c r="DZ73" s="2847">
        <f>(CW73-DD73)*10^6</f>
        <v/>
      </c>
    </row>
    <row r="74">
      <c r="DX74" s="2847">
        <f>(CS74-CZ74)*10^6</f>
        <v/>
      </c>
      <c r="DY74" s="2847">
        <f>(CT74-DC74)*10^6</f>
        <v/>
      </c>
      <c r="DZ74" s="2847">
        <f>(CW74-DD74)*10^6</f>
        <v/>
      </c>
    </row>
    <row r="75">
      <c r="DX75" s="2847">
        <f>(CS75-CZ75)*10^6</f>
        <v/>
      </c>
      <c r="DY75" s="2847">
        <f>(CT75-DC75)*10^6</f>
        <v/>
      </c>
      <c r="DZ75" s="2847">
        <f>(CW75-DD75)*10^6</f>
        <v/>
      </c>
    </row>
    <row r="76">
      <c r="DX76" s="2847">
        <f>(CS76-CZ76)*10^6</f>
        <v/>
      </c>
      <c r="DY76" s="2847">
        <f>(CT76-DC76)*10^6</f>
        <v/>
      </c>
      <c r="DZ76" s="2847">
        <f>(CW76-DD76)*10^6</f>
        <v/>
      </c>
    </row>
    <row r="77">
      <c r="DX77" s="2847">
        <f>(CS77-CZ77)*10^6</f>
        <v/>
      </c>
      <c r="DY77" s="2847">
        <f>(CT77-DC77)*10^6</f>
        <v/>
      </c>
      <c r="DZ77" s="2847">
        <f>(CW77-DD77)*10^6</f>
        <v/>
      </c>
    </row>
    <row r="78">
      <c r="DX78" s="2847">
        <f>(CS78-CZ78)*10^6</f>
        <v/>
      </c>
      <c r="DY78" s="2847">
        <f>(CT78-DC78)*10^6</f>
        <v/>
      </c>
      <c r="DZ78" s="2847">
        <f>(CW78-DD78)*10^6</f>
        <v/>
      </c>
    </row>
    <row r="79">
      <c r="DX79" s="2847">
        <f>(CS79-CZ79)*10^6</f>
        <v/>
      </c>
      <c r="DY79" s="2847">
        <f>(CT79-DC79)*10^6</f>
        <v/>
      </c>
      <c r="DZ79" s="2847">
        <f>(CW79-DD79)*10^6</f>
        <v/>
      </c>
    </row>
    <row r="80">
      <c r="DX80" s="2847">
        <f>(CS80-CZ80)*10^6</f>
        <v/>
      </c>
      <c r="DY80" s="2847">
        <f>(CT80-DC80)*10^6</f>
        <v/>
      </c>
      <c r="DZ80" s="2847">
        <f>(CW80-DD80)*10^6</f>
        <v/>
      </c>
    </row>
    <row r="81">
      <c r="DX81" s="2847">
        <f>(CS81-CZ81)*10^6</f>
        <v/>
      </c>
      <c r="DY81" s="2847">
        <f>(CT81-DC81)*10^6</f>
        <v/>
      </c>
      <c r="DZ81" s="2847">
        <f>(CW81-DD81)*10^6</f>
        <v/>
      </c>
    </row>
    <row r="82">
      <c r="DX82" s="2847">
        <f>(CS82-CZ82)*10^6</f>
        <v/>
      </c>
      <c r="DY82" s="2847">
        <f>(CT82-DC82)*10^6</f>
        <v/>
      </c>
      <c r="DZ82" s="2847">
        <f>(CW82-DD82)*10^6</f>
        <v/>
      </c>
    </row>
    <row r="83">
      <c r="DX83" s="2847">
        <f>(CS83-CZ83)*10^6</f>
        <v/>
      </c>
      <c r="DY83" s="2847">
        <f>(CT83-DC83)*10^6</f>
        <v/>
      </c>
      <c r="DZ83" s="2847">
        <f>(CW83-DD83)*10^6</f>
        <v/>
      </c>
    </row>
    <row r="84"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BK2:BR2"/>
    <mergeCell ref="CR2:CX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8" defaultColWidth="11.5" defaultRowHeight="12.75"/>
  <cols>
    <col customWidth="1" max="1" min="1" style="553" width="5.5"/>
    <col customWidth="1" max="2" min="2" style="553" width="30.5"/>
    <col customWidth="1" hidden="1" max="3" min="3" style="685" width="9.5"/>
    <col customWidth="1" hidden="1" max="4" min="4" style="686" width="12.1666666666667"/>
    <col customWidth="1" hidden="1" max="5" min="5" style="686" width="16.3333333333333"/>
    <col customWidth="1" hidden="1" max="6" min="6" style="686" width="14.1666666666667"/>
    <col customWidth="1" hidden="1" max="7" min="7" style="686" width="14.3333333333333"/>
    <col customWidth="1" hidden="1" max="8" min="8" style="686" width="9.83333333333333"/>
    <col customWidth="1" hidden="1" max="9" min="9" style="686" width="0.333333333333333"/>
    <col customWidth="1" hidden="1" max="10" min="10" style="686" width="12.1666666666667"/>
    <col customWidth="1" hidden="1" max="11" min="11" style="686" width="15.5"/>
    <col customWidth="1" hidden="1" max="12" min="12" style="686" width="11.8333333333333"/>
    <col customWidth="1" hidden="1" max="13" min="13" style="686" width="14.5"/>
    <col customWidth="1" hidden="1" max="14" min="14" style="686" width="7.83333333333333"/>
    <col customWidth="1" hidden="1" max="15" min="15" style="686" width="0.333333333333333"/>
    <col customWidth="1" hidden="1" max="16" min="16" style="686" width="12.1666666666667"/>
    <col customWidth="1" hidden="1" max="17" min="17" style="686" width="15.1666666666667"/>
    <col customWidth="1" hidden="1" max="18" min="18" style="686" width="13"/>
    <col customWidth="1" hidden="1" max="19" min="19" style="686" width="14.5"/>
    <col customWidth="1" hidden="1" max="20" min="20" style="686" width="8.83333333333333"/>
    <col customWidth="1" hidden="1" max="21" min="21" style="686" width="0.5"/>
    <col customWidth="1" max="22" min="22" style="686" width="16.5"/>
    <col customWidth="1" max="24" min="23" style="686" width="14.1666666666667"/>
    <col customWidth="1" max="25" min="25" style="686" width="11.8333333333333"/>
    <col customWidth="1" max="26" min="26" style="686" width="13.6666666666667"/>
    <col customWidth="1" max="27" min="27" style="686" width="14.8333333333333"/>
    <col customWidth="1" max="28" min="28" style="686" width="10.5"/>
    <col customWidth="1" max="29" min="29" style="686" width="0.333333333333333"/>
    <col customWidth="1" hidden="1" max="30" min="30" style="686" width="17.5"/>
    <col customWidth="1" hidden="1" max="31" min="31" style="686" width="16.8333333333333"/>
    <col customWidth="1" hidden="1" max="32" min="32" style="686" width="17.3333333333333"/>
    <col customWidth="1" hidden="1" max="33" min="33" style="686" width="15.1666666666667"/>
    <col customWidth="1" hidden="1" max="34" min="34" style="686" width="15.5"/>
    <col customWidth="1" hidden="1" max="35" min="35" style="686" width="17.5"/>
    <col customWidth="1" hidden="1" max="36" min="36" style="686" width="6.83333333333333"/>
    <col customWidth="1" hidden="1" max="37" min="37" style="686" width="0.166666666666667"/>
    <col customWidth="1" hidden="1" max="38" min="38" style="686" width="15.8333333333333"/>
    <col customWidth="1" hidden="1" max="39" min="39" style="686" width="15.1666666666667"/>
    <col customWidth="1" hidden="1" max="40" min="40" style="686" width="12.1666666666667"/>
    <col customWidth="1" hidden="1" max="41" min="41" style="686" width="15.6666666666667"/>
    <col customWidth="1" hidden="1" max="42" min="42" style="686" width="14.5"/>
    <col customWidth="1" hidden="1" max="43" min="43" style="686" width="11.8333333333333"/>
    <col customWidth="1" hidden="1" max="44" min="44" style="686" width="12.1666666666667"/>
    <col customWidth="1" hidden="1" max="45" min="45" style="686" width="11.6666666666667"/>
    <col customWidth="1" hidden="1" max="46" min="46" style="686" width="0.166666666666667"/>
    <col customWidth="1" hidden="1" max="52" min="47" style="686" width="12.1666666666667"/>
    <col customWidth="1" hidden="1" max="48" min="48" width="13"/>
    <col customWidth="1" hidden="1" max="49" min="49" width="13"/>
    <col customWidth="1" hidden="1" max="50" min="50" width="13"/>
    <col customWidth="1" hidden="1" max="51" min="51" width="13"/>
    <col customWidth="1" hidden="1" max="52" min="52" width="13"/>
    <col customWidth="1" hidden="1" max="53" min="53" style="686" width="5.5"/>
    <col customWidth="1" hidden="1" max="54" min="54" style="686" width="0.166666666666667"/>
    <col customWidth="1" hidden="1" max="55" min="55" style="686" width="17.5"/>
    <col customWidth="1" hidden="1" max="56" min="56" style="686" width="17"/>
    <col customWidth="1" hidden="1" max="57" min="57" style="686" width="17.3333333333333"/>
    <col customWidth="1" hidden="1" max="58" min="58" style="686" width="16.5"/>
    <col customWidth="1" hidden="1" max="59" min="59" style="686" width="15.6666666666667"/>
    <col customWidth="1" hidden="1" max="60" min="60" style="686" width="17"/>
    <col customWidth="1" hidden="1" max="61" min="61" style="686" width="7"/>
    <col customWidth="1" hidden="1" max="62" min="62" style="686" width="0.166666666666667"/>
    <col customWidth="1" hidden="1" max="63" min="63" style="686" width="12.1666666666667"/>
    <col customWidth="1" hidden="1" max="64" min="64" style="686" width="14"/>
    <col customWidth="1" hidden="1" max="65" min="65" style="686" width="12.1666666666667"/>
    <col customWidth="1" hidden="1" max="66" min="66" style="686" width="14.8333333333333"/>
    <col customWidth="1" hidden="1" max="67" min="67" style="686" width="13.8333333333333"/>
    <col customWidth="1" hidden="1" max="68" min="68" style="686" width="11.5"/>
    <col customWidth="1" hidden="1" max="69" min="69" style="686" width="13.8333333333333"/>
    <col customWidth="1" hidden="1" max="70" min="70" style="686" width="11.5"/>
    <col customWidth="1" hidden="1" max="71" min="71" style="686" width="0.5"/>
    <col customWidth="1" hidden="1" max="77" min="72" style="686" width="15.3333333333333"/>
    <col customWidth="1" hidden="1" max="73" min="73" width="13"/>
    <col customWidth="1" hidden="1" max="74" min="74" width="13"/>
    <col customWidth="1" hidden="1" max="75" min="75" width="13"/>
    <col customWidth="1" hidden="1" max="76" min="76" width="13"/>
    <col customWidth="1" hidden="1" max="77" min="77" width="13"/>
    <col customWidth="1" hidden="1" max="78" min="78" style="686" width="6.5"/>
    <col customWidth="1" hidden="1" max="79" min="79" style="686" width="0.333333333333333"/>
    <col customWidth="1" hidden="1" max="85" min="80" style="686" width="15.3333333333333"/>
    <col customWidth="1" hidden="1" max="81" min="81" width="13"/>
    <col customWidth="1" hidden="1" max="82" min="82" width="13"/>
    <col customWidth="1" hidden="1" max="83" min="83" width="13"/>
    <col customWidth="1" hidden="1" max="84" min="84" width="13"/>
    <col customWidth="1" hidden="1" max="85" min="85" width="13"/>
    <col customWidth="1" hidden="1" max="86" min="86" style="686" width="6.16666666666667"/>
    <col customWidth="1" hidden="1" max="87" min="87" style="686" width="0.5"/>
    <col customWidth="1" hidden="1" max="88" min="88" style="686" width="15.3333333333333"/>
    <col customWidth="1" hidden="1" max="89" min="89" style="686" width="14.8333333333333"/>
    <col customWidth="1" hidden="1" max="90" min="90" style="686" width="15.3333333333333"/>
    <col customWidth="1" hidden="1" max="92" min="91" style="686" width="13"/>
    <col customWidth="1" hidden="1" max="92" min="92" width="13"/>
    <col customWidth="1" hidden="1" max="93" min="93" style="686" width="15.3333333333333"/>
    <col customWidth="1" hidden="1" max="94" min="94" style="686" width="11.5"/>
    <col customWidth="1" hidden="1" max="95" min="95" style="686" width="0.166666666666667"/>
    <col customWidth="1" max="96" min="96" style="3693" width="15.3333333333333"/>
    <col customWidth="1" max="98" min="97" style="685" width="15.3333333333333"/>
    <col customWidth="1" max="99" min="99" style="685" width="13.1666666666667"/>
    <col customWidth="1" max="100" min="100" style="685" width="13"/>
    <col customWidth="1" max="101" min="101" style="685" width="15.3333333333333"/>
    <col customWidth="1" max="102" min="102" style="686" width="10.1666666666667"/>
    <col customWidth="1" max="103" min="103" style="685" width="1.16666666666667"/>
    <col customWidth="1" max="104" min="104" style="3694" width="15.1666666666667"/>
    <col customWidth="1" max="105" min="105" style="3693" width="17.3333333333333"/>
    <col customWidth="1" hidden="1" max="106" min="106" style="3693" width="17"/>
    <col customWidth="1" hidden="1" max="107" min="107" style="3693" width="15.3333333333333"/>
    <col customWidth="1" max="108" min="108" style="3693" width="14.6666666666667"/>
    <col customWidth="1" max="109" min="109" style="686" width="10.5"/>
    <col customWidth="1" max="111" min="110" style="685" width="8.33333333333333"/>
    <col customWidth="1" hidden="1" max="111" min="111" width="13"/>
    <col customWidth="1" hidden="1" max="112" min="112" style="685" width="10.5"/>
    <col customWidth="1" max="113" min="113" style="553" width="0.5"/>
    <col customWidth="1" max="114" min="114" style="553" width="12.8333333333333"/>
    <col customWidth="1" max="115" min="115" style="553" width="14.1666666666667"/>
    <col customWidth="1" max="117" min="116" style="553" width="12.8333333333333"/>
    <col customWidth="1" max="127" min="118" style="553" width="11.5"/>
    <col customWidth="1" max="129" min="129" width="21"/>
    <col customWidth="1" max="1024" min="131" style="553" width="11.5"/>
  </cols>
  <sheetData>
    <row customHeight="1" ht="15" r="1">
      <c r="D1" s="3694" t="n"/>
      <c r="E1" s="3694" t="n"/>
      <c r="F1" s="3694" t="n"/>
      <c r="G1" s="3694" t="n"/>
      <c r="J1" s="3694" t="n"/>
      <c r="K1" s="3694" t="n"/>
      <c r="L1" s="3694" t="n"/>
      <c r="M1" s="3694" t="n"/>
      <c r="P1" s="3694" t="n"/>
      <c r="Q1" s="3694" t="n"/>
      <c r="R1" s="3694" t="n"/>
      <c r="S1" s="3694" t="n"/>
      <c r="V1" s="3694" t="n"/>
      <c r="W1" s="3694" t="n"/>
      <c r="X1" s="3694" t="n"/>
      <c r="Y1" s="3003" t="n"/>
      <c r="Z1" s="3003" t="n"/>
      <c r="AA1" s="3694" t="n"/>
      <c r="AD1" s="3694" t="n"/>
      <c r="AE1" s="3694" t="n"/>
      <c r="AF1" s="3694" t="n"/>
      <c r="AG1" s="843" t="n"/>
      <c r="AH1" s="3694" t="n"/>
      <c r="AI1" s="3694" t="n"/>
      <c r="AL1" s="3695" t="n"/>
      <c r="AM1" s="3695" t="n"/>
      <c r="AN1" s="3695" t="n"/>
      <c r="BK1" s="3696">
        <f>BK13-#REF!</f>
        <v/>
      </c>
      <c r="BL1" s="3696">
        <f>BL13-#REF!</f>
        <v/>
      </c>
      <c r="BM1" s="3696">
        <f>BM13-#REF!</f>
        <v/>
      </c>
      <c r="BN1" s="3696">
        <f>BN13-#REF!</f>
        <v/>
      </c>
      <c r="BO1" s="862" t="n"/>
      <c r="BP1" s="862" t="n"/>
      <c r="BQ1" s="3696">
        <f>BQ13-#REF!</f>
        <v/>
      </c>
      <c r="BR1" s="862" t="n"/>
      <c r="BS1" s="862" t="n"/>
      <c r="BT1" s="862" t="n"/>
      <c r="BU1" s="862" t="n"/>
      <c r="BV1" s="862" t="n"/>
      <c r="BW1" s="862" t="n"/>
      <c r="BX1" s="862" t="n"/>
      <c r="BY1" s="862" t="n"/>
      <c r="BZ1" s="862" t="n"/>
      <c r="CA1" s="862" t="n"/>
      <c r="CB1" s="862" t="n"/>
      <c r="CC1" s="862" t="n"/>
      <c r="CD1" s="862" t="n"/>
      <c r="CE1" s="862" t="n"/>
      <c r="CF1" s="862" t="n"/>
      <c r="CG1" s="866" t="n"/>
      <c r="CH1" s="866" t="n"/>
      <c r="CI1" s="862" t="n"/>
      <c r="CJ1" s="3696">
        <f>CJ13-#REF!</f>
        <v/>
      </c>
      <c r="CK1" s="3696">
        <f>CK13-#REF!</f>
        <v/>
      </c>
      <c r="CL1" s="3696">
        <f>CL13-#REF!</f>
        <v/>
      </c>
      <c r="CM1" s="862" t="n"/>
      <c r="CN1" s="862" t="n"/>
      <c r="CO1" s="3697">
        <f>CO13-#REF!</f>
        <v/>
      </c>
      <c r="CP1" s="862" t="n"/>
      <c r="CQ1" s="862" t="n"/>
      <c r="CR1" s="3698">
        <f>CR13-#REF!</f>
        <v/>
      </c>
      <c r="CS1" s="3698">
        <f>CS13-#REF!</f>
        <v/>
      </c>
      <c r="CT1" s="3698" t="n"/>
      <c r="CU1" s="3698" t="n"/>
      <c r="CV1" s="3698" t="n"/>
      <c r="CW1" s="3698">
        <f>CW13-#REF!</f>
        <v/>
      </c>
      <c r="CX1" s="862" t="n"/>
      <c r="CY1" s="900" t="n"/>
      <c r="CZ1" s="3698" t="n">
        <v>232582.553378591</v>
      </c>
      <c r="DA1" s="3699" t="n"/>
      <c r="DB1" s="3699" t="n"/>
      <c r="DC1" s="3699" t="n"/>
      <c r="DD1" s="3699" t="n"/>
      <c r="DE1" s="862" t="n"/>
      <c r="DF1" s="900" t="n"/>
      <c r="DG1" s="900" t="n"/>
      <c r="DH1" s="900" t="n"/>
      <c r="DX1" s="191" t="n"/>
      <c r="DY1" s="191" t="n"/>
      <c r="DZ1" s="191" t="n"/>
    </row>
    <row customHeight="1" ht="15" r="2">
      <c r="A2" s="689" t="inlineStr">
        <is>
          <t>Parc Mobile</t>
        </is>
      </c>
      <c r="B2" s="36" t="n"/>
      <c r="C2" s="189" t="n"/>
      <c r="D2" s="3700" t="n"/>
      <c r="E2" s="3700" t="n"/>
      <c r="F2" s="3700" t="n"/>
      <c r="G2" s="3700" t="n"/>
      <c r="H2" s="3700" t="n"/>
      <c r="I2" s="775" t="n"/>
      <c r="J2" s="3700" t="n"/>
      <c r="K2" s="3700" t="n"/>
      <c r="L2" s="3700" t="n"/>
      <c r="M2" s="3700" t="n"/>
      <c r="N2" s="3700" t="n"/>
      <c r="O2" s="775" t="n"/>
      <c r="P2" s="3700" t="n"/>
      <c r="Q2" s="3700" t="n"/>
      <c r="R2" s="3700" t="n"/>
      <c r="S2" s="3700" t="n"/>
      <c r="T2" s="3700" t="n"/>
      <c r="U2" s="775" t="n"/>
      <c r="V2" s="3700" t="n"/>
      <c r="W2" s="3700" t="n"/>
      <c r="X2" s="3700" t="n"/>
      <c r="Y2" s="3700" t="n"/>
      <c r="Z2" s="3701" t="n"/>
      <c r="AA2" s="3700" t="n"/>
      <c r="AB2" s="775" t="n"/>
      <c r="AC2" s="190" t="n"/>
      <c r="AD2" s="3700" t="n"/>
      <c r="AE2" s="3700" t="n"/>
      <c r="AF2" s="3700" t="n"/>
      <c r="AG2" s="3700" t="n"/>
      <c r="AH2" s="3700" t="n"/>
      <c r="AI2" s="3700" t="n"/>
      <c r="AJ2" s="190" t="n"/>
      <c r="AK2" s="190" t="n"/>
      <c r="AL2" s="3700" t="n"/>
      <c r="AM2" s="3700" t="n"/>
      <c r="AN2" s="3700" t="n"/>
      <c r="AO2" s="3700" t="n"/>
      <c r="AP2" s="3700" t="n"/>
      <c r="AQ2" s="3700" t="n"/>
      <c r="AR2" s="2783" t="n"/>
      <c r="AS2" s="190" t="n"/>
      <c r="AT2" s="190" t="n"/>
      <c r="AU2" s="190" t="n"/>
      <c r="AV2" s="190" t="n"/>
      <c r="AW2" s="190" t="n"/>
      <c r="AX2" s="190" t="n"/>
      <c r="AY2" s="190" t="n"/>
      <c r="AZ2" s="190" t="n"/>
      <c r="BA2" s="190" t="n"/>
      <c r="BB2" s="190" t="n"/>
      <c r="BC2" s="190" t="n"/>
      <c r="BD2" s="190" t="n"/>
      <c r="BE2" s="190" t="n"/>
      <c r="BF2" s="190" t="n"/>
      <c r="BG2" s="190" t="n"/>
      <c r="BH2" s="190" t="n"/>
      <c r="BI2" s="190" t="n"/>
      <c r="BJ2" s="190" t="n"/>
      <c r="BK2" s="3702" t="n"/>
      <c r="BL2" s="3702" t="n">
        <v>440630.690159682</v>
      </c>
      <c r="BM2" s="3702" t="n">
        <v>908739.653237441</v>
      </c>
      <c r="BN2" s="3702" t="n"/>
      <c r="BO2" s="3702" t="n"/>
      <c r="BP2" s="3702" t="n"/>
      <c r="BQ2" s="3702" t="n">
        <v>493952.901983245</v>
      </c>
      <c r="BR2" s="3702" t="n">
        <v>0.0424821937034383</v>
      </c>
      <c r="BS2" s="863" t="n"/>
      <c r="BT2" s="864" t="n"/>
      <c r="BU2" s="864" t="n"/>
      <c r="BV2" s="864" t="n"/>
      <c r="BW2" s="864" t="n"/>
      <c r="BX2" s="864" t="n"/>
      <c r="BY2" s="864" t="n"/>
      <c r="BZ2" s="864" t="n"/>
      <c r="CA2" s="864" t="n"/>
      <c r="CB2" s="2763" t="n"/>
      <c r="CC2" s="864" t="n"/>
      <c r="CD2" s="864" t="n"/>
      <c r="CE2" s="864" t="n"/>
      <c r="CF2" s="864" t="n"/>
      <c r="CG2" s="864" t="n"/>
      <c r="CH2" s="864" t="n"/>
      <c r="CI2" s="864" t="n"/>
      <c r="CJ2" s="3351" t="n"/>
      <c r="CK2" s="3187" t="n">
        <v>232582.553378589</v>
      </c>
      <c r="CL2" s="3351" t="n">
        <v>606875.868117728</v>
      </c>
      <c r="CM2" s="316" t="n"/>
      <c r="CN2" s="316" t="n"/>
      <c r="CO2" s="3351" t="n">
        <v>5746785.92529125</v>
      </c>
      <c r="CP2" s="3351" t="n"/>
      <c r="CQ2" s="863" t="n"/>
      <c r="CR2" s="3703" t="n"/>
      <c r="CS2" s="3703">
        <f>CS7-CK7</f>
        <v/>
      </c>
      <c r="CT2" s="3703" t="n">
        <v>606875.8681177259</v>
      </c>
      <c r="CU2" s="3703" t="n"/>
      <c r="CV2" s="3703" t="n"/>
      <c r="CW2" s="3703">
        <f>CW7-CO7</f>
        <v/>
      </c>
      <c r="CX2" s="3703" t="n"/>
      <c r="CY2" s="901" t="n"/>
      <c r="CZ2" s="3703" t="n">
        <v>232582.553378591</v>
      </c>
      <c r="DA2" s="3703">
        <f>DA9-'Data Mobile'!DA6</f>
        <v/>
      </c>
      <c r="DB2" s="3703">
        <f>DB9-'Data Mobile'!DB6</f>
        <v/>
      </c>
      <c r="DC2" s="3703" t="n">
        <v>606875.8681177259</v>
      </c>
      <c r="DD2" s="3703" t="n">
        <v>5746785.93222732</v>
      </c>
      <c r="DE2" s="3703" t="n"/>
      <c r="DF2" s="316" t="n"/>
      <c r="DG2" s="316" t="n"/>
      <c r="DH2" s="316" t="n"/>
    </row>
    <row customHeight="1" ht="3.75" r="3">
      <c r="C3" s="189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0" t="n"/>
      <c r="V3" s="190" t="n"/>
      <c r="W3" s="190" t="n"/>
      <c r="X3" s="190" t="n"/>
      <c r="Y3" s="190" t="n"/>
      <c r="Z3" s="190" t="n"/>
      <c r="AA3" s="190" t="n"/>
      <c r="AB3" s="190" t="n"/>
      <c r="AC3" s="190" t="n"/>
      <c r="AD3" s="839" t="n"/>
      <c r="AE3" s="839" t="n"/>
      <c r="AF3" s="839" t="n"/>
      <c r="AG3" s="839" t="n"/>
      <c r="AH3" s="839" t="n"/>
      <c r="AI3" s="839" t="n"/>
      <c r="AJ3" s="839" t="n"/>
      <c r="AK3" s="190" t="n"/>
      <c r="AL3" s="845" t="n"/>
      <c r="AM3" s="845" t="n"/>
      <c r="AN3" s="845" t="n"/>
      <c r="AO3" s="845" t="n"/>
      <c r="AP3" s="845" t="n"/>
      <c r="AQ3" s="845" t="n"/>
      <c r="AR3" s="845" t="n"/>
      <c r="AS3" s="845" t="n"/>
      <c r="AT3" s="190" t="n"/>
      <c r="AU3" s="839" t="n"/>
      <c r="AV3" s="839" t="n"/>
      <c r="AW3" s="839" t="n"/>
      <c r="AX3" s="839" t="n"/>
      <c r="AY3" s="839" t="n"/>
      <c r="AZ3" s="839" t="n"/>
      <c r="BA3" s="839" t="n"/>
      <c r="BB3" s="847" t="n"/>
      <c r="BC3" s="848" t="n"/>
      <c r="BD3" s="839" t="n"/>
      <c r="BE3" s="839" t="n"/>
      <c r="BF3" s="839" t="n"/>
      <c r="BG3" s="839" t="n"/>
      <c r="BH3" s="839" t="n"/>
      <c r="BI3" s="852" t="n"/>
      <c r="BJ3" s="847" t="n"/>
      <c r="BK3" s="848" t="n"/>
      <c r="BL3" s="839" t="n"/>
      <c r="BM3" s="839" t="n"/>
      <c r="BN3" s="839" t="n"/>
      <c r="BO3" s="839" t="n"/>
      <c r="BP3" s="839" t="n"/>
      <c r="BQ3" s="839" t="n"/>
      <c r="BR3" s="839" t="n"/>
      <c r="BS3" s="847" t="n"/>
      <c r="BT3" s="848" t="n"/>
      <c r="BU3" s="839" t="n"/>
      <c r="BV3" s="839" t="n"/>
      <c r="BW3" s="839" t="n"/>
      <c r="BX3" s="839" t="n"/>
      <c r="BY3" s="839" t="n"/>
      <c r="BZ3" s="839" t="n"/>
      <c r="CA3" s="190" t="n"/>
      <c r="CB3" s="839" t="n"/>
      <c r="CC3" s="839" t="n"/>
      <c r="CD3" s="839" t="n"/>
      <c r="CE3" s="839" t="n"/>
      <c r="CF3" s="839" t="n"/>
      <c r="CG3" s="839" t="n"/>
      <c r="CH3" s="839" t="n"/>
      <c r="CI3" s="847" t="n"/>
      <c r="CJ3" s="190" t="n"/>
      <c r="CK3" s="190" t="n"/>
      <c r="CL3" s="190" t="n"/>
      <c r="CM3" s="190" t="n"/>
      <c r="CN3" s="190" t="n"/>
      <c r="CO3" s="190" t="n"/>
      <c r="CP3" s="190" t="n"/>
      <c r="CQ3" s="847" t="n"/>
      <c r="CR3" s="2607" t="n"/>
      <c r="CS3" s="189" t="n"/>
      <c r="CT3" s="189" t="n"/>
      <c r="CU3" s="189" t="n"/>
      <c r="CV3" s="189" t="n"/>
      <c r="CW3" s="189" t="n"/>
      <c r="CX3" s="190" t="n"/>
      <c r="CY3" s="266" t="n"/>
      <c r="CZ3" s="2783" t="n"/>
      <c r="DA3" s="2607" t="n"/>
      <c r="DB3" s="2607" t="n"/>
      <c r="DC3" s="2607" t="n"/>
      <c r="DD3" s="2607" t="n"/>
      <c r="DE3" s="190" t="n"/>
      <c r="DF3" s="189" t="n"/>
      <c r="DG3" s="189" t="n"/>
      <c r="DH3" s="189" t="n"/>
    </row>
    <row customFormat="1" customHeight="1" ht="13.5" r="4" s="554">
      <c r="A4" s="691" t="n"/>
      <c r="B4" s="692" t="n"/>
      <c r="C4" s="692" t="n"/>
      <c r="D4" s="3704" t="n">
        <v>46023</v>
      </c>
      <c r="E4" s="3705" t="n"/>
      <c r="F4" s="3705" t="n"/>
      <c r="G4" s="3705" t="n"/>
      <c r="H4" s="3705" t="n"/>
      <c r="I4" s="3706" t="n"/>
      <c r="J4" s="3704" t="n">
        <v>46054</v>
      </c>
      <c r="K4" s="3705" t="n"/>
      <c r="L4" s="3705" t="n"/>
      <c r="M4" s="3705" t="n"/>
      <c r="N4" s="3705" t="n"/>
      <c r="O4" s="3707" t="n"/>
      <c r="P4" s="3704" t="n">
        <v>46082</v>
      </c>
      <c r="Q4" s="3705" t="n"/>
      <c r="R4" s="3705" t="n"/>
      <c r="S4" s="3705" t="n"/>
      <c r="T4" s="3705" t="n"/>
      <c r="U4" s="3706" t="n"/>
      <c r="V4" s="3708" t="n">
        <v>46113</v>
      </c>
      <c r="W4" s="3709" t="n"/>
      <c r="X4" s="3709" t="n"/>
      <c r="Y4" s="3709" t="n"/>
      <c r="Z4" s="3709" t="n"/>
      <c r="AA4" s="3709" t="n"/>
      <c r="AB4" s="3709" t="n"/>
      <c r="AC4" s="840" t="n"/>
      <c r="AD4" s="3704" t="n">
        <v>46143</v>
      </c>
      <c r="AE4" s="3705" t="n"/>
      <c r="AF4" s="3705" t="n"/>
      <c r="AG4" s="3705" t="n"/>
      <c r="AH4" s="3705" t="n"/>
      <c r="AI4" s="3705" t="n"/>
      <c r="AJ4" s="3705" t="n"/>
      <c r="AK4" s="840" t="n"/>
      <c r="AL4" s="3704" t="n">
        <v>46174</v>
      </c>
      <c r="AM4" s="3705" t="n"/>
      <c r="AN4" s="3705" t="n"/>
      <c r="AO4" s="3705" t="n"/>
      <c r="AP4" s="3705" t="n"/>
      <c r="AQ4" s="3705" t="n"/>
      <c r="AR4" s="3705" t="n"/>
      <c r="AS4" s="3705" t="n"/>
      <c r="AT4" s="3706" t="n"/>
      <c r="AU4" s="3704" t="n">
        <v>46204</v>
      </c>
      <c r="AV4" s="3705" t="n"/>
      <c r="AW4" s="3705" t="n"/>
      <c r="AX4" s="3705" t="n"/>
      <c r="AY4" s="3705" t="n"/>
      <c r="AZ4" s="3705" t="n"/>
      <c r="BA4" s="3705" t="n"/>
      <c r="BB4" s="3707" t="n"/>
      <c r="BC4" s="3704" t="n">
        <v>46235</v>
      </c>
      <c r="BD4" s="3705" t="n"/>
      <c r="BE4" s="3705" t="n"/>
      <c r="BF4" s="3705" t="n"/>
      <c r="BG4" s="3705" t="n"/>
      <c r="BH4" s="3705" t="n"/>
      <c r="BI4" s="3705" t="n"/>
      <c r="BJ4" s="3707" t="n"/>
      <c r="BK4" s="3704" t="n">
        <v>46266</v>
      </c>
      <c r="BL4" s="3705" t="n"/>
      <c r="BM4" s="3705" t="n"/>
      <c r="BN4" s="3705" t="n"/>
      <c r="BO4" s="3705" t="n"/>
      <c r="BP4" s="3705" t="n"/>
      <c r="BQ4" s="3705" t="n"/>
      <c r="BR4" s="3705" t="n"/>
      <c r="BS4" s="3707" t="n"/>
      <c r="BT4" s="3704" t="n">
        <v>46296</v>
      </c>
      <c r="BU4" s="3705" t="n"/>
      <c r="BV4" s="3705" t="n"/>
      <c r="BW4" s="3705" t="n"/>
      <c r="BX4" s="3705" t="n"/>
      <c r="BY4" s="3705" t="n"/>
      <c r="BZ4" s="3705" t="n"/>
      <c r="CA4" s="3707" t="n"/>
      <c r="CB4" s="3704" t="n">
        <v>46327</v>
      </c>
      <c r="CC4" s="3705" t="n"/>
      <c r="CD4" s="3705" t="n"/>
      <c r="CE4" s="3705" t="n"/>
      <c r="CF4" s="3705" t="n"/>
      <c r="CG4" s="3705" t="n"/>
      <c r="CH4" s="3705" t="n"/>
      <c r="CI4" s="867" t="n"/>
      <c r="CJ4" s="3704" t="n">
        <v>46357</v>
      </c>
      <c r="CK4" s="3705" t="n"/>
      <c r="CL4" s="3705" t="n"/>
      <c r="CM4" s="3705" t="n"/>
      <c r="CN4" s="3705" t="n"/>
      <c r="CO4" s="3705" t="n"/>
      <c r="CP4" s="3705" t="n"/>
      <c r="CQ4" s="3710" t="n"/>
      <c r="CR4" s="874" t="inlineStr">
        <is>
          <t>CUMUL</t>
        </is>
      </c>
      <c r="CS4" s="3705" t="n"/>
      <c r="CT4" s="3705" t="n"/>
      <c r="CU4" s="3705" t="n"/>
      <c r="CV4" s="3705" t="n"/>
      <c r="CW4" s="3705" t="n"/>
      <c r="CX4" s="3705" t="n"/>
      <c r="CY4" s="691" t="n"/>
      <c r="CZ4" s="902" t="inlineStr">
        <is>
          <t>ANNUEL</t>
        </is>
      </c>
      <c r="DA4" s="3705" t="n"/>
      <c r="DB4" s="3705" t="n"/>
      <c r="DC4" s="3705" t="n"/>
      <c r="DD4" s="3705" t="n"/>
      <c r="DE4" s="3705" t="n"/>
      <c r="DF4" s="3705" t="n"/>
      <c r="DG4" s="3705" t="n"/>
      <c r="DH4" s="3711" t="n"/>
      <c r="DI4" s="941" t="n"/>
      <c r="DX4" s="358" t="n"/>
      <c r="DY4" s="358" t="n"/>
      <c r="DZ4" s="358" t="n"/>
    </row>
    <row customFormat="1" customHeight="1" ht="29.25" r="5" s="679">
      <c r="A5" s="694" t="n"/>
      <c r="B5" s="695" t="n"/>
      <c r="C5" s="358" t="n"/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248" t="n"/>
      <c r="CZ5" s="2635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942" t="n"/>
      <c r="DJ5" s="2835" t="n"/>
      <c r="DK5" s="2835" t="n"/>
      <c r="DL5" s="2835" t="n"/>
      <c r="DM5" s="2835" t="n"/>
      <c r="DX5" s="359" t="n"/>
      <c r="DY5" s="359" t="n"/>
      <c r="DZ5" s="359" t="n"/>
    </row>
    <row customHeight="1" ht="3" r="6">
      <c r="A6" s="246" t="n"/>
      <c r="C6" s="189" t="n"/>
      <c r="D6" s="696" t="n"/>
      <c r="E6" s="696" t="n"/>
      <c r="F6" s="696" t="n"/>
      <c r="G6" s="696" t="n"/>
      <c r="H6" s="696" t="n"/>
      <c r="I6" s="696" t="n"/>
      <c r="J6" s="696" t="n"/>
      <c r="K6" s="696" t="n"/>
      <c r="L6" s="696" t="n"/>
      <c r="M6" s="696" t="n"/>
      <c r="N6" s="696" t="n"/>
      <c r="O6" s="790" t="n"/>
      <c r="P6" s="2640" t="n"/>
      <c r="Q6" s="2640" t="n"/>
      <c r="R6" s="2640" t="n"/>
      <c r="S6" s="2640" t="n"/>
      <c r="T6" s="696" t="n"/>
      <c r="U6" s="696" t="n"/>
      <c r="V6" s="807" t="n"/>
      <c r="W6" s="696" t="n"/>
      <c r="X6" s="696" t="n"/>
      <c r="Y6" s="696" t="n"/>
      <c r="Z6" s="696" t="n"/>
      <c r="AA6" s="696" t="n"/>
      <c r="AB6" s="831" t="n"/>
      <c r="AC6" s="696" t="n"/>
      <c r="AD6" s="696" t="n"/>
      <c r="AE6" s="696" t="n"/>
      <c r="AF6" s="696" t="n"/>
      <c r="AG6" s="696" t="n"/>
      <c r="AH6" s="696" t="n"/>
      <c r="AI6" s="696" t="n"/>
      <c r="AJ6" s="696" t="n"/>
      <c r="AK6" s="696" t="n"/>
      <c r="AL6" s="696" t="n"/>
      <c r="AM6" s="696" t="n"/>
      <c r="AN6" s="696" t="n"/>
      <c r="AO6" s="696" t="n"/>
      <c r="AP6" s="696" t="n"/>
      <c r="AQ6" s="696" t="n"/>
      <c r="AR6" s="696" t="n"/>
      <c r="AS6" s="696" t="n"/>
      <c r="AT6" s="696" t="n"/>
      <c r="AU6" s="2640" t="n"/>
      <c r="AV6" s="2640" t="n"/>
      <c r="AW6" s="2640" t="n"/>
      <c r="AX6" s="2640" t="n"/>
      <c r="AY6" s="2640" t="n"/>
      <c r="AZ6" s="2640" t="n"/>
      <c r="BA6" s="696" t="n"/>
      <c r="BB6" s="790" t="n"/>
      <c r="BC6" s="2640" t="n"/>
      <c r="BD6" s="2640" t="n"/>
      <c r="BE6" s="2640" t="n"/>
      <c r="BF6" s="2640" t="n"/>
      <c r="BG6" s="2640" t="n"/>
      <c r="BH6" s="2640" t="n"/>
      <c r="BI6" s="696" t="n"/>
      <c r="BJ6" s="3712" t="n"/>
      <c r="BK6" s="2640" t="n"/>
      <c r="BL6" s="2640" t="n"/>
      <c r="BM6" s="2640" t="n"/>
      <c r="BN6" s="2640" t="n"/>
      <c r="BO6" s="2640" t="n"/>
      <c r="BP6" s="2640" t="n"/>
      <c r="BQ6" s="2640" t="n"/>
      <c r="BR6" s="696" t="n"/>
      <c r="BS6" s="790" t="n"/>
      <c r="BT6" s="696" t="n"/>
      <c r="BU6" s="696" t="n"/>
      <c r="BV6" s="696" t="n"/>
      <c r="BW6" s="696" t="n"/>
      <c r="BX6" s="696" t="n"/>
      <c r="BY6" s="696" t="n"/>
      <c r="BZ6" s="696" t="n"/>
      <c r="CA6" s="790" t="n"/>
      <c r="CB6" s="2640" t="n"/>
      <c r="CC6" s="2640" t="n"/>
      <c r="CD6" s="2640" t="n"/>
      <c r="CE6" s="2640" t="n"/>
      <c r="CF6" s="2640" t="n"/>
      <c r="CG6" s="2640" t="n"/>
      <c r="CH6" s="696" t="n"/>
      <c r="CI6" s="790" t="n"/>
      <c r="CJ6" s="696" t="n"/>
      <c r="CK6" s="696" t="n"/>
      <c r="CL6" s="696" t="n"/>
      <c r="CM6" s="696" t="n"/>
      <c r="CN6" s="696" t="n"/>
      <c r="CO6" s="696" t="n"/>
      <c r="CP6" s="696" t="n"/>
      <c r="CQ6" s="790" t="n"/>
      <c r="CR6" s="2639" t="n"/>
      <c r="CS6" s="887" t="n"/>
      <c r="CT6" s="887" t="n"/>
      <c r="CU6" s="887" t="n"/>
      <c r="CV6" s="887" t="n"/>
      <c r="CW6" s="887" t="n"/>
      <c r="CX6" s="696" t="n"/>
      <c r="CY6" s="903" t="n"/>
      <c r="CZ6" s="3713" t="n"/>
      <c r="DA6" s="3713" t="n"/>
      <c r="DB6" s="3713" t="n"/>
      <c r="DC6" s="3713" t="n"/>
      <c r="DD6" s="3713" t="n"/>
      <c r="DE6" s="3713" t="n"/>
      <c r="DF6" s="887" t="n"/>
      <c r="DG6" s="887" t="n"/>
      <c r="DH6" s="930" t="n"/>
      <c r="DI6" s="943" t="n"/>
      <c r="DJ6" s="2652" t="n"/>
      <c r="DK6" s="2652" t="n"/>
      <c r="DL6" s="2652" t="n"/>
      <c r="DM6" s="2652" t="n"/>
    </row>
    <row customFormat="1" customHeight="1" ht="20.25" r="7" s="680">
      <c r="A7" s="697" t="n"/>
      <c r="B7" s="698" t="inlineStr">
        <is>
          <t>Parc Total Mobile Actif</t>
        </is>
      </c>
      <c r="C7" s="425" t="inlineStr">
        <is>
          <t>PARC1</t>
        </is>
      </c>
      <c r="D7" s="3714" t="n">
        <v>5231071</v>
      </c>
      <c r="E7" s="3715" t="n">
        <v>5474297.920062047</v>
      </c>
      <c r="F7" s="752" t="n">
        <v>-243226.9200620474</v>
      </c>
      <c r="G7" s="3715" t="n">
        <v>5766404</v>
      </c>
      <c r="H7" s="753" t="n">
        <v>-0.0928365407626659</v>
      </c>
      <c r="I7" s="777" t="n"/>
      <c r="J7" s="3715" t="n">
        <v>5359893</v>
      </c>
      <c r="K7" s="3715" t="n">
        <v>5501440.640822113</v>
      </c>
      <c r="L7" s="752" t="n">
        <v>-141547.6408221126</v>
      </c>
      <c r="M7" s="3715" t="n">
        <v>5765784</v>
      </c>
      <c r="N7" s="792" t="n">
        <v>-0.07039649768357603</v>
      </c>
      <c r="O7" s="793" t="n"/>
      <c r="P7" s="3714" t="n">
        <v>5362086</v>
      </c>
      <c r="Q7" s="3715" t="n">
        <v>5530995.081663613</v>
      </c>
      <c r="R7" s="752" t="n">
        <v>-168909.0816636132</v>
      </c>
      <c r="S7" s="3715" t="n">
        <v>5787199.803755785</v>
      </c>
      <c r="T7" s="753" t="n">
        <v>-0.0734575992140265</v>
      </c>
      <c r="U7" s="777" t="n"/>
      <c r="V7" s="3716" t="n">
        <v>5088779</v>
      </c>
      <c r="W7" s="809" t="n">
        <v>5559462.28247797</v>
      </c>
      <c r="X7" s="809" t="n">
        <v>5345387.663119481</v>
      </c>
      <c r="Y7" s="809" t="n">
        <v>-470683.2824779702</v>
      </c>
      <c r="Z7" s="809" t="n">
        <v>-256608.6631194809</v>
      </c>
      <c r="AA7" s="809" t="n">
        <v>5802383.999999999</v>
      </c>
      <c r="AB7" s="832" t="n">
        <v>-0.1229847938364643</v>
      </c>
      <c r="AC7" s="841" t="n"/>
      <c r="AD7" s="3714" t="n"/>
      <c r="AE7" s="3715" t="n"/>
      <c r="AF7" s="3715" t="n"/>
      <c r="AG7" s="752" t="n"/>
      <c r="AH7" s="752" t="n"/>
      <c r="AI7" s="3715" t="n"/>
      <c r="AJ7" s="753" t="n"/>
      <c r="AK7" s="841" t="n"/>
      <c r="AL7" s="3714" t="n"/>
      <c r="AM7" s="3715" t="n"/>
      <c r="AN7" s="3715" t="n"/>
      <c r="AO7" s="3715" t="n"/>
      <c r="AP7" s="752" t="n"/>
      <c r="AQ7" s="752" t="n"/>
      <c r="AR7" s="3715" t="n"/>
      <c r="AS7" s="753" t="n"/>
      <c r="AT7" s="787" t="n"/>
      <c r="AU7" s="3714" t="n"/>
      <c r="AV7" s="3715" t="n"/>
      <c r="AW7" s="3715" t="n"/>
      <c r="AX7" s="752" t="n"/>
      <c r="AY7" s="752" t="n"/>
      <c r="AZ7" s="3715" t="n"/>
      <c r="BA7" s="753" t="n"/>
      <c r="BB7" s="802" t="n"/>
      <c r="BC7" s="3714" t="n"/>
      <c r="BD7" s="3715" t="n"/>
      <c r="BE7" s="3715" t="n"/>
      <c r="BF7" s="752" t="n"/>
      <c r="BG7" s="752" t="n"/>
      <c r="BH7" s="3715" t="n"/>
      <c r="BI7" s="753" t="n"/>
      <c r="BJ7" s="3717" t="n"/>
      <c r="BK7" s="3714" t="n"/>
      <c r="BL7" s="3715" t="n"/>
      <c r="BM7" s="3715" t="n"/>
      <c r="BN7" s="3715" t="n"/>
      <c r="BO7" s="752" t="n"/>
      <c r="BP7" s="752" t="n"/>
      <c r="BQ7" s="3715" t="n"/>
      <c r="BR7" s="753" t="n"/>
      <c r="BS7" s="802" t="n"/>
      <c r="BT7" s="3714" t="n"/>
      <c r="BU7" s="3715" t="n"/>
      <c r="BV7" s="3715" t="n"/>
      <c r="BW7" s="752" t="n"/>
      <c r="BX7" s="752" t="n"/>
      <c r="BY7" s="3715" t="n"/>
      <c r="BZ7" s="753" t="n"/>
      <c r="CA7" s="802" t="n"/>
      <c r="CB7" s="3714" t="n"/>
      <c r="CC7" s="3715" t="n"/>
      <c r="CD7" s="3715" t="n"/>
      <c r="CE7" s="752" t="n"/>
      <c r="CF7" s="752" t="n"/>
      <c r="CG7" s="3715" t="n"/>
      <c r="CH7" s="753" t="n"/>
      <c r="CI7" s="868" t="n"/>
      <c r="CJ7" s="3714" t="n"/>
      <c r="CK7" s="3715" t="n"/>
      <c r="CL7" s="3715" t="n"/>
      <c r="CM7" s="752" t="n"/>
      <c r="CN7" s="752" t="n"/>
      <c r="CO7" s="3715" t="n"/>
      <c r="CP7" s="753" t="n"/>
      <c r="CQ7" s="876" t="n"/>
      <c r="CR7" s="3056" t="n">
        <v>5088779</v>
      </c>
      <c r="CS7" s="888" t="n">
        <v>5559462.282477968</v>
      </c>
      <c r="CT7" s="888" t="n">
        <v>5345386.996452814</v>
      </c>
      <c r="CU7" s="888" t="n">
        <v>-470683.2824779684</v>
      </c>
      <c r="CV7" s="888" t="n">
        <v>-256607.996452814</v>
      </c>
      <c r="CW7" s="888" t="n">
        <v>5802384</v>
      </c>
      <c r="CX7" s="905">
        <f>IFERROR(CR7/CW7-1,"-")</f>
        <v/>
      </c>
      <c r="CY7" s="248" t="n"/>
      <c r="CZ7" s="3718" t="n">
        <v>5789523.40553512</v>
      </c>
      <c r="DA7" s="3056" t="n">
        <v>5614073.423157683</v>
      </c>
      <c r="DB7" s="3056" t="n"/>
      <c r="DC7" s="3056" t="n"/>
      <c r="DD7" s="3056" t="n">
        <v>5300193.350260082</v>
      </c>
      <c r="DE7" s="931">
        <f>CZ7/DD7-1</f>
        <v/>
      </c>
      <c r="DF7" s="931">
        <f>DA7/DD7-1</f>
        <v/>
      </c>
      <c r="DG7" s="931">
        <f>DB7/DD7-1</f>
        <v/>
      </c>
      <c r="DH7" s="932">
        <f>DC7/DD7-1</f>
        <v/>
      </c>
      <c r="DI7" s="944" t="n"/>
      <c r="DJ7" s="2652" t="n"/>
      <c r="DK7" s="2652" t="n"/>
      <c r="DL7" s="2652" t="n"/>
      <c r="DM7" s="2652" t="n"/>
    </row>
    <row customFormat="1" customHeight="1" hidden="1" ht="24.75" r="8" s="680">
      <c r="A8" s="700" t="n"/>
      <c r="B8" s="701" t="inlineStr">
        <is>
          <t>Parc Total Mobile Localisé</t>
        </is>
      </c>
      <c r="C8" s="425" t="inlineStr">
        <is>
          <t>PARC2</t>
        </is>
      </c>
      <c r="D8" s="3719" t="n"/>
      <c r="E8" s="2662" t="n"/>
      <c r="F8" s="755" t="n"/>
      <c r="G8" s="755" t="n"/>
      <c r="H8" s="756" t="n"/>
      <c r="I8" s="778" t="n"/>
      <c r="J8" s="3719" t="n"/>
      <c r="K8" s="2662" t="n"/>
      <c r="L8" s="779" t="n"/>
      <c r="M8" s="779" t="n"/>
      <c r="N8" s="756" t="n"/>
      <c r="O8" s="794" t="n"/>
      <c r="P8" s="3719" t="n"/>
      <c r="Q8" s="2662" t="n"/>
      <c r="R8" s="779" t="n"/>
      <c r="S8" s="779" t="n"/>
      <c r="T8" s="756" t="n"/>
      <c r="U8" s="778" t="n"/>
      <c r="V8" s="3720" t="n"/>
      <c r="W8" s="2664" t="n"/>
      <c r="X8" s="2664" t="n"/>
      <c r="Y8" s="826" t="n"/>
      <c r="Z8" s="826" t="n"/>
      <c r="AA8" s="826" t="n"/>
      <c r="AB8" s="833" t="n"/>
      <c r="AC8" s="778" t="n"/>
      <c r="AD8" s="3719" t="n"/>
      <c r="AE8" s="2662" t="n"/>
      <c r="AF8" s="2662" t="n"/>
      <c r="AG8" s="779" t="n"/>
      <c r="AH8" s="779" t="n"/>
      <c r="AI8" s="779" t="n"/>
      <c r="AJ8" s="756" t="n"/>
      <c r="AK8" s="778" t="n"/>
      <c r="AL8" s="3719" t="n"/>
      <c r="AM8" s="2662" t="n"/>
      <c r="AN8" s="2662" t="n"/>
      <c r="AO8" s="2662" t="n"/>
      <c r="AP8" s="779" t="n"/>
      <c r="AQ8" s="779" t="n"/>
      <c r="AR8" s="779" t="n"/>
      <c r="AS8" s="756" t="n"/>
      <c r="AT8" s="778" t="n"/>
      <c r="AU8" s="3719" t="n"/>
      <c r="AV8" s="2662" t="n"/>
      <c r="AW8" s="2662" t="n"/>
      <c r="AX8" s="779" t="n"/>
      <c r="AY8" s="779" t="n"/>
      <c r="AZ8" s="779" t="n"/>
      <c r="BA8" s="756" t="n"/>
      <c r="BB8" s="794" t="n"/>
      <c r="BC8" s="3719" t="n"/>
      <c r="BD8" s="2662" t="n"/>
      <c r="BE8" s="2662" t="n"/>
      <c r="BF8" s="779" t="n"/>
      <c r="BG8" s="779" t="n"/>
      <c r="BH8" s="779" t="n"/>
      <c r="BI8" s="756" t="n"/>
      <c r="BJ8" s="3721" t="n"/>
      <c r="BK8" s="3719" t="n"/>
      <c r="BL8" s="2662" t="n"/>
      <c r="BM8" s="2662" t="n"/>
      <c r="BN8" s="2662" t="n"/>
      <c r="BO8" s="779" t="n"/>
      <c r="BP8" s="779" t="n"/>
      <c r="BQ8" s="779" t="n"/>
      <c r="BR8" s="756" t="n"/>
      <c r="BS8" s="794" t="n"/>
      <c r="BT8" s="3719" t="n"/>
      <c r="BU8" s="2662" t="n"/>
      <c r="BV8" s="2662" t="n"/>
      <c r="BW8" s="779" t="n"/>
      <c r="BX8" s="779" t="n"/>
      <c r="BY8" s="779" t="n"/>
      <c r="BZ8" s="756" t="n"/>
      <c r="CA8" s="794" t="n"/>
      <c r="CB8" s="3719" t="n"/>
      <c r="CC8" s="2662" t="n"/>
      <c r="CD8" s="2662" t="n"/>
      <c r="CE8" s="779" t="n"/>
      <c r="CF8" s="779" t="n"/>
      <c r="CG8" s="779" t="n"/>
      <c r="CH8" s="756" t="n"/>
      <c r="CI8" s="659" t="n"/>
      <c r="CJ8" s="3719" t="n"/>
      <c r="CK8" s="2662" t="n"/>
      <c r="CL8" s="2662" t="n"/>
      <c r="CM8" s="779" t="n"/>
      <c r="CN8" s="779" t="n"/>
      <c r="CO8" s="779" t="n"/>
      <c r="CP8" s="756" t="n"/>
      <c r="CQ8" s="878" t="n"/>
      <c r="CR8" s="3722" t="n"/>
      <c r="CS8" s="889" t="n"/>
      <c r="CT8" s="889" t="n"/>
      <c r="CU8" s="889" t="n"/>
      <c r="CV8" s="889" t="n"/>
      <c r="CW8" s="889" t="n"/>
      <c r="CX8" s="907" t="n"/>
      <c r="CY8" s="908" t="n"/>
      <c r="CZ8" s="3723" t="n"/>
      <c r="DA8" s="2662" t="n"/>
      <c r="DB8" s="2662" t="n"/>
      <c r="DC8" s="2662" t="n"/>
      <c r="DD8" s="889" t="n"/>
      <c r="DE8" s="907" t="n"/>
      <c r="DF8" s="907" t="n"/>
      <c r="DG8" s="907" t="n"/>
      <c r="DH8" s="933">
        <f>DC8/DD8-1</f>
        <v/>
      </c>
      <c r="DI8" s="94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47">
        <f>CS8-CZ8</f>
        <v/>
      </c>
      <c r="DY8" s="2847">
        <f>CT8-DC8</f>
        <v/>
      </c>
      <c r="DZ8" s="2847">
        <f>CW8-DD8</f>
        <v/>
      </c>
    </row>
    <row customFormat="1" customHeight="1" hidden="1" ht="24.75" r="9" s="681">
      <c r="A9" s="703" t="n"/>
      <c r="B9" s="704" t="inlineStr">
        <is>
          <t>dont parc internet mobile</t>
        </is>
      </c>
      <c r="C9" s="425" t="inlineStr">
        <is>
          <t>PARC3</t>
        </is>
      </c>
      <c r="D9" s="3724" t="n"/>
      <c r="E9" s="2662" t="n"/>
      <c r="F9" s="755" t="n"/>
      <c r="G9" s="2662" t="n"/>
      <c r="H9" s="756" t="n"/>
      <c r="I9" s="780" t="n"/>
      <c r="J9" s="3724" t="n"/>
      <c r="K9" s="2662" t="n"/>
      <c r="L9" s="755" t="n"/>
      <c r="M9" s="2662" t="n"/>
      <c r="N9" s="756" t="n"/>
      <c r="O9" s="659" t="n"/>
      <c r="P9" s="3724" t="n"/>
      <c r="Q9" s="2662" t="n"/>
      <c r="R9" s="755" t="n"/>
      <c r="S9" s="2662" t="n"/>
      <c r="T9" s="756" t="n"/>
      <c r="U9" s="780" t="n"/>
      <c r="V9" s="3725" t="n"/>
      <c r="W9" s="2664" t="n"/>
      <c r="X9" s="2664" t="n"/>
      <c r="Y9" s="826" t="n"/>
      <c r="Z9" s="826" t="n"/>
      <c r="AA9" s="2664" t="n"/>
      <c r="AB9" s="833" t="n"/>
      <c r="AC9" s="780" t="n"/>
      <c r="AD9" s="3724" t="n"/>
      <c r="AE9" s="2662" t="n"/>
      <c r="AF9" s="2662" t="n"/>
      <c r="AG9" s="2662" t="n"/>
      <c r="AH9" s="2662" t="n"/>
      <c r="AI9" s="2662" t="n"/>
      <c r="AJ9" s="756" t="n"/>
      <c r="AK9" s="780" t="n"/>
      <c r="AL9" s="3724" t="n"/>
      <c r="AM9" s="2662" t="n"/>
      <c r="AN9" s="2662" t="n"/>
      <c r="AO9" s="2662" t="n"/>
      <c r="AP9" s="2662" t="n"/>
      <c r="AQ9" s="2662" t="n"/>
      <c r="AR9" s="2662" t="n"/>
      <c r="AS9" s="756" t="n"/>
      <c r="AT9" s="780" t="n"/>
      <c r="AU9" s="3724" t="n"/>
      <c r="AV9" s="2662" t="n"/>
      <c r="AW9" s="2662" t="n"/>
      <c r="AX9" s="2662" t="n"/>
      <c r="AY9" s="2662" t="n"/>
      <c r="AZ9" s="2662" t="n"/>
      <c r="BA9" s="756" t="n"/>
      <c r="BB9" s="659" t="n"/>
      <c r="BC9" s="3724" t="n"/>
      <c r="BD9" s="2662" t="n"/>
      <c r="BE9" s="2662" t="n"/>
      <c r="BF9" s="2662" t="n"/>
      <c r="BG9" s="2662" t="n"/>
      <c r="BH9" s="2662" t="n"/>
      <c r="BI9" s="756" t="n"/>
      <c r="BJ9" s="3067" t="n"/>
      <c r="BK9" s="3724" t="n"/>
      <c r="BL9" s="2662" t="n"/>
      <c r="BM9" s="2662" t="n"/>
      <c r="BN9" s="2662" t="n"/>
      <c r="BO9" s="2662" t="n"/>
      <c r="BP9" s="2662" t="n"/>
      <c r="BQ9" s="2662" t="n"/>
      <c r="BR9" s="756" t="n"/>
      <c r="BS9" s="659" t="n"/>
      <c r="BT9" s="3724" t="n"/>
      <c r="BU9" s="2662" t="n"/>
      <c r="BV9" s="2662" t="n"/>
      <c r="BW9" s="2662" t="n"/>
      <c r="BX9" s="2662" t="n"/>
      <c r="BY9" s="2662" t="n"/>
      <c r="BZ9" s="756" t="n"/>
      <c r="CA9" s="659" t="n"/>
      <c r="CB9" s="3724" t="n"/>
      <c r="CC9" s="2662" t="n"/>
      <c r="CD9" s="2662" t="n"/>
      <c r="CE9" s="2662" t="n"/>
      <c r="CF9" s="2662" t="n"/>
      <c r="CG9" s="2662" t="n"/>
      <c r="CH9" s="756" t="n"/>
      <c r="CI9" s="659" t="n"/>
      <c r="CJ9" s="3724" t="n"/>
      <c r="CK9" s="2662" t="n"/>
      <c r="CL9" s="2662" t="n"/>
      <c r="CM9" s="2662" t="n"/>
      <c r="CN9" s="2662" t="n"/>
      <c r="CO9" s="2662" t="n"/>
      <c r="CP9" s="756" t="n"/>
      <c r="CQ9" s="659" t="n"/>
      <c r="CR9" s="2662" t="n"/>
      <c r="CS9" s="2662" t="n"/>
      <c r="CT9" s="890" t="n"/>
      <c r="CU9" s="755">
        <f>+CR9-CS9</f>
        <v/>
      </c>
      <c r="CV9" s="755">
        <f>+CR9-CT9</f>
        <v/>
      </c>
      <c r="CW9" s="2662" t="n"/>
      <c r="CX9" s="780">
        <f>CR9/CW9-1</f>
        <v/>
      </c>
      <c r="CY9" s="248" t="n"/>
      <c r="CZ9" s="3070" t="n"/>
      <c r="DA9" s="2662" t="n"/>
      <c r="DB9" s="2662" t="n"/>
      <c r="DC9" s="2662" t="n"/>
      <c r="DD9" s="2662" t="n"/>
      <c r="DE9" s="780">
        <f>CZ9/DD9-1</f>
        <v/>
      </c>
      <c r="DF9" s="780">
        <f>DA9/DD9-1</f>
        <v/>
      </c>
      <c r="DG9" s="780">
        <f>DB9/DD9-1</f>
        <v/>
      </c>
      <c r="DH9" s="934">
        <f>DC9/DD9-1</f>
        <v/>
      </c>
      <c r="DI9" s="945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customFormat="1" customHeight="1" hidden="1" ht="24.75" r="10" s="680">
      <c r="A10" s="706" t="n"/>
      <c r="B10" s="707" t="inlineStr">
        <is>
          <t>dont 2G</t>
        </is>
      </c>
      <c r="C10" s="425" t="inlineStr">
        <is>
          <t>PARC4</t>
        </is>
      </c>
      <c r="D10" s="2864" t="n"/>
      <c r="E10" s="2671" t="n"/>
      <c r="F10" s="581" t="n"/>
      <c r="G10" s="581" t="n"/>
      <c r="H10" s="757" t="n"/>
      <c r="I10" s="353" t="n"/>
      <c r="J10" s="2864" t="n"/>
      <c r="K10" s="2671" t="n"/>
      <c r="L10" s="581" t="n"/>
      <c r="M10" s="581" t="n"/>
      <c r="N10" s="757" t="n"/>
      <c r="O10" s="482" t="n"/>
      <c r="P10" s="2864" t="n"/>
      <c r="Q10" s="2671" t="n"/>
      <c r="R10" s="581" t="n"/>
      <c r="S10" s="581" t="n"/>
      <c r="T10" s="757" t="n"/>
      <c r="U10" s="353" t="n"/>
      <c r="V10" s="3726" t="n"/>
      <c r="W10" s="2674" t="n"/>
      <c r="X10" s="2674" t="n"/>
      <c r="Y10" s="618" t="n"/>
      <c r="Z10" s="618" t="n"/>
      <c r="AA10" s="618" t="n"/>
      <c r="AB10" s="757" t="n"/>
      <c r="AC10" s="353" t="n"/>
      <c r="AD10" s="2864" t="n"/>
      <c r="AE10" s="2671" t="n"/>
      <c r="AF10" s="2671" t="n"/>
      <c r="AG10" s="2671" t="n"/>
      <c r="AH10" s="2671" t="n"/>
      <c r="AI10" s="581" t="n"/>
      <c r="AJ10" s="757" t="n"/>
      <c r="AK10" s="353" t="n"/>
      <c r="AL10" s="2864" t="n"/>
      <c r="AM10" s="2671" t="n"/>
      <c r="AN10" s="2671" t="n"/>
      <c r="AO10" s="2671" t="n"/>
      <c r="AP10" s="2671" t="n"/>
      <c r="AQ10" s="2671" t="n"/>
      <c r="AR10" s="581" t="n"/>
      <c r="AS10" s="757" t="n"/>
      <c r="AT10" s="353" t="n"/>
      <c r="AU10" s="2864" t="n"/>
      <c r="AV10" s="2671" t="n"/>
      <c r="AW10" s="2671" t="n"/>
      <c r="AX10" s="2671" t="n"/>
      <c r="AY10" s="2671" t="n"/>
      <c r="AZ10" s="581" t="n"/>
      <c r="BA10" s="3727" t="n"/>
      <c r="BB10" s="482" t="n"/>
      <c r="BC10" s="2864" t="n"/>
      <c r="BD10" s="2671" t="n"/>
      <c r="BE10" s="2671" t="n"/>
      <c r="BF10" s="2671" t="n"/>
      <c r="BG10" s="2671" t="n"/>
      <c r="BH10" s="581" t="n"/>
      <c r="BI10" s="3727" t="n"/>
      <c r="BJ10" s="2862" t="n"/>
      <c r="BK10" s="2864" t="n"/>
      <c r="BL10" s="2671" t="n"/>
      <c r="BM10" s="2671" t="n"/>
      <c r="BN10" s="2671" t="n"/>
      <c r="BO10" s="2671" t="n"/>
      <c r="BP10" s="2671" t="n"/>
      <c r="BQ10" s="581" t="n"/>
      <c r="BR10" s="3727" t="n"/>
      <c r="BS10" s="482" t="n"/>
      <c r="BT10" s="2864" t="n"/>
      <c r="BU10" s="2671" t="n"/>
      <c r="BV10" s="2671" t="n"/>
      <c r="BW10" s="2671" t="n"/>
      <c r="BX10" s="2671" t="n"/>
      <c r="BY10" s="581" t="n"/>
      <c r="BZ10" s="3727" t="n"/>
      <c r="CA10" s="482" t="n"/>
      <c r="CB10" s="2864" t="n"/>
      <c r="CC10" s="2671" t="n"/>
      <c r="CD10" s="2671" t="n"/>
      <c r="CE10" s="2671" t="n"/>
      <c r="CF10" s="2671" t="n"/>
      <c r="CG10" s="581" t="n"/>
      <c r="CH10" s="3727" t="n"/>
      <c r="CI10" s="482" t="n"/>
      <c r="CJ10" s="2864" t="n"/>
      <c r="CK10" s="2671" t="n"/>
      <c r="CL10" s="2671" t="n"/>
      <c r="CM10" s="2671" t="n"/>
      <c r="CN10" s="2671" t="n"/>
      <c r="CO10" s="581" t="n"/>
      <c r="CP10" s="3727" t="n"/>
      <c r="CQ10" s="482" t="n"/>
      <c r="CR10" s="2662" t="n"/>
      <c r="CS10" s="2662" t="n"/>
      <c r="CT10" s="891" t="n"/>
      <c r="CU10" s="581">
        <f>+CR10-CS10</f>
        <v/>
      </c>
      <c r="CV10" s="581">
        <f>+CR10-CT10</f>
        <v/>
      </c>
      <c r="CW10" s="2662" t="n"/>
      <c r="CX10" s="353">
        <f>CR10/CW10-1</f>
        <v/>
      </c>
      <c r="CY10" s="70" t="n"/>
      <c r="CZ10" s="3070" t="n"/>
      <c r="DA10" s="2671" t="n"/>
      <c r="DB10" s="2671" t="n"/>
      <c r="DC10" s="2671" t="n"/>
      <c r="DD10" s="581" t="n"/>
      <c r="DE10" s="353">
        <f>CZ10/DD10-1</f>
        <v/>
      </c>
      <c r="DF10" s="353">
        <f>DA10/DD10-1</f>
        <v/>
      </c>
      <c r="DG10" s="353">
        <f>DB10/DD10-1</f>
        <v/>
      </c>
      <c r="DH10" s="667">
        <f>DC10/DD10-1</f>
        <v/>
      </c>
      <c r="DI10" s="94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47">
        <f>(CS10-CZ10)*10^6</f>
        <v/>
      </c>
      <c r="DY10" s="2847">
        <f>(CT10-DC10)*10^6</f>
        <v/>
      </c>
      <c r="DZ10" s="2847">
        <f>(CW10-DD10)*10^6</f>
        <v/>
      </c>
    </row>
    <row customFormat="1" customHeight="1" hidden="1" ht="24.75" r="11" s="680">
      <c r="A11" s="706" t="n"/>
      <c r="B11" s="707" t="inlineStr">
        <is>
          <t>dont 3G</t>
        </is>
      </c>
      <c r="C11" s="425" t="inlineStr">
        <is>
          <t>PARC5</t>
        </is>
      </c>
      <c r="D11" s="2864" t="n"/>
      <c r="E11" s="2671" t="n"/>
      <c r="F11" s="581" t="n"/>
      <c r="G11" s="581" t="n"/>
      <c r="H11" s="757" t="n"/>
      <c r="I11" s="353" t="n"/>
      <c r="J11" s="2864" t="n"/>
      <c r="K11" s="2671" t="n"/>
      <c r="L11" s="581" t="n"/>
      <c r="M11" s="581" t="n"/>
      <c r="N11" s="757" t="n"/>
      <c r="O11" s="482" t="n"/>
      <c r="P11" s="2864" t="n"/>
      <c r="Q11" s="2671" t="n"/>
      <c r="R11" s="581" t="n"/>
      <c r="S11" s="581" t="n"/>
      <c r="T11" s="757" t="n"/>
      <c r="U11" s="353" t="n"/>
      <c r="V11" s="3726" t="n"/>
      <c r="W11" s="2674" t="n"/>
      <c r="X11" s="2674" t="n"/>
      <c r="Y11" s="618" t="n"/>
      <c r="Z11" s="618" t="n"/>
      <c r="AA11" s="618" t="n"/>
      <c r="AB11" s="757" t="n"/>
      <c r="AC11" s="353" t="n"/>
      <c r="AD11" s="2864" t="n"/>
      <c r="AE11" s="2671" t="n"/>
      <c r="AF11" s="2671" t="n"/>
      <c r="AG11" s="2671" t="n"/>
      <c r="AH11" s="2671" t="n"/>
      <c r="AI11" s="581" t="n"/>
      <c r="AJ11" s="757" t="n"/>
      <c r="AK11" s="353" t="n"/>
      <c r="AL11" s="2864" t="n"/>
      <c r="AM11" s="2671" t="n"/>
      <c r="AN11" s="2671" t="n"/>
      <c r="AO11" s="2671" t="n"/>
      <c r="AP11" s="2671" t="n"/>
      <c r="AQ11" s="2671" t="n"/>
      <c r="AR11" s="581" t="n"/>
      <c r="AS11" s="757" t="n"/>
      <c r="AT11" s="353" t="n"/>
      <c r="AU11" s="2864" t="n"/>
      <c r="AV11" s="2671" t="n"/>
      <c r="AW11" s="2671" t="n"/>
      <c r="AX11" s="2671" t="n"/>
      <c r="AY11" s="2671" t="n"/>
      <c r="AZ11" s="581" t="n"/>
      <c r="BA11" s="3727" t="n"/>
      <c r="BB11" s="482" t="n"/>
      <c r="BC11" s="2864" t="n"/>
      <c r="BD11" s="2671" t="n"/>
      <c r="BE11" s="2671" t="n"/>
      <c r="BF11" s="2671" t="n"/>
      <c r="BG11" s="2671" t="n"/>
      <c r="BH11" s="581" t="n"/>
      <c r="BI11" s="3727" t="n"/>
      <c r="BJ11" s="2862" t="n"/>
      <c r="BK11" s="2864" t="n"/>
      <c r="BL11" s="2671" t="n"/>
      <c r="BM11" s="2671" t="n"/>
      <c r="BN11" s="2671" t="n"/>
      <c r="BO11" s="2671" t="n"/>
      <c r="BP11" s="2671" t="n"/>
      <c r="BQ11" s="581" t="n"/>
      <c r="BR11" s="3727" t="n"/>
      <c r="BS11" s="482" t="n"/>
      <c r="BT11" s="2864" t="n"/>
      <c r="BU11" s="2671" t="n"/>
      <c r="BV11" s="2671" t="n"/>
      <c r="BW11" s="2671" t="n"/>
      <c r="BX11" s="2671" t="n"/>
      <c r="BY11" s="581" t="n"/>
      <c r="BZ11" s="3727" t="n"/>
      <c r="CA11" s="482" t="n"/>
      <c r="CB11" s="2864" t="n"/>
      <c r="CC11" s="2671" t="n"/>
      <c r="CD11" s="2671" t="n"/>
      <c r="CE11" s="2671" t="n"/>
      <c r="CF11" s="2671" t="n"/>
      <c r="CG11" s="581" t="n"/>
      <c r="CH11" s="3727" t="n"/>
      <c r="CI11" s="482" t="n"/>
      <c r="CJ11" s="2864" t="n"/>
      <c r="CK11" s="2671" t="n"/>
      <c r="CL11" s="2671" t="n"/>
      <c r="CM11" s="2671" t="n"/>
      <c r="CN11" s="2671" t="n"/>
      <c r="CO11" s="581" t="n"/>
      <c r="CP11" s="3727" t="n"/>
      <c r="CQ11" s="482" t="n"/>
      <c r="CR11" s="2662" t="n"/>
      <c r="CS11" s="2662" t="n"/>
      <c r="CT11" s="891" t="n"/>
      <c r="CU11" s="581">
        <f>+CR11-CS11</f>
        <v/>
      </c>
      <c r="CV11" s="581">
        <f>+CR11-CT11</f>
        <v/>
      </c>
      <c r="CW11" s="2662" t="n"/>
      <c r="CX11" s="353">
        <f>CR11/CW11-1</f>
        <v/>
      </c>
      <c r="CY11" s="70" t="n"/>
      <c r="CZ11" s="3070" t="n"/>
      <c r="DA11" s="2671" t="n"/>
      <c r="DB11" s="2671" t="n"/>
      <c r="DC11" s="2671" t="n"/>
      <c r="DD11" s="581" t="n"/>
      <c r="DE11" s="353">
        <f>CZ11/DD11-1</f>
        <v/>
      </c>
      <c r="DF11" s="353">
        <f>DA11/DD11-1</f>
        <v/>
      </c>
      <c r="DG11" s="353">
        <f>DB11/DD11-1</f>
        <v/>
      </c>
      <c r="DH11" s="667">
        <f>DC11/DD11-1</f>
        <v/>
      </c>
      <c r="DI11" s="94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X11" s="2847">
        <f>(CS11-CZ11)*10^6</f>
        <v/>
      </c>
      <c r="DY11" s="2847">
        <f>(CT11-DC11)*10^6</f>
        <v/>
      </c>
      <c r="DZ11" s="2847">
        <f>(CW11-DD11)*10^6</f>
        <v/>
      </c>
    </row>
    <row customFormat="1" customHeight="1" hidden="1" ht="24.75" r="12" s="680">
      <c r="A12" s="706" t="n"/>
      <c r="B12" s="707" t="inlineStr">
        <is>
          <t>dont 4G</t>
        </is>
      </c>
      <c r="C12" s="425" t="inlineStr">
        <is>
          <t>PARC6</t>
        </is>
      </c>
      <c r="D12" s="2864" t="n"/>
      <c r="E12" s="2671" t="n"/>
      <c r="F12" s="581" t="n"/>
      <c r="G12" s="581" t="n"/>
      <c r="H12" s="757" t="n"/>
      <c r="I12" s="353" t="n"/>
      <c r="J12" s="2864" t="n"/>
      <c r="K12" s="2671" t="n"/>
      <c r="L12" s="581" t="n"/>
      <c r="M12" s="581" t="n"/>
      <c r="N12" s="757" t="n"/>
      <c r="O12" s="482" t="n"/>
      <c r="P12" s="2864" t="n"/>
      <c r="Q12" s="2671" t="n"/>
      <c r="R12" s="581" t="n"/>
      <c r="S12" s="581" t="n"/>
      <c r="T12" s="757" t="n"/>
      <c r="U12" s="353" t="n"/>
      <c r="V12" s="3726" t="n"/>
      <c r="W12" s="2674" t="n"/>
      <c r="X12" s="2674" t="n"/>
      <c r="Y12" s="618" t="n"/>
      <c r="Z12" s="618" t="n"/>
      <c r="AA12" s="618" t="n"/>
      <c r="AB12" s="757" t="n"/>
      <c r="AC12" s="353" t="n"/>
      <c r="AD12" s="2864" t="n"/>
      <c r="AE12" s="2671" t="n"/>
      <c r="AF12" s="2671" t="n"/>
      <c r="AG12" s="2671" t="n"/>
      <c r="AH12" s="2671" t="n"/>
      <c r="AI12" s="581" t="n"/>
      <c r="AJ12" s="757" t="n"/>
      <c r="AK12" s="353" t="n"/>
      <c r="AL12" s="2864" t="n"/>
      <c r="AM12" s="2671" t="n"/>
      <c r="AN12" s="2671" t="n"/>
      <c r="AO12" s="2671" t="n"/>
      <c r="AP12" s="2671" t="n"/>
      <c r="AQ12" s="2671" t="n"/>
      <c r="AR12" s="581" t="n"/>
      <c r="AS12" s="757" t="n"/>
      <c r="AT12" s="353" t="n"/>
      <c r="AU12" s="2864" t="n"/>
      <c r="AV12" s="2671" t="n"/>
      <c r="AW12" s="2671" t="n"/>
      <c r="AX12" s="2671" t="n"/>
      <c r="AY12" s="2671" t="n"/>
      <c r="AZ12" s="581" t="n"/>
      <c r="BA12" s="3727" t="n"/>
      <c r="BB12" s="482" t="n"/>
      <c r="BC12" s="2864" t="n"/>
      <c r="BD12" s="2671" t="n"/>
      <c r="BE12" s="2671" t="n"/>
      <c r="BF12" s="2671" t="n"/>
      <c r="BG12" s="2671" t="n"/>
      <c r="BH12" s="581" t="n"/>
      <c r="BI12" s="3727" t="n"/>
      <c r="BJ12" s="2862" t="n"/>
      <c r="BK12" s="2864" t="n"/>
      <c r="BL12" s="2671" t="n"/>
      <c r="BM12" s="2671" t="n"/>
      <c r="BN12" s="2671" t="n"/>
      <c r="BO12" s="2671" t="n"/>
      <c r="BP12" s="2671" t="n"/>
      <c r="BQ12" s="581" t="n"/>
      <c r="BR12" s="3727" t="n"/>
      <c r="BS12" s="482" t="n"/>
      <c r="BT12" s="2864" t="n"/>
      <c r="BU12" s="2671" t="n"/>
      <c r="BV12" s="2671" t="n"/>
      <c r="BW12" s="2671" t="n"/>
      <c r="BX12" s="2671" t="n"/>
      <c r="BY12" s="581" t="n"/>
      <c r="BZ12" s="3727" t="n"/>
      <c r="CA12" s="482" t="n"/>
      <c r="CB12" s="2864" t="n"/>
      <c r="CC12" s="2671" t="n"/>
      <c r="CD12" s="2671" t="n"/>
      <c r="CE12" s="2671" t="n"/>
      <c r="CF12" s="2671" t="n"/>
      <c r="CG12" s="581" t="n"/>
      <c r="CH12" s="3727" t="n"/>
      <c r="CI12" s="482" t="n"/>
      <c r="CJ12" s="2864" t="n"/>
      <c r="CK12" s="2671" t="n"/>
      <c r="CL12" s="2671" t="n"/>
      <c r="CM12" s="2671" t="n"/>
      <c r="CN12" s="2671" t="n"/>
      <c r="CO12" s="581" t="n"/>
      <c r="CP12" s="3727" t="n"/>
      <c r="CQ12" s="482" t="n"/>
      <c r="CR12" s="2662" t="n"/>
      <c r="CS12" s="2662" t="n"/>
      <c r="CT12" s="891" t="n"/>
      <c r="CU12" s="581">
        <f>+CR12-CS12</f>
        <v/>
      </c>
      <c r="CV12" s="581">
        <f>+CR12-CT12</f>
        <v/>
      </c>
      <c r="CW12" s="2662" t="n"/>
      <c r="CX12" s="353">
        <f>CR12/CW12-1</f>
        <v/>
      </c>
      <c r="CY12" s="70" t="n"/>
      <c r="CZ12" s="3070" t="n"/>
      <c r="DA12" s="2671" t="n"/>
      <c r="DB12" s="2671" t="n"/>
      <c r="DC12" s="2671" t="n"/>
      <c r="DD12" s="581" t="n"/>
      <c r="DE12" s="353">
        <f>CZ12/DD12-1</f>
        <v/>
      </c>
      <c r="DF12" s="353">
        <f>DA12/DD12-1</f>
        <v/>
      </c>
      <c r="DG12" s="353">
        <f>DB12/DD12-1</f>
        <v/>
      </c>
      <c r="DH12" s="667">
        <f>DC12/DD12-1</f>
        <v/>
      </c>
      <c r="DI12" s="94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X12" s="2847">
        <f>(CS12-CZ12)*10^6</f>
        <v/>
      </c>
      <c r="DY12" s="2847">
        <f>(CT12-DC12)*10^6</f>
        <v/>
      </c>
      <c r="DZ12" s="2847">
        <f>(CW12-DD12)*10^6</f>
        <v/>
      </c>
    </row>
    <row customFormat="1" customHeight="1" hidden="1" ht="24.75" r="13" s="681">
      <c r="A13" s="708" t="n"/>
      <c r="B13" s="709" t="inlineStr">
        <is>
          <t>Parc Mobile Money</t>
        </is>
      </c>
      <c r="C13" s="425" t="inlineStr">
        <is>
          <t>PARC7</t>
        </is>
      </c>
      <c r="D13" s="3724" t="n"/>
      <c r="E13" s="2662" t="n"/>
      <c r="F13" s="755" t="n"/>
      <c r="G13" s="2662" t="n"/>
      <c r="H13" s="756" t="n"/>
      <c r="I13" s="778" t="n"/>
      <c r="J13" s="3724" t="n"/>
      <c r="K13" s="2662" t="n"/>
      <c r="L13" s="779" t="n"/>
      <c r="M13" s="3728" t="n"/>
      <c r="N13" s="756" t="n"/>
      <c r="O13" s="794" t="n"/>
      <c r="P13" s="3724" t="n"/>
      <c r="Q13" s="3728" t="n"/>
      <c r="R13" s="779" t="n"/>
      <c r="S13" s="3728" t="n"/>
      <c r="T13" s="756" t="n"/>
      <c r="U13" s="778" t="n"/>
      <c r="V13" s="3725" t="n"/>
      <c r="W13" s="2664" t="n"/>
      <c r="X13" s="2664" t="n"/>
      <c r="Y13" s="826" t="n"/>
      <c r="Z13" s="826" t="n"/>
      <c r="AA13" s="2664" t="n"/>
      <c r="AB13" s="833" t="n"/>
      <c r="AC13" s="780" t="n"/>
      <c r="AD13" s="3724" t="n"/>
      <c r="AE13" s="3728" t="n"/>
      <c r="AF13" s="3728" t="n"/>
      <c r="AG13" s="3728" t="n"/>
      <c r="AH13" s="3728" t="n"/>
      <c r="AI13" s="3728" t="n"/>
      <c r="AJ13" s="756" t="n"/>
      <c r="AK13" s="780" t="n"/>
      <c r="AL13" s="3724" t="n"/>
      <c r="AM13" s="3728" t="n"/>
      <c r="AN13" s="3728" t="n"/>
      <c r="AO13" s="3728" t="n"/>
      <c r="AP13" s="3728" t="n"/>
      <c r="AQ13" s="3728" t="n"/>
      <c r="AR13" s="3728" t="n"/>
      <c r="AS13" s="756" t="n"/>
      <c r="AT13" s="778" t="n"/>
      <c r="AU13" s="3724" t="n"/>
      <c r="AV13" s="3728" t="n"/>
      <c r="AW13" s="3728" t="n"/>
      <c r="AX13" s="3728" t="n"/>
      <c r="AY13" s="3728" t="n"/>
      <c r="AZ13" s="3728" t="n"/>
      <c r="BA13" s="756" t="n"/>
      <c r="BB13" s="794" t="n"/>
      <c r="BC13" s="3724" t="n"/>
      <c r="BD13" s="3728" t="n"/>
      <c r="BE13" s="3728" t="n"/>
      <c r="BF13" s="3728" t="n"/>
      <c r="BG13" s="3728" t="n"/>
      <c r="BH13" s="3728" t="n"/>
      <c r="BI13" s="756" t="n"/>
      <c r="BJ13" s="3721" t="n"/>
      <c r="BK13" s="3724" t="n"/>
      <c r="BL13" s="3728" t="n"/>
      <c r="BM13" s="3728" t="n"/>
      <c r="BN13" s="3728" t="n"/>
      <c r="BO13" s="3728" t="n"/>
      <c r="BP13" s="3728" t="n"/>
      <c r="BQ13" s="3728" t="n"/>
      <c r="BR13" s="756" t="n"/>
      <c r="BS13" s="794" t="n"/>
      <c r="BT13" s="3724" t="n"/>
      <c r="BU13" s="3728" t="n"/>
      <c r="BV13" s="3728" t="n"/>
      <c r="BW13" s="3728" t="n"/>
      <c r="BX13" s="3728" t="n"/>
      <c r="BY13" s="3728" t="n"/>
      <c r="BZ13" s="756" t="n"/>
      <c r="CA13" s="794" t="n"/>
      <c r="CB13" s="3724" t="n"/>
      <c r="CC13" s="3728" t="n"/>
      <c r="CD13" s="3728" t="n"/>
      <c r="CE13" s="3728" t="n"/>
      <c r="CF13" s="3728" t="n"/>
      <c r="CG13" s="3728" t="n"/>
      <c r="CH13" s="756" t="n"/>
      <c r="CI13" s="659" t="n"/>
      <c r="CJ13" s="3724" t="n"/>
      <c r="CK13" s="3728" t="n"/>
      <c r="CL13" s="3728" t="n"/>
      <c r="CM13" s="3728" t="n"/>
      <c r="CN13" s="3728" t="n"/>
      <c r="CO13" s="3728" t="n"/>
      <c r="CP13" s="756" t="n"/>
      <c r="CQ13" s="659" t="n"/>
      <c r="CR13" s="2662" t="n"/>
      <c r="CS13" s="2662" t="n"/>
      <c r="CT13" s="3141" t="n"/>
      <c r="CU13" s="3069">
        <f>+CR13-CS13</f>
        <v/>
      </c>
      <c r="CV13" s="3069">
        <f>+CR13-CT13</f>
        <v/>
      </c>
      <c r="CW13" s="2662" t="n"/>
      <c r="CX13" s="780">
        <f>CR13/CW13-1</f>
        <v/>
      </c>
      <c r="CY13" s="248" t="n"/>
      <c r="CZ13" s="3070" t="n"/>
      <c r="DA13" s="2662" t="n"/>
      <c r="DB13" s="2662" t="n"/>
      <c r="DC13" s="2662" t="n"/>
      <c r="DD13" s="2662" t="n"/>
      <c r="DE13" s="780">
        <f>CZ13/DD13-1</f>
        <v/>
      </c>
      <c r="DF13" s="780">
        <f>DA13/DD13-1</f>
        <v/>
      </c>
      <c r="DG13" s="778">
        <f>DB13/DD13-1</f>
        <v/>
      </c>
      <c r="DH13" s="935">
        <f>DC13/DD13-1</f>
        <v/>
      </c>
      <c r="DI13" s="945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</row>
    <row customFormat="1" customHeight="1" ht="6" r="14" s="680">
      <c r="A14" s="70" t="n"/>
      <c r="B14" s="710" t="n"/>
      <c r="C14" s="425" t="inlineStr">
        <is>
          <t>PARC8</t>
        </is>
      </c>
      <c r="D14" s="711" t="n"/>
      <c r="E14" s="758" t="n"/>
      <c r="F14" s="758" t="n"/>
      <c r="G14" s="758" t="n"/>
      <c r="H14" s="759" t="n"/>
      <c r="I14" s="780" t="n"/>
      <c r="J14" s="711" t="n"/>
      <c r="K14" s="758" t="n"/>
      <c r="L14" s="758" t="n"/>
      <c r="M14" s="758" t="n"/>
      <c r="N14" s="758" t="n"/>
      <c r="O14" s="758" t="n"/>
      <c r="P14" s="758" t="n"/>
      <c r="Q14" s="758" t="n"/>
      <c r="R14" s="758" t="n"/>
      <c r="S14" s="758" t="n"/>
      <c r="T14" s="759" t="n"/>
      <c r="U14" s="780" t="n"/>
      <c r="V14" s="814" t="n"/>
      <c r="W14" s="814" t="n"/>
      <c r="X14" s="814" t="n"/>
      <c r="Y14" s="814" t="n"/>
      <c r="Z14" s="814" t="n"/>
      <c r="AA14" s="814" t="n"/>
      <c r="AB14" s="834" t="n"/>
      <c r="AC14" s="758" t="n"/>
      <c r="AD14" s="758" t="n"/>
      <c r="AE14" s="758" t="n"/>
      <c r="AF14" s="758" t="n"/>
      <c r="AG14" s="758" t="n"/>
      <c r="AH14" s="758" t="n"/>
      <c r="AI14" s="758" t="n"/>
      <c r="AJ14" s="759" t="n"/>
      <c r="AK14" s="780" t="n"/>
      <c r="AL14" s="758" t="n"/>
      <c r="AM14" s="758" t="n"/>
      <c r="AN14" s="758" t="n"/>
      <c r="AO14" s="758" t="n"/>
      <c r="AP14" s="758" t="n"/>
      <c r="AQ14" s="758" t="n"/>
      <c r="AR14" s="758" t="n"/>
      <c r="AS14" s="759" t="n"/>
      <c r="AT14" s="780" t="n"/>
      <c r="AU14" s="758" t="n"/>
      <c r="AV14" s="758" t="n"/>
      <c r="AW14" s="758" t="n"/>
      <c r="AX14" s="758" t="n"/>
      <c r="AY14" s="758" t="n"/>
      <c r="AZ14" s="758" t="n"/>
      <c r="BA14" s="759" t="n"/>
      <c r="BB14" s="659" t="n"/>
      <c r="BC14" s="758" t="n"/>
      <c r="BD14" s="758" t="n"/>
      <c r="BE14" s="758" t="n"/>
      <c r="BF14" s="758" t="n"/>
      <c r="BG14" s="758" t="n"/>
      <c r="BH14" s="758" t="n"/>
      <c r="BI14" s="759" t="n"/>
      <c r="BJ14" s="3067" t="n"/>
      <c r="BK14" s="758" t="n"/>
      <c r="BL14" s="758" t="n"/>
      <c r="BM14" s="758" t="n"/>
      <c r="BN14" s="758" t="n"/>
      <c r="BO14" s="758" t="n"/>
      <c r="BP14" s="758" t="n"/>
      <c r="BQ14" s="758" t="n"/>
      <c r="BR14" s="759" t="n"/>
      <c r="BS14" s="659" t="n"/>
      <c r="BT14" s="758" t="n"/>
      <c r="BU14" s="758" t="n"/>
      <c r="BV14" s="758" t="n"/>
      <c r="BW14" s="758" t="n"/>
      <c r="BX14" s="758" t="n"/>
      <c r="BY14" s="758" t="n"/>
      <c r="BZ14" s="759" t="n"/>
      <c r="CA14" s="659" t="n"/>
      <c r="CB14" s="758" t="n"/>
      <c r="CC14" s="758" t="n"/>
      <c r="CD14" s="758" t="n"/>
      <c r="CE14" s="758" t="n"/>
      <c r="CF14" s="758" t="n"/>
      <c r="CG14" s="758" t="n"/>
      <c r="CH14" s="759" t="n"/>
      <c r="CI14" s="659" t="n"/>
      <c r="CJ14" s="758" t="n"/>
      <c r="CK14" s="758" t="n"/>
      <c r="CL14" s="758" t="n"/>
      <c r="CM14" s="758" t="n"/>
      <c r="CN14" s="758" t="n"/>
      <c r="CO14" s="758" t="n"/>
      <c r="CP14" s="759" t="n"/>
      <c r="CQ14" s="798" t="n"/>
      <c r="CR14" s="3729" t="n"/>
      <c r="CS14" s="758" t="n"/>
      <c r="CT14" s="758" t="n"/>
      <c r="CU14" s="758" t="n"/>
      <c r="CV14" s="758" t="n"/>
      <c r="CW14" s="758" t="n"/>
      <c r="CX14" s="911" t="n"/>
      <c r="CY14" s="666" t="n"/>
      <c r="CZ14" s="3730" t="n"/>
      <c r="DA14" s="758" t="n"/>
      <c r="DB14" s="758" t="n"/>
      <c r="DC14" s="758" t="n"/>
      <c r="DD14" s="758" t="n"/>
      <c r="DE14" s="758" t="n"/>
      <c r="DF14" s="758" t="n"/>
      <c r="DG14" s="758" t="n"/>
      <c r="DH14" s="758" t="n"/>
      <c r="DI14" s="945" t="n"/>
      <c r="DJ14" s="3731" t="n"/>
      <c r="DK14" s="3732" t="n"/>
      <c r="DL14" s="681" t="n"/>
      <c r="DM14" s="681" t="n"/>
      <c r="DN14" s="681" t="n"/>
      <c r="DO14" s="681" t="n"/>
      <c r="DP14" s="681" t="n"/>
      <c r="DQ14" s="681" t="n"/>
      <c r="DR14" s="681" t="n"/>
      <c r="DS14" s="681" t="n"/>
      <c r="DT14" s="681" t="n"/>
      <c r="DU14" s="681" t="n"/>
      <c r="DV14" s="681" t="n"/>
      <c r="DW14" s="681" t="n"/>
      <c r="DX14" s="2847">
        <f>(CS14-CZ14)*10^6</f>
        <v/>
      </c>
      <c r="DY14" s="2847">
        <f>(CT14-DC14)*10^6</f>
        <v/>
      </c>
      <c r="DZ14" s="2847">
        <f>(CW14-DD14)*10^6</f>
        <v/>
      </c>
      <c r="EA14" s="681" t="n"/>
      <c r="EB14" s="681" t="n"/>
      <c r="EC14" s="681" t="n"/>
      <c r="ED14" s="681" t="n"/>
      <c r="EE14" s="681" t="n"/>
      <c r="EF14" s="681" t="n"/>
      <c r="EG14" s="681" t="n"/>
      <c r="EH14" s="681" t="n"/>
      <c r="EI14" s="681" t="n"/>
      <c r="EJ14" s="681" t="n"/>
      <c r="EK14" s="681" t="n"/>
      <c r="EL14" s="681" t="n"/>
      <c r="EM14" s="681" t="n"/>
      <c r="EN14" s="681" t="n"/>
      <c r="EO14" s="681" t="n"/>
      <c r="EP14" s="681" t="n"/>
      <c r="EQ14" s="681" t="n"/>
      <c r="ER14" s="681" t="n"/>
      <c r="ES14" s="681" t="n"/>
      <c r="ET14" s="681" t="n"/>
      <c r="EU14" s="681" t="n"/>
      <c r="EV14" s="681" t="n"/>
      <c r="EW14" s="681" t="n"/>
      <c r="EX14" s="681" t="n"/>
      <c r="EY14" s="681" t="n"/>
      <c r="EZ14" s="681" t="n"/>
      <c r="FA14" s="681" t="n"/>
      <c r="FB14" s="681" t="n"/>
      <c r="FC14" s="681" t="n"/>
      <c r="FD14" s="681" t="n"/>
      <c r="FE14" s="681" t="n"/>
      <c r="FF14" s="681" t="n"/>
      <c r="FG14" s="681" t="n"/>
      <c r="FH14" s="681" t="n"/>
      <c r="FI14" s="681" t="n"/>
      <c r="FJ14" s="681" t="n"/>
      <c r="FK14" s="681" t="n"/>
      <c r="FL14" s="681" t="n"/>
      <c r="FM14" s="681" t="n"/>
      <c r="FN14" s="681" t="n"/>
      <c r="FO14" s="681" t="n"/>
      <c r="FP14" s="681" t="n"/>
      <c r="FQ14" s="681" t="n"/>
      <c r="FR14" s="681" t="n"/>
      <c r="FS14" s="681" t="n"/>
    </row>
    <row customFormat="1" customHeight="1" ht="15" r="15" s="680">
      <c r="A15" s="712" t="n"/>
      <c r="B15" s="713" t="inlineStr">
        <is>
          <t>Parc début Période</t>
        </is>
      </c>
      <c r="C15" s="425" t="inlineStr">
        <is>
          <t>PARC9</t>
        </is>
      </c>
      <c r="D15" s="3724" t="n">
        <v>5300193</v>
      </c>
      <c r="E15" s="2662" t="n">
        <v>5454279.193506261</v>
      </c>
      <c r="F15" s="2662" t="n">
        <v>-154086.1935062613</v>
      </c>
      <c r="G15" s="2662" t="n">
        <v>5830349</v>
      </c>
      <c r="H15" s="756" t="n">
        <v>-0.0909304057098469</v>
      </c>
      <c r="I15" s="781" t="n"/>
      <c r="J15" s="3724" t="n">
        <v>5231071</v>
      </c>
      <c r="K15" s="2662" t="n">
        <v>5474297.920062047</v>
      </c>
      <c r="L15" s="3045" t="n">
        <v>-243226.9200620474</v>
      </c>
      <c r="M15" s="3045" t="n">
        <v>5766404</v>
      </c>
      <c r="N15" s="756" t="n">
        <v>-0.0928365407626659</v>
      </c>
      <c r="O15" s="796" t="n"/>
      <c r="P15" s="3724" t="n">
        <v>5359893</v>
      </c>
      <c r="Q15" s="2662" t="n">
        <v>5501440.640822113</v>
      </c>
      <c r="R15" s="3045" t="n">
        <v>-141547.6408221126</v>
      </c>
      <c r="S15" s="3045" t="n">
        <v>5765784</v>
      </c>
      <c r="T15" s="756" t="n">
        <v>-0.07039649768357603</v>
      </c>
      <c r="U15" s="781" t="n"/>
      <c r="V15" s="3725" t="n">
        <v>5362086</v>
      </c>
      <c r="W15" s="2664" t="n">
        <v>5530995.08166361</v>
      </c>
      <c r="X15" s="2664" t="n">
        <v>5362086.666666667</v>
      </c>
      <c r="Y15" s="2664" t="n">
        <v>-168909.0816636104</v>
      </c>
      <c r="Z15" s="2664" t="n">
        <v>-0.6666666669771075</v>
      </c>
      <c r="AA15" s="2664" t="n">
        <v>5787199.803755785</v>
      </c>
      <c r="AB15" s="833" t="n">
        <v>-0.0734575992140265</v>
      </c>
      <c r="AC15" s="780" t="n"/>
      <c r="AD15" s="3724" t="n"/>
      <c r="AE15" s="2662" t="n"/>
      <c r="AF15" s="2662" t="n"/>
      <c r="AG15" s="3045" t="n"/>
      <c r="AH15" s="3045" t="n"/>
      <c r="AI15" s="3045" t="n"/>
      <c r="AJ15" s="756" t="n"/>
      <c r="AK15" s="780" t="n"/>
      <c r="AL15" s="3724" t="n"/>
      <c r="AM15" s="2662" t="n"/>
      <c r="AN15" s="2662" t="n"/>
      <c r="AO15" s="2662" t="n"/>
      <c r="AP15" s="3045" t="n"/>
      <c r="AQ15" s="3045" t="n"/>
      <c r="AR15" s="3045" t="n"/>
      <c r="AS15" s="756" t="n"/>
      <c r="AT15" s="781" t="n"/>
      <c r="AU15" s="3724" t="n"/>
      <c r="AV15" s="2662" t="n"/>
      <c r="AW15" s="2662" t="n"/>
      <c r="AX15" s="3045" t="n"/>
      <c r="AY15" s="3045" t="n"/>
      <c r="AZ15" s="3045" t="n"/>
      <c r="BA15" s="756" t="n"/>
      <c r="BB15" s="796" t="n"/>
      <c r="BC15" s="3724" t="n"/>
      <c r="BD15" s="2662" t="n"/>
      <c r="BE15" s="2662" t="n"/>
      <c r="BF15" s="3045" t="n"/>
      <c r="BG15" s="3045" t="n"/>
      <c r="BH15" s="3045" t="n"/>
      <c r="BI15" s="756" t="n"/>
      <c r="BJ15" s="3733" t="n"/>
      <c r="BK15" s="3724" t="n"/>
      <c r="BL15" s="2662" t="n"/>
      <c r="BM15" s="2662" t="n"/>
      <c r="BN15" s="2662" t="n"/>
      <c r="BO15" s="3045" t="n"/>
      <c r="BP15" s="3045" t="n"/>
      <c r="BQ15" s="3045" t="n"/>
      <c r="BR15" s="756" t="n"/>
      <c r="BS15" s="796" t="n"/>
      <c r="BT15" s="3724" t="n"/>
      <c r="BU15" s="2662" t="n"/>
      <c r="BV15" s="2662" t="n"/>
      <c r="BW15" s="3045" t="n"/>
      <c r="BX15" s="3045" t="n"/>
      <c r="BY15" s="3045" t="n"/>
      <c r="BZ15" s="756" t="n"/>
      <c r="CA15" s="796" t="n"/>
      <c r="CB15" s="3724" t="n"/>
      <c r="CC15" s="2662" t="n"/>
      <c r="CD15" s="2662" t="n"/>
      <c r="CE15" s="3045" t="n"/>
      <c r="CF15" s="3045" t="n"/>
      <c r="CG15" s="3045" t="n"/>
      <c r="CH15" s="756" t="n"/>
      <c r="CI15" s="659" t="n"/>
      <c r="CJ15" s="3724" t="n"/>
      <c r="CK15" s="2662" t="n"/>
      <c r="CL15" s="2662" t="n"/>
      <c r="CM15" s="3045" t="n"/>
      <c r="CN15" s="3045" t="n"/>
      <c r="CO15" s="3045" t="n"/>
      <c r="CP15" s="756" t="n"/>
      <c r="CQ15" s="659" t="n"/>
      <c r="CR15" s="2704" t="n">
        <v>5300193</v>
      </c>
      <c r="CS15" s="2704" t="n">
        <v>5454279.193506261</v>
      </c>
      <c r="CT15" s="2704" t="n">
        <v>5300193</v>
      </c>
      <c r="CU15" s="2704" t="n">
        <v>-154086.1935062613</v>
      </c>
      <c r="CV15" s="2704" t="n">
        <v>0</v>
      </c>
      <c r="CW15" s="2704" t="n">
        <v>5830349</v>
      </c>
      <c r="CX15" s="780">
        <f>IFERROR(CR15/CW15-1,"-")</f>
        <v/>
      </c>
      <c r="CY15" s="248" t="n"/>
      <c r="CZ15" s="3144" t="n">
        <v>5454279.50991285</v>
      </c>
      <c r="DA15" s="2662" t="n">
        <v>5300193.350260082</v>
      </c>
      <c r="DB15" s="2662" t="n"/>
      <c r="DC15" s="2662" t="n"/>
      <c r="DD15" s="2704" t="n">
        <v>5830349</v>
      </c>
      <c r="DE15" s="780">
        <f>CZ15/DD15-1</f>
        <v/>
      </c>
      <c r="DF15" s="780">
        <f>DA15/DD15-1</f>
        <v/>
      </c>
      <c r="DG15" s="781">
        <f>DB15/DD15-1</f>
        <v/>
      </c>
      <c r="DH15" s="936">
        <f>DC15/DD15-1</f>
        <v/>
      </c>
      <c r="DI15" s="945" t="n"/>
      <c r="DJ15" s="3731" t="n"/>
      <c r="DK15" s="3732" t="n"/>
      <c r="DL15" s="681" t="n"/>
      <c r="DM15" s="681" t="n"/>
      <c r="DN15" s="681" t="n"/>
      <c r="DO15" s="681" t="n"/>
      <c r="DP15" s="681" t="n"/>
      <c r="DQ15" s="681" t="n"/>
      <c r="DR15" s="681" t="n"/>
      <c r="DS15" s="681" t="n"/>
      <c r="DT15" s="681" t="n"/>
      <c r="DU15" s="681" t="n"/>
      <c r="DV15" s="681" t="n"/>
      <c r="DW15" s="681" t="n"/>
      <c r="DX15" s="2847">
        <f>(CS15-CZ15)*10^6</f>
        <v/>
      </c>
      <c r="DY15" s="2847">
        <f>(CT15-DC15)*10^6</f>
        <v/>
      </c>
      <c r="DZ15" s="2847">
        <f>(CW15-DD15)*10^6</f>
        <v/>
      </c>
      <c r="EA15" s="681" t="n"/>
      <c r="EB15" s="681" t="n"/>
      <c r="EC15" s="681" t="n"/>
      <c r="ED15" s="681" t="n"/>
      <c r="EE15" s="681" t="n"/>
      <c r="EF15" s="681" t="n"/>
      <c r="EG15" s="681" t="n"/>
      <c r="EH15" s="681" t="n"/>
      <c r="EI15" s="681" t="n"/>
      <c r="EJ15" s="681" t="n"/>
      <c r="EK15" s="681" t="n"/>
      <c r="EL15" s="681" t="n"/>
      <c r="EM15" s="681" t="n"/>
      <c r="EN15" s="681" t="n"/>
      <c r="EO15" s="681" t="n"/>
      <c r="EP15" s="681" t="n"/>
      <c r="EQ15" s="681" t="n"/>
      <c r="ER15" s="681" t="n"/>
      <c r="ES15" s="681" t="n"/>
      <c r="ET15" s="681" t="n"/>
      <c r="EU15" s="681" t="n"/>
      <c r="EV15" s="681" t="n"/>
      <c r="EW15" s="681" t="n"/>
      <c r="EX15" s="681" t="n"/>
      <c r="EY15" s="681" t="n"/>
      <c r="EZ15" s="681" t="n"/>
      <c r="FA15" s="681" t="n"/>
      <c r="FB15" s="681" t="n"/>
      <c r="FC15" s="681" t="n"/>
      <c r="FD15" s="681" t="n"/>
      <c r="FE15" s="681" t="n"/>
      <c r="FF15" s="681" t="n"/>
      <c r="FG15" s="681" t="n"/>
      <c r="FH15" s="681" t="n"/>
      <c r="FI15" s="681" t="n"/>
      <c r="FJ15" s="681" t="n"/>
      <c r="FK15" s="681" t="n"/>
      <c r="FL15" s="681" t="n"/>
      <c r="FM15" s="681" t="n"/>
      <c r="FN15" s="681" t="n"/>
      <c r="FO15" s="681" t="n"/>
      <c r="FP15" s="681" t="n"/>
      <c r="FQ15" s="681" t="n"/>
      <c r="FR15" s="681" t="n"/>
      <c r="FS15" s="681" t="n"/>
      <c r="FX15" s="553" t="n"/>
    </row>
    <row customFormat="1" customHeight="1" ht="15" r="16" s="680">
      <c r="A16" s="433" t="n"/>
      <c r="B16" s="714" t="inlineStr">
        <is>
          <t>Activations totales</t>
        </is>
      </c>
      <c r="C16" s="425" t="inlineStr">
        <is>
          <t>PARC10</t>
        </is>
      </c>
      <c r="D16" s="3734" t="n">
        <v>420552</v>
      </c>
      <c r="E16" s="3336" t="n">
        <v>398547</v>
      </c>
      <c r="F16" s="3336" t="n">
        <v>22005</v>
      </c>
      <c r="G16" s="3336" t="n">
        <v>360290</v>
      </c>
      <c r="H16" s="757" t="n">
        <v>0.1672597074578812</v>
      </c>
      <c r="I16" s="353" t="n"/>
      <c r="J16" s="3734" t="n">
        <v>487170</v>
      </c>
      <c r="K16" s="3336" t="n">
        <v>369203.741935484</v>
      </c>
      <c r="L16" s="3336" t="n">
        <v>117966.258064516</v>
      </c>
      <c r="M16" s="3336" t="n">
        <v>357482</v>
      </c>
      <c r="N16" s="757" t="n">
        <v>0.3627819023055707</v>
      </c>
      <c r="O16" s="482" t="n"/>
      <c r="P16" s="3734" t="n">
        <v>465005</v>
      </c>
      <c r="Q16" s="3336" t="n">
        <v>408082.7142857143</v>
      </c>
      <c r="R16" s="3336" t="n">
        <v>56922.28571428574</v>
      </c>
      <c r="S16" s="3336" t="n">
        <v>376470</v>
      </c>
      <c r="T16" s="757" t="n">
        <v>0.2351714612054081</v>
      </c>
      <c r="U16" s="353" t="n"/>
      <c r="V16" s="3735" t="n">
        <v>220319</v>
      </c>
      <c r="W16" s="3736" t="n">
        <v>394839.723502304</v>
      </c>
      <c r="X16" s="3736" t="n">
        <v>426307.2640802769</v>
      </c>
      <c r="Y16" s="3736" t="n">
        <v>-174520.723502304</v>
      </c>
      <c r="Z16" s="3736" t="n">
        <v>-205988.2640802769</v>
      </c>
      <c r="AA16" s="3736" t="n">
        <v>408893</v>
      </c>
      <c r="AB16" s="757" t="n">
        <v>-0.4611817761614897</v>
      </c>
      <c r="AC16" s="353" t="n"/>
      <c r="AD16" s="3734" t="n"/>
      <c r="AE16" s="3336" t="n"/>
      <c r="AF16" s="3336" t="n"/>
      <c r="AG16" s="3336" t="n"/>
      <c r="AH16" s="3336" t="n"/>
      <c r="AI16" s="3336" t="n"/>
      <c r="AJ16" s="757" t="n"/>
      <c r="AK16" s="353" t="n"/>
      <c r="AL16" s="3734" t="n"/>
      <c r="AM16" s="3336" t="n"/>
      <c r="AN16" s="3336" t="n"/>
      <c r="AO16" s="3336" t="n"/>
      <c r="AP16" s="3336" t="n"/>
      <c r="AQ16" s="3336" t="n"/>
      <c r="AR16" s="3336" t="n"/>
      <c r="AS16" s="757" t="n"/>
      <c r="AT16" s="353" t="n"/>
      <c r="AU16" s="3734" t="n"/>
      <c r="AV16" s="3336" t="n"/>
      <c r="AW16" s="3336" t="n"/>
      <c r="AX16" s="3336" t="n"/>
      <c r="AY16" s="3336" t="n"/>
      <c r="AZ16" s="3336" t="n"/>
      <c r="BA16" s="757" t="n"/>
      <c r="BB16" s="482" t="n"/>
      <c r="BC16" s="3734" t="n"/>
      <c r="BD16" s="3336" t="n"/>
      <c r="BE16" s="3336" t="n"/>
      <c r="BF16" s="3336" t="n"/>
      <c r="BG16" s="3336" t="n"/>
      <c r="BH16" s="3336" t="n"/>
      <c r="BI16" s="757" t="n"/>
      <c r="BJ16" s="2862" t="n"/>
      <c r="BK16" s="3734" t="n"/>
      <c r="BL16" s="3336" t="n"/>
      <c r="BM16" s="3336" t="n"/>
      <c r="BN16" s="3336" t="n"/>
      <c r="BO16" s="3336" t="n"/>
      <c r="BP16" s="3336" t="n"/>
      <c r="BQ16" s="3336" t="n"/>
      <c r="BR16" s="757" t="n"/>
      <c r="BS16" s="482" t="n"/>
      <c r="BT16" s="3734" t="n"/>
      <c r="BU16" s="3336" t="n"/>
      <c r="BV16" s="3336" t="n"/>
      <c r="BW16" s="3336" t="n"/>
      <c r="BX16" s="3336" t="n"/>
      <c r="BY16" s="3336" t="n"/>
      <c r="BZ16" s="757" t="n"/>
      <c r="CA16" s="482" t="n"/>
      <c r="CB16" s="3734" t="n"/>
      <c r="CC16" s="3336" t="n"/>
      <c r="CD16" s="3336" t="n"/>
      <c r="CE16" s="3336" t="n"/>
      <c r="CF16" s="3336" t="n"/>
      <c r="CG16" s="3336" t="n"/>
      <c r="CH16" s="757" t="n"/>
      <c r="CI16" s="482" t="n"/>
      <c r="CJ16" s="3734" t="n"/>
      <c r="CK16" s="3336" t="n"/>
      <c r="CL16" s="3336" t="n"/>
      <c r="CM16" s="3336" t="n"/>
      <c r="CN16" s="3336" t="n"/>
      <c r="CO16" s="3737" t="n"/>
      <c r="CP16" s="757" t="n"/>
      <c r="CQ16" s="482" t="n"/>
      <c r="CR16" s="3737" t="n">
        <v>1593046</v>
      </c>
      <c r="CS16" s="3737" t="n">
        <v>1570673.179723502</v>
      </c>
      <c r="CT16" s="3737" t="n">
        <v>1799034.264080277</v>
      </c>
      <c r="CU16" s="3737" t="n">
        <v>22372.82027649786</v>
      </c>
      <c r="CV16" s="3737" t="n">
        <v>-205988.2640802769</v>
      </c>
      <c r="CW16" s="3737" t="n">
        <v>1503135</v>
      </c>
      <c r="CX16" s="780">
        <f>IFERROR(CR16/CW16-1,"-")</f>
        <v/>
      </c>
      <c r="CY16" s="70" t="n"/>
      <c r="CZ16" s="3738" t="n">
        <v>4792642.92165898</v>
      </c>
      <c r="DA16" s="3336" t="n">
        <v>5444620.482685405</v>
      </c>
      <c r="DB16" s="3336" t="n"/>
      <c r="DC16" s="3336" t="n"/>
      <c r="DD16" s="3737" t="n">
        <v>4816188.760142068</v>
      </c>
      <c r="DE16" s="353">
        <f>CZ16/DD16-1</f>
        <v/>
      </c>
      <c r="DF16" s="353">
        <f>DA16/DD16-1</f>
        <v/>
      </c>
      <c r="DG16" s="353">
        <f>DB16/DD16-1</f>
        <v/>
      </c>
      <c r="DH16" s="667">
        <f>DC16/DD16-1</f>
        <v/>
      </c>
      <c r="DI16" s="944" t="n"/>
      <c r="DJ16" s="3732" t="n"/>
      <c r="DK16" s="3732" t="n"/>
      <c r="DX16" s="2847">
        <f>(CS16-CZ16)*10^6</f>
        <v/>
      </c>
      <c r="DY16" s="2847">
        <f>(CT16-DC16)*10^6</f>
        <v/>
      </c>
      <c r="DZ16" s="2847">
        <f>(CW16-DD16)*10^6</f>
        <v/>
      </c>
      <c r="FX16" s="553" t="n"/>
    </row>
    <row customFormat="1" customHeight="1" ht="15" r="17" s="680">
      <c r="A17" s="433" t="n"/>
      <c r="B17" s="714" t="inlineStr">
        <is>
          <t>Résiliations totales</t>
        </is>
      </c>
      <c r="C17" s="425" t="inlineStr">
        <is>
          <t>PARC11</t>
        </is>
      </c>
      <c r="D17" s="3734" t="n">
        <v>-489674</v>
      </c>
      <c r="E17" s="3336" t="n">
        <v>-378528.2734442138</v>
      </c>
      <c r="F17" s="3336" t="n">
        <v>-111145.7265557862</v>
      </c>
      <c r="G17" s="3336" t="n">
        <v>-424235</v>
      </c>
      <c r="H17" s="757" t="n">
        <v>0.154251770834561</v>
      </c>
      <c r="I17" s="353" t="n"/>
      <c r="J17" s="3734" t="n">
        <v>-358348</v>
      </c>
      <c r="K17" s="3336" t="n">
        <v>-342061.021175419</v>
      </c>
      <c r="L17" s="3336" t="n">
        <v>-16286.97882458102</v>
      </c>
      <c r="M17" s="3336" t="n">
        <v>-358102</v>
      </c>
      <c r="N17" s="757" t="n">
        <v>0.0006869551133474872</v>
      </c>
      <c r="O17" s="482" t="n"/>
      <c r="P17" s="3734" t="n">
        <v>-462812</v>
      </c>
      <c r="Q17" s="3336" t="n">
        <v>-378528.2734442139</v>
      </c>
      <c r="R17" s="3336" t="n">
        <v>-84283.7265557861</v>
      </c>
      <c r="S17" s="3336" t="n">
        <v>-355054.1962442144</v>
      </c>
      <c r="T17" s="757" t="n">
        <v>0.3034967756913014</v>
      </c>
      <c r="U17" s="353" t="n"/>
      <c r="V17" s="3735" t="n">
        <v>-493626</v>
      </c>
      <c r="W17" s="3736" t="n">
        <v>-366372.522687949</v>
      </c>
      <c r="X17" s="3736" t="n">
        <v>-443006.267627463</v>
      </c>
      <c r="Y17" s="3736" t="n">
        <v>-127253.477312051</v>
      </c>
      <c r="Z17" s="3736" t="n">
        <v>-50619.73237253702</v>
      </c>
      <c r="AA17" s="3736" t="n">
        <v>-393708.803755786</v>
      </c>
      <c r="AB17" s="757" t="n">
        <v>0.2537845110169081</v>
      </c>
      <c r="AC17" s="353" t="n"/>
      <c r="AD17" s="3734" t="n"/>
      <c r="AE17" s="3336" t="n"/>
      <c r="AF17" s="3336" t="n"/>
      <c r="AG17" s="3336" t="n"/>
      <c r="AH17" s="3336" t="n"/>
      <c r="AI17" s="3336" t="n"/>
      <c r="AJ17" s="757" t="n"/>
      <c r="AK17" s="353" t="n"/>
      <c r="AL17" s="3734" t="n"/>
      <c r="AM17" s="3336" t="n"/>
      <c r="AN17" s="3336" t="n"/>
      <c r="AO17" s="3336" t="n"/>
      <c r="AP17" s="3336" t="n"/>
      <c r="AQ17" s="3336" t="n"/>
      <c r="AR17" s="3336" t="n"/>
      <c r="AS17" s="757" t="n"/>
      <c r="AT17" s="353" t="n"/>
      <c r="AU17" s="3734" t="n"/>
      <c r="AV17" s="3336" t="n"/>
      <c r="AW17" s="3336" t="n"/>
      <c r="AX17" s="3336" t="n"/>
      <c r="AY17" s="3336" t="n"/>
      <c r="AZ17" s="3336" t="n"/>
      <c r="BA17" s="757" t="n"/>
      <c r="BB17" s="482" t="n"/>
      <c r="BC17" s="3734" t="n"/>
      <c r="BD17" s="3336" t="n"/>
      <c r="BE17" s="3336" t="n"/>
      <c r="BF17" s="3336" t="n"/>
      <c r="BG17" s="3336" t="n"/>
      <c r="BH17" s="3336" t="n"/>
      <c r="BI17" s="757" t="n"/>
      <c r="BJ17" s="2862" t="n"/>
      <c r="BK17" s="3734" t="n"/>
      <c r="BL17" s="3336" t="n"/>
      <c r="BM17" s="3336" t="n"/>
      <c r="BN17" s="3336" t="n"/>
      <c r="BO17" s="3336" t="n"/>
      <c r="BP17" s="3336" t="n"/>
      <c r="BQ17" s="3336" t="n"/>
      <c r="BR17" s="757" t="n"/>
      <c r="BS17" s="482" t="n"/>
      <c r="BT17" s="3734" t="n"/>
      <c r="BU17" s="3336" t="n"/>
      <c r="BV17" s="3336" t="n"/>
      <c r="BW17" s="3336" t="n"/>
      <c r="BX17" s="3336" t="n"/>
      <c r="BY17" s="3336" t="n"/>
      <c r="BZ17" s="757" t="n"/>
      <c r="CA17" s="482" t="n"/>
      <c r="CB17" s="3734" t="n"/>
      <c r="CC17" s="3336" t="n"/>
      <c r="CD17" s="3336" t="n"/>
      <c r="CE17" s="3336" t="n"/>
      <c r="CF17" s="3336" t="n"/>
      <c r="CG17" s="3336" t="n"/>
      <c r="CH17" s="757" t="n"/>
      <c r="CI17" s="482" t="n"/>
      <c r="CJ17" s="3734" t="n"/>
      <c r="CK17" s="3336" t="n"/>
      <c r="CL17" s="3336" t="n"/>
      <c r="CM17" s="3336" t="n"/>
      <c r="CN17" s="3336" t="n"/>
      <c r="CO17" s="3737" t="n"/>
      <c r="CP17" s="757" t="n"/>
      <c r="CQ17" s="482" t="n"/>
      <c r="CR17" s="3737" t="n">
        <v>-1804460</v>
      </c>
      <c r="CS17" s="3737" t="n">
        <v>-1465490.090751796</v>
      </c>
      <c r="CT17" s="3737" t="n">
        <v>-1753840.267627463</v>
      </c>
      <c r="CU17" s="3737" t="n">
        <v>-338969.9092482042</v>
      </c>
      <c r="CV17" s="3737" t="n">
        <v>-50619.73237253702</v>
      </c>
      <c r="CW17" s="3737" t="n">
        <v>-1531100</v>
      </c>
      <c r="CX17" s="780">
        <f>IFERROR(CR17/CW17-1,"-")</f>
        <v/>
      </c>
      <c r="CY17" s="70" t="n"/>
      <c r="CZ17" s="3738" t="n">
        <v>-4457399.02603671</v>
      </c>
      <c r="DA17" s="3336" t="n">
        <v>-5130740.409787804</v>
      </c>
      <c r="DB17" s="3336" t="n"/>
      <c r="DC17" s="3336" t="n"/>
      <c r="DD17" s="3737" t="n">
        <v>-5346344.409881988</v>
      </c>
      <c r="DE17" s="353">
        <f>CZ17/DD17-1</f>
        <v/>
      </c>
      <c r="DF17" s="353">
        <f>DA17/DD17-1</f>
        <v/>
      </c>
      <c r="DG17" s="353">
        <f>DB17/DD17-1</f>
        <v/>
      </c>
      <c r="DH17" s="667">
        <f>DC17/DD17-1</f>
        <v/>
      </c>
      <c r="DI17" s="944" t="n"/>
      <c r="DJ17" s="3732" t="n"/>
      <c r="DK17" s="3732" t="n"/>
      <c r="DX17" s="2847">
        <f>(CS17-CZ17)*10^6</f>
        <v/>
      </c>
      <c r="DY17" s="2847">
        <f>(CT17-DC17)*10^6</f>
        <v/>
      </c>
      <c r="DZ17" s="2847">
        <f>(CW17-DD17)*10^6</f>
        <v/>
      </c>
    </row>
    <row customFormat="1" customHeight="1" ht="15" r="18" s="682">
      <c r="A18" s="716" t="n"/>
      <c r="B18" s="717" t="inlineStr">
        <is>
          <t>% résiliation</t>
        </is>
      </c>
      <c r="C18" s="425" t="inlineStr">
        <is>
          <t>PARC12</t>
        </is>
      </c>
      <c r="D18" s="718" t="n">
        <v>0.1688010878823653</v>
      </c>
      <c r="E18" s="353" t="n">
        <v>0.2034466251795117</v>
      </c>
      <c r="F18" s="353" t="n">
        <v>-0.03464553729714648</v>
      </c>
      <c r="G18" s="353" t="n">
        <v>0.4606678230702516</v>
      </c>
      <c r="H18" s="757" t="n">
        <v>-0.6335730879631609</v>
      </c>
      <c r="I18" s="353" t="n"/>
      <c r="J18" s="718" t="n">
        <v>0.2220905156313034</v>
      </c>
      <c r="K18" s="353" t="n">
        <v>0.2028397565922921</v>
      </c>
      <c r="L18" s="353" t="n">
        <v>0.01925075903901136</v>
      </c>
      <c r="M18" s="353" t="n">
        <v>0.1386645315906497</v>
      </c>
      <c r="N18" s="757" t="n">
        <v>0.6016389561458648</v>
      </c>
      <c r="O18" s="482" t="n"/>
      <c r="P18" s="718" t="n">
        <v>0.2341662376351449</v>
      </c>
      <c r="Q18" s="353" t="n">
        <v>0.2022364977397098</v>
      </c>
      <c r="R18" s="353" t="n">
        <v>0.03192973989543518</v>
      </c>
      <c r="S18" s="353" t="n">
        <v>0.1931092193559808</v>
      </c>
      <c r="T18" s="757" t="n">
        <v>0.2126103477404617</v>
      </c>
      <c r="U18" s="353" t="n"/>
      <c r="V18" s="3739" t="n">
        <v>0.2350922092585623</v>
      </c>
      <c r="W18" s="2672" t="n">
        <v>0.201587003567299</v>
      </c>
      <c r="X18" s="2672" t="n">
        <v>0.2341611657408673</v>
      </c>
      <c r="Y18" s="2672" t="n">
        <v>0.03350520569126328</v>
      </c>
      <c r="Z18" s="2672" t="n">
        <v>0.0009310435176950183</v>
      </c>
      <c r="AA18" s="2672" t="n">
        <v>0.2078309403093179</v>
      </c>
      <c r="AB18" s="757" t="n">
        <v>0.1311704066231478</v>
      </c>
      <c r="AC18" s="353" t="n"/>
      <c r="AD18" s="718" t="n"/>
      <c r="AE18" s="353" t="n"/>
      <c r="AF18" s="353" t="n"/>
      <c r="AG18" s="353" t="n"/>
      <c r="AH18" s="353" t="n"/>
      <c r="AI18" s="353" t="n"/>
      <c r="AJ18" s="757" t="n"/>
      <c r="AK18" s="353" t="n"/>
      <c r="AL18" s="718" t="n"/>
      <c r="AM18" s="353" t="n"/>
      <c r="AN18" s="353" t="n"/>
      <c r="AO18" s="353" t="n"/>
      <c r="AP18" s="353" t="n"/>
      <c r="AQ18" s="353" t="n"/>
      <c r="AR18" s="353" t="n"/>
      <c r="AS18" s="757" t="n"/>
      <c r="AT18" s="353" t="n"/>
      <c r="AU18" s="718" t="n"/>
      <c r="AV18" s="353" t="n"/>
      <c r="AW18" s="353" t="n"/>
      <c r="AX18" s="353" t="n"/>
      <c r="AY18" s="353" t="n"/>
      <c r="AZ18" s="353" t="n"/>
      <c r="BA18" s="757" t="n"/>
      <c r="BB18" s="482" t="n"/>
      <c r="BC18" s="718" t="n"/>
      <c r="BD18" s="353" t="n"/>
      <c r="BE18" s="353" t="n"/>
      <c r="BF18" s="353" t="n"/>
      <c r="BG18" s="353" t="n"/>
      <c r="BH18" s="353" t="n"/>
      <c r="BI18" s="757" t="n"/>
      <c r="BJ18" s="482" t="n"/>
      <c r="BK18" s="718" t="n"/>
      <c r="BL18" s="353" t="n"/>
      <c r="BM18" s="353" t="n"/>
      <c r="BN18" s="353" t="n"/>
      <c r="BO18" s="353" t="n"/>
      <c r="BP18" s="353" t="n"/>
      <c r="BQ18" s="353" t="n"/>
      <c r="BR18" s="757" t="n"/>
      <c r="BS18" s="482" t="n"/>
      <c r="BT18" s="718" t="n"/>
      <c r="BU18" s="353" t="n"/>
      <c r="BV18" s="353" t="n"/>
      <c r="BW18" s="353" t="n"/>
      <c r="BX18" s="353" t="n"/>
      <c r="BY18" s="353" t="n"/>
      <c r="BZ18" s="757" t="n"/>
      <c r="CA18" s="482" t="n"/>
      <c r="CB18" s="718" t="n"/>
      <c r="CC18" s="353" t="n"/>
      <c r="CD18" s="353" t="n"/>
      <c r="CE18" s="353" t="n"/>
      <c r="CF18" s="353" t="n"/>
      <c r="CG18" s="353" t="n"/>
      <c r="CH18" s="757" t="n"/>
      <c r="CI18" s="482" t="n"/>
      <c r="CJ18" s="718" t="n"/>
      <c r="CK18" s="353" t="n"/>
      <c r="CL18" s="353" t="n"/>
      <c r="CM18" s="353" t="n"/>
      <c r="CN18" s="353" t="n"/>
      <c r="CO18" s="353" t="n"/>
      <c r="CP18" s="757" t="n"/>
      <c r="CQ18" s="482" t="n"/>
      <c r="CR18" s="353" t="n">
        <v>0.2156361778231988</v>
      </c>
      <c r="CS18" s="353" t="n">
        <v>0.2024874189802178</v>
      </c>
      <c r="CT18" s="353" t="n">
        <v>0.2147850602529877</v>
      </c>
      <c r="CU18" s="353" t="n">
        <v>0.013148758842981</v>
      </c>
      <c r="CV18" s="353" t="n">
        <v>0.0008511175702110574</v>
      </c>
      <c r="CW18" s="353" t="n">
        <v>0.2487271557961306</v>
      </c>
      <c r="CX18" s="780">
        <f>IFERROR(CR18/CW18-1,"-")</f>
        <v/>
      </c>
      <c r="CY18" s="799" t="n"/>
      <c r="CZ18" s="799" t="n">
        <v>0.20095932407258</v>
      </c>
      <c r="DA18" s="353" t="n">
        <v>0.2094763579841599</v>
      </c>
      <c r="DB18" s="353" t="n"/>
      <c r="DC18" s="353" t="n"/>
      <c r="DD18" s="353" t="n">
        <v>0.2380632657299093</v>
      </c>
      <c r="DE18" s="353">
        <f>CZ18/DD18-1</f>
        <v/>
      </c>
      <c r="DF18" s="353">
        <f>DA18/DD18-1</f>
        <v/>
      </c>
      <c r="DG18" s="353">
        <f>DB18/DD18-1</f>
        <v/>
      </c>
      <c r="DH18" s="667">
        <f>DC18/DD18-1</f>
        <v/>
      </c>
      <c r="DI18" s="947" t="n"/>
      <c r="DJ18" s="3732" t="n"/>
      <c r="DX18" s="2847">
        <f>(CS18-CZ18)*10^6</f>
        <v/>
      </c>
      <c r="DY18" s="2847">
        <f>(CT18-DC18)*10^6</f>
        <v/>
      </c>
      <c r="DZ18" s="2847">
        <f>(CW18-DD18)*10^6</f>
        <v/>
      </c>
    </row>
    <row customFormat="1" customHeight="1" ht="15" r="19" s="680">
      <c r="A19" s="433" t="n"/>
      <c r="B19" s="714" t="inlineStr">
        <is>
          <t>Ventes nettes</t>
        </is>
      </c>
      <c r="C19" s="425" t="inlineStr">
        <is>
          <t>PARC13</t>
        </is>
      </c>
      <c r="D19" s="3734" t="n">
        <v>381</v>
      </c>
      <c r="E19" s="3336" t="n">
        <v>299.9999999999998</v>
      </c>
      <c r="F19" s="3336" t="n">
        <v>81.00000000000023</v>
      </c>
      <c r="G19" s="3336" t="n">
        <v>-396</v>
      </c>
      <c r="H19" s="757" t="n">
        <v>-1.962121212121212</v>
      </c>
      <c r="I19" s="353" t="n"/>
      <c r="J19" s="3734" t="n">
        <v>-355</v>
      </c>
      <c r="K19" s="3336" t="n">
        <v>299.9999999999998</v>
      </c>
      <c r="L19" s="3336" t="n">
        <v>-654.9999999999998</v>
      </c>
      <c r="M19" s="3336" t="n">
        <v>765</v>
      </c>
      <c r="N19" s="757" t="n">
        <v>-1.464052287581699</v>
      </c>
      <c r="O19" s="482" t="n"/>
      <c r="P19" s="3734" t="n">
        <v>-365</v>
      </c>
      <c r="Q19" s="3336" t="n">
        <v>299.9999999999998</v>
      </c>
      <c r="R19" s="3336" t="n">
        <v>-664.9999999999998</v>
      </c>
      <c r="S19" s="3336" t="n">
        <v>809</v>
      </c>
      <c r="T19" s="757" t="n">
        <v>-1.451174289245983</v>
      </c>
      <c r="U19" s="353" t="n"/>
      <c r="V19" s="3735" t="n">
        <v>-423</v>
      </c>
      <c r="W19" s="3736" t="n">
        <v>350</v>
      </c>
      <c r="X19" s="3736" t="n">
        <v>368</v>
      </c>
      <c r="Y19" s="3736" t="n">
        <v>-773</v>
      </c>
      <c r="Z19" s="3736" t="n">
        <v>-791</v>
      </c>
      <c r="AA19" s="3736" t="n">
        <v>536</v>
      </c>
      <c r="AB19" s="757" t="n">
        <v>-1.789179104477612</v>
      </c>
      <c r="AC19" s="353" t="n"/>
      <c r="AD19" s="3734" t="n"/>
      <c r="AE19" s="3336" t="n"/>
      <c r="AF19" s="3336" t="n"/>
      <c r="AG19" s="3336" t="n"/>
      <c r="AH19" s="3336" t="n"/>
      <c r="AI19" s="3336" t="n"/>
      <c r="AJ19" s="757" t="n"/>
      <c r="AK19" s="353" t="n"/>
      <c r="AL19" s="3734" t="n"/>
      <c r="AM19" s="3336" t="n"/>
      <c r="AN19" s="3336" t="n"/>
      <c r="AO19" s="3336" t="n"/>
      <c r="AP19" s="3336" t="n"/>
      <c r="AQ19" s="3336" t="n"/>
      <c r="AR19" s="3336" t="n"/>
      <c r="AS19" s="757" t="n"/>
      <c r="AT19" s="353" t="n"/>
      <c r="AU19" s="3734" t="n"/>
      <c r="AV19" s="3336" t="n"/>
      <c r="AW19" s="3336" t="n"/>
      <c r="AX19" s="3336" t="n"/>
      <c r="AY19" s="3336" t="n"/>
      <c r="AZ19" s="3336" t="n"/>
      <c r="BA19" s="757" t="n"/>
      <c r="BB19" s="482" t="n"/>
      <c r="BC19" s="3734" t="n"/>
      <c r="BD19" s="3336" t="n"/>
      <c r="BE19" s="3336" t="n"/>
      <c r="BF19" s="3336" t="n"/>
      <c r="BG19" s="3336" t="n"/>
      <c r="BH19" s="3336" t="n"/>
      <c r="BI19" s="757" t="n"/>
      <c r="BJ19" s="2862" t="n"/>
      <c r="BK19" s="3734" t="n"/>
      <c r="BL19" s="3336" t="n"/>
      <c r="BM19" s="3336" t="n"/>
      <c r="BN19" s="3336" t="n"/>
      <c r="BO19" s="3336" t="n"/>
      <c r="BP19" s="3336" t="n"/>
      <c r="BQ19" s="3336" t="n"/>
      <c r="BR19" s="757" t="n"/>
      <c r="BS19" s="482" t="n"/>
      <c r="BT19" s="3734" t="n"/>
      <c r="BU19" s="3336" t="n"/>
      <c r="BV19" s="3336" t="n"/>
      <c r="BW19" s="3336" t="n"/>
      <c r="BX19" s="3336" t="n"/>
      <c r="BY19" s="3336" t="n"/>
      <c r="BZ19" s="757" t="n"/>
      <c r="CA19" s="482" t="n"/>
      <c r="CB19" s="3734" t="n"/>
      <c r="CC19" s="3336" t="n"/>
      <c r="CD19" s="3336" t="n"/>
      <c r="CE19" s="3336" t="n"/>
      <c r="CF19" s="3336" t="n"/>
      <c r="CG19" s="3336" t="n"/>
      <c r="CH19" s="757" t="n"/>
      <c r="CI19" s="482" t="n"/>
      <c r="CJ19" s="3734" t="n"/>
      <c r="CK19" s="3336" t="n"/>
      <c r="CL19" s="3336" t="n"/>
      <c r="CM19" s="3336" t="n"/>
      <c r="CN19" s="3336" t="n"/>
      <c r="CO19" s="3737" t="n"/>
      <c r="CP19" s="757" t="n"/>
      <c r="CQ19" s="482" t="n"/>
      <c r="CR19" s="3737" t="n">
        <v>-762</v>
      </c>
      <c r="CS19" s="3737" t="n">
        <v>1249.999999999999</v>
      </c>
      <c r="CT19" s="3737" t="n">
        <v>29</v>
      </c>
      <c r="CU19" s="3737" t="n">
        <v>-2011.999999999999</v>
      </c>
      <c r="CV19" s="3737" t="n">
        <v>-791</v>
      </c>
      <c r="CW19" s="3737" t="n">
        <v>1714</v>
      </c>
      <c r="CX19" s="780">
        <f>IFERROR(CR19/CW19-1,"-")</f>
        <v/>
      </c>
      <c r="CY19" s="70" t="n"/>
      <c r="CZ19" s="3738" t="n">
        <v>4275</v>
      </c>
      <c r="DA19" s="3336" t="n">
        <v>4209</v>
      </c>
      <c r="DB19" s="3336" t="n"/>
      <c r="DC19" s="3336" t="n"/>
      <c r="DD19" s="3737" t="n">
        <v>7750.666666666667</v>
      </c>
      <c r="DE19" s="353">
        <f>CZ19/DD19-1</f>
        <v/>
      </c>
      <c r="DF19" s="353">
        <f>DA19/DD19-1</f>
        <v/>
      </c>
      <c r="DG19" s="353">
        <f>DB19/DD19-1</f>
        <v/>
      </c>
      <c r="DH19" s="667">
        <f>DC19/DD19-1</f>
        <v/>
      </c>
      <c r="DI19" s="944" t="n"/>
      <c r="DJ19" s="3732" t="n"/>
      <c r="DK19" s="3732" t="n"/>
      <c r="DX19" s="2847">
        <f>(CS19-CZ19)*10^6</f>
        <v/>
      </c>
      <c r="DY19" s="2847">
        <f>(CT19-DC19)*10^6</f>
        <v/>
      </c>
      <c r="DZ19" s="2847">
        <f>(CW19-DD19)*10^6</f>
        <v/>
      </c>
    </row>
    <row customFormat="1" customHeight="1" ht="15" r="20" s="680">
      <c r="A20" s="433" t="n"/>
      <c r="B20" s="714" t="inlineStr">
        <is>
          <t>Acroissement net</t>
        </is>
      </c>
      <c r="C20" s="425" t="inlineStr">
        <is>
          <t>PARC14</t>
        </is>
      </c>
      <c r="D20" s="3734" t="n">
        <v>-69503</v>
      </c>
      <c r="E20" s="3336" t="n">
        <v>19718.72655578615</v>
      </c>
      <c r="F20" s="3336" t="n">
        <v>-89221.72655578615</v>
      </c>
      <c r="G20" s="3336" t="n">
        <v>-63549</v>
      </c>
      <c r="H20" s="757" t="n">
        <v>0.09369148216337009</v>
      </c>
      <c r="I20" s="353" t="n"/>
      <c r="J20" s="3734" t="n">
        <v>129177</v>
      </c>
      <c r="K20" s="3336" t="n">
        <v>26842.72076006501</v>
      </c>
      <c r="L20" s="3336" t="n">
        <v>102334.279239935</v>
      </c>
      <c r="M20" s="3336" t="n">
        <v>-1385</v>
      </c>
      <c r="N20" s="757" t="n">
        <v>-94.26859205776174</v>
      </c>
      <c r="O20" s="482" t="n"/>
      <c r="P20" s="3734" t="n">
        <v>2558</v>
      </c>
      <c r="Q20" s="3336" t="n">
        <v>29254.44084150036</v>
      </c>
      <c r="R20" s="3336" t="n">
        <v>-26696.44084150036</v>
      </c>
      <c r="S20" s="3336" t="n">
        <v>20606.80375578563</v>
      </c>
      <c r="T20" s="757" t="n">
        <v>-0.8758662415425872</v>
      </c>
      <c r="U20" s="353" t="n"/>
      <c r="V20" s="3735" t="n">
        <v>-272884</v>
      </c>
      <c r="W20" s="3736" t="n">
        <v>28117.2008143552</v>
      </c>
      <c r="X20" s="3736" t="n">
        <v>-17067.00354718609</v>
      </c>
      <c r="Y20" s="3736" t="n">
        <v>-301001.2008143552</v>
      </c>
      <c r="Z20" s="3736" t="n">
        <v>-255816.9964528139</v>
      </c>
      <c r="AA20" s="3736" t="n">
        <v>14648.19624421402</v>
      </c>
      <c r="AB20" s="757" t="n">
        <v>-19.62918788433</v>
      </c>
      <c r="AC20" s="353" t="n"/>
      <c r="AD20" s="3734" t="n"/>
      <c r="AE20" s="3336" t="n"/>
      <c r="AF20" s="3336" t="n"/>
      <c r="AG20" s="3336" t="n"/>
      <c r="AH20" s="3336" t="n"/>
      <c r="AI20" s="3336" t="n"/>
      <c r="AJ20" s="757" t="n"/>
      <c r="AK20" s="353" t="n"/>
      <c r="AL20" s="3734" t="n"/>
      <c r="AM20" s="3336" t="n"/>
      <c r="AN20" s="3336" t="n"/>
      <c r="AO20" s="3336" t="n"/>
      <c r="AP20" s="3336" t="n"/>
      <c r="AQ20" s="3336" t="n"/>
      <c r="AR20" s="3336" t="n"/>
      <c r="AS20" s="757" t="n"/>
      <c r="AT20" s="353" t="n"/>
      <c r="AU20" s="3734" t="n"/>
      <c r="AV20" s="3336" t="n"/>
      <c r="AW20" s="3336" t="n"/>
      <c r="AX20" s="3336" t="n"/>
      <c r="AY20" s="3336" t="n"/>
      <c r="AZ20" s="3336" t="n"/>
      <c r="BA20" s="757" t="n"/>
      <c r="BB20" s="482" t="n"/>
      <c r="BC20" s="3734" t="n"/>
      <c r="BD20" s="3336" t="n"/>
      <c r="BE20" s="3336" t="n"/>
      <c r="BF20" s="3336" t="n"/>
      <c r="BG20" s="3336" t="n"/>
      <c r="BH20" s="3336" t="n"/>
      <c r="BI20" s="757" t="n"/>
      <c r="BJ20" s="2862" t="n"/>
      <c r="BK20" s="3734" t="n"/>
      <c r="BL20" s="3336" t="n"/>
      <c r="BM20" s="3336" t="n"/>
      <c r="BN20" s="3336" t="n"/>
      <c r="BO20" s="3336" t="n"/>
      <c r="BP20" s="3336" t="n"/>
      <c r="BQ20" s="3336" t="n"/>
      <c r="BR20" s="757" t="n"/>
      <c r="BS20" s="482" t="n"/>
      <c r="BT20" s="3734" t="n"/>
      <c r="BU20" s="3336" t="n"/>
      <c r="BV20" s="3336" t="n"/>
      <c r="BW20" s="3336" t="n"/>
      <c r="BX20" s="3336" t="n"/>
      <c r="BY20" s="3336" t="n"/>
      <c r="BZ20" s="757" t="n"/>
      <c r="CA20" s="482" t="n"/>
      <c r="CB20" s="3734" t="n"/>
      <c r="CC20" s="3336" t="n"/>
      <c r="CD20" s="3336" t="n"/>
      <c r="CE20" s="3336" t="n"/>
      <c r="CF20" s="3336" t="n"/>
      <c r="CG20" s="3336" t="n"/>
      <c r="CH20" s="757" t="n"/>
      <c r="CI20" s="482" t="n"/>
      <c r="CJ20" s="3734" t="n"/>
      <c r="CK20" s="3336" t="n"/>
      <c r="CL20" s="3336" t="n"/>
      <c r="CM20" s="3336" t="n"/>
      <c r="CN20" s="3336" t="n"/>
      <c r="CO20" s="3737" t="n"/>
      <c r="CP20" s="757" t="n"/>
      <c r="CQ20" s="482" t="n"/>
      <c r="CR20" s="3737" t="n">
        <v>-210652</v>
      </c>
      <c r="CS20" s="3737" t="n">
        <v>103933.0889717067</v>
      </c>
      <c r="CT20" s="3737" t="n">
        <v>45164.99645281397</v>
      </c>
      <c r="CU20" s="3737" t="n">
        <v>-314585.0889717067</v>
      </c>
      <c r="CV20" s="3737" t="n">
        <v>-255816.996452814</v>
      </c>
      <c r="CW20" s="3737" t="n">
        <v>-29679.00000000035</v>
      </c>
      <c r="CX20" s="780">
        <f>IFERROR(CR20/CW20-1,"-")</f>
        <v/>
      </c>
      <c r="CY20" s="70" t="n"/>
      <c r="CZ20" s="3738" t="n">
        <v>330968.895622273</v>
      </c>
      <c r="DA20" s="3336" t="n">
        <v>309671.0728976009</v>
      </c>
      <c r="DB20" s="3336" t="n"/>
      <c r="DC20" s="3336" t="n"/>
      <c r="DD20" s="3737" t="n">
        <v>-537906.3164065853</v>
      </c>
      <c r="DE20" s="353">
        <f>CZ20/DD20-1</f>
        <v/>
      </c>
      <c r="DF20" s="353">
        <f>DA20/DD20-1</f>
        <v/>
      </c>
      <c r="DG20" s="353">
        <f>DB20/DD20-1</f>
        <v/>
      </c>
      <c r="DH20" s="667">
        <f>DC20/DD20-1</f>
        <v/>
      </c>
      <c r="DI20" s="944" t="n"/>
      <c r="DJ20" s="3732" t="n"/>
      <c r="DK20" s="3732" t="n"/>
      <c r="DX20" s="2847">
        <f>(CS20-CZ20)*10^6</f>
        <v/>
      </c>
      <c r="DY20" s="2847">
        <f>(CT20-DC20)*10^6</f>
        <v/>
      </c>
      <c r="DZ20" s="2847">
        <f>(CW20-DD20)*10^6</f>
        <v/>
      </c>
    </row>
    <row customFormat="1" customHeight="1" ht="15" r="21" s="680">
      <c r="A21" s="433" t="n"/>
      <c r="B21" s="714" t="inlineStr">
        <is>
          <t>Flux d'inactivité(Prd) et résiliations(PoP)</t>
        </is>
      </c>
      <c r="C21" s="425" t="inlineStr">
        <is>
          <t>PARC15</t>
        </is>
      </c>
      <c r="D21" s="3734" t="n">
        <v>-489674</v>
      </c>
      <c r="E21" s="3336" t="n">
        <v>-378528.2734442138</v>
      </c>
      <c r="F21" s="3336" t="n">
        <v>-111145.7265557862</v>
      </c>
      <c r="G21" s="3336" t="n">
        <v>-424235</v>
      </c>
      <c r="H21" s="757" t="n">
        <v>0.154251770834561</v>
      </c>
      <c r="I21" s="353" t="n"/>
      <c r="J21" s="3734" t="n">
        <v>-358348</v>
      </c>
      <c r="K21" s="3336" t="n">
        <v>-342061.021175419</v>
      </c>
      <c r="L21" s="3336" t="n">
        <v>-16286.97882458102</v>
      </c>
      <c r="M21" s="3336" t="n">
        <v>-358102</v>
      </c>
      <c r="N21" s="757" t="n">
        <v>0.0006869551133474872</v>
      </c>
      <c r="O21" s="482" t="n"/>
      <c r="P21" s="3734" t="n">
        <v>-462812</v>
      </c>
      <c r="Q21" s="3336" t="n">
        <v>-378528.2734442139</v>
      </c>
      <c r="R21" s="3336" t="n">
        <v>-84283.7265557861</v>
      </c>
      <c r="S21" s="3336" t="n">
        <v>-355054.1962442144</v>
      </c>
      <c r="T21" s="757" t="n">
        <v>0.3034967756913014</v>
      </c>
      <c r="U21" s="353" t="n"/>
      <c r="V21" s="3735" t="n">
        <v>-493626</v>
      </c>
      <c r="W21" s="3736" t="n">
        <v>-366372.522687949</v>
      </c>
      <c r="X21" s="3736" t="n">
        <v>-443006.267627463</v>
      </c>
      <c r="Y21" s="3736" t="n">
        <v>-127253.477312051</v>
      </c>
      <c r="Z21" s="3736" t="n">
        <v>-50619.73237253702</v>
      </c>
      <c r="AA21" s="3736" t="n">
        <v>-393708.803755786</v>
      </c>
      <c r="AB21" s="757" t="n">
        <v>0.2537845110169081</v>
      </c>
      <c r="AC21" s="353" t="n"/>
      <c r="AD21" s="3734" t="n"/>
      <c r="AE21" s="3336" t="n"/>
      <c r="AF21" s="3336" t="n"/>
      <c r="AG21" s="3336" t="n"/>
      <c r="AH21" s="3336" t="n"/>
      <c r="AI21" s="3336" t="n"/>
      <c r="AJ21" s="757" t="n"/>
      <c r="AK21" s="353" t="n"/>
      <c r="AL21" s="3734" t="n"/>
      <c r="AM21" s="3336" t="n"/>
      <c r="AN21" s="3336" t="n"/>
      <c r="AO21" s="3336" t="n"/>
      <c r="AP21" s="3336" t="n"/>
      <c r="AQ21" s="3336" t="n"/>
      <c r="AR21" s="3336" t="n"/>
      <c r="AS21" s="757" t="n"/>
      <c r="AT21" s="353" t="n"/>
      <c r="AU21" s="3734" t="n"/>
      <c r="AV21" s="3336" t="n"/>
      <c r="AW21" s="3336" t="n"/>
      <c r="AX21" s="3336" t="n"/>
      <c r="AY21" s="3336" t="n"/>
      <c r="AZ21" s="3336" t="n"/>
      <c r="BA21" s="757" t="n"/>
      <c r="BB21" s="482" t="n"/>
      <c r="BC21" s="3734" t="n"/>
      <c r="BD21" s="3336" t="n"/>
      <c r="BE21" s="3336" t="n"/>
      <c r="BF21" s="3336" t="n"/>
      <c r="BG21" s="3336" t="n"/>
      <c r="BH21" s="3336" t="n"/>
      <c r="BI21" s="757" t="n"/>
      <c r="BJ21" s="2862" t="n"/>
      <c r="BK21" s="3734" t="n"/>
      <c r="BL21" s="3336" t="n"/>
      <c r="BM21" s="3336" t="n"/>
      <c r="BN21" s="3336" t="n"/>
      <c r="BO21" s="3336" t="n"/>
      <c r="BP21" s="3336" t="n"/>
      <c r="BQ21" s="3336" t="n"/>
      <c r="BR21" s="757" t="n"/>
      <c r="BS21" s="482" t="n"/>
      <c r="BT21" s="3734" t="n"/>
      <c r="BU21" s="3336" t="n"/>
      <c r="BV21" s="3336" t="n"/>
      <c r="BW21" s="3336" t="n"/>
      <c r="BX21" s="3336" t="n"/>
      <c r="BY21" s="3336" t="n"/>
      <c r="BZ21" s="757" t="n"/>
      <c r="CA21" s="482" t="n"/>
      <c r="CB21" s="3734" t="n"/>
      <c r="CC21" s="3336" t="n"/>
      <c r="CD21" s="3336" t="n"/>
      <c r="CE21" s="3336" t="n"/>
      <c r="CF21" s="3336" t="n"/>
      <c r="CG21" s="3336" t="n"/>
      <c r="CH21" s="757" t="n"/>
      <c r="CI21" s="482" t="n"/>
      <c r="CJ21" s="3734" t="n"/>
      <c r="CK21" s="3336" t="n"/>
      <c r="CL21" s="3336" t="n"/>
      <c r="CM21" s="3336" t="n"/>
      <c r="CN21" s="3336" t="n"/>
      <c r="CO21" s="3737" t="n"/>
      <c r="CP21" s="757" t="n"/>
      <c r="CQ21" s="482" t="n"/>
      <c r="CR21" s="3737" t="n">
        <v>-1804460</v>
      </c>
      <c r="CS21" s="3737" t="n">
        <v>-1465490.090751796</v>
      </c>
      <c r="CT21" s="3737" t="n">
        <v>-1753840.267627463</v>
      </c>
      <c r="CU21" s="3737" t="n">
        <v>-338969.9092482042</v>
      </c>
      <c r="CV21" s="3737" t="n">
        <v>-50619.73237253702</v>
      </c>
      <c r="CW21" s="3737" t="n">
        <v>-1531100</v>
      </c>
      <c r="CX21" s="780">
        <f>IFERROR(CR21/CW21-1,"-")</f>
        <v/>
      </c>
      <c r="CY21" s="70" t="n"/>
      <c r="CZ21" s="3738" t="n">
        <v>-4457399.02603671</v>
      </c>
      <c r="DA21" s="3336" t="n">
        <v>-5130740.409787804</v>
      </c>
      <c r="DB21" s="3336" t="n"/>
      <c r="DC21" s="3336" t="n"/>
      <c r="DD21" s="3737" t="n">
        <v>-5346344.409881988</v>
      </c>
      <c r="DE21" s="353">
        <f>CZ21/DD21-1</f>
        <v/>
      </c>
      <c r="DF21" s="353">
        <f>DA21/DD21-1</f>
        <v/>
      </c>
      <c r="DG21" s="353">
        <f>DB21/DD21-1</f>
        <v/>
      </c>
      <c r="DH21" s="667">
        <f>DC21/DD21-1</f>
        <v/>
      </c>
      <c r="DI21" s="944" t="n"/>
      <c r="DJ21" s="3732" t="n"/>
      <c r="DK21" s="3732" t="n"/>
      <c r="DX21" s="2847">
        <f>(CS21-CZ21)*10^6</f>
        <v/>
      </c>
      <c r="DY21" s="2847">
        <f>(CT21-DC21)*10^6</f>
        <v/>
      </c>
      <c r="DZ21" s="2847">
        <f>(CW21-DD21)*10^6</f>
        <v/>
      </c>
      <c r="FT21" s="3740" t="n"/>
    </row>
    <row customFormat="1" customHeight="1" ht="15" r="22" s="682">
      <c r="A22" s="716" t="n"/>
      <c r="B22" s="717" t="inlineStr">
        <is>
          <t>Taux de churn annualisé</t>
        </is>
      </c>
      <c r="C22" s="425" t="inlineStr">
        <is>
          <t>PARC16</t>
        </is>
      </c>
      <c r="D22" s="718" t="n">
        <v>1.134338130742276</v>
      </c>
      <c r="E22" s="353" t="n">
        <v>0.8430136696001489</v>
      </c>
      <c r="F22" s="353" t="n">
        <v>0.2913244611421273</v>
      </c>
      <c r="G22" s="353" t="n">
        <v>0.8847191089803057</v>
      </c>
      <c r="H22" s="757" t="n">
        <v>0.2821449420818682</v>
      </c>
      <c r="I22" s="353" t="n"/>
      <c r="J22" s="718" t="n">
        <v>0.8234466752792853</v>
      </c>
      <c r="K22" s="353" t="n">
        <v>0.7581412425359733</v>
      </c>
      <c r="L22" s="353" t="n">
        <v>0.06530543274331202</v>
      </c>
      <c r="M22" s="353" t="n">
        <v>0.7551388039081233</v>
      </c>
      <c r="N22" s="757" t="n">
        <v>0.09045737156883393</v>
      </c>
      <c r="O22" s="482" t="n"/>
      <c r="P22" s="718" t="n">
        <v>1.051200180651509</v>
      </c>
      <c r="Q22" s="353" t="n">
        <v>0.8350231725167685</v>
      </c>
      <c r="R22" s="353" t="n">
        <v>0.2161770081347403</v>
      </c>
      <c r="S22" s="353" t="n">
        <v>0.7465143464553849</v>
      </c>
      <c r="T22" s="757" t="n">
        <v>0.408144646707514</v>
      </c>
      <c r="U22" s="353" t="n"/>
      <c r="V22" s="3739" t="n">
        <v>1.151058128543962</v>
      </c>
      <c r="W22" s="2672" t="n">
        <v>0.803828950273637</v>
      </c>
      <c r="X22" s="2672" t="n">
        <v>1.007413382448457</v>
      </c>
      <c r="Y22" s="2672" t="n">
        <v>0.3472291782703255</v>
      </c>
      <c r="Z22" s="2672" t="n">
        <v>0.1436447460955055</v>
      </c>
      <c r="AA22" s="2672" t="n">
        <v>0.8253060259962446</v>
      </c>
      <c r="AB22" s="757" t="n">
        <v>0.3947046214214849</v>
      </c>
      <c r="AC22" s="353" t="n"/>
      <c r="AD22" s="718" t="n"/>
      <c r="AE22" s="353" t="n"/>
      <c r="AF22" s="353" t="n"/>
      <c r="AG22" s="353" t="n"/>
      <c r="AH22" s="353" t="n"/>
      <c r="AI22" s="353" t="n"/>
      <c r="AJ22" s="757" t="n"/>
      <c r="AK22" s="353" t="n"/>
      <c r="AL22" s="718" t="n"/>
      <c r="AM22" s="353" t="n"/>
      <c r="AN22" s="353" t="n"/>
      <c r="AO22" s="353" t="n"/>
      <c r="AP22" s="353" t="n"/>
      <c r="AQ22" s="353" t="n"/>
      <c r="AR22" s="353" t="n"/>
      <c r="AS22" s="757" t="n"/>
      <c r="AT22" s="353" t="n"/>
      <c r="AU22" s="718" t="n"/>
      <c r="AV22" s="353" t="n"/>
      <c r="AW22" s="353" t="n"/>
      <c r="AX22" s="353" t="n"/>
      <c r="AY22" s="353" t="n"/>
      <c r="AZ22" s="353" t="n"/>
      <c r="BA22" s="757" t="n"/>
      <c r="BB22" s="482" t="n"/>
      <c r="BC22" s="718" t="n"/>
      <c r="BD22" s="353" t="n"/>
      <c r="BE22" s="353" t="n"/>
      <c r="BF22" s="353" t="n"/>
      <c r="BG22" s="353" t="n"/>
      <c r="BH22" s="353" t="n"/>
      <c r="BI22" s="757" t="n"/>
      <c r="BJ22" s="2862" t="n"/>
      <c r="BK22" s="718" t="n"/>
      <c r="BL22" s="353" t="n"/>
      <c r="BM22" s="353" t="n"/>
      <c r="BN22" s="353" t="n"/>
      <c r="BO22" s="353" t="n"/>
      <c r="BP22" s="353" t="n"/>
      <c r="BQ22" s="353" t="n"/>
      <c r="BR22" s="757" t="n"/>
      <c r="BS22" s="482" t="n"/>
      <c r="BT22" s="718" t="n"/>
      <c r="BU22" s="353" t="n"/>
      <c r="BV22" s="353" t="n"/>
      <c r="BW22" s="353" t="n"/>
      <c r="BX22" s="353" t="n"/>
      <c r="BY22" s="353" t="n"/>
      <c r="BZ22" s="757" t="n"/>
      <c r="CA22" s="482" t="n"/>
      <c r="CB22" s="718" t="n"/>
      <c r="CC22" s="353" t="n"/>
      <c r="CD22" s="353" t="n"/>
      <c r="CE22" s="353" t="n"/>
      <c r="CF22" s="353" t="n"/>
      <c r="CG22" s="353" t="n"/>
      <c r="CH22" s="757" t="n"/>
      <c r="CI22" s="482" t="n"/>
      <c r="CJ22" s="718" t="n"/>
      <c r="CK22" s="353" t="n"/>
      <c r="CL22" s="353" t="n"/>
      <c r="CM22" s="353" t="n"/>
      <c r="CN22" s="353" t="n"/>
      <c r="CO22" s="882" t="n"/>
      <c r="CP22" s="757" t="n"/>
      <c r="CQ22" s="482" t="n"/>
      <c r="CR22" s="882" t="n">
        <v>1.058331251095506</v>
      </c>
      <c r="CS22" s="882" t="n">
        <v>0.8094654292690497</v>
      </c>
      <c r="CT22" s="882" t="n">
        <v>1.00333384642419</v>
      </c>
      <c r="CU22" s="882" t="n">
        <v>0.2488658218264559</v>
      </c>
      <c r="CV22" s="882" t="n">
        <v>0.05499740467131553</v>
      </c>
      <c r="CW22" s="882" t="n">
        <v>0.7985388615186795</v>
      </c>
      <c r="CX22" s="780">
        <f>IFERROR(CR22/CW22-1,"-")</f>
        <v/>
      </c>
      <c r="CY22" s="799" t="n"/>
      <c r="CZ22" s="915" t="n">
        <v>0.803829136023569</v>
      </c>
      <c r="DA22" s="353" t="n">
        <v>0.9541484339092986</v>
      </c>
      <c r="DB22" s="353" t="n"/>
      <c r="DC22" s="353" t="n"/>
      <c r="DD22" s="882" t="n">
        <v>0.9733875991017747</v>
      </c>
      <c r="DE22" s="353">
        <f>CZ22/DD22-1</f>
        <v/>
      </c>
      <c r="DF22" s="353">
        <f>DA22/DD22-1</f>
        <v/>
      </c>
      <c r="DG22" s="353">
        <f>DB22/DD22-1</f>
        <v/>
      </c>
      <c r="DH22" s="667">
        <f>DC22/DD22-1</f>
        <v/>
      </c>
      <c r="DI22" s="947" t="n"/>
      <c r="DX22" s="2847">
        <f>(CS22-CZ22)*10^6</f>
        <v/>
      </c>
      <c r="DY22" s="2847">
        <f>(CT22-DC22)*10^6</f>
        <v/>
      </c>
      <c r="DZ22" s="2847">
        <f>(CW22-DD22)*10^6</f>
        <v/>
      </c>
    </row>
    <row customFormat="1" customHeight="1" ht="15" r="23" s="680">
      <c r="A23" s="719" t="n"/>
      <c r="B23" s="720" t="inlineStr">
        <is>
          <t>Parc Total (Prépayé &amp; Postpayé)</t>
        </is>
      </c>
      <c r="C23" s="425" t="inlineStr">
        <is>
          <t>PARC17</t>
        </is>
      </c>
      <c r="D23" s="3741" t="n">
        <v>5231071</v>
      </c>
      <c r="E23" s="3742" t="n">
        <v>5474297.920062047</v>
      </c>
      <c r="F23" s="3742" t="n">
        <v>-243226.9200620474</v>
      </c>
      <c r="G23" s="3742" t="n">
        <v>5766404</v>
      </c>
      <c r="H23" s="756" t="n">
        <v>-0.0928365407626659</v>
      </c>
      <c r="I23" s="780" t="n"/>
      <c r="J23" s="3741" t="n">
        <v>5359893</v>
      </c>
      <c r="K23" s="3742" t="n">
        <v>5501440.640822113</v>
      </c>
      <c r="L23" s="3742" t="n">
        <v>-141547.6408221126</v>
      </c>
      <c r="M23" s="3742" t="n">
        <v>5765784</v>
      </c>
      <c r="N23" s="756" t="n">
        <v>-0.07039649768357603</v>
      </c>
      <c r="O23" s="659" t="n"/>
      <c r="P23" s="3741" t="n">
        <v>5362086</v>
      </c>
      <c r="Q23" s="3742" t="n">
        <v>5530995.081663613</v>
      </c>
      <c r="R23" s="3742" t="n">
        <v>-168909.0816636132</v>
      </c>
      <c r="S23" s="3742" t="n">
        <v>5787199.803755785</v>
      </c>
      <c r="T23" s="756" t="n">
        <v>-0.0734575992140265</v>
      </c>
      <c r="U23" s="780" t="n"/>
      <c r="V23" s="3743" t="n">
        <v>5088779</v>
      </c>
      <c r="W23" s="3744" t="n">
        <v>5559462.28247797</v>
      </c>
      <c r="X23" s="3744" t="n">
        <v>5345387.663119481</v>
      </c>
      <c r="Y23" s="3744" t="n">
        <v>-470683.2824779702</v>
      </c>
      <c r="Z23" s="3744" t="n">
        <v>-256608.6631194809</v>
      </c>
      <c r="AA23" s="3744" t="n">
        <v>5802383.999999999</v>
      </c>
      <c r="AB23" s="833" t="n">
        <v>-0.1229847938364643</v>
      </c>
      <c r="AC23" s="780" t="n"/>
      <c r="AD23" s="3741" t="n"/>
      <c r="AE23" s="3742" t="n"/>
      <c r="AF23" s="3742" t="n"/>
      <c r="AG23" s="3742" t="n"/>
      <c r="AH23" s="3742" t="n"/>
      <c r="AI23" s="3742" t="n"/>
      <c r="AJ23" s="756" t="n"/>
      <c r="AK23" s="780" t="n"/>
      <c r="AL23" s="3741" t="n"/>
      <c r="AM23" s="3742" t="n"/>
      <c r="AN23" s="3742" t="n"/>
      <c r="AO23" s="3742" t="n"/>
      <c r="AP23" s="3742" t="n"/>
      <c r="AQ23" s="3742" t="n"/>
      <c r="AR23" s="3742" t="n"/>
      <c r="AS23" s="756" t="n"/>
      <c r="AT23" s="780" t="n"/>
      <c r="AU23" s="3741" t="n"/>
      <c r="AV23" s="3742" t="n"/>
      <c r="AW23" s="3742" t="n"/>
      <c r="AX23" s="3742" t="n"/>
      <c r="AY23" s="3742" t="n"/>
      <c r="AZ23" s="3742" t="n"/>
      <c r="BA23" s="756" t="n"/>
      <c r="BB23" s="659" t="n"/>
      <c r="BC23" s="3741" t="n"/>
      <c r="BD23" s="3742" t="n"/>
      <c r="BE23" s="3742" t="n"/>
      <c r="BF23" s="3742" t="n"/>
      <c r="BG23" s="3742" t="n"/>
      <c r="BH23" s="3742" t="n"/>
      <c r="BI23" s="756" t="n"/>
      <c r="BJ23" s="3067" t="n"/>
      <c r="BK23" s="3741" t="n"/>
      <c r="BL23" s="3742" t="n"/>
      <c r="BM23" s="3742" t="n"/>
      <c r="BN23" s="3742" t="n"/>
      <c r="BO23" s="3742" t="n"/>
      <c r="BP23" s="3742" t="n"/>
      <c r="BQ23" s="3742" t="n"/>
      <c r="BR23" s="756" t="n"/>
      <c r="BS23" s="659" t="n"/>
      <c r="BT23" s="3741" t="n"/>
      <c r="BU23" s="3742" t="n"/>
      <c r="BV23" s="3742" t="n"/>
      <c r="BW23" s="3742" t="n"/>
      <c r="BX23" s="3742" t="n"/>
      <c r="BY23" s="3742" t="n"/>
      <c r="BZ23" s="756" t="n"/>
      <c r="CA23" s="659" t="n"/>
      <c r="CB23" s="3741" t="n"/>
      <c r="CC23" s="3742" t="n"/>
      <c r="CD23" s="3742" t="n"/>
      <c r="CE23" s="3742" t="n"/>
      <c r="CF23" s="3742" t="n"/>
      <c r="CG23" s="3742" t="n"/>
      <c r="CH23" s="756" t="n"/>
      <c r="CI23" s="659" t="n"/>
      <c r="CJ23" s="3741" t="n"/>
      <c r="CK23" s="3742" t="n"/>
      <c r="CL23" s="3742" t="n"/>
      <c r="CM23" s="3742" t="n"/>
      <c r="CN23" s="3742" t="n"/>
      <c r="CO23" s="3745" t="n"/>
      <c r="CP23" s="756" t="n"/>
      <c r="CQ23" s="659" t="n"/>
      <c r="CR23" s="3745" t="n">
        <v>5088779</v>
      </c>
      <c r="CS23" s="3745" t="n">
        <v>5559462.282477968</v>
      </c>
      <c r="CT23" s="3745" t="n">
        <v>5345386.996452814</v>
      </c>
      <c r="CU23" s="3745" t="n">
        <v>-470683.2824779684</v>
      </c>
      <c r="CV23" s="3745" t="n">
        <v>-256607.996452814</v>
      </c>
      <c r="CW23" s="3745" t="n">
        <v>5802384</v>
      </c>
      <c r="CX23" s="780">
        <f>IFERROR(CR23/CW23-1,"-")</f>
        <v/>
      </c>
      <c r="CY23" s="248" t="n"/>
      <c r="CZ23" s="3746" t="n">
        <v>5789523.40553512</v>
      </c>
      <c r="DA23" s="3742" t="n">
        <v>5614073.423157683</v>
      </c>
      <c r="DB23" s="3742" t="n"/>
      <c r="DC23" s="3742" t="n"/>
      <c r="DD23" s="3745" t="n">
        <v>5300193.350260082</v>
      </c>
      <c r="DE23" s="780">
        <f>CZ23/DD23-1</f>
        <v/>
      </c>
      <c r="DF23" s="780">
        <f>DA23/DD23-1</f>
        <v/>
      </c>
      <c r="DG23" s="780">
        <f>DB23/DD23-1</f>
        <v/>
      </c>
      <c r="DH23" s="934">
        <f>DC23/DD23-1</f>
        <v/>
      </c>
      <c r="DI23" s="945" t="n"/>
      <c r="DJ23" s="3731" t="n"/>
      <c r="DK23" s="3732" t="n"/>
      <c r="DL23" s="681" t="n"/>
      <c r="DM23" s="681" t="n"/>
      <c r="DN23" s="681" t="n"/>
      <c r="DO23" s="681" t="n"/>
      <c r="DP23" s="681" t="n"/>
      <c r="DQ23" s="681" t="n"/>
      <c r="DR23" s="681" t="n"/>
      <c r="DS23" s="681" t="n"/>
      <c r="DT23" s="681" t="n"/>
      <c r="DU23" s="681" t="n"/>
      <c r="DV23" s="681" t="n"/>
      <c r="DW23" s="681" t="n"/>
      <c r="DX23" s="2847">
        <f>(CS23-CZ23)*10^6</f>
        <v/>
      </c>
      <c r="DY23" s="2847">
        <f>(CT23-DC23)*10^6</f>
        <v/>
      </c>
      <c r="DZ23" s="2847">
        <f>(CW23-DD23)*10^6</f>
        <v/>
      </c>
      <c r="EA23" s="681" t="n"/>
      <c r="EB23" s="681" t="n"/>
      <c r="EC23" s="681" t="n"/>
      <c r="ED23" s="681" t="n"/>
      <c r="EE23" s="681" t="n"/>
      <c r="EF23" s="681" t="n"/>
      <c r="EG23" s="681" t="n"/>
      <c r="EH23" s="681" t="n"/>
      <c r="EI23" s="681" t="n"/>
      <c r="EJ23" s="681" t="n"/>
      <c r="EK23" s="681" t="n"/>
      <c r="EL23" s="681" t="n"/>
      <c r="EM23" s="681" t="n"/>
      <c r="EN23" s="681" t="n"/>
      <c r="EO23" s="681" t="n"/>
      <c r="EP23" s="681" t="n"/>
      <c r="EQ23" s="681" t="n"/>
      <c r="ER23" s="681" t="n"/>
      <c r="ES23" s="681" t="n"/>
      <c r="ET23" s="681" t="n"/>
      <c r="EU23" s="681" t="n"/>
      <c r="EV23" s="681" t="n"/>
      <c r="EW23" s="681" t="n"/>
      <c r="EX23" s="681" t="n"/>
      <c r="EY23" s="681" t="n"/>
      <c r="EZ23" s="681" t="n"/>
      <c r="FA23" s="681" t="n"/>
      <c r="FB23" s="681" t="n"/>
      <c r="FC23" s="681" t="n"/>
      <c r="FD23" s="681" t="n"/>
      <c r="FE23" s="681" t="n"/>
      <c r="FF23" s="681" t="n"/>
      <c r="FG23" s="681" t="n"/>
      <c r="FH23" s="681" t="n"/>
      <c r="FI23" s="681" t="n"/>
      <c r="FJ23" s="681" t="n"/>
      <c r="FK23" s="681" t="n"/>
      <c r="FL23" s="681" t="n"/>
      <c r="FM23" s="681" t="n"/>
      <c r="FN23" s="681" t="n"/>
      <c r="FO23" s="681" t="n"/>
      <c r="FP23" s="681" t="n"/>
      <c r="FQ23" s="681" t="n"/>
      <c r="FR23" s="681" t="n"/>
      <c r="FS23" s="681" t="n"/>
    </row>
    <row customFormat="1" customHeight="1" ht="15" r="24" s="680">
      <c r="A24" s="433" t="n"/>
      <c r="B24" s="714" t="inlineStr">
        <is>
          <t>Parc Moyen Total</t>
        </is>
      </c>
      <c r="C24" s="425" t="inlineStr">
        <is>
          <t>PARC18</t>
        </is>
      </c>
      <c r="D24" s="3734" t="n">
        <v>5265632</v>
      </c>
      <c r="E24" s="3336" t="n">
        <v>5464288.556784155</v>
      </c>
      <c r="F24" s="3336" t="n">
        <v>-198656.5567841548</v>
      </c>
      <c r="G24" s="3336" t="n">
        <v>5798376.5</v>
      </c>
      <c r="H24" s="757" t="n">
        <v>-0.09187821798049856</v>
      </c>
      <c r="I24" s="353" t="n"/>
      <c r="J24" s="3734" t="n">
        <v>5295482</v>
      </c>
      <c r="K24" s="3336" t="n">
        <v>5487869.28044208</v>
      </c>
      <c r="L24" s="3336" t="n">
        <v>-192387.2804420795</v>
      </c>
      <c r="M24" s="3336" t="n">
        <v>5766094</v>
      </c>
      <c r="N24" s="757" t="n">
        <v>-0.08161712244025154</v>
      </c>
      <c r="O24" s="482" t="n"/>
      <c r="P24" s="3734" t="n">
        <v>5360989.5</v>
      </c>
      <c r="Q24" s="3336" t="n">
        <v>5516217.861242862</v>
      </c>
      <c r="R24" s="3336" t="n">
        <v>-155228.3612428624</v>
      </c>
      <c r="S24" s="3336" t="n">
        <v>5776491.901877893</v>
      </c>
      <c r="T24" s="757" t="n">
        <v>-0.07192988563574654</v>
      </c>
      <c r="U24" s="353" t="n"/>
      <c r="V24" s="3735" t="n">
        <v>5225432.5</v>
      </c>
      <c r="W24" s="3736" t="n">
        <v>5545228.68207079</v>
      </c>
      <c r="X24" s="3736" t="n">
        <v>5353737.164893074</v>
      </c>
      <c r="Y24" s="3736" t="n">
        <v>-319796.1820707899</v>
      </c>
      <c r="Z24" s="3736" t="n">
        <v>-128304.664893074</v>
      </c>
      <c r="AA24" s="3736" t="n">
        <v>5794791.901877892</v>
      </c>
      <c r="AB24" s="757" t="n">
        <v>-0.09825364077239473</v>
      </c>
      <c r="AC24" s="353" t="n"/>
      <c r="AD24" s="3734" t="n"/>
      <c r="AE24" s="3336" t="n"/>
      <c r="AF24" s="3336" t="n"/>
      <c r="AG24" s="3336" t="n"/>
      <c r="AH24" s="3336" t="n"/>
      <c r="AI24" s="3336" t="n"/>
      <c r="AJ24" s="757" t="n"/>
      <c r="AK24" s="353" t="n"/>
      <c r="AL24" s="3734" t="n"/>
      <c r="AM24" s="3336" t="n"/>
      <c r="AN24" s="3336" t="n"/>
      <c r="AO24" s="3336" t="n"/>
      <c r="AP24" s="3336" t="n"/>
      <c r="AQ24" s="3336" t="n"/>
      <c r="AR24" s="3336" t="n"/>
      <c r="AS24" s="757" t="n"/>
      <c r="AT24" s="353" t="n"/>
      <c r="AU24" s="3734" t="n"/>
      <c r="AV24" s="3336" t="n"/>
      <c r="AW24" s="3336" t="n"/>
      <c r="AX24" s="3336" t="n"/>
      <c r="AY24" s="3336" t="n"/>
      <c r="AZ24" s="3336" t="n"/>
      <c r="BA24" s="757" t="n"/>
      <c r="BB24" s="482" t="n"/>
      <c r="BC24" s="3734" t="n"/>
      <c r="BD24" s="3336" t="n"/>
      <c r="BE24" s="3336" t="n"/>
      <c r="BF24" s="3336" t="n"/>
      <c r="BG24" s="3336" t="n"/>
      <c r="BH24" s="3336" t="n"/>
      <c r="BI24" s="757" t="n"/>
      <c r="BJ24" s="2862" t="n"/>
      <c r="BK24" s="3734" t="n"/>
      <c r="BL24" s="3336" t="n"/>
      <c r="BM24" s="3336" t="n"/>
      <c r="BN24" s="3336" t="n"/>
      <c r="BO24" s="3336" t="n"/>
      <c r="BP24" s="3336" t="n"/>
      <c r="BQ24" s="3336" t="n"/>
      <c r="BR24" s="757" t="n"/>
      <c r="BS24" s="482" t="n"/>
      <c r="BT24" s="3734" t="n"/>
      <c r="BU24" s="3336" t="n"/>
      <c r="BV24" s="3336" t="n"/>
      <c r="BW24" s="3336" t="n"/>
      <c r="BX24" s="3336" t="n"/>
      <c r="BY24" s="3336" t="n"/>
      <c r="BZ24" s="757" t="n"/>
      <c r="CA24" s="482" t="n"/>
      <c r="CB24" s="3734" t="n"/>
      <c r="CC24" s="3336" t="n"/>
      <c r="CD24" s="3336" t="n"/>
      <c r="CE24" s="3336" t="n"/>
      <c r="CF24" s="3336" t="n"/>
      <c r="CG24" s="3336" t="n"/>
      <c r="CH24" s="757" t="n"/>
      <c r="CI24" s="482" t="n"/>
      <c r="CJ24" s="3734" t="n"/>
      <c r="CK24" s="3336" t="n"/>
      <c r="CL24" s="3336" t="n"/>
      <c r="CM24" s="3336" t="n"/>
      <c r="CN24" s="3336" t="n"/>
      <c r="CO24" s="3737" t="n"/>
      <c r="CP24" s="757" t="n"/>
      <c r="CQ24" s="482" t="n"/>
      <c r="CR24" s="3737" t="n">
        <v>5194486</v>
      </c>
      <c r="CS24" s="3737" t="n">
        <v>5506870.737992115</v>
      </c>
      <c r="CT24" s="3737" t="n">
        <v>5322789.998226407</v>
      </c>
      <c r="CU24" s="3737" t="n">
        <v>-312384.7379921153</v>
      </c>
      <c r="CV24" s="3737" t="n">
        <v>-128303.998226407</v>
      </c>
      <c r="CW24" s="3737" t="n">
        <v>5816366.5</v>
      </c>
      <c r="CX24" s="780">
        <f>IFERROR(CR24/CW24-1,"-")</f>
        <v/>
      </c>
      <c r="CY24" s="70" t="n"/>
      <c r="CZ24" s="3738" t="n">
        <v>5621901.457723984</v>
      </c>
      <c r="DA24" s="3336" t="n">
        <v>5457133.386708882</v>
      </c>
      <c r="DB24" s="3336" t="n"/>
      <c r="DC24" s="3336" t="n"/>
      <c r="DD24" s="3737" t="n">
        <v>5565271.175130041</v>
      </c>
      <c r="DE24" s="353">
        <f>CZ24/DD24-1</f>
        <v/>
      </c>
      <c r="DF24" s="353">
        <f>DA24/DD24-1</f>
        <v/>
      </c>
      <c r="DG24" s="353">
        <f>DB24/DD24-1</f>
        <v/>
      </c>
      <c r="DH24" s="667">
        <f>DC24/DD24-1</f>
        <v/>
      </c>
      <c r="DI24" s="944" t="n"/>
      <c r="DJ24" s="3732" t="n"/>
      <c r="DK24" s="3732" t="n"/>
      <c r="DX24" s="2847">
        <f>(CS24-CZ24)*10^6</f>
        <v/>
      </c>
      <c r="DY24" s="2847">
        <f>(CT24-DC24)*10^6</f>
        <v/>
      </c>
      <c r="DZ24" s="2847">
        <f>(CW24-DD24)*10^6</f>
        <v/>
      </c>
    </row>
    <row customFormat="1" customHeight="1" ht="15" r="25" s="680">
      <c r="A25" s="719" t="n"/>
      <c r="B25" s="720" t="inlineStr">
        <is>
          <t>Parc Actif</t>
        </is>
      </c>
      <c r="C25" s="425" t="inlineStr">
        <is>
          <t>PARC19</t>
        </is>
      </c>
      <c r="D25" s="3741" t="n">
        <v>5231071</v>
      </c>
      <c r="E25" s="3742" t="n">
        <v>5474297.920062047</v>
      </c>
      <c r="F25" s="3742" t="n">
        <v>-243226.9200620474</v>
      </c>
      <c r="G25" s="3742" t="n">
        <v>5766404</v>
      </c>
      <c r="H25" s="756" t="n">
        <v>-0.0928365407626659</v>
      </c>
      <c r="I25" s="780" t="n"/>
      <c r="J25" s="3741" t="n">
        <v>5359893</v>
      </c>
      <c r="K25" s="3742" t="n">
        <v>5501440.640822113</v>
      </c>
      <c r="L25" s="3742" t="n">
        <v>-141547.6408221126</v>
      </c>
      <c r="M25" s="3742" t="n">
        <v>5765784</v>
      </c>
      <c r="N25" s="756" t="n">
        <v>-0.07039649768357603</v>
      </c>
      <c r="O25" s="659" t="n"/>
      <c r="P25" s="3741" t="n">
        <v>5362086</v>
      </c>
      <c r="Q25" s="3742" t="n">
        <v>5530995.081663613</v>
      </c>
      <c r="R25" s="3742" t="n">
        <v>-168909.0816636132</v>
      </c>
      <c r="S25" s="3742" t="n">
        <v>5787199.803755785</v>
      </c>
      <c r="T25" s="756" t="n">
        <v>-0.0734575992140265</v>
      </c>
      <c r="U25" s="780" t="n"/>
      <c r="V25" s="3743" t="n">
        <v>5088779</v>
      </c>
      <c r="W25" s="3744" t="n">
        <v>5559462.28247797</v>
      </c>
      <c r="X25" s="3744" t="n">
        <v>5345387.663119481</v>
      </c>
      <c r="Y25" s="3744" t="n">
        <v>-470683.2824779702</v>
      </c>
      <c r="Z25" s="3744" t="n">
        <v>-256608.6631194809</v>
      </c>
      <c r="AA25" s="3744" t="n">
        <v>5802383.999999999</v>
      </c>
      <c r="AB25" s="833" t="n">
        <v>-0.1229847938364643</v>
      </c>
      <c r="AC25" s="780" t="n"/>
      <c r="AD25" s="3741" t="n"/>
      <c r="AE25" s="3742" t="n"/>
      <c r="AF25" s="3742" t="n"/>
      <c r="AG25" s="3742" t="n"/>
      <c r="AH25" s="3742" t="n"/>
      <c r="AI25" s="3742" t="n"/>
      <c r="AJ25" s="756" t="n"/>
      <c r="AK25" s="780" t="n"/>
      <c r="AL25" s="3741" t="n"/>
      <c r="AM25" s="3742" t="n"/>
      <c r="AN25" s="3742" t="n"/>
      <c r="AO25" s="3742" t="n"/>
      <c r="AP25" s="3742" t="n"/>
      <c r="AQ25" s="3742" t="n"/>
      <c r="AR25" s="3742" t="n"/>
      <c r="AS25" s="756" t="n"/>
      <c r="AT25" s="780" t="n"/>
      <c r="AU25" s="3741" t="n"/>
      <c r="AV25" s="3742" t="n"/>
      <c r="AW25" s="3742" t="n"/>
      <c r="AX25" s="3742" t="n"/>
      <c r="AY25" s="3742" t="n"/>
      <c r="AZ25" s="3742" t="n"/>
      <c r="BA25" s="756" t="n"/>
      <c r="BB25" s="659" t="n"/>
      <c r="BC25" s="3741" t="n"/>
      <c r="BD25" s="3742" t="n"/>
      <c r="BE25" s="3742" t="n"/>
      <c r="BF25" s="3742" t="n"/>
      <c r="BG25" s="3742" t="n"/>
      <c r="BH25" s="3742" t="n"/>
      <c r="BI25" s="756" t="n"/>
      <c r="BJ25" s="3067" t="n"/>
      <c r="BK25" s="3741" t="n"/>
      <c r="BL25" s="3742" t="n"/>
      <c r="BM25" s="3742" t="n"/>
      <c r="BN25" s="3742" t="n"/>
      <c r="BO25" s="3742" t="n"/>
      <c r="BP25" s="3742" t="n"/>
      <c r="BQ25" s="3742" t="n"/>
      <c r="BR25" s="756" t="n"/>
      <c r="BS25" s="659" t="n"/>
      <c r="BT25" s="3741" t="n"/>
      <c r="BU25" s="3742" t="n"/>
      <c r="BV25" s="3742" t="n"/>
      <c r="BW25" s="3742" t="n"/>
      <c r="BX25" s="3742" t="n"/>
      <c r="BY25" s="3742" t="n"/>
      <c r="BZ25" s="756" t="n"/>
      <c r="CA25" s="659" t="n"/>
      <c r="CB25" s="3741" t="n"/>
      <c r="CC25" s="3742" t="n"/>
      <c r="CD25" s="3742" t="n"/>
      <c r="CE25" s="3742" t="n"/>
      <c r="CF25" s="3742" t="n"/>
      <c r="CG25" s="3742" t="n"/>
      <c r="CH25" s="756" t="n"/>
      <c r="CI25" s="659" t="n"/>
      <c r="CJ25" s="3741" t="n"/>
      <c r="CK25" s="3742" t="n"/>
      <c r="CL25" s="3742" t="n"/>
      <c r="CM25" s="3742" t="n"/>
      <c r="CN25" s="3742" t="n"/>
      <c r="CO25" s="3745" t="n"/>
      <c r="CP25" s="756" t="n"/>
      <c r="CQ25" s="659" t="n"/>
      <c r="CR25" s="3745" t="n">
        <v>5088779</v>
      </c>
      <c r="CS25" s="3745" t="n">
        <v>5559462.282477968</v>
      </c>
      <c r="CT25" s="3745" t="n">
        <v>5345386.996452814</v>
      </c>
      <c r="CU25" s="3745" t="n">
        <v>-470683.2824779684</v>
      </c>
      <c r="CV25" s="3745" t="n">
        <v>-256607.996452814</v>
      </c>
      <c r="CW25" s="3745" t="n">
        <v>5802384</v>
      </c>
      <c r="CX25" s="780">
        <f>IFERROR(CR25/CW25-1,"-")</f>
        <v/>
      </c>
      <c r="CY25" s="248" t="n"/>
      <c r="CZ25" s="3746" t="n">
        <v>5789523.40553512</v>
      </c>
      <c r="DA25" s="3742" t="n">
        <v>5614073.423157683</v>
      </c>
      <c r="DB25" s="3742" t="n"/>
      <c r="DC25" s="3742" t="n"/>
      <c r="DD25" s="3745" t="n">
        <v>5300193.350260082</v>
      </c>
      <c r="DE25" s="780">
        <f>CZ25/DD25-1</f>
        <v/>
      </c>
      <c r="DF25" s="780">
        <f>DA25/DD25-1</f>
        <v/>
      </c>
      <c r="DG25" s="780">
        <f>DB25/DD25-1</f>
        <v/>
      </c>
      <c r="DH25" s="934">
        <f>DC25/DD25-1</f>
        <v/>
      </c>
      <c r="DI25" s="945" t="n"/>
      <c r="DJ25" s="3731" t="n"/>
      <c r="DK25" s="3732" t="n"/>
      <c r="DL25" s="681" t="n"/>
      <c r="DM25" s="681" t="n"/>
      <c r="DN25" s="681" t="n"/>
      <c r="DO25" s="681" t="n"/>
      <c r="DP25" s="681" t="n"/>
      <c r="DQ25" s="681" t="n"/>
      <c r="DR25" s="681" t="n"/>
      <c r="DS25" s="681" t="n"/>
      <c r="DT25" s="681" t="n"/>
      <c r="DU25" s="681" t="n"/>
      <c r="DV25" s="681" t="n"/>
      <c r="DW25" s="681" t="n"/>
      <c r="DX25" s="2847">
        <f>(CS25-CZ25)*10^6</f>
        <v/>
      </c>
      <c r="DY25" s="2847">
        <f>(CT25-DC25)*10^6</f>
        <v/>
      </c>
      <c r="DZ25" s="2847">
        <f>(CW25-DD25)*10^6</f>
        <v/>
      </c>
      <c r="EA25" s="681" t="n"/>
      <c r="EB25" s="681" t="n"/>
      <c r="EC25" s="681" t="n"/>
      <c r="ED25" s="681" t="n"/>
      <c r="EE25" s="681" t="n"/>
      <c r="EF25" s="681" t="n"/>
      <c r="EG25" s="681" t="n"/>
      <c r="EH25" s="681" t="n"/>
      <c r="EI25" s="681" t="n"/>
      <c r="EJ25" s="681" t="n"/>
      <c r="EK25" s="681" t="n"/>
      <c r="EL25" s="681" t="n"/>
      <c r="EM25" s="681" t="n"/>
      <c r="EN25" s="681" t="n"/>
      <c r="EO25" s="681" t="n"/>
      <c r="EP25" s="681" t="n"/>
      <c r="EQ25" s="681" t="n"/>
      <c r="ER25" s="681" t="n"/>
      <c r="ES25" s="681" t="n"/>
      <c r="ET25" s="681" t="n"/>
      <c r="EU25" s="681" t="n"/>
      <c r="EV25" s="681" t="n"/>
      <c r="EW25" s="681" t="n"/>
      <c r="EX25" s="681" t="n"/>
      <c r="EY25" s="681" t="n"/>
      <c r="EZ25" s="681" t="n"/>
      <c r="FA25" s="681" t="n"/>
      <c r="FB25" s="681" t="n"/>
      <c r="FC25" s="681" t="n"/>
      <c r="FD25" s="681" t="n"/>
      <c r="FE25" s="681" t="n"/>
      <c r="FF25" s="681" t="n"/>
      <c r="FG25" s="681" t="n"/>
      <c r="FH25" s="681" t="n"/>
      <c r="FI25" s="681" t="n"/>
      <c r="FJ25" s="681" t="n"/>
      <c r="FK25" s="681" t="n"/>
      <c r="FL25" s="681" t="n"/>
      <c r="FM25" s="681" t="n"/>
      <c r="FN25" s="681" t="n"/>
      <c r="FO25" s="681" t="n"/>
      <c r="FP25" s="681" t="n"/>
      <c r="FQ25" s="681" t="n"/>
      <c r="FR25" s="681" t="n"/>
      <c r="FS25" s="681" t="n"/>
    </row>
    <row customFormat="1" customHeight="1" ht="15" r="26" s="680">
      <c r="A26" s="433" t="n"/>
      <c r="B26" s="722" t="inlineStr">
        <is>
          <t>Parc Moyen Actif</t>
        </is>
      </c>
      <c r="C26" s="425" t="inlineStr">
        <is>
          <t>PARC20</t>
        </is>
      </c>
      <c r="D26" s="3734" t="n">
        <v>5265632</v>
      </c>
      <c r="E26" s="3336" t="n">
        <v>5464288.556784155</v>
      </c>
      <c r="F26" s="3336" t="n">
        <v>-198656.5567841548</v>
      </c>
      <c r="G26" s="3336" t="n">
        <v>5798376.5</v>
      </c>
      <c r="H26" s="757" t="n">
        <v>-0.09187821798049856</v>
      </c>
      <c r="I26" s="353" t="n"/>
      <c r="J26" s="3734" t="n">
        <v>5295482</v>
      </c>
      <c r="K26" s="3336" t="n">
        <v>5487869.28044208</v>
      </c>
      <c r="L26" s="3336" t="n">
        <v>-192387.2804420795</v>
      </c>
      <c r="M26" s="3336" t="n">
        <v>5766094</v>
      </c>
      <c r="N26" s="757" t="n">
        <v>-0.08161712244025154</v>
      </c>
      <c r="O26" s="482" t="n"/>
      <c r="P26" s="3734" t="n">
        <v>5360989.5</v>
      </c>
      <c r="Q26" s="3336" t="n">
        <v>5516217.861242862</v>
      </c>
      <c r="R26" s="3336" t="n">
        <v>-155228.3612428624</v>
      </c>
      <c r="S26" s="3336" t="n">
        <v>5776491.901877893</v>
      </c>
      <c r="T26" s="757" t="n">
        <v>-0.07192988563574654</v>
      </c>
      <c r="U26" s="353" t="n"/>
      <c r="V26" s="3735" t="n">
        <v>5225432.5</v>
      </c>
      <c r="W26" s="3736" t="n">
        <v>5545228.68207079</v>
      </c>
      <c r="X26" s="3736" t="n">
        <v>5353737.164893074</v>
      </c>
      <c r="Y26" s="3736" t="n">
        <v>-319796.1820707899</v>
      </c>
      <c r="Z26" s="3736" t="n">
        <v>-128304.664893074</v>
      </c>
      <c r="AA26" s="3736" t="n">
        <v>5794791.901877892</v>
      </c>
      <c r="AB26" s="757" t="n">
        <v>-0.09825364077239473</v>
      </c>
      <c r="AC26" s="353" t="n"/>
      <c r="AD26" s="3734" t="n"/>
      <c r="AE26" s="3336" t="n"/>
      <c r="AF26" s="3336" t="n"/>
      <c r="AG26" s="3336" t="n"/>
      <c r="AH26" s="3336" t="n"/>
      <c r="AI26" s="3336" t="n"/>
      <c r="AJ26" s="757" t="n"/>
      <c r="AK26" s="353" t="n"/>
      <c r="AL26" s="3734" t="n"/>
      <c r="AM26" s="3336" t="n"/>
      <c r="AN26" s="3336" t="n"/>
      <c r="AO26" s="3336" t="n"/>
      <c r="AP26" s="3336" t="n"/>
      <c r="AQ26" s="3336" t="n"/>
      <c r="AR26" s="3336" t="n"/>
      <c r="AS26" s="757" t="n"/>
      <c r="AT26" s="353" t="n"/>
      <c r="AU26" s="3734" t="n"/>
      <c r="AV26" s="3336" t="n"/>
      <c r="AW26" s="3336" t="n"/>
      <c r="AX26" s="3336" t="n"/>
      <c r="AY26" s="3336" t="n"/>
      <c r="AZ26" s="3336" t="n"/>
      <c r="BA26" s="757" t="n"/>
      <c r="BB26" s="482" t="n"/>
      <c r="BC26" s="3734" t="n"/>
      <c r="BD26" s="3336" t="n"/>
      <c r="BE26" s="3336" t="n"/>
      <c r="BF26" s="3336" t="n"/>
      <c r="BG26" s="3336" t="n"/>
      <c r="BH26" s="3336" t="n"/>
      <c r="BI26" s="757" t="n"/>
      <c r="BJ26" s="2862" t="n"/>
      <c r="BK26" s="3734" t="n"/>
      <c r="BL26" s="3336" t="n"/>
      <c r="BM26" s="3336" t="n"/>
      <c r="BN26" s="3336" t="n"/>
      <c r="BO26" s="3336" t="n"/>
      <c r="BP26" s="3336" t="n"/>
      <c r="BQ26" s="3336" t="n"/>
      <c r="BR26" s="757" t="n"/>
      <c r="BS26" s="482" t="n"/>
      <c r="BT26" s="3734" t="n"/>
      <c r="BU26" s="3336" t="n"/>
      <c r="BV26" s="3336" t="n"/>
      <c r="BW26" s="3336" t="n"/>
      <c r="BX26" s="3336" t="n"/>
      <c r="BY26" s="3336" t="n"/>
      <c r="BZ26" s="757" t="n"/>
      <c r="CA26" s="482" t="n"/>
      <c r="CB26" s="3734" t="n"/>
      <c r="CC26" s="3336" t="n"/>
      <c r="CD26" s="3336" t="n"/>
      <c r="CE26" s="3336" t="n"/>
      <c r="CF26" s="3336" t="n"/>
      <c r="CG26" s="3336" t="n"/>
      <c r="CH26" s="757" t="n"/>
      <c r="CI26" s="482" t="n"/>
      <c r="CJ26" s="3734" t="n"/>
      <c r="CK26" s="3336" t="n"/>
      <c r="CL26" s="3336" t="n"/>
      <c r="CM26" s="3336" t="n"/>
      <c r="CN26" s="3336" t="n"/>
      <c r="CO26" s="3737" t="n"/>
      <c r="CP26" s="757" t="n"/>
      <c r="CQ26" s="482" t="n"/>
      <c r="CR26" s="3737" t="n">
        <v>5194486</v>
      </c>
      <c r="CS26" s="3737" t="n">
        <v>5506870.737992115</v>
      </c>
      <c r="CT26" s="3737" t="n">
        <v>5322789.998226407</v>
      </c>
      <c r="CU26" s="3737" t="n">
        <v>-312384.7379921153</v>
      </c>
      <c r="CV26" s="3737" t="n">
        <v>-128303.998226407</v>
      </c>
      <c r="CW26" s="3737" t="n">
        <v>5816366.5</v>
      </c>
      <c r="CX26" s="780">
        <f>IFERROR(CR26/CW26-1,"-")</f>
        <v/>
      </c>
      <c r="CY26" s="70" t="n"/>
      <c r="CZ26" s="3738" t="n">
        <v>5621901.457723984</v>
      </c>
      <c r="DA26" s="3336" t="n">
        <v>5457133.386708882</v>
      </c>
      <c r="DB26" s="3336" t="n"/>
      <c r="DC26" s="3336" t="n"/>
      <c r="DD26" s="3737" t="n">
        <v>5565271.175130041</v>
      </c>
      <c r="DE26" s="353">
        <f>CZ26/DD26-1</f>
        <v/>
      </c>
      <c r="DF26" s="353">
        <f>DA26/DD26-1</f>
        <v/>
      </c>
      <c r="DG26" s="353">
        <f>DB26/DD26-1</f>
        <v/>
      </c>
      <c r="DH26" s="667">
        <f>DC26/DD26-1</f>
        <v/>
      </c>
      <c r="DI26" s="944" t="n"/>
      <c r="DJ26" s="3732" t="n"/>
      <c r="DK26" s="3732" t="n"/>
      <c r="DX26" s="2847">
        <f>(CS26-CZ26)*10^6</f>
        <v/>
      </c>
      <c r="DY26" s="2847">
        <f>(CT26-DC26)*10^6</f>
        <v/>
      </c>
      <c r="DZ26" s="2847">
        <f>(CW26-DD26)*10^6</f>
        <v/>
      </c>
    </row>
    <row customFormat="1" customHeight="1" hidden="1" ht="24.75" r="27" s="683">
      <c r="A27" s="723" t="n"/>
      <c r="B27" s="724" t="n"/>
      <c r="C27" s="725" t="inlineStr">
        <is>
          <t>PARC21</t>
        </is>
      </c>
      <c r="D27" s="3747" t="n"/>
      <c r="E27" s="3748" t="n"/>
      <c r="F27" s="3748" t="n"/>
      <c r="G27" s="762" t="n"/>
      <c r="H27" s="763" t="n"/>
      <c r="I27" s="783" t="n"/>
      <c r="J27" s="3747" t="n"/>
      <c r="K27" s="3748" t="n"/>
      <c r="L27" s="758" t="n"/>
      <c r="M27" s="758" t="n"/>
      <c r="N27" s="763" t="n"/>
      <c r="O27" s="797" t="n"/>
      <c r="P27" s="3747" t="n"/>
      <c r="Q27" s="804" t="n"/>
      <c r="R27" s="758" t="n"/>
      <c r="S27" s="758" t="n"/>
      <c r="T27" s="763" t="n"/>
      <c r="U27" s="783" t="n"/>
      <c r="V27" s="3749" t="n"/>
      <c r="W27" s="3750" t="n"/>
      <c r="X27" s="3750" t="n"/>
      <c r="Y27" s="3750" t="n"/>
      <c r="Z27" s="3750" t="n"/>
      <c r="AA27" s="835" t="n"/>
      <c r="AB27" s="836" t="n"/>
      <c r="AC27" s="783" t="n"/>
      <c r="AD27" s="3747" t="n"/>
      <c r="AE27" s="804" t="n"/>
      <c r="AF27" s="804" t="n"/>
      <c r="AG27" s="758" t="n"/>
      <c r="AH27" s="758" t="n"/>
      <c r="AI27" s="758" t="n"/>
      <c r="AJ27" s="763" t="n"/>
      <c r="AK27" s="783" t="n"/>
      <c r="AL27" s="3747" t="n"/>
      <c r="AM27" s="804" t="n"/>
      <c r="AN27" s="804" t="n"/>
      <c r="AO27" s="804" t="n"/>
      <c r="AP27" s="3751" t="n"/>
      <c r="AQ27" s="3751" t="n"/>
      <c r="AR27" s="758" t="n"/>
      <c r="AS27" s="763" t="n"/>
      <c r="AT27" s="783" t="n"/>
      <c r="AU27" s="3747" t="n"/>
      <c r="AV27" s="804" t="n"/>
      <c r="AW27" s="804" t="n"/>
      <c r="AX27" s="3751" t="n"/>
      <c r="AY27" s="3751" t="n"/>
      <c r="AZ27" s="758" t="n"/>
      <c r="BA27" s="763" t="n"/>
      <c r="BB27" s="797" t="n"/>
      <c r="BC27" s="3747" t="n"/>
      <c r="BD27" s="804" t="n"/>
      <c r="BE27" s="804" t="n"/>
      <c r="BF27" s="3751" t="n"/>
      <c r="BG27" s="3751" t="n"/>
      <c r="BH27" s="758" t="n"/>
      <c r="BI27" s="763" t="n"/>
      <c r="BJ27" s="3752" t="n"/>
      <c r="BK27" s="3747" t="n"/>
      <c r="BL27" s="804" t="n"/>
      <c r="BM27" s="804" t="n"/>
      <c r="BN27" s="804" t="n"/>
      <c r="BO27" s="3751" t="n"/>
      <c r="BP27" s="3751" t="n"/>
      <c r="BQ27" s="758" t="n"/>
      <c r="BR27" s="763" t="n"/>
      <c r="BS27" s="797" t="n"/>
      <c r="BT27" s="3747" t="n"/>
      <c r="BU27" s="804" t="n"/>
      <c r="BV27" s="804" t="n"/>
      <c r="BW27" s="3751" t="n"/>
      <c r="BX27" s="3751" t="n"/>
      <c r="BY27" s="758" t="n"/>
      <c r="BZ27" s="763" t="n"/>
      <c r="CA27" s="797" t="n"/>
      <c r="CB27" s="3747" t="n"/>
      <c r="CC27" s="804" t="n"/>
      <c r="CD27" s="804" t="n"/>
      <c r="CE27" s="3751" t="n"/>
      <c r="CF27" s="3751" t="n"/>
      <c r="CG27" s="758" t="n"/>
      <c r="CH27" s="763" t="n"/>
      <c r="CI27" s="797" t="n"/>
      <c r="CJ27" s="3747" t="n"/>
      <c r="CK27" s="804" t="n"/>
      <c r="CL27" s="804" t="n"/>
      <c r="CM27" s="3751" t="n"/>
      <c r="CN27" s="3751" t="n"/>
      <c r="CO27" s="758" t="n"/>
      <c r="CP27" s="763" t="n"/>
      <c r="CQ27" s="797" t="n"/>
      <c r="CR27" s="758" t="n"/>
      <c r="CS27" s="758" t="n"/>
      <c r="CT27" s="758" t="n"/>
      <c r="CU27" s="758" t="n"/>
      <c r="CV27" s="758" t="n"/>
      <c r="CW27" s="758" t="n"/>
      <c r="CX27" s="780">
        <f>IFERROR(CR27/CW27-1,"-")</f>
        <v/>
      </c>
      <c r="CY27" s="917" t="n"/>
      <c r="CZ27" s="917" t="n"/>
      <c r="DA27" s="3748" t="n"/>
      <c r="DB27" s="3748" t="n"/>
      <c r="DC27" s="3748" t="n"/>
      <c r="DD27" s="758" t="n"/>
      <c r="DE27" s="783" t="n"/>
      <c r="DF27" s="758" t="n"/>
      <c r="DG27" s="758" t="n"/>
      <c r="DH27" s="937" t="n"/>
      <c r="DI27" s="948" t="n"/>
      <c r="DJ27" s="3753" t="n"/>
      <c r="DK27" s="3754" t="n"/>
      <c r="DL27" s="951" t="n"/>
      <c r="DM27" s="951" t="n"/>
      <c r="DN27" s="951" t="n"/>
      <c r="DO27" s="951" t="n"/>
      <c r="DP27" s="951" t="n"/>
      <c r="DQ27" s="951" t="n"/>
      <c r="DR27" s="951" t="n"/>
      <c r="DS27" s="951" t="n"/>
      <c r="DT27" s="951" t="n"/>
      <c r="DU27" s="951" t="n"/>
      <c r="DV27" s="951" t="n"/>
      <c r="DW27" s="951" t="n"/>
      <c r="DX27" s="2847">
        <f>(CS27-CZ27)*10^6</f>
        <v/>
      </c>
      <c r="DY27" s="2847">
        <f>(CT27-DC27)*10^6</f>
        <v/>
      </c>
      <c r="DZ27" s="2847">
        <f>(CW27-DD27)*10^6</f>
        <v/>
      </c>
      <c r="EA27" s="951" t="n"/>
      <c r="EB27" s="951" t="n"/>
      <c r="EC27" s="951" t="n"/>
      <c r="ED27" s="951" t="n"/>
      <c r="EE27" s="951" t="n"/>
      <c r="EF27" s="951" t="n"/>
      <c r="EG27" s="951" t="n"/>
      <c r="EH27" s="951" t="n"/>
      <c r="EI27" s="951" t="n"/>
      <c r="EJ27" s="951" t="n"/>
      <c r="EK27" s="951" t="n"/>
      <c r="EL27" s="951" t="n"/>
      <c r="EM27" s="951" t="n"/>
      <c r="EN27" s="951" t="n"/>
      <c r="EO27" s="951" t="n"/>
      <c r="EP27" s="951" t="n"/>
      <c r="EQ27" s="951" t="n"/>
      <c r="ER27" s="951" t="n"/>
      <c r="ES27" s="951" t="n"/>
      <c r="ET27" s="951" t="n"/>
      <c r="EU27" s="951" t="n"/>
      <c r="EV27" s="951" t="n"/>
      <c r="EW27" s="951" t="n"/>
      <c r="EX27" s="951" t="n"/>
      <c r="EY27" s="951" t="n"/>
      <c r="EZ27" s="951" t="n"/>
      <c r="FA27" s="951" t="n"/>
      <c r="FB27" s="951" t="n"/>
      <c r="FC27" s="951" t="n"/>
      <c r="FD27" s="951" t="n"/>
      <c r="FE27" s="951" t="n"/>
      <c r="FF27" s="951" t="n"/>
      <c r="FG27" s="951" t="n"/>
      <c r="FH27" s="951" t="n"/>
      <c r="FI27" s="951" t="n"/>
      <c r="FJ27" s="951" t="n"/>
      <c r="FK27" s="951" t="n"/>
      <c r="FL27" s="951" t="n"/>
      <c r="FM27" s="951" t="n"/>
      <c r="FN27" s="951" t="n"/>
      <c r="FO27" s="951" t="n"/>
      <c r="FP27" s="951" t="n"/>
      <c r="FQ27" s="951" t="n"/>
      <c r="FR27" s="951" t="n"/>
      <c r="FS27" s="951" t="n"/>
    </row>
    <row customFormat="1" customHeight="1" ht="15" r="28" s="680">
      <c r="A28" s="727" t="n"/>
      <c r="B28" s="728" t="inlineStr">
        <is>
          <t>Parc Prépayé Actif</t>
        </is>
      </c>
      <c r="C28" s="729" t="inlineStr">
        <is>
          <t>PARC22</t>
        </is>
      </c>
      <c r="D28" s="3755" t="n">
        <v>0</v>
      </c>
      <c r="E28" s="3756" t="n">
        <v>0</v>
      </c>
      <c r="F28" s="3756" t="n">
        <v>0</v>
      </c>
      <c r="G28" s="765" t="n">
        <v>0</v>
      </c>
      <c r="H28" s="766" t="n"/>
      <c r="I28" s="784" t="n"/>
      <c r="J28" s="3755" t="n">
        <v>0</v>
      </c>
      <c r="K28" s="3756" t="n">
        <v>0</v>
      </c>
      <c r="L28" s="3756" t="n">
        <v>0</v>
      </c>
      <c r="M28" s="3756" t="n">
        <v>0</v>
      </c>
      <c r="N28" s="3756" t="n"/>
      <c r="O28" s="3756" t="n"/>
      <c r="P28" s="3756" t="n">
        <v>0</v>
      </c>
      <c r="Q28" s="3756" t="n">
        <v>0</v>
      </c>
      <c r="R28" s="3756" t="n">
        <v>0</v>
      </c>
      <c r="S28" s="3756" t="n">
        <v>0</v>
      </c>
      <c r="T28" s="3757" t="n"/>
      <c r="U28" s="3756" t="n"/>
      <c r="V28" s="821" t="n">
        <v>0</v>
      </c>
      <c r="W28" s="821" t="n">
        <v>0</v>
      </c>
      <c r="X28" s="821" t="n">
        <v>0</v>
      </c>
      <c r="Y28" s="821" t="n">
        <v>0</v>
      </c>
      <c r="Z28" s="821" t="n">
        <v>0</v>
      </c>
      <c r="AA28" s="821" t="n">
        <v>0</v>
      </c>
      <c r="AB28" s="837" t="n"/>
      <c r="AC28" s="3756" t="n"/>
      <c r="AD28" s="3756" t="n"/>
      <c r="AE28" s="3756" t="n"/>
      <c r="AF28" s="3756" t="n"/>
      <c r="AG28" s="3756" t="n"/>
      <c r="AH28" s="3756" t="n"/>
      <c r="AI28" s="3756" t="n"/>
      <c r="AJ28" s="784" t="n"/>
      <c r="AK28" s="3756" t="n"/>
      <c r="AL28" s="3756" t="n"/>
      <c r="AM28" s="3756" t="n"/>
      <c r="AN28" s="3756" t="n"/>
      <c r="AO28" s="3756" t="n"/>
      <c r="AP28" s="3756" t="n"/>
      <c r="AQ28" s="3756" t="n"/>
      <c r="AR28" s="3756" t="n"/>
      <c r="AS28" s="784" t="n"/>
      <c r="AT28" s="3756" t="n"/>
      <c r="AU28" s="3756" t="n"/>
      <c r="AV28" s="3756" t="n"/>
      <c r="AW28" s="3756" t="n"/>
      <c r="AX28" s="3756" t="n"/>
      <c r="AY28" s="3756" t="n"/>
      <c r="AZ28" s="3756" t="n"/>
      <c r="BA28" s="784" t="n"/>
      <c r="BB28" s="3756" t="n"/>
      <c r="BC28" s="3756" t="n"/>
      <c r="BD28" s="3756" t="n"/>
      <c r="BE28" s="3756" t="n"/>
      <c r="BF28" s="3756" t="n"/>
      <c r="BG28" s="3756" t="n"/>
      <c r="BH28" s="3756" t="n"/>
      <c r="BI28" s="784" t="n"/>
      <c r="BJ28" s="3756" t="n"/>
      <c r="BK28" s="3756" t="n"/>
      <c r="BL28" s="3756" t="n"/>
      <c r="BM28" s="3756" t="n"/>
      <c r="BN28" s="3756" t="n"/>
      <c r="BO28" s="3756" t="n"/>
      <c r="BP28" s="3756" t="n"/>
      <c r="BQ28" s="3756" t="n"/>
      <c r="BR28" s="784" t="n"/>
      <c r="BS28" s="3756" t="n"/>
      <c r="BT28" s="3756" t="n"/>
      <c r="BU28" s="3756" t="n"/>
      <c r="BV28" s="3756" t="n"/>
      <c r="BW28" s="3756" t="n"/>
      <c r="BX28" s="3756" t="n"/>
      <c r="BY28" s="3756" t="n"/>
      <c r="BZ28" s="784" t="n"/>
      <c r="CA28" s="3756" t="n"/>
      <c r="CB28" s="3756" t="n"/>
      <c r="CC28" s="3756" t="n"/>
      <c r="CD28" s="3756" t="n"/>
      <c r="CE28" s="3756" t="n"/>
      <c r="CF28" s="3756" t="n"/>
      <c r="CG28" s="3756" t="n"/>
      <c r="CH28" s="784" t="n"/>
      <c r="CI28" s="3756" t="n"/>
      <c r="CJ28" s="3756" t="n"/>
      <c r="CK28" s="3756" t="n"/>
      <c r="CL28" s="3756" t="n"/>
      <c r="CM28" s="3756" t="n"/>
      <c r="CN28" s="3756" t="n"/>
      <c r="CO28" s="3756" t="n"/>
      <c r="CP28" s="784" t="n"/>
      <c r="CQ28" s="3756" t="n"/>
      <c r="CR28" s="3756" t="n">
        <v>0</v>
      </c>
      <c r="CS28" s="3756" t="n">
        <v>0</v>
      </c>
      <c r="CT28" s="893" t="n">
        <v>0</v>
      </c>
      <c r="CU28" s="3756" t="n">
        <v>0</v>
      </c>
      <c r="CV28" s="3756" t="n">
        <v>0</v>
      </c>
      <c r="CW28" s="3756" t="n">
        <v>0</v>
      </c>
      <c r="CX28" s="3756" t="n"/>
      <c r="CY28" s="3756" t="n"/>
      <c r="CZ28" s="3758" t="n"/>
      <c r="DA28" s="3756" t="n"/>
      <c r="DB28" s="3756" t="n"/>
      <c r="DC28" s="3756" t="n"/>
      <c r="DD28" s="893" t="n"/>
      <c r="DE28" s="938" t="n"/>
      <c r="DF28" s="938" t="n"/>
      <c r="DG28" s="938" t="n"/>
      <c r="DH28" s="939" t="n"/>
      <c r="DI28" s="944" t="n"/>
      <c r="DJ28" s="3731" t="n"/>
      <c r="DK28" s="3732" t="n"/>
      <c r="DL28" s="681" t="n"/>
      <c r="DM28" s="681" t="n"/>
      <c r="DN28" s="681" t="n"/>
      <c r="DO28" s="681" t="n"/>
      <c r="DP28" s="681" t="n"/>
      <c r="DQ28" s="681" t="n"/>
      <c r="DR28" s="681" t="n"/>
      <c r="DS28" s="681" t="n"/>
      <c r="DT28" s="681" t="n"/>
      <c r="DU28" s="681" t="n"/>
      <c r="DV28" s="681" t="n"/>
      <c r="DW28" s="681" t="n"/>
      <c r="DX28" s="2847">
        <f>(CS28-CZ28)*10^6</f>
        <v/>
      </c>
      <c r="DY28" s="2847">
        <f>(CT28-DC28)*10^6</f>
        <v/>
      </c>
      <c r="DZ28" s="2847">
        <f>(CW28-DD28)*10^6</f>
        <v/>
      </c>
      <c r="EA28" s="681" t="n"/>
      <c r="EB28" s="681" t="n"/>
      <c r="EC28" s="681" t="n"/>
      <c r="ED28" s="681" t="n"/>
      <c r="EE28" s="681" t="n"/>
      <c r="EF28" s="681" t="n"/>
      <c r="EG28" s="681" t="n"/>
      <c r="EH28" s="681" t="n"/>
      <c r="EI28" s="681" t="n"/>
      <c r="EJ28" s="681" t="n"/>
      <c r="EK28" s="681" t="n"/>
      <c r="EL28" s="681" t="n"/>
      <c r="EM28" s="681" t="n"/>
      <c r="EN28" s="681" t="n"/>
      <c r="EO28" s="681" t="n"/>
      <c r="EP28" s="681" t="n"/>
      <c r="EQ28" s="681" t="n"/>
      <c r="ER28" s="681" t="n"/>
      <c r="ES28" s="681" t="n"/>
      <c r="ET28" s="681" t="n"/>
      <c r="EU28" s="681" t="n"/>
      <c r="EV28" s="681" t="n"/>
      <c r="EW28" s="681" t="n"/>
      <c r="EX28" s="681" t="n"/>
      <c r="EY28" s="681" t="n"/>
      <c r="EZ28" s="681" t="n"/>
      <c r="FA28" s="681" t="n"/>
      <c r="FB28" s="681" t="n"/>
      <c r="FC28" s="681" t="n"/>
      <c r="FD28" s="681" t="n"/>
      <c r="FE28" s="681" t="n"/>
      <c r="FF28" s="681" t="n"/>
      <c r="FG28" s="681" t="n"/>
      <c r="FH28" s="681" t="n"/>
      <c r="FI28" s="681" t="n"/>
      <c r="FJ28" s="681" t="n"/>
      <c r="FK28" s="681" t="n"/>
      <c r="FL28" s="681" t="n"/>
      <c r="FM28" s="681" t="n"/>
      <c r="FN28" s="681" t="n"/>
      <c r="FO28" s="681" t="n"/>
      <c r="FP28" s="681" t="n"/>
      <c r="FQ28" s="681" t="n"/>
      <c r="FR28" s="681" t="n"/>
      <c r="FS28" s="681" t="n"/>
      <c r="FT28" s="681" t="n"/>
      <c r="FU28" s="681" t="n"/>
      <c r="FV28" s="681" t="n"/>
      <c r="FW28" s="681" t="n"/>
      <c r="FX28" s="681" t="n"/>
      <c r="FY28" s="681" t="n"/>
    </row>
    <row customFormat="1" customHeight="1" ht="15" r="29" s="681">
      <c r="A29" s="509" t="n"/>
      <c r="B29" s="720" t="inlineStr">
        <is>
          <t>Parc prépayé actif début Période</t>
        </is>
      </c>
      <c r="C29" s="731" t="inlineStr">
        <is>
          <t>PARC23</t>
        </is>
      </c>
      <c r="D29" s="732" t="n">
        <v>5200005</v>
      </c>
      <c r="E29" s="2662" t="n">
        <v>5354157.193506261</v>
      </c>
      <c r="F29" s="2662" t="n">
        <v>-154152.1935062613</v>
      </c>
      <c r="G29" s="755" t="n">
        <v>5737911</v>
      </c>
      <c r="H29" s="756" t="n">
        <v>-0.09374596434137794</v>
      </c>
      <c r="I29" s="780" t="n"/>
      <c r="J29" s="732" t="n">
        <v>5130502</v>
      </c>
      <c r="K29" s="2662" t="n">
        <v>5373875.920062047</v>
      </c>
      <c r="L29" s="2662" t="n">
        <v>-243373.9200620474</v>
      </c>
      <c r="M29" s="755" t="n">
        <v>5674362</v>
      </c>
      <c r="N29" s="756" t="n">
        <v>-0.09584513642238546</v>
      </c>
      <c r="O29" s="798" t="n"/>
      <c r="P29" s="732" t="n">
        <v>5259679</v>
      </c>
      <c r="Q29" s="2662" t="n">
        <v>5400718.640822113</v>
      </c>
      <c r="R29" s="2662" t="n">
        <v>-141039.6408221126</v>
      </c>
      <c r="S29" s="755" t="n">
        <v>5672977</v>
      </c>
      <c r="T29" s="756" t="n">
        <v>-0.07285381202849928</v>
      </c>
      <c r="U29" s="781" t="n"/>
      <c r="V29" s="822" t="n">
        <v>5262237</v>
      </c>
      <c r="W29" s="2664" t="n">
        <v>5429973.08166361</v>
      </c>
      <c r="X29" s="2664" t="n">
        <v>5262237</v>
      </c>
      <c r="Y29" s="2664" t="n">
        <v>-167736.0816636104</v>
      </c>
      <c r="Z29" s="2664" t="n">
        <v>0</v>
      </c>
      <c r="AA29" s="826" t="n">
        <v>5693583.803755785</v>
      </c>
      <c r="AB29" s="833" t="n">
        <v>-0.07576015715641993</v>
      </c>
      <c r="AC29" s="781" t="n"/>
      <c r="AD29" s="732" t="n"/>
      <c r="AE29" s="3045" t="n"/>
      <c r="AF29" s="3045" t="n"/>
      <c r="AG29" s="3045" t="n"/>
      <c r="AH29" s="3045" t="n"/>
      <c r="AI29" s="803" t="n"/>
      <c r="AJ29" s="756" t="n"/>
      <c r="AK29" s="781" t="n"/>
      <c r="AL29" s="732" t="n"/>
      <c r="AM29" s="3045" t="n"/>
      <c r="AN29" s="3045" t="n"/>
      <c r="AO29" s="3045" t="n"/>
      <c r="AP29" s="3045" t="n"/>
      <c r="AQ29" s="3045" t="n"/>
      <c r="AR29" s="803" t="n"/>
      <c r="AS29" s="756" t="n"/>
      <c r="AT29" s="781" t="n"/>
      <c r="AU29" s="732" t="n"/>
      <c r="AV29" s="3045" t="n"/>
      <c r="AW29" s="3045" t="n"/>
      <c r="AX29" s="3045" t="n"/>
      <c r="AY29" s="3045" t="n"/>
      <c r="AZ29" s="803" t="n"/>
      <c r="BA29" s="756" t="n"/>
      <c r="BB29" s="796" t="n"/>
      <c r="BC29" s="732" t="n"/>
      <c r="BD29" s="3045" t="n"/>
      <c r="BE29" s="3045" t="n"/>
      <c r="BF29" s="3045" t="n"/>
      <c r="BG29" s="3045" t="n"/>
      <c r="BH29" s="803" t="n"/>
      <c r="BI29" s="756" t="n"/>
      <c r="BJ29" s="3733" t="n"/>
      <c r="BK29" s="732" t="n"/>
      <c r="BL29" s="3045" t="n"/>
      <c r="BM29" s="3045" t="n"/>
      <c r="BN29" s="3045" t="n"/>
      <c r="BO29" s="3045" t="n"/>
      <c r="BP29" s="3045" t="n"/>
      <c r="BQ29" s="803" t="n"/>
      <c r="BR29" s="756" t="n"/>
      <c r="BS29" s="796" t="n"/>
      <c r="BT29" s="732" t="n"/>
      <c r="BU29" s="3045" t="n"/>
      <c r="BV29" s="3045" t="n"/>
      <c r="BW29" s="3045" t="n"/>
      <c r="BX29" s="3045" t="n"/>
      <c r="BY29" s="803" t="n"/>
      <c r="BZ29" s="756" t="n"/>
      <c r="CA29" s="796" t="n"/>
      <c r="CB29" s="732" t="n"/>
      <c r="CC29" s="3045" t="n"/>
      <c r="CD29" s="3045" t="n"/>
      <c r="CE29" s="3045" t="n"/>
      <c r="CF29" s="3045" t="n"/>
      <c r="CG29" s="803" t="n"/>
      <c r="CH29" s="756" t="n"/>
      <c r="CI29" s="659" t="n"/>
      <c r="CJ29" s="732" t="n"/>
      <c r="CK29" s="3045" t="n"/>
      <c r="CL29" s="3045" t="n"/>
      <c r="CM29" s="3045" t="n"/>
      <c r="CN29" s="3045" t="n"/>
      <c r="CO29" s="803" t="n"/>
      <c r="CP29" s="756" t="n"/>
      <c r="CQ29" s="796" t="n"/>
      <c r="CR29" s="3045" t="n">
        <v>5200005</v>
      </c>
      <c r="CS29" s="3045" t="n">
        <v>5354157.193506261</v>
      </c>
      <c r="CT29" s="803" t="n">
        <v>5200005</v>
      </c>
      <c r="CU29" s="803" t="n">
        <v>-154152.1935062613</v>
      </c>
      <c r="CV29" s="803" t="n">
        <v>0</v>
      </c>
      <c r="CW29" s="803" t="n">
        <v>5737911</v>
      </c>
      <c r="CX29" s="780">
        <f>IFERROR(CR29/CW29-1,"-")</f>
        <v/>
      </c>
      <c r="CY29" s="248" t="n"/>
      <c r="CZ29" s="3759" t="n">
        <v>5354157.50991285</v>
      </c>
      <c r="DA29" s="2662" t="n">
        <v>5200004.683593415</v>
      </c>
      <c r="DB29" s="2662" t="n"/>
      <c r="DC29" s="2662" t="n"/>
      <c r="DD29" s="803" t="n">
        <v>5737911</v>
      </c>
      <c r="DE29" s="781">
        <f>CZ29/DD29-1</f>
        <v/>
      </c>
      <c r="DF29" s="781">
        <f>DA29/DD29-1</f>
        <v/>
      </c>
      <c r="DG29" s="781">
        <f>DB29/DD29-1</f>
        <v/>
      </c>
      <c r="DH29" s="936">
        <f>DC29/DD29-1</f>
        <v/>
      </c>
      <c r="DI29" s="945" t="n"/>
      <c r="DJ29" s="3731" t="n"/>
      <c r="DK29" s="3732" t="n"/>
      <c r="DX29" s="2847">
        <f>(CS29-CZ29)*10^6</f>
        <v/>
      </c>
      <c r="DY29" s="2847">
        <f>(CT29-DC29)*10^6</f>
        <v/>
      </c>
      <c r="DZ29" s="2847">
        <f>(CW29-DD29)*10^6</f>
        <v/>
      </c>
    </row>
    <row customFormat="1" customHeight="1" ht="15" r="30" s="680">
      <c r="A30" s="733" t="n"/>
      <c r="B30" s="714" t="inlineStr">
        <is>
          <t>Activations totales</t>
        </is>
      </c>
      <c r="C30" s="425" t="inlineStr">
        <is>
          <t>PARC24</t>
        </is>
      </c>
      <c r="D30" s="2864" t="n">
        <v>418759</v>
      </c>
      <c r="E30" s="2671" t="n">
        <v>396547</v>
      </c>
      <c r="F30" s="2671" t="n">
        <v>22212</v>
      </c>
      <c r="G30" s="581" t="n">
        <v>357145</v>
      </c>
      <c r="H30" s="3727" t="n">
        <v>0.1725181648910106</v>
      </c>
      <c r="I30" s="353" t="n"/>
      <c r="J30" s="2864" t="n">
        <v>485667</v>
      </c>
      <c r="K30" s="2671" t="n">
        <v>367203.741935484</v>
      </c>
      <c r="L30" s="2671" t="n">
        <v>118463.258064516</v>
      </c>
      <c r="M30" s="581" t="n">
        <v>355649</v>
      </c>
      <c r="N30" s="3727" t="n">
        <v>0.3655795461255338</v>
      </c>
      <c r="O30" s="799" t="n"/>
      <c r="P30" s="2864" t="n">
        <v>463418</v>
      </c>
      <c r="Q30" s="2671" t="n">
        <v>406082.7142857143</v>
      </c>
      <c r="R30" s="2671" t="n">
        <v>57335.28571428574</v>
      </c>
      <c r="S30" s="581" t="n">
        <v>374161</v>
      </c>
      <c r="T30" s="3727" t="n">
        <v>0.2385523878758076</v>
      </c>
      <c r="U30" s="353" t="n"/>
      <c r="V30" s="3726" t="n">
        <v>218790</v>
      </c>
      <c r="W30" s="2674" t="n">
        <v>392789.723502304</v>
      </c>
      <c r="X30" s="2674" t="n">
        <v>423987.2640802769</v>
      </c>
      <c r="Y30" s="2674" t="n">
        <v>-173999.723502304</v>
      </c>
      <c r="Z30" s="2674" t="n">
        <v>-205197.2640802769</v>
      </c>
      <c r="AA30" s="618" t="n">
        <v>406731</v>
      </c>
      <c r="AB30" s="757" t="n">
        <v>-0.462076900949276</v>
      </c>
      <c r="AC30" s="353" t="n"/>
      <c r="AD30" s="2864" t="n"/>
      <c r="AE30" s="2671" t="n"/>
      <c r="AF30" s="2671" t="n"/>
      <c r="AG30" s="2671" t="n"/>
      <c r="AH30" s="2671" t="n"/>
      <c r="AI30" s="581" t="n"/>
      <c r="AJ30" s="757" t="n"/>
      <c r="AK30" s="353" t="n"/>
      <c r="AL30" s="2864" t="n"/>
      <c r="AM30" s="2671" t="n"/>
      <c r="AN30" s="2671" t="n"/>
      <c r="AO30" s="2671" t="n"/>
      <c r="AP30" s="2671" t="n"/>
      <c r="AQ30" s="2671" t="n"/>
      <c r="AR30" s="581" t="n"/>
      <c r="AS30" s="757" t="n"/>
      <c r="AT30" s="353" t="n"/>
      <c r="AU30" s="2864" t="n"/>
      <c r="AV30" s="2671" t="n"/>
      <c r="AW30" s="2671" t="n"/>
      <c r="AX30" s="2671" t="n"/>
      <c r="AY30" s="2671" t="n"/>
      <c r="AZ30" s="581" t="n"/>
      <c r="BA30" s="3727" t="n"/>
      <c r="BB30" s="482" t="n"/>
      <c r="BC30" s="2864" t="n"/>
      <c r="BD30" s="2671" t="n"/>
      <c r="BE30" s="2671" t="n"/>
      <c r="BF30" s="2671" t="n"/>
      <c r="BG30" s="2671" t="n"/>
      <c r="BH30" s="581" t="n"/>
      <c r="BI30" s="3727" t="n"/>
      <c r="BJ30" s="2862" t="n"/>
      <c r="BK30" s="2864" t="n"/>
      <c r="BL30" s="2671" t="n"/>
      <c r="BM30" s="2671" t="n"/>
      <c r="BN30" s="2671" t="n"/>
      <c r="BO30" s="2671" t="n"/>
      <c r="BP30" s="2671" t="n"/>
      <c r="BQ30" s="581" t="n"/>
      <c r="BR30" s="3727" t="n"/>
      <c r="BS30" s="482" t="n"/>
      <c r="BT30" s="2864" t="n"/>
      <c r="BU30" s="2671" t="n"/>
      <c r="BV30" s="2671" t="n"/>
      <c r="BW30" s="2671" t="n"/>
      <c r="BX30" s="2671" t="n"/>
      <c r="BY30" s="581" t="n"/>
      <c r="BZ30" s="3727" t="n"/>
      <c r="CA30" s="482" t="n"/>
      <c r="CB30" s="2864" t="n"/>
      <c r="CC30" s="2671" t="n"/>
      <c r="CD30" s="2671" t="n"/>
      <c r="CE30" s="2671" t="n"/>
      <c r="CF30" s="2671" t="n"/>
      <c r="CG30" s="581" t="n"/>
      <c r="CH30" s="3727" t="n"/>
      <c r="CI30" s="482" t="n"/>
      <c r="CJ30" s="2864" t="n"/>
      <c r="CK30" s="2671" t="n"/>
      <c r="CL30" s="2671" t="n"/>
      <c r="CM30" s="2671" t="n"/>
      <c r="CN30" s="2671" t="n"/>
      <c r="CO30" s="581" t="n"/>
      <c r="CP30" s="3727" t="n"/>
      <c r="CQ30" s="482" t="n"/>
      <c r="CR30" s="581" t="n">
        <v>1586634</v>
      </c>
      <c r="CS30" s="2671" t="n">
        <v>1562623.179723502</v>
      </c>
      <c r="CT30" s="581" t="n">
        <v>1791831.264080277</v>
      </c>
      <c r="CU30" s="581" t="n">
        <v>24010.82027649786</v>
      </c>
      <c r="CV30" s="581" t="n">
        <v>-205197.2640802769</v>
      </c>
      <c r="CW30" s="581" t="n">
        <v>1493686</v>
      </c>
      <c r="CX30" s="780">
        <f>IFERROR(CR30/CW30-1,"-")</f>
        <v/>
      </c>
      <c r="CY30" s="70" t="n"/>
      <c r="CZ30" s="920" t="n">
        <v>4767817.92165898</v>
      </c>
      <c r="DA30" s="2671" t="n">
        <v>5418983.482685405</v>
      </c>
      <c r="DB30" s="2671" t="n"/>
      <c r="DC30" s="2671" t="n"/>
      <c r="DD30" s="581" t="n">
        <v>4785509.426808735</v>
      </c>
      <c r="DE30" s="353">
        <f>CZ30/DD30-1</f>
        <v/>
      </c>
      <c r="DF30" s="353">
        <f>DA30/DD30-1</f>
        <v/>
      </c>
      <c r="DG30" s="353">
        <f>DB30/DD30-1</f>
        <v/>
      </c>
      <c r="DH30" s="667">
        <f>DC30/DD30-1</f>
        <v/>
      </c>
      <c r="DI30" s="944" t="n"/>
      <c r="DJ30" s="3731" t="n"/>
      <c r="DK30" s="3732" t="n"/>
      <c r="DL30" s="681" t="n"/>
      <c r="DM30" s="681" t="n"/>
      <c r="DN30" s="681" t="n"/>
      <c r="DO30" s="681" t="n"/>
      <c r="DP30" s="681" t="n"/>
      <c r="DQ30" s="681" t="n"/>
      <c r="DR30" s="681" t="n"/>
      <c r="DS30" s="681" t="n"/>
      <c r="DT30" s="681" t="n"/>
      <c r="DU30" s="681" t="n"/>
      <c r="DV30" s="681" t="n"/>
      <c r="DW30" s="681" t="n"/>
      <c r="DX30" s="2847">
        <f>(CS30-CZ30)*10^6</f>
        <v/>
      </c>
      <c r="DY30" s="2847">
        <f>(CT30-DC30)*10^6</f>
        <v/>
      </c>
      <c r="DZ30" s="2847">
        <f>(CW30-DD30)*10^6</f>
        <v/>
      </c>
      <c r="EA30" s="681" t="n"/>
      <c r="EB30" s="681" t="n"/>
      <c r="EC30" s="681" t="n"/>
      <c r="ED30" s="681" t="n"/>
      <c r="EE30" s="681" t="n"/>
      <c r="EF30" s="681" t="n"/>
      <c r="EG30" s="681" t="n"/>
      <c r="EH30" s="681" t="n"/>
      <c r="EI30" s="681" t="n"/>
      <c r="EJ30" s="681" t="n"/>
      <c r="EK30" s="681" t="n"/>
      <c r="EL30" s="681" t="n"/>
      <c r="EM30" s="681" t="n"/>
      <c r="EN30" s="681" t="n"/>
      <c r="EO30" s="681" t="n"/>
      <c r="EP30" s="681" t="n"/>
      <c r="EQ30" s="681" t="n"/>
      <c r="ER30" s="681" t="n"/>
      <c r="ES30" s="681" t="n"/>
      <c r="ET30" s="681" t="n"/>
      <c r="EU30" s="681" t="n"/>
      <c r="EV30" s="681" t="n"/>
      <c r="EW30" s="681" t="n"/>
      <c r="EX30" s="681" t="n"/>
      <c r="EY30" s="681" t="n"/>
      <c r="EZ30" s="681" t="n"/>
      <c r="FA30" s="681" t="n"/>
      <c r="FB30" s="681" t="n"/>
      <c r="FC30" s="681" t="n"/>
      <c r="FD30" s="681" t="n"/>
      <c r="FE30" s="681" t="n"/>
      <c r="FF30" s="681" t="n"/>
      <c r="FG30" s="681" t="n"/>
      <c r="FH30" s="681" t="n"/>
      <c r="FI30" s="681" t="n"/>
      <c r="FJ30" s="681" t="n"/>
      <c r="FK30" s="681" t="n"/>
      <c r="FL30" s="681" t="n"/>
      <c r="FM30" s="681" t="n"/>
      <c r="FN30" s="681" t="n"/>
      <c r="FO30" s="681" t="n"/>
      <c r="FP30" s="681" t="n"/>
      <c r="FQ30" s="681" t="n"/>
      <c r="FR30" s="681" t="n"/>
      <c r="FS30" s="681" t="n"/>
      <c r="FT30" s="681" t="n"/>
      <c r="FU30" s="681" t="n"/>
      <c r="FV30" s="681" t="n"/>
      <c r="FW30" s="681" t="n"/>
      <c r="FX30" s="681" t="n"/>
      <c r="FY30" s="681" t="n"/>
    </row>
    <row customFormat="1" hidden="1" r="31" s="684">
      <c r="A31" s="734" t="n"/>
      <c r="B31" s="735" t="n"/>
      <c r="C31" s="425" t="inlineStr">
        <is>
          <t>PARC25</t>
        </is>
      </c>
      <c r="D31" s="718" t="n"/>
      <c r="E31" s="768" t="n"/>
      <c r="F31" s="769" t="n"/>
      <c r="G31" s="769" t="n"/>
      <c r="H31" s="757" t="n"/>
      <c r="I31" s="353" t="n"/>
      <c r="J31" s="718" t="n"/>
      <c r="K31" s="768" t="n"/>
      <c r="L31" s="769" t="n"/>
      <c r="M31" s="769" t="n"/>
      <c r="N31" s="757" t="n"/>
      <c r="O31" s="799" t="n"/>
      <c r="P31" s="718" t="n"/>
      <c r="Q31" s="768" t="n"/>
      <c r="R31" s="769" t="n"/>
      <c r="S31" s="769" t="n"/>
      <c r="T31" s="757" t="n"/>
      <c r="U31" s="353" t="n"/>
      <c r="V31" s="3739" t="n"/>
      <c r="W31" s="823" t="n"/>
      <c r="X31" s="823" t="n"/>
      <c r="Y31" s="769" t="n"/>
      <c r="Z31" s="769" t="n"/>
      <c r="AA31" s="769" t="n"/>
      <c r="AB31" s="757" t="n"/>
      <c r="AC31" s="353" t="n"/>
      <c r="AD31" s="718" t="n"/>
      <c r="AE31" s="768" t="n"/>
      <c r="AF31" s="768" t="n"/>
      <c r="AG31" s="769" t="n"/>
      <c r="AH31" s="769" t="n"/>
      <c r="AI31" s="769" t="n"/>
      <c r="AJ31" s="757" t="n"/>
      <c r="AK31" s="353" t="n"/>
      <c r="AL31" s="718" t="n"/>
      <c r="AM31" s="768" t="n"/>
      <c r="AN31" s="768" t="n"/>
      <c r="AO31" s="768" t="n"/>
      <c r="AP31" s="769" t="n"/>
      <c r="AQ31" s="769" t="n"/>
      <c r="AR31" s="769" t="n"/>
      <c r="AS31" s="757" t="n"/>
      <c r="AT31" s="353" t="n"/>
      <c r="AU31" s="718" t="n"/>
      <c r="AV31" s="768" t="n"/>
      <c r="AW31" s="768" t="n"/>
      <c r="AX31" s="769" t="n"/>
      <c r="AY31" s="769" t="n"/>
      <c r="AZ31" s="769" t="n"/>
      <c r="BA31" s="757" t="n"/>
      <c r="BB31" s="482" t="n"/>
      <c r="BC31" s="718" t="n"/>
      <c r="BD31" s="768" t="n"/>
      <c r="BE31" s="768" t="n"/>
      <c r="BF31" s="769" t="n"/>
      <c r="BG31" s="769" t="n"/>
      <c r="BH31" s="769" t="n"/>
      <c r="BI31" s="757" t="n"/>
      <c r="BJ31" s="2862" t="n"/>
      <c r="BK31" s="718" t="n"/>
      <c r="BL31" s="768" t="n"/>
      <c r="BM31" s="768" t="n"/>
      <c r="BN31" s="768" t="n"/>
      <c r="BO31" s="769" t="n"/>
      <c r="BP31" s="769" t="n"/>
      <c r="BQ31" s="769" t="n"/>
      <c r="BR31" s="757" t="n"/>
      <c r="BS31" s="482" t="n"/>
      <c r="BT31" s="718" t="n"/>
      <c r="BU31" s="768" t="n"/>
      <c r="BV31" s="768" t="n"/>
      <c r="BW31" s="769" t="n"/>
      <c r="BX31" s="769" t="n"/>
      <c r="BY31" s="769" t="n"/>
      <c r="BZ31" s="757" t="n"/>
      <c r="CA31" s="482" t="n"/>
      <c r="CB31" s="718" t="n"/>
      <c r="CC31" s="768" t="n"/>
      <c r="CD31" s="768" t="n"/>
      <c r="CE31" s="769" t="n"/>
      <c r="CF31" s="769" t="n"/>
      <c r="CG31" s="769" t="n"/>
      <c r="CH31" s="757" t="n"/>
      <c r="CI31" s="482" t="n"/>
      <c r="CJ31" s="718" t="n"/>
      <c r="CK31" s="768" t="n"/>
      <c r="CL31" s="768" t="n"/>
      <c r="CM31" s="769" t="n"/>
      <c r="CN31" s="769" t="n"/>
      <c r="CO31" s="769" t="n"/>
      <c r="CP31" s="757" t="n"/>
      <c r="CQ31" s="482" t="n"/>
      <c r="CR31" s="581" t="n"/>
      <c r="CS31" s="769" t="n"/>
      <c r="CT31" s="769" t="n"/>
      <c r="CU31" s="769" t="n"/>
      <c r="CV31" s="769" t="n"/>
      <c r="CW31" s="769" t="n"/>
      <c r="CX31" s="780">
        <f>IFERROR(CR31/CW31-1,"-")</f>
        <v/>
      </c>
      <c r="CY31" s="920" t="n"/>
      <c r="CZ31" s="920" t="n"/>
      <c r="DA31" s="768" t="n"/>
      <c r="DB31" s="768" t="n"/>
      <c r="DC31" s="768" t="n"/>
      <c r="DD31" s="769" t="n"/>
      <c r="DE31" s="353" t="n"/>
      <c r="DF31" s="769" t="n"/>
      <c r="DG31" s="769" t="n"/>
      <c r="DH31" s="940" t="n"/>
      <c r="DI31" s="952" t="n"/>
      <c r="DJ31" s="3731" t="n"/>
      <c r="DK31" s="3732" t="n"/>
      <c r="DL31" s="681" t="n"/>
      <c r="DM31" s="681" t="n"/>
      <c r="DN31" s="681" t="n"/>
      <c r="DO31" s="681" t="n"/>
      <c r="DP31" s="681" t="n"/>
      <c r="DQ31" s="681" t="n"/>
      <c r="DR31" s="681" t="n"/>
      <c r="DS31" s="681" t="n"/>
      <c r="DT31" s="681" t="n"/>
      <c r="DU31" s="681" t="n"/>
      <c r="DV31" s="681" t="n"/>
      <c r="DW31" s="681" t="n"/>
      <c r="DX31" s="2847">
        <f>(CS31-CZ31)*10^6</f>
        <v/>
      </c>
      <c r="DY31" s="2847">
        <f>(CT31-DC31)*10^6</f>
        <v/>
      </c>
      <c r="DZ31" s="2847">
        <f>(CW31-DD31)*10^6</f>
        <v/>
      </c>
      <c r="EA31" s="681" t="n"/>
      <c r="EB31" s="681" t="n"/>
      <c r="EC31" s="681" t="n"/>
      <c r="ED31" s="681" t="n"/>
      <c r="EE31" s="681" t="n"/>
      <c r="EF31" s="681" t="n"/>
      <c r="EG31" s="681" t="n"/>
      <c r="EH31" s="681" t="n"/>
      <c r="EI31" s="681" t="n"/>
      <c r="EJ31" s="681" t="n"/>
      <c r="EK31" s="681" t="n"/>
      <c r="EL31" s="681" t="n"/>
      <c r="EM31" s="681" t="n"/>
      <c r="EN31" s="681" t="n"/>
      <c r="EO31" s="681" t="n"/>
      <c r="EP31" s="681" t="n"/>
      <c r="EQ31" s="681" t="n"/>
      <c r="ER31" s="681" t="n"/>
      <c r="ES31" s="681" t="n"/>
      <c r="ET31" s="681" t="n"/>
      <c r="EU31" s="681" t="n"/>
      <c r="EV31" s="681" t="n"/>
      <c r="EW31" s="681" t="n"/>
      <c r="EX31" s="681" t="n"/>
      <c r="EY31" s="681" t="n"/>
      <c r="EZ31" s="681" t="n"/>
      <c r="FA31" s="681" t="n"/>
      <c r="FB31" s="681" t="n"/>
      <c r="FC31" s="681" t="n"/>
      <c r="FD31" s="681" t="n"/>
      <c r="FE31" s="681" t="n"/>
      <c r="FF31" s="681" t="n"/>
      <c r="FG31" s="681" t="n"/>
      <c r="FH31" s="681" t="n"/>
      <c r="FI31" s="681" t="n"/>
      <c r="FJ31" s="681" t="n"/>
      <c r="FK31" s="681" t="n"/>
      <c r="FL31" s="681" t="n"/>
      <c r="FM31" s="681" t="n"/>
      <c r="FN31" s="681" t="n"/>
      <c r="FO31" s="681" t="n"/>
      <c r="FP31" s="681" t="n"/>
      <c r="FQ31" s="681" t="n"/>
      <c r="FR31" s="681" t="n"/>
      <c r="FS31" s="681" t="n"/>
      <c r="FT31" s="681" t="n"/>
      <c r="FU31" s="681" t="n"/>
      <c r="FV31" s="681" t="n"/>
      <c r="FW31" s="681" t="n"/>
      <c r="FX31" s="681" t="n"/>
      <c r="FY31" s="681" t="n"/>
    </row>
    <row customFormat="1" hidden="1" r="32" s="684">
      <c r="A32" s="734" t="n"/>
      <c r="B32" s="735" t="n"/>
      <c r="C32" s="425" t="inlineStr">
        <is>
          <t>PARC26</t>
        </is>
      </c>
      <c r="D32" s="718" t="n"/>
      <c r="E32" s="768" t="n"/>
      <c r="F32" s="769" t="n"/>
      <c r="G32" s="769" t="n"/>
      <c r="H32" s="757" t="n"/>
      <c r="I32" s="353" t="n"/>
      <c r="J32" s="718" t="n"/>
      <c r="K32" s="768" t="n"/>
      <c r="L32" s="769" t="n"/>
      <c r="M32" s="769" t="n"/>
      <c r="N32" s="757" t="n"/>
      <c r="O32" s="799" t="n"/>
      <c r="P32" s="718" t="n"/>
      <c r="Q32" s="768" t="n"/>
      <c r="R32" s="769" t="n"/>
      <c r="S32" s="769" t="n"/>
      <c r="T32" s="757" t="n"/>
      <c r="U32" s="353" t="n"/>
      <c r="V32" s="3739" t="n"/>
      <c r="W32" s="823" t="n"/>
      <c r="X32" s="823" t="n"/>
      <c r="Y32" s="769" t="n"/>
      <c r="Z32" s="769" t="n"/>
      <c r="AA32" s="769" t="n"/>
      <c r="AB32" s="757" t="n"/>
      <c r="AC32" s="353" t="n"/>
      <c r="AD32" s="718" t="n"/>
      <c r="AE32" s="768" t="n"/>
      <c r="AF32" s="768" t="n"/>
      <c r="AG32" s="769" t="n"/>
      <c r="AH32" s="769" t="n"/>
      <c r="AI32" s="769" t="n"/>
      <c r="AJ32" s="757" t="n"/>
      <c r="AK32" s="353" t="n"/>
      <c r="AL32" s="718" t="n"/>
      <c r="AM32" s="768" t="n"/>
      <c r="AN32" s="768" t="n"/>
      <c r="AO32" s="768" t="n"/>
      <c r="AP32" s="769" t="n"/>
      <c r="AQ32" s="769" t="n"/>
      <c r="AR32" s="769" t="n"/>
      <c r="AS32" s="757" t="n"/>
      <c r="AT32" s="353" t="n"/>
      <c r="AU32" s="718" t="n"/>
      <c r="AV32" s="768" t="n"/>
      <c r="AW32" s="768" t="n"/>
      <c r="AX32" s="769" t="n"/>
      <c r="AY32" s="769" t="n"/>
      <c r="AZ32" s="769" t="n"/>
      <c r="BA32" s="757" t="n"/>
      <c r="BB32" s="482" t="n"/>
      <c r="BC32" s="718" t="n"/>
      <c r="BD32" s="768" t="n"/>
      <c r="BE32" s="768" t="n"/>
      <c r="BF32" s="769" t="n"/>
      <c r="BG32" s="769" t="n"/>
      <c r="BH32" s="769" t="n"/>
      <c r="BI32" s="757" t="n"/>
      <c r="BJ32" s="2862" t="n"/>
      <c r="BK32" s="718" t="n"/>
      <c r="BL32" s="768" t="n"/>
      <c r="BM32" s="768" t="n"/>
      <c r="BN32" s="768" t="n"/>
      <c r="BO32" s="769" t="n"/>
      <c r="BP32" s="769" t="n"/>
      <c r="BQ32" s="769" t="n"/>
      <c r="BR32" s="757" t="n"/>
      <c r="BS32" s="482" t="n"/>
      <c r="BT32" s="718" t="n"/>
      <c r="BU32" s="768" t="n"/>
      <c r="BV32" s="768" t="n"/>
      <c r="BW32" s="769" t="n"/>
      <c r="BX32" s="769" t="n"/>
      <c r="BY32" s="769" t="n"/>
      <c r="BZ32" s="757" t="n"/>
      <c r="CA32" s="482" t="n"/>
      <c r="CB32" s="718" t="n"/>
      <c r="CC32" s="768" t="n"/>
      <c r="CD32" s="768" t="n"/>
      <c r="CE32" s="769" t="n"/>
      <c r="CF32" s="769" t="n"/>
      <c r="CG32" s="769" t="n"/>
      <c r="CH32" s="757" t="n"/>
      <c r="CI32" s="482" t="n"/>
      <c r="CJ32" s="718" t="n"/>
      <c r="CK32" s="768" t="n"/>
      <c r="CL32" s="768" t="n"/>
      <c r="CM32" s="769" t="n"/>
      <c r="CN32" s="769" t="n"/>
      <c r="CO32" s="769" t="n"/>
      <c r="CP32" s="757" t="n"/>
      <c r="CQ32" s="482" t="n"/>
      <c r="CR32" s="581" t="n"/>
      <c r="CS32" s="769" t="n"/>
      <c r="CT32" s="769" t="n"/>
      <c r="CU32" s="769" t="n"/>
      <c r="CV32" s="769" t="n"/>
      <c r="CW32" s="769" t="n"/>
      <c r="CX32" s="780">
        <f>IFERROR(CR32/CW32-1,"-")</f>
        <v/>
      </c>
      <c r="CY32" s="920" t="n"/>
      <c r="CZ32" s="920" t="n"/>
      <c r="DA32" s="768" t="n"/>
      <c r="DB32" s="768" t="n"/>
      <c r="DC32" s="768" t="n"/>
      <c r="DD32" s="769" t="n"/>
      <c r="DE32" s="353" t="n"/>
      <c r="DF32" s="769" t="n"/>
      <c r="DG32" s="769" t="n"/>
      <c r="DH32" s="940" t="n"/>
      <c r="DI32" s="952" t="n"/>
      <c r="DJ32" s="3731" t="n"/>
      <c r="DK32" s="3732" t="n"/>
      <c r="DL32" s="681" t="n"/>
      <c r="DM32" s="681" t="n"/>
      <c r="DN32" s="681" t="n"/>
      <c r="DO32" s="681" t="n"/>
      <c r="DP32" s="681" t="n"/>
      <c r="DQ32" s="681" t="n"/>
      <c r="DR32" s="681" t="n"/>
      <c r="DS32" s="681" t="n"/>
      <c r="DT32" s="681" t="n"/>
      <c r="DU32" s="681" t="n"/>
      <c r="DV32" s="681" t="n"/>
      <c r="DW32" s="681" t="n"/>
      <c r="DX32" s="2847">
        <f>(CS32-CZ32)*10^6</f>
        <v/>
      </c>
      <c r="DY32" s="2847">
        <f>(CT32-DC32)*10^6</f>
        <v/>
      </c>
      <c r="DZ32" s="2847">
        <f>(CW32-DD32)*10^6</f>
        <v/>
      </c>
      <c r="EA32" s="681" t="n"/>
      <c r="EB32" s="681" t="n"/>
      <c r="EC32" s="681" t="n"/>
      <c r="ED32" s="681" t="n"/>
      <c r="EE32" s="681" t="n"/>
      <c r="EF32" s="681" t="n"/>
      <c r="EG32" s="681" t="n"/>
      <c r="EH32" s="681" t="n"/>
      <c r="EI32" s="681" t="n"/>
      <c r="EJ32" s="681" t="n"/>
      <c r="EK32" s="681" t="n"/>
      <c r="EL32" s="681" t="n"/>
      <c r="EM32" s="681" t="n"/>
      <c r="EN32" s="681" t="n"/>
      <c r="EO32" s="681" t="n"/>
      <c r="EP32" s="681" t="n"/>
      <c r="EQ32" s="681" t="n"/>
      <c r="ER32" s="681" t="n"/>
      <c r="ES32" s="681" t="n"/>
      <c r="ET32" s="681" t="n"/>
      <c r="EU32" s="681" t="n"/>
      <c r="EV32" s="681" t="n"/>
      <c r="EW32" s="681" t="n"/>
      <c r="EX32" s="681" t="n"/>
      <c r="EY32" s="681" t="n"/>
      <c r="EZ32" s="681" t="n"/>
      <c r="FA32" s="681" t="n"/>
      <c r="FB32" s="681" t="n"/>
      <c r="FC32" s="681" t="n"/>
      <c r="FD32" s="681" t="n"/>
      <c r="FE32" s="681" t="n"/>
      <c r="FF32" s="681" t="n"/>
      <c r="FG32" s="681" t="n"/>
      <c r="FH32" s="681" t="n"/>
      <c r="FI32" s="681" t="n"/>
      <c r="FJ32" s="681" t="n"/>
      <c r="FK32" s="681" t="n"/>
      <c r="FL32" s="681" t="n"/>
      <c r="FM32" s="681" t="n"/>
      <c r="FN32" s="681" t="n"/>
      <c r="FO32" s="681" t="n"/>
      <c r="FP32" s="681" t="n"/>
      <c r="FQ32" s="681" t="n"/>
      <c r="FR32" s="681" t="n"/>
      <c r="FS32" s="681" t="n"/>
      <c r="FT32" s="681" t="n"/>
      <c r="FU32" s="681" t="n"/>
      <c r="FV32" s="681" t="n"/>
      <c r="FW32" s="681" t="n"/>
      <c r="FX32" s="681" t="n"/>
      <c r="FY32" s="681" t="n"/>
    </row>
    <row customFormat="1" customHeight="1" ht="15" r="33" s="680">
      <c r="A33" s="733" t="n"/>
      <c r="B33" s="714" t="inlineStr">
        <is>
          <t>Flux d'inactivité</t>
        </is>
      </c>
      <c r="C33" s="425" t="inlineStr">
        <is>
          <t>PARC27</t>
        </is>
      </c>
      <c r="D33" s="2864" t="n">
        <v>-488262</v>
      </c>
      <c r="E33" s="2671" t="n">
        <v>-376828.2734442138</v>
      </c>
      <c r="F33" s="2671" t="n">
        <v>-111433.7265557862</v>
      </c>
      <c r="G33" s="581" t="n">
        <v>-420694</v>
      </c>
      <c r="H33" s="3727" t="n">
        <v>0.1606108002491122</v>
      </c>
      <c r="I33" s="353" t="n"/>
      <c r="J33" s="2864" t="n">
        <v>-356490</v>
      </c>
      <c r="K33" s="2671" t="n">
        <v>-340361.021175419</v>
      </c>
      <c r="L33" s="2671" t="n">
        <v>-16128.97882458102</v>
      </c>
      <c r="M33" s="581" t="n">
        <v>-357034</v>
      </c>
      <c r="N33" s="3727" t="n">
        <v>-0.001523664412913073</v>
      </c>
      <c r="O33" s="799" t="n"/>
      <c r="P33" s="2864" t="n">
        <v>-460860</v>
      </c>
      <c r="Q33" s="2671" t="n">
        <v>-376828.2734442139</v>
      </c>
      <c r="R33" s="2671" t="n">
        <v>-84031.7265557861</v>
      </c>
      <c r="S33" s="581" t="n">
        <v>-353554.1962442144</v>
      </c>
      <c r="T33" s="3727" t="n">
        <v>0.3035059543789578</v>
      </c>
      <c r="U33" s="353" t="n"/>
      <c r="V33" s="3760" t="n">
        <v>-491674</v>
      </c>
      <c r="W33" s="2674" t="n">
        <v>-364672.522687949</v>
      </c>
      <c r="X33" s="2674" t="n">
        <v>-441054.267627463</v>
      </c>
      <c r="Y33" s="2674" t="n">
        <v>-127001.477312051</v>
      </c>
      <c r="Z33" s="2674" t="n">
        <v>-50619.73237253702</v>
      </c>
      <c r="AA33" s="618" t="n">
        <v>-392082.803755786</v>
      </c>
      <c r="AB33" s="757" t="n">
        <v>0.254005519472478</v>
      </c>
      <c r="AC33" s="353" t="n"/>
      <c r="AD33" s="2864" t="n"/>
      <c r="AE33" s="2671" t="n"/>
      <c r="AF33" s="2671" t="n"/>
      <c r="AG33" s="2671" t="n"/>
      <c r="AH33" s="2671" t="n"/>
      <c r="AI33" s="581" t="n"/>
      <c r="AJ33" s="757" t="n"/>
      <c r="AK33" s="353" t="n"/>
      <c r="AL33" s="2864" t="n"/>
      <c r="AM33" s="2671" t="n"/>
      <c r="AN33" s="2671" t="n"/>
      <c r="AO33" s="2671" t="n"/>
      <c r="AP33" s="2671" t="n"/>
      <c r="AQ33" s="2671" t="n"/>
      <c r="AR33" s="581" t="n"/>
      <c r="AS33" s="757" t="n"/>
      <c r="AT33" s="353" t="n"/>
      <c r="AU33" s="2864" t="n"/>
      <c r="AV33" s="2671" t="n"/>
      <c r="AW33" s="2671" t="n"/>
      <c r="AX33" s="2671" t="n"/>
      <c r="AY33" s="2671" t="n"/>
      <c r="AZ33" s="581" t="n"/>
      <c r="BA33" s="3727" t="n"/>
      <c r="BB33" s="482" t="n"/>
      <c r="BC33" s="2864" t="n"/>
      <c r="BD33" s="2671" t="n"/>
      <c r="BE33" s="2671" t="n"/>
      <c r="BF33" s="2671" t="n"/>
      <c r="BG33" s="2671" t="n"/>
      <c r="BH33" s="581" t="n"/>
      <c r="BI33" s="3727" t="n"/>
      <c r="BJ33" s="2862" t="n"/>
      <c r="BK33" s="3761" t="n"/>
      <c r="BL33" s="2671" t="n"/>
      <c r="BM33" s="2671" t="n"/>
      <c r="BN33" s="2671" t="n"/>
      <c r="BO33" s="2671" t="n"/>
      <c r="BP33" s="2671" t="n"/>
      <c r="BQ33" s="581" t="n"/>
      <c r="BR33" s="3727" t="n"/>
      <c r="BS33" s="482" t="n"/>
      <c r="BT33" s="3761" t="n"/>
      <c r="BU33" s="2671" t="n"/>
      <c r="BV33" s="2671" t="n"/>
      <c r="BW33" s="2671" t="n"/>
      <c r="BX33" s="2671" t="n"/>
      <c r="BY33" s="581" t="n"/>
      <c r="BZ33" s="3727" t="n"/>
      <c r="CA33" s="482" t="n"/>
      <c r="CB33" s="3761" t="n"/>
      <c r="CC33" s="2671" t="n"/>
      <c r="CD33" s="2671" t="n"/>
      <c r="CE33" s="2671" t="n"/>
      <c r="CF33" s="2671" t="n"/>
      <c r="CG33" s="581" t="n"/>
      <c r="CH33" s="3727" t="n"/>
      <c r="CI33" s="482" t="n"/>
      <c r="CJ33" s="3761" t="n"/>
      <c r="CK33" s="2671" t="n"/>
      <c r="CL33" s="2671" t="n"/>
      <c r="CM33" s="2671" t="n"/>
      <c r="CN33" s="2671" t="n"/>
      <c r="CO33" s="581" t="n"/>
      <c r="CP33" s="3727" t="n"/>
      <c r="CQ33" s="482" t="n"/>
      <c r="CR33" s="581" t="n">
        <v>-1797286</v>
      </c>
      <c r="CS33" s="2779" t="n">
        <v>-1458690.090751796</v>
      </c>
      <c r="CT33" s="581" t="n">
        <v>-1746666.267627463</v>
      </c>
      <c r="CU33" s="581" t="n">
        <v>-338595.9092482042</v>
      </c>
      <c r="CV33" s="581" t="n">
        <v>-50619.73237253702</v>
      </c>
      <c r="CW33" s="581" t="n">
        <v>-1523365</v>
      </c>
      <c r="CX33" s="780">
        <f>IFERROR(CR33/CW33-1,"-")</f>
        <v/>
      </c>
      <c r="CY33" s="70" t="n"/>
      <c r="CZ33" s="920" t="n">
        <v>-4436849.02603671</v>
      </c>
      <c r="DA33" s="2671" t="n">
        <v>-5109312.409787804</v>
      </c>
      <c r="DB33" s="2671" t="n"/>
      <c r="DC33" s="2671" t="n"/>
      <c r="DD33" s="581" t="n">
        <v>-5323415.743215321</v>
      </c>
      <c r="DE33" s="353">
        <f>CZ33/DD33-1</f>
        <v/>
      </c>
      <c r="DF33" s="353">
        <f>DA33/DD33-1</f>
        <v/>
      </c>
      <c r="DG33" s="353">
        <f>DB33/DD33-1</f>
        <v/>
      </c>
      <c r="DH33" s="667">
        <f>DC33/DD33-1</f>
        <v/>
      </c>
      <c r="DI33" s="944" t="n"/>
      <c r="DJ33" s="3731" t="n"/>
      <c r="DK33" s="3732" t="n"/>
      <c r="DL33" s="681" t="n"/>
      <c r="DM33" s="681" t="n"/>
      <c r="DN33" s="681" t="n"/>
      <c r="DO33" s="681" t="n"/>
      <c r="DP33" s="681" t="n"/>
      <c r="DQ33" s="681" t="n"/>
      <c r="DR33" s="681" t="n"/>
      <c r="DS33" s="681" t="n"/>
      <c r="DT33" s="681" t="n"/>
      <c r="DU33" s="681" t="n"/>
      <c r="DV33" s="681" t="n"/>
      <c r="DW33" s="681" t="n"/>
      <c r="DX33" s="2847">
        <f>(CS33-CZ33)*10^6</f>
        <v/>
      </c>
      <c r="DY33" s="2847">
        <f>(CT33-DC33)*10^6</f>
        <v/>
      </c>
      <c r="DZ33" s="2847">
        <f>(CW33-DD33)*10^6</f>
        <v/>
      </c>
      <c r="EA33" s="681" t="n"/>
      <c r="EB33" s="681" t="n"/>
      <c r="EC33" s="681" t="n"/>
      <c r="ED33" s="681" t="n"/>
      <c r="EE33" s="681" t="n"/>
      <c r="EF33" s="681" t="n"/>
      <c r="EG33" s="681" t="n"/>
      <c r="EH33" s="681" t="n"/>
      <c r="EI33" s="681" t="n"/>
      <c r="EJ33" s="681" t="n"/>
      <c r="EK33" s="681" t="n"/>
      <c r="EL33" s="681" t="n"/>
      <c r="EM33" s="681" t="n"/>
      <c r="EN33" s="681" t="n"/>
      <c r="EO33" s="681" t="n"/>
      <c r="EP33" s="681" t="n"/>
      <c r="EQ33" s="681" t="n"/>
      <c r="ER33" s="681" t="n"/>
      <c r="ES33" s="681" t="n"/>
      <c r="ET33" s="681" t="n"/>
      <c r="EU33" s="681" t="n"/>
      <c r="EV33" s="681" t="n"/>
      <c r="EW33" s="681" t="n"/>
      <c r="EX33" s="681" t="n"/>
      <c r="EY33" s="681" t="n"/>
      <c r="EZ33" s="681" t="n"/>
      <c r="FA33" s="681" t="n"/>
      <c r="FB33" s="681" t="n"/>
      <c r="FC33" s="681" t="n"/>
      <c r="FD33" s="681" t="n"/>
      <c r="FE33" s="681" t="n"/>
      <c r="FF33" s="681" t="n"/>
      <c r="FG33" s="681" t="n"/>
      <c r="FH33" s="681" t="n"/>
      <c r="FI33" s="681" t="n"/>
      <c r="FJ33" s="681" t="n"/>
      <c r="FK33" s="681" t="n"/>
      <c r="FL33" s="681" t="n"/>
      <c r="FM33" s="681" t="n"/>
      <c r="FN33" s="681" t="n"/>
      <c r="FO33" s="681" t="n"/>
      <c r="FP33" s="681" t="n"/>
      <c r="FQ33" s="681" t="n"/>
      <c r="FR33" s="681" t="n"/>
      <c r="FS33" s="681" t="n"/>
      <c r="FT33" s="681" t="n"/>
      <c r="FU33" s="681" t="n"/>
      <c r="FV33" s="681" t="n"/>
      <c r="FW33" s="681" t="n"/>
      <c r="FX33" s="681" t="n"/>
      <c r="FY33" s="681" t="n"/>
    </row>
    <row customFormat="1" customHeight="1" ht="15" r="34" s="682">
      <c r="A34" s="736" t="n"/>
      <c r="B34" s="717" t="inlineStr">
        <is>
          <t>% churn annualisé</t>
        </is>
      </c>
      <c r="C34" s="425" t="inlineStr">
        <is>
          <t>PARC28</t>
        </is>
      </c>
      <c r="D34" s="718" t="n">
        <v>1.134338130742276</v>
      </c>
      <c r="E34" s="353" t="n">
        <v>0.8430136696001489</v>
      </c>
      <c r="F34" s="353" t="n">
        <v>0.2913244611421273</v>
      </c>
      <c r="G34" s="353" t="n">
        <v>0.8847191089803057</v>
      </c>
      <c r="H34" s="757" t="n">
        <v>0.2821449420818682</v>
      </c>
      <c r="I34" s="353" t="n"/>
      <c r="J34" s="718" t="n">
        <v>0.8234466752792853</v>
      </c>
      <c r="K34" s="353" t="n">
        <v>0.7581412425359733</v>
      </c>
      <c r="L34" s="353" t="n">
        <v>0.06530543274331202</v>
      </c>
      <c r="M34" s="353" t="n">
        <v>0.7551388039081233</v>
      </c>
      <c r="N34" s="757" t="n">
        <v>0.09045737156883393</v>
      </c>
      <c r="O34" s="799" t="n"/>
      <c r="P34" s="718" t="n">
        <v>1.051200180651509</v>
      </c>
      <c r="Q34" s="353" t="n">
        <v>0.8350231725167685</v>
      </c>
      <c r="R34" s="353" t="n">
        <v>0.2161770081347403</v>
      </c>
      <c r="S34" s="353" t="n">
        <v>0.7465143464553849</v>
      </c>
      <c r="T34" s="757" t="n">
        <v>0.408144646707514</v>
      </c>
      <c r="U34" s="353" t="n"/>
      <c r="V34" s="3739" t="n">
        <v>1.151058128543962</v>
      </c>
      <c r="W34" s="2672" t="n">
        <v>0.803828950273637</v>
      </c>
      <c r="X34" s="2672" t="n">
        <v>1.007413382448457</v>
      </c>
      <c r="Y34" s="2672" t="n">
        <v>0.3472291782703255</v>
      </c>
      <c r="Z34" s="2672" t="n">
        <v>0.1436447460955055</v>
      </c>
      <c r="AA34" s="2672" t="n">
        <v>0.8253060259962446</v>
      </c>
      <c r="AB34" s="757" t="n">
        <v>0.3947046214214849</v>
      </c>
      <c r="AC34" s="353" t="n"/>
      <c r="AD34" s="718" t="n"/>
      <c r="AE34" s="353" t="n"/>
      <c r="AF34" s="353" t="n"/>
      <c r="AG34" s="353" t="n"/>
      <c r="AH34" s="353" t="n"/>
      <c r="AI34" s="353" t="n"/>
      <c r="AJ34" s="757" t="n"/>
      <c r="AK34" s="353" t="n"/>
      <c r="AL34" s="718" t="n"/>
      <c r="AM34" s="353" t="n"/>
      <c r="AN34" s="353" t="n"/>
      <c r="AO34" s="353" t="n"/>
      <c r="AP34" s="353" t="n"/>
      <c r="AQ34" s="353" t="n"/>
      <c r="AR34" s="353" t="n"/>
      <c r="AS34" s="757" t="n"/>
      <c r="AT34" s="353" t="n"/>
      <c r="AU34" s="718" t="n"/>
      <c r="AV34" s="353" t="n"/>
      <c r="AW34" s="353" t="n"/>
      <c r="AX34" s="353" t="n"/>
      <c r="AY34" s="353" t="n"/>
      <c r="AZ34" s="353" t="n"/>
      <c r="BA34" s="757" t="n"/>
      <c r="BB34" s="482" t="n"/>
      <c r="BC34" s="718" t="n"/>
      <c r="BD34" s="353" t="n"/>
      <c r="BE34" s="353" t="n"/>
      <c r="BF34" s="353" t="n"/>
      <c r="BG34" s="353" t="n"/>
      <c r="BH34" s="353" t="n"/>
      <c r="BI34" s="757" t="n"/>
      <c r="BJ34" s="482" t="n"/>
      <c r="BK34" s="718" t="n"/>
      <c r="BL34" s="353" t="n"/>
      <c r="BM34" s="353" t="n"/>
      <c r="BN34" s="353" t="n"/>
      <c r="BO34" s="353" t="n"/>
      <c r="BP34" s="353" t="n"/>
      <c r="BQ34" s="353" t="n"/>
      <c r="BR34" s="757" t="n"/>
      <c r="BS34" s="482" t="n"/>
      <c r="BT34" s="718" t="n"/>
      <c r="BU34" s="353" t="n"/>
      <c r="BV34" s="353" t="n"/>
      <c r="BW34" s="353" t="n"/>
      <c r="BX34" s="353" t="n"/>
      <c r="BY34" s="353" t="n"/>
      <c r="BZ34" s="757" t="n"/>
      <c r="CA34" s="482" t="n"/>
      <c r="CB34" s="718" t="n"/>
      <c r="CC34" s="353" t="n"/>
      <c r="CD34" s="353" t="n"/>
      <c r="CE34" s="353" t="n"/>
      <c r="CF34" s="353" t="n"/>
      <c r="CG34" s="353" t="n"/>
      <c r="CH34" s="757" t="n"/>
      <c r="CI34" s="482" t="n"/>
      <c r="CJ34" s="718" t="n"/>
      <c r="CK34" s="718" t="n"/>
      <c r="CL34" s="718" t="n"/>
      <c r="CM34" s="353" t="n"/>
      <c r="CN34" s="353" t="n"/>
      <c r="CO34" s="353" t="n"/>
      <c r="CP34" s="757" t="n"/>
      <c r="CQ34" s="482" t="n"/>
      <c r="CR34" s="353" t="n">
        <v>1.058331251095506</v>
      </c>
      <c r="CS34" s="353" t="n">
        <v>0.8094654292690497</v>
      </c>
      <c r="CT34" s="353" t="n">
        <v>1.00333384642419</v>
      </c>
      <c r="CU34" s="353" t="n">
        <v>0.2488658218264559</v>
      </c>
      <c r="CV34" s="353" t="n">
        <v>0.05499740467131553</v>
      </c>
      <c r="CW34" s="353" t="n">
        <v>0.7985388615186795</v>
      </c>
      <c r="CX34" s="780">
        <f>IFERROR(CR34/CW34-1,"-")</f>
        <v/>
      </c>
      <c r="CY34" s="799" t="n"/>
      <c r="CZ34" s="799" t="n">
        <v>0.803829136023569</v>
      </c>
      <c r="DA34" s="353" t="n">
        <v>0.9541484339092986</v>
      </c>
      <c r="DB34" s="353" t="n"/>
      <c r="DC34" s="353" t="n"/>
      <c r="DD34" s="353" t="n">
        <v>0.9733875991017747</v>
      </c>
      <c r="DE34" s="353">
        <f>CZ34/DD34-1</f>
        <v/>
      </c>
      <c r="DF34" s="353">
        <f>DA34/DD34-1</f>
        <v/>
      </c>
      <c r="DG34" s="353">
        <f>DB34/DD34-1</f>
        <v/>
      </c>
      <c r="DH34" s="667">
        <f>DC34/DD34-1</f>
        <v/>
      </c>
      <c r="DI34" s="947" t="n"/>
      <c r="DJ34" s="953" t="n"/>
      <c r="DL34" s="953" t="n"/>
      <c r="DM34" s="953" t="n"/>
      <c r="DN34" s="953" t="n"/>
      <c r="DO34" s="953" t="n"/>
      <c r="DP34" s="953" t="n"/>
      <c r="DQ34" s="953" t="n"/>
      <c r="DR34" s="953" t="n"/>
      <c r="DS34" s="953" t="n"/>
      <c r="DT34" s="953" t="n"/>
      <c r="DU34" s="953" t="n"/>
      <c r="DV34" s="953" t="n"/>
      <c r="DW34" s="953" t="n"/>
      <c r="DX34" s="2847">
        <f>(CS34-CZ34)*10^6</f>
        <v/>
      </c>
      <c r="DY34" s="2847">
        <f>(CT34-DC34)*10^6</f>
        <v/>
      </c>
      <c r="DZ34" s="2847">
        <f>(CW34-DD34)*10^6</f>
        <v/>
      </c>
      <c r="EA34" s="953" t="n"/>
      <c r="EB34" s="953" t="n"/>
      <c r="EC34" s="953" t="n"/>
      <c r="ED34" s="953" t="n"/>
      <c r="EE34" s="953" t="n"/>
      <c r="EF34" s="953" t="n"/>
      <c r="EG34" s="953" t="n"/>
      <c r="EH34" s="953" t="n"/>
      <c r="EI34" s="953" t="n"/>
      <c r="EJ34" s="953" t="n"/>
      <c r="EK34" s="953" t="n"/>
      <c r="EL34" s="953" t="n"/>
      <c r="EM34" s="953" t="n"/>
      <c r="EN34" s="953" t="n"/>
      <c r="EO34" s="953" t="n"/>
      <c r="EP34" s="953" t="n"/>
      <c r="EQ34" s="953" t="n"/>
      <c r="ER34" s="953" t="n"/>
      <c r="ES34" s="953" t="n"/>
      <c r="ET34" s="953" t="n"/>
      <c r="EU34" s="953" t="n"/>
      <c r="EV34" s="953" t="n"/>
      <c r="EW34" s="953" t="n"/>
      <c r="EX34" s="953" t="n"/>
      <c r="EY34" s="953" t="n"/>
      <c r="EZ34" s="953" t="n"/>
      <c r="FA34" s="953" t="n"/>
      <c r="FB34" s="953" t="n"/>
      <c r="FC34" s="953" t="n"/>
      <c r="FD34" s="953" t="n"/>
      <c r="FE34" s="953" t="n"/>
      <c r="FF34" s="953" t="n"/>
      <c r="FG34" s="953" t="n"/>
      <c r="FH34" s="953" t="n"/>
      <c r="FI34" s="953" t="n"/>
      <c r="FJ34" s="953" t="n"/>
      <c r="FK34" s="953" t="n"/>
      <c r="FL34" s="953" t="n"/>
      <c r="FM34" s="953" t="n"/>
      <c r="FN34" s="953" t="n"/>
      <c r="FO34" s="953" t="n"/>
      <c r="FP34" s="953" t="n"/>
      <c r="FQ34" s="953" t="n"/>
      <c r="FR34" s="953" t="n"/>
      <c r="FS34" s="953" t="n"/>
      <c r="FT34" s="953" t="n"/>
      <c r="FU34" s="953" t="n"/>
      <c r="FV34" s="953" t="n"/>
      <c r="FW34" s="953" t="n"/>
      <c r="FX34" s="953" t="n"/>
      <c r="FY34" s="953" t="n"/>
    </row>
    <row customFormat="1" customHeight="1" ht="15" r="35" s="680">
      <c r="A35" s="733" t="n"/>
      <c r="B35" s="714" t="inlineStr">
        <is>
          <t>Acroissement net</t>
        </is>
      </c>
      <c r="C35" s="425" t="inlineStr">
        <is>
          <t>PARC29</t>
        </is>
      </c>
      <c r="D35" s="2864" t="n">
        <v>-69503</v>
      </c>
      <c r="E35" s="2671" t="n">
        <v>19718.72655578615</v>
      </c>
      <c r="F35" s="2671" t="n">
        <v>-89221.72655578615</v>
      </c>
      <c r="G35" s="2671" t="n">
        <v>-63549</v>
      </c>
      <c r="H35" s="757" t="n">
        <v>0.09369148216337009</v>
      </c>
      <c r="I35" s="353" t="n"/>
      <c r="J35" s="2864" t="n">
        <v>129177</v>
      </c>
      <c r="K35" s="2671" t="n">
        <v>26842.72076006501</v>
      </c>
      <c r="L35" s="2671" t="n">
        <v>102334.279239935</v>
      </c>
      <c r="M35" s="2671" t="n">
        <v>-1385</v>
      </c>
      <c r="N35" s="757" t="n">
        <v>-94.26859205776174</v>
      </c>
      <c r="O35" s="799" t="n"/>
      <c r="P35" s="2864" t="n">
        <v>2558</v>
      </c>
      <c r="Q35" s="2671" t="n">
        <v>29254.44084150036</v>
      </c>
      <c r="R35" s="2671" t="n">
        <v>-26696.44084150036</v>
      </c>
      <c r="S35" s="2671" t="n">
        <v>20606.80375578563</v>
      </c>
      <c r="T35" s="757" t="n">
        <v>-0.8758662415425872</v>
      </c>
      <c r="U35" s="353" t="n"/>
      <c r="V35" s="3726" t="n">
        <v>-272884</v>
      </c>
      <c r="W35" s="2674" t="n">
        <v>28117.2008143552</v>
      </c>
      <c r="X35" s="2674" t="n">
        <v>-17067.00354718609</v>
      </c>
      <c r="Y35" s="2674" t="n">
        <v>-301001.2008143552</v>
      </c>
      <c r="Z35" s="2674" t="n">
        <v>-255816.9964528139</v>
      </c>
      <c r="AA35" s="2674" t="n">
        <v>14648.19624421402</v>
      </c>
      <c r="AB35" s="757" t="n">
        <v>-19.62918788433</v>
      </c>
      <c r="AC35" s="353" t="n"/>
      <c r="AD35" s="2864" t="n"/>
      <c r="AE35" s="2671" t="n"/>
      <c r="AF35" s="2671" t="n"/>
      <c r="AG35" s="2671" t="n"/>
      <c r="AH35" s="2671" t="n"/>
      <c r="AI35" s="2671" t="n"/>
      <c r="AJ35" s="757" t="n"/>
      <c r="AK35" s="353" t="n"/>
      <c r="AL35" s="2864" t="n"/>
      <c r="AM35" s="2671" t="n"/>
      <c r="AN35" s="2671" t="n"/>
      <c r="AO35" s="2671" t="n"/>
      <c r="AP35" s="2671" t="n"/>
      <c r="AQ35" s="2671" t="n"/>
      <c r="AR35" s="2671" t="n"/>
      <c r="AS35" s="757" t="n"/>
      <c r="AT35" s="353" t="n"/>
      <c r="AU35" s="2864" t="n"/>
      <c r="AV35" s="2671" t="n"/>
      <c r="AW35" s="2671" t="n"/>
      <c r="AX35" s="2671" t="n"/>
      <c r="AY35" s="2671" t="n"/>
      <c r="AZ35" s="2671" t="n"/>
      <c r="BA35" s="757" t="n"/>
      <c r="BB35" s="482" t="n"/>
      <c r="BC35" s="2864" t="n"/>
      <c r="BD35" s="2671" t="n"/>
      <c r="BE35" s="2671" t="n"/>
      <c r="BF35" s="2671" t="n"/>
      <c r="BG35" s="2671" t="n"/>
      <c r="BH35" s="2671" t="n"/>
      <c r="BI35" s="757" t="n"/>
      <c r="BJ35" s="2862" t="n"/>
      <c r="BK35" s="2864" t="n"/>
      <c r="BL35" s="2671" t="n"/>
      <c r="BM35" s="2671" t="n"/>
      <c r="BN35" s="2671" t="n"/>
      <c r="BO35" s="2671" t="n"/>
      <c r="BP35" s="2671" t="n"/>
      <c r="BQ35" s="2671" t="n"/>
      <c r="BR35" s="757" t="n"/>
      <c r="BS35" s="482" t="n"/>
      <c r="BT35" s="2864" t="n"/>
      <c r="BU35" s="2671" t="n"/>
      <c r="BV35" s="2671" t="n"/>
      <c r="BW35" s="2671" t="n"/>
      <c r="BX35" s="2671" t="n"/>
      <c r="BY35" s="2671" t="n"/>
      <c r="BZ35" s="757" t="n"/>
      <c r="CA35" s="482" t="n"/>
      <c r="CB35" s="2864" t="n"/>
      <c r="CC35" s="2671" t="n"/>
      <c r="CD35" s="2671" t="n"/>
      <c r="CE35" s="2671" t="n"/>
      <c r="CF35" s="2671" t="n"/>
      <c r="CG35" s="2671" t="n"/>
      <c r="CH35" s="757" t="n"/>
      <c r="CI35" s="482" t="n"/>
      <c r="CJ35" s="2864" t="n"/>
      <c r="CK35" s="2671" t="n"/>
      <c r="CL35" s="2671" t="n"/>
      <c r="CM35" s="2671" t="n"/>
      <c r="CN35" s="2671" t="n"/>
      <c r="CO35" s="2671" t="n"/>
      <c r="CP35" s="757" t="n"/>
      <c r="CQ35" s="482" t="n"/>
      <c r="CR35" s="581" t="n">
        <v>-210652</v>
      </c>
      <c r="CS35" s="2671" t="n">
        <v>103933.0889717067</v>
      </c>
      <c r="CT35" s="581" t="n">
        <v>45164.99645281397</v>
      </c>
      <c r="CU35" s="581" t="n">
        <v>-314585.0889717067</v>
      </c>
      <c r="CV35" s="581" t="n">
        <v>-255816.996452814</v>
      </c>
      <c r="CW35" s="581" t="n">
        <v>-29679.00000000035</v>
      </c>
      <c r="CX35" s="780">
        <f>IFERROR(CR35/CW35-1,"-")</f>
        <v/>
      </c>
      <c r="CY35" s="3762" t="n"/>
      <c r="CZ35" s="920" t="n">
        <v>330968.895622273</v>
      </c>
      <c r="DA35" s="2671" t="n">
        <v>309671.0728976009</v>
      </c>
      <c r="DB35" s="2671" t="n"/>
      <c r="DC35" s="2671" t="n"/>
      <c r="DD35" s="2671" t="n">
        <v>-537906.3164065853</v>
      </c>
      <c r="DE35" s="353">
        <f>CZ35/DD35-1</f>
        <v/>
      </c>
      <c r="DF35" s="353">
        <f>DA35/DD35-1</f>
        <v/>
      </c>
      <c r="DG35" s="353">
        <f>DB35/DD35-1</f>
        <v/>
      </c>
      <c r="DH35" s="667">
        <f>DC35/DD35-1</f>
        <v/>
      </c>
      <c r="DI35" s="944" t="n"/>
      <c r="DJ35" s="3731" t="n"/>
      <c r="DK35" s="3732" t="n"/>
      <c r="DL35" s="681" t="n"/>
      <c r="DM35" s="681" t="n"/>
      <c r="DN35" s="681" t="n"/>
      <c r="DO35" s="681" t="n"/>
      <c r="DP35" s="681" t="n"/>
      <c r="DQ35" s="681" t="n"/>
      <c r="DR35" s="681" t="n"/>
      <c r="DS35" s="681" t="n"/>
      <c r="DT35" s="681" t="n"/>
      <c r="DU35" s="681" t="n"/>
      <c r="DV35" s="681" t="n"/>
      <c r="DW35" s="681" t="n"/>
      <c r="DX35" s="2847">
        <f>(CS35-CZ35)*10^6</f>
        <v/>
      </c>
      <c r="DY35" s="2847">
        <f>(CT35-DC35)*10^6</f>
        <v/>
      </c>
      <c r="DZ35" s="2847">
        <f>(CW35-DD35)*10^6</f>
        <v/>
      </c>
      <c r="EA35" s="681" t="n"/>
      <c r="EB35" s="681" t="n"/>
      <c r="EC35" s="681" t="n"/>
      <c r="ED35" s="681" t="n"/>
      <c r="EE35" s="681" t="n"/>
      <c r="EF35" s="681" t="n"/>
      <c r="EG35" s="681" t="n"/>
      <c r="EH35" s="681" t="n"/>
      <c r="EI35" s="681" t="n"/>
      <c r="EJ35" s="681" t="n"/>
      <c r="EK35" s="681" t="n"/>
      <c r="EL35" s="681" t="n"/>
      <c r="EM35" s="681" t="n"/>
      <c r="EN35" s="681" t="n"/>
      <c r="EO35" s="681" t="n"/>
      <c r="EP35" s="681" t="n"/>
      <c r="EQ35" s="681" t="n"/>
      <c r="ER35" s="681" t="n"/>
      <c r="ES35" s="681" t="n"/>
      <c r="ET35" s="681" t="n"/>
      <c r="EU35" s="681" t="n"/>
      <c r="EV35" s="681" t="n"/>
      <c r="EW35" s="681" t="n"/>
      <c r="EX35" s="681" t="n"/>
      <c r="EY35" s="681" t="n"/>
      <c r="EZ35" s="681" t="n"/>
      <c r="FA35" s="681" t="n"/>
      <c r="FB35" s="681" t="n"/>
      <c r="FC35" s="681" t="n"/>
      <c r="FD35" s="681" t="n"/>
      <c r="FE35" s="681" t="n"/>
      <c r="FF35" s="681" t="n"/>
      <c r="FG35" s="681" t="n"/>
      <c r="FH35" s="681" t="n"/>
      <c r="FI35" s="681" t="n"/>
      <c r="FJ35" s="681" t="n"/>
      <c r="FK35" s="681" t="n"/>
      <c r="FL35" s="681" t="n"/>
      <c r="FM35" s="681" t="n"/>
      <c r="FN35" s="681" t="n"/>
      <c r="FO35" s="681" t="n"/>
      <c r="FP35" s="681" t="n"/>
      <c r="FQ35" s="681" t="n"/>
      <c r="FR35" s="681" t="n"/>
      <c r="FS35" s="681" t="n"/>
      <c r="FT35" s="681" t="n"/>
      <c r="FU35" s="681" t="n"/>
      <c r="FV35" s="681" t="n"/>
      <c r="FW35" s="681" t="n"/>
      <c r="FX35" s="681" t="n"/>
      <c r="FY35" s="681" t="n"/>
    </row>
    <row customFormat="1" customHeight="1" ht="15" r="36" s="681">
      <c r="A36" s="509" t="n"/>
      <c r="B36" s="720" t="inlineStr">
        <is>
          <t>Parc prépayé actif fin de période</t>
        </is>
      </c>
      <c r="C36" s="425" t="inlineStr">
        <is>
          <t>PARC30</t>
        </is>
      </c>
      <c r="D36" s="3724" t="n">
        <v>5130502</v>
      </c>
      <c r="E36" s="2662" t="n">
        <v>5373875.920062047</v>
      </c>
      <c r="F36" s="2662" t="n">
        <v>-243373.9200620474</v>
      </c>
      <c r="G36" s="2662" t="n">
        <v>5674362</v>
      </c>
      <c r="H36" s="756" t="n">
        <v>-0.09584513642238546</v>
      </c>
      <c r="I36" s="780" t="n"/>
      <c r="J36" s="3724" t="n">
        <v>5259679</v>
      </c>
      <c r="K36" s="2662" t="n">
        <v>5400718.640822113</v>
      </c>
      <c r="L36" s="2662" t="n">
        <v>-141039.6408221126</v>
      </c>
      <c r="M36" s="2662" t="n">
        <v>5672977</v>
      </c>
      <c r="N36" s="756" t="n">
        <v>-0.07285381202849928</v>
      </c>
      <c r="O36" s="798" t="n"/>
      <c r="P36" s="3724" t="n">
        <v>5262237</v>
      </c>
      <c r="Q36" s="2662" t="n">
        <v>5429973.081663613</v>
      </c>
      <c r="R36" s="2662" t="n">
        <v>-167736.0816636132</v>
      </c>
      <c r="S36" s="2662" t="n">
        <v>5693583.803755785</v>
      </c>
      <c r="T36" s="756" t="n">
        <v>-0.07576015715641993</v>
      </c>
      <c r="U36" s="780" t="n"/>
      <c r="V36" s="3725" t="n">
        <v>4989353</v>
      </c>
      <c r="W36" s="2664" t="n">
        <v>5458090.28247797</v>
      </c>
      <c r="X36" s="2664" t="n">
        <v>5245169.996452814</v>
      </c>
      <c r="Y36" s="2664" t="n">
        <v>-468737.2824779702</v>
      </c>
      <c r="Z36" s="2664" t="n">
        <v>-255816.996452814</v>
      </c>
      <c r="AA36" s="2664" t="n">
        <v>5708231.999999999</v>
      </c>
      <c r="AB36" s="833" t="n">
        <v>-0.1259372429151442</v>
      </c>
      <c r="AC36" s="780" t="n"/>
      <c r="AD36" s="3724" t="n"/>
      <c r="AE36" s="2662" t="n"/>
      <c r="AF36" s="2662" t="n"/>
      <c r="AG36" s="2662" t="n"/>
      <c r="AH36" s="2662" t="n"/>
      <c r="AI36" s="2662" t="n"/>
      <c r="AJ36" s="756" t="n"/>
      <c r="AK36" s="780" t="n"/>
      <c r="AL36" s="3724" t="n"/>
      <c r="AM36" s="2662" t="n"/>
      <c r="AN36" s="2662" t="n"/>
      <c r="AO36" s="2662" t="n"/>
      <c r="AP36" s="2662" t="n"/>
      <c r="AQ36" s="2662" t="n"/>
      <c r="AR36" s="2662" t="n"/>
      <c r="AS36" s="756" t="n"/>
      <c r="AT36" s="780" t="n"/>
      <c r="AU36" s="3724" t="n"/>
      <c r="AV36" s="2662" t="n"/>
      <c r="AW36" s="2662" t="n"/>
      <c r="AX36" s="2662" t="n"/>
      <c r="AY36" s="2662" t="n"/>
      <c r="AZ36" s="2662" t="n"/>
      <c r="BA36" s="756" t="n"/>
      <c r="BB36" s="659" t="n"/>
      <c r="BC36" s="3724" t="n"/>
      <c r="BD36" s="2662" t="n"/>
      <c r="BE36" s="2662" t="n"/>
      <c r="BF36" s="2662" t="n"/>
      <c r="BG36" s="2662" t="n"/>
      <c r="BH36" s="2662" t="n"/>
      <c r="BI36" s="756" t="n"/>
      <c r="BJ36" s="3067" t="n"/>
      <c r="BK36" s="3724" t="n"/>
      <c r="BL36" s="2662" t="n"/>
      <c r="BM36" s="2662" t="n"/>
      <c r="BN36" s="2662" t="n"/>
      <c r="BO36" s="2662" t="n"/>
      <c r="BP36" s="2662" t="n"/>
      <c r="BQ36" s="2662" t="n"/>
      <c r="BR36" s="756" t="n"/>
      <c r="BS36" s="659" t="n"/>
      <c r="BT36" s="3724" t="n"/>
      <c r="BU36" s="2662" t="n"/>
      <c r="BV36" s="2662" t="n"/>
      <c r="BW36" s="2662" t="n"/>
      <c r="BX36" s="2662" t="n"/>
      <c r="BY36" s="2662" t="n"/>
      <c r="BZ36" s="756" t="n"/>
      <c r="CA36" s="659" t="n"/>
      <c r="CB36" s="3724" t="n"/>
      <c r="CC36" s="2662" t="n"/>
      <c r="CD36" s="2662" t="n"/>
      <c r="CE36" s="2662" t="n"/>
      <c r="CF36" s="2662" t="n"/>
      <c r="CG36" s="2662" t="n"/>
      <c r="CH36" s="756" t="n"/>
      <c r="CI36" s="659" t="n"/>
      <c r="CJ36" s="3724" t="n"/>
      <c r="CK36" s="2662" t="n"/>
      <c r="CL36" s="2662" t="n"/>
      <c r="CM36" s="2662" t="n"/>
      <c r="CN36" s="2662" t="n"/>
      <c r="CO36" s="2662" t="n"/>
      <c r="CP36" s="756" t="n"/>
      <c r="CQ36" s="659" t="n"/>
      <c r="CR36" s="2662" t="n">
        <v>4989353</v>
      </c>
      <c r="CS36" s="2662" t="n">
        <v>5458090.282477968</v>
      </c>
      <c r="CT36" s="755" t="n">
        <v>5245169.996452814</v>
      </c>
      <c r="CU36" s="755" t="n">
        <v>-468737.2824779684</v>
      </c>
      <c r="CV36" s="755" t="n">
        <v>-255816.996452814</v>
      </c>
      <c r="CW36" s="755" t="n">
        <v>5708232</v>
      </c>
      <c r="CX36" s="780">
        <f>IFERROR(CR36/CW36-1,"-")</f>
        <v/>
      </c>
      <c r="CY36" s="3763" t="n"/>
      <c r="CZ36" s="3070" t="n">
        <v>5685126.40553512</v>
      </c>
      <c r="DA36" s="2662" t="n">
        <v>5509675.756491016</v>
      </c>
      <c r="DB36" s="2662" t="n"/>
      <c r="DC36" s="2662" t="n"/>
      <c r="DD36" s="2662" t="n">
        <v>5200004.683593415</v>
      </c>
      <c r="DE36" s="780">
        <f>CZ36/DD36-1</f>
        <v/>
      </c>
      <c r="DF36" s="780">
        <f>DA36/DD36-1</f>
        <v/>
      </c>
      <c r="DG36" s="780">
        <f>DB36/DD36-1</f>
        <v/>
      </c>
      <c r="DH36" s="934">
        <f>DC36/DD36-1</f>
        <v/>
      </c>
      <c r="DI36" s="945" t="n"/>
      <c r="DJ36" s="3731" t="n"/>
      <c r="DK36" s="3732" t="n"/>
      <c r="DX36" s="2847">
        <f>(CS36-CZ36)*10^6</f>
        <v/>
      </c>
      <c r="DY36" s="2847">
        <f>(CT36-DC36)*10^6</f>
        <v/>
      </c>
      <c r="DZ36" s="2847">
        <f>(CW36-DD36)*10^6</f>
        <v/>
      </c>
    </row>
    <row customFormat="1" customHeight="1" ht="15" r="37" s="680">
      <c r="A37" s="737" t="n"/>
      <c r="B37" s="738" t="inlineStr">
        <is>
          <t>Parc Actif Moyen</t>
        </is>
      </c>
      <c r="C37" s="425" t="inlineStr">
        <is>
          <t>PARC31</t>
        </is>
      </c>
      <c r="D37" s="2864" t="n">
        <v>5165253.5</v>
      </c>
      <c r="E37" s="2671" t="n">
        <v>5364016.556784155</v>
      </c>
      <c r="F37" s="2671" t="n">
        <v>-198763.0567841548</v>
      </c>
      <c r="G37" s="2671" t="n">
        <v>5706136.5</v>
      </c>
      <c r="H37" s="757" t="n">
        <v>-0.09478970578429025</v>
      </c>
      <c r="I37" s="519" t="n"/>
      <c r="J37" s="2864" t="n">
        <v>5195090.5</v>
      </c>
      <c r="K37" s="2671" t="n">
        <v>5387297.28044208</v>
      </c>
      <c r="L37" s="2750" t="n">
        <v>-192206.7804420795</v>
      </c>
      <c r="M37" s="2750" t="n">
        <v>5673669.5</v>
      </c>
      <c r="N37" s="757" t="n">
        <v>-0.08435087732903723</v>
      </c>
      <c r="O37" s="800" t="n"/>
      <c r="P37" s="2864" t="n">
        <v>5260958</v>
      </c>
      <c r="Q37" s="2750" t="n">
        <v>5415345.861242862</v>
      </c>
      <c r="R37" s="2750" t="n">
        <v>-154387.8612428624</v>
      </c>
      <c r="S37" s="2750" t="n">
        <v>5683280.401877893</v>
      </c>
      <c r="T37" s="757" t="n">
        <v>-0.07430961909575107</v>
      </c>
      <c r="U37" s="519" t="n"/>
      <c r="V37" s="3726" t="n">
        <v>5125795</v>
      </c>
      <c r="W37" s="2674" t="n">
        <v>5444031.68207079</v>
      </c>
      <c r="X37" s="2674" t="n">
        <v>5253703.498226407</v>
      </c>
      <c r="Y37" s="2674" t="n">
        <v>-318236.6820707899</v>
      </c>
      <c r="Z37" s="2674" t="n">
        <v>-127908.498226407</v>
      </c>
      <c r="AA37" s="2674" t="n">
        <v>5700907.901877892</v>
      </c>
      <c r="AB37" s="757" t="n">
        <v>-0.1008809319105907</v>
      </c>
      <c r="AC37" s="353" t="n"/>
      <c r="AD37" s="2864" t="n"/>
      <c r="AE37" s="2750" t="n"/>
      <c r="AF37" s="2750" t="n"/>
      <c r="AG37" s="2750" t="n"/>
      <c r="AH37" s="2750" t="n"/>
      <c r="AI37" s="2750" t="n"/>
      <c r="AJ37" s="757" t="n"/>
      <c r="AK37" s="353" t="n"/>
      <c r="AL37" s="2864" t="n"/>
      <c r="AM37" s="2750" t="n"/>
      <c r="AN37" s="2750" t="n"/>
      <c r="AO37" s="2750" t="n"/>
      <c r="AP37" s="2750" t="n"/>
      <c r="AQ37" s="2750" t="n"/>
      <c r="AR37" s="2750" t="n"/>
      <c r="AS37" s="757" t="n"/>
      <c r="AT37" s="519" t="n"/>
      <c r="AU37" s="2864" t="n"/>
      <c r="AV37" s="2750" t="n"/>
      <c r="AW37" s="2750" t="n"/>
      <c r="AX37" s="2750" t="n"/>
      <c r="AY37" s="2750" t="n"/>
      <c r="AZ37" s="2750" t="n"/>
      <c r="BA37" s="757" t="n"/>
      <c r="BB37" s="487" t="n"/>
      <c r="BC37" s="2864" t="n"/>
      <c r="BD37" s="2750" t="n"/>
      <c r="BE37" s="2750" t="n"/>
      <c r="BF37" s="2750" t="n"/>
      <c r="BG37" s="2750" t="n"/>
      <c r="BH37" s="2750" t="n"/>
      <c r="BI37" s="757" t="n"/>
      <c r="BJ37" s="3427" t="n"/>
      <c r="BK37" s="2864" t="n"/>
      <c r="BL37" s="2750" t="n"/>
      <c r="BM37" s="2750" t="n"/>
      <c r="BN37" s="2750" t="n"/>
      <c r="BO37" s="2750" t="n"/>
      <c r="BP37" s="2750" t="n"/>
      <c r="BQ37" s="2750" t="n"/>
      <c r="BR37" s="757" t="n"/>
      <c r="BS37" s="487" t="n"/>
      <c r="BT37" s="2864" t="n"/>
      <c r="BU37" s="2750" t="n"/>
      <c r="BV37" s="2750" t="n"/>
      <c r="BW37" s="2750" t="n"/>
      <c r="BX37" s="2750" t="n"/>
      <c r="BY37" s="2750" t="n"/>
      <c r="BZ37" s="757" t="n"/>
      <c r="CA37" s="487" t="n"/>
      <c r="CB37" s="2864" t="n"/>
      <c r="CC37" s="2750" t="n"/>
      <c r="CD37" s="2750" t="n"/>
      <c r="CE37" s="2750" t="n"/>
      <c r="CF37" s="2750" t="n"/>
      <c r="CG37" s="2750" t="n"/>
      <c r="CH37" s="757" t="n"/>
      <c r="CI37" s="482" t="n"/>
      <c r="CJ37" s="2864" t="n"/>
      <c r="CK37" s="2750" t="n"/>
      <c r="CL37" s="2750" t="n"/>
      <c r="CM37" s="2750" t="n"/>
      <c r="CN37" s="2750" t="n"/>
      <c r="CO37" s="2750" t="n"/>
      <c r="CP37" s="757" t="n"/>
      <c r="CQ37" s="482" t="n"/>
      <c r="CR37" s="2750" t="n">
        <v>5094679</v>
      </c>
      <c r="CS37" s="3426" t="n">
        <v>5406123.737992115</v>
      </c>
      <c r="CT37" s="895" t="n">
        <v>5222587.498226407</v>
      </c>
      <c r="CU37" s="895" t="n">
        <v>-311444.7379921153</v>
      </c>
      <c r="CV37" s="895" t="n">
        <v>-127908.498226407</v>
      </c>
      <c r="CW37" s="895" t="n">
        <v>5723071.5</v>
      </c>
      <c r="CX37" s="780">
        <f>IFERROR(CR37/CW37-1,"-")</f>
        <v/>
      </c>
      <c r="CY37" s="3762" t="n"/>
      <c r="CZ37" s="3764" t="n">
        <v>5519641.95772398</v>
      </c>
      <c r="DA37" s="2671" t="n">
        <v>5354840.220042216</v>
      </c>
      <c r="DB37" s="2671" t="n"/>
      <c r="DC37" s="2671" t="n"/>
      <c r="DD37" s="2750" t="n">
        <v>5468957.841796707</v>
      </c>
      <c r="DE37" s="519">
        <f>CZ37/DD37-1</f>
        <v/>
      </c>
      <c r="DF37" s="519">
        <f>DA37/DD37-1</f>
        <v/>
      </c>
      <c r="DG37" s="519">
        <f>DB37/DD37-1</f>
        <v/>
      </c>
      <c r="DH37" s="672">
        <f>DC37/DD37-1</f>
        <v/>
      </c>
      <c r="DI37" s="944" t="n"/>
      <c r="DJ37" s="3731" t="n"/>
      <c r="DK37" s="3732" t="n"/>
      <c r="DL37" s="681" t="n"/>
      <c r="DM37" s="681" t="n"/>
      <c r="DN37" s="681" t="n"/>
      <c r="DO37" s="681" t="n"/>
      <c r="DP37" s="681" t="n"/>
      <c r="DQ37" s="681" t="n"/>
      <c r="DR37" s="681" t="n"/>
      <c r="DS37" s="681" t="n"/>
      <c r="DT37" s="681" t="n"/>
      <c r="DU37" s="681" t="n"/>
      <c r="DV37" s="681" t="n"/>
      <c r="DW37" s="681" t="n"/>
      <c r="DX37" s="2847">
        <f>(CS37-CZ37)*10^6</f>
        <v/>
      </c>
      <c r="DY37" s="2847">
        <f>(CT37-DC37)*10^6</f>
        <v/>
      </c>
      <c r="DZ37" s="2847">
        <f>(CW37-DD37)*10^6</f>
        <v/>
      </c>
      <c r="EA37" s="681" t="n"/>
      <c r="EB37" s="681" t="n"/>
      <c r="EC37" s="681" t="n"/>
      <c r="ED37" s="681" t="n"/>
      <c r="EE37" s="681" t="n"/>
      <c r="EF37" s="681" t="n"/>
      <c r="EG37" s="681" t="n"/>
      <c r="EH37" s="681" t="n"/>
      <c r="EI37" s="681" t="n"/>
      <c r="EJ37" s="681" t="n"/>
      <c r="EK37" s="681" t="n"/>
      <c r="EL37" s="681" t="n"/>
      <c r="EM37" s="681" t="n"/>
      <c r="EN37" s="681" t="n"/>
      <c r="EO37" s="681" t="n"/>
      <c r="EP37" s="681" t="n"/>
      <c r="EQ37" s="681" t="n"/>
      <c r="ER37" s="681" t="n"/>
      <c r="ES37" s="681" t="n"/>
      <c r="ET37" s="681" t="n"/>
      <c r="EU37" s="681" t="n"/>
      <c r="EV37" s="681" t="n"/>
      <c r="EW37" s="681" t="n"/>
      <c r="EX37" s="681" t="n"/>
      <c r="EY37" s="681" t="n"/>
      <c r="EZ37" s="681" t="n"/>
      <c r="FA37" s="681" t="n"/>
      <c r="FB37" s="681" t="n"/>
      <c r="FC37" s="681" t="n"/>
      <c r="FD37" s="681" t="n"/>
      <c r="FE37" s="681" t="n"/>
      <c r="FF37" s="681" t="n"/>
      <c r="FG37" s="681" t="n"/>
      <c r="FH37" s="681" t="n"/>
      <c r="FI37" s="681" t="n"/>
      <c r="FJ37" s="681" t="n"/>
      <c r="FK37" s="681" t="n"/>
      <c r="FL37" s="681" t="n"/>
      <c r="FM37" s="681" t="n"/>
      <c r="FN37" s="681" t="n"/>
      <c r="FO37" s="681" t="n"/>
      <c r="FP37" s="681" t="n"/>
      <c r="FQ37" s="681" t="n"/>
      <c r="FR37" s="681" t="n"/>
      <c r="FS37" s="681" t="n"/>
      <c r="FT37" s="681" t="n"/>
      <c r="FU37" s="681" t="n"/>
      <c r="FV37" s="681" t="n"/>
      <c r="FW37" s="681" t="n"/>
      <c r="FX37" s="681" t="n"/>
      <c r="FY37" s="681" t="n"/>
    </row>
    <row customFormat="1" customHeight="1" ht="4.5" r="38" s="680">
      <c r="A38" s="733" t="n"/>
      <c r="B38" s="739" t="n"/>
      <c r="C38" s="425" t="inlineStr">
        <is>
          <t>PARC32</t>
        </is>
      </c>
      <c r="D38" s="3747" t="n"/>
      <c r="E38" s="3748" t="n"/>
      <c r="F38" s="3748" t="n"/>
      <c r="G38" s="762" t="n"/>
      <c r="H38" s="763" t="n"/>
      <c r="I38" s="786" t="n"/>
      <c r="J38" s="3747" t="n"/>
      <c r="K38" s="3748" t="n"/>
      <c r="L38" s="3748" t="n"/>
      <c r="M38" s="3748" t="n"/>
      <c r="N38" s="763" t="n"/>
      <c r="O38" s="801" t="n"/>
      <c r="P38" s="3748" t="n"/>
      <c r="Q38" s="3748" t="n"/>
      <c r="R38" s="3748" t="n"/>
      <c r="S38" s="3748" t="n"/>
      <c r="T38" s="3748" t="n"/>
      <c r="U38" s="786" t="n"/>
      <c r="V38" s="3750" t="n"/>
      <c r="W38" s="3750" t="n"/>
      <c r="X38" s="3750" t="n"/>
      <c r="Y38" s="3750" t="n"/>
      <c r="Z38" s="3750" t="n"/>
      <c r="AA38" s="835" t="n"/>
      <c r="AB38" s="836" t="n"/>
      <c r="AC38" s="3748" t="n"/>
      <c r="AD38" s="3748" t="n"/>
      <c r="AE38" s="3748" t="n"/>
      <c r="AF38" s="3748" t="n"/>
      <c r="AG38" s="3748" t="n"/>
      <c r="AH38" s="3748" t="n"/>
      <c r="AI38" s="3748" t="n"/>
      <c r="AJ38" s="3748" t="n"/>
      <c r="AK38" s="3748" t="n"/>
      <c r="AL38" s="3748" t="n"/>
      <c r="AM38" s="3748" t="n"/>
      <c r="AN38" s="3748" t="n"/>
      <c r="AO38" s="3748" t="n"/>
      <c r="AP38" s="3748" t="n"/>
      <c r="AQ38" s="3748" t="n"/>
      <c r="AR38" s="3748" t="n"/>
      <c r="AS38" s="3748" t="n"/>
      <c r="AT38" s="3748" t="n"/>
      <c r="AU38" s="3748" t="n"/>
      <c r="AV38" s="3748" t="n"/>
      <c r="AW38" s="3748" t="n"/>
      <c r="AX38" s="3748" t="n"/>
      <c r="AY38" s="3748" t="n"/>
      <c r="AZ38" s="3748" t="n"/>
      <c r="BA38" s="3748" t="n"/>
      <c r="BB38" s="3748" t="n"/>
      <c r="BC38" s="3748" t="n"/>
      <c r="BD38" s="3748" t="n"/>
      <c r="BE38" s="3748" t="n"/>
      <c r="BF38" s="3748" t="n"/>
      <c r="BG38" s="3748" t="n"/>
      <c r="BH38" s="3748" t="n"/>
      <c r="BI38" s="3748" t="n"/>
      <c r="BJ38" s="3748" t="n"/>
      <c r="BK38" s="3748" t="n"/>
      <c r="BL38" s="3748" t="n"/>
      <c r="BM38" s="3748" t="n"/>
      <c r="BN38" s="3748" t="n"/>
      <c r="BO38" s="3748" t="n"/>
      <c r="BP38" s="3748" t="n"/>
      <c r="BQ38" s="3748" t="n"/>
      <c r="BR38" s="3748" t="n"/>
      <c r="BS38" s="3748" t="n"/>
      <c r="BT38" s="3748" t="n"/>
      <c r="BU38" s="3748" t="n"/>
      <c r="BV38" s="3748" t="n"/>
      <c r="BW38" s="3748" t="n"/>
      <c r="BX38" s="3748" t="n"/>
      <c r="BY38" s="3748" t="n"/>
      <c r="BZ38" s="3748" t="n"/>
      <c r="CA38" s="3748" t="n"/>
      <c r="CB38" s="3748" t="n"/>
      <c r="CC38" s="3748" t="n"/>
      <c r="CD38" s="3748" t="n"/>
      <c r="CE38" s="3748" t="n"/>
      <c r="CF38" s="3748" t="n"/>
      <c r="CG38" s="3748" t="n"/>
      <c r="CH38" s="3748" t="n"/>
      <c r="CI38" s="3748" t="n"/>
      <c r="CJ38" s="3748" t="n"/>
      <c r="CK38" s="3748" t="n"/>
      <c r="CL38" s="3748" t="n"/>
      <c r="CM38" s="3748" t="n"/>
      <c r="CN38" s="3748" t="n"/>
      <c r="CO38" s="3748" t="n"/>
      <c r="CP38" s="3748" t="n"/>
      <c r="CQ38" s="3748" t="n"/>
      <c r="CR38" s="3748" t="n"/>
      <c r="CS38" s="3748" t="n"/>
      <c r="CT38" s="3748" t="n"/>
      <c r="CU38" s="3748" t="n"/>
      <c r="CV38" s="3748" t="n"/>
      <c r="CW38" s="3748" t="n"/>
      <c r="CX38" s="780">
        <f>IFERROR(CR38/CW38-1,"-")</f>
        <v/>
      </c>
      <c r="CY38" s="3748" t="n"/>
      <c r="CZ38" s="3765" t="n"/>
      <c r="DA38" s="3748" t="n"/>
      <c r="DB38" s="3748" t="n"/>
      <c r="DC38" s="3748" t="n"/>
      <c r="DD38" s="3748" t="n"/>
      <c r="DE38" s="3748" t="n"/>
      <c r="DF38" s="3748" t="n"/>
      <c r="DG38" s="3748" t="n"/>
      <c r="DH38" s="3748" t="n"/>
      <c r="DI38" s="944" t="n"/>
      <c r="DJ38" s="3731" t="n"/>
      <c r="DK38" s="3732" t="n"/>
      <c r="DL38" s="681" t="n"/>
      <c r="DM38" s="681" t="n"/>
      <c r="DN38" s="681" t="n"/>
      <c r="DO38" s="681" t="n"/>
      <c r="DP38" s="681" t="n"/>
      <c r="DQ38" s="681" t="n"/>
      <c r="DR38" s="681" t="n"/>
      <c r="DS38" s="681" t="n"/>
      <c r="DT38" s="681" t="n"/>
      <c r="DU38" s="681" t="n"/>
      <c r="DV38" s="681" t="n"/>
      <c r="DW38" s="681" t="n"/>
      <c r="DX38" s="2847">
        <f>(CS38-CZ38)*10^6</f>
        <v/>
      </c>
      <c r="DY38" s="2847">
        <f>(CT38-DC38)*10^6</f>
        <v/>
      </c>
      <c r="DZ38" s="2847">
        <f>(CW38-DD38)*10^6</f>
        <v/>
      </c>
      <c r="EA38" s="681" t="n"/>
      <c r="EB38" s="681" t="n"/>
      <c r="EC38" s="681" t="n"/>
      <c r="ED38" s="681" t="n"/>
      <c r="EE38" s="681" t="n"/>
      <c r="EF38" s="681" t="n"/>
      <c r="EG38" s="681" t="n"/>
      <c r="EH38" s="681" t="n"/>
      <c r="EI38" s="681" t="n"/>
      <c r="EJ38" s="681" t="n"/>
      <c r="EK38" s="681" t="n"/>
      <c r="EL38" s="681" t="n"/>
      <c r="EM38" s="681" t="n"/>
      <c r="EN38" s="681" t="n"/>
      <c r="EO38" s="681" t="n"/>
      <c r="EP38" s="681" t="n"/>
      <c r="EQ38" s="681" t="n"/>
      <c r="ER38" s="681" t="n"/>
      <c r="ES38" s="681" t="n"/>
      <c r="ET38" s="681" t="n"/>
      <c r="EU38" s="681" t="n"/>
      <c r="EV38" s="681" t="n"/>
      <c r="EW38" s="681" t="n"/>
      <c r="EX38" s="681" t="n"/>
      <c r="EY38" s="681" t="n"/>
      <c r="EZ38" s="681" t="n"/>
      <c r="FA38" s="681" t="n"/>
      <c r="FB38" s="681" t="n"/>
      <c r="FC38" s="681" t="n"/>
      <c r="FD38" s="681" t="n"/>
      <c r="FE38" s="681" t="n"/>
      <c r="FF38" s="681" t="n"/>
      <c r="FG38" s="681" t="n"/>
      <c r="FH38" s="681" t="n"/>
      <c r="FI38" s="681" t="n"/>
      <c r="FJ38" s="681" t="n"/>
      <c r="FK38" s="681" t="n"/>
      <c r="FL38" s="681" t="n"/>
      <c r="FM38" s="681" t="n"/>
      <c r="FN38" s="681" t="n"/>
      <c r="FO38" s="681" t="n"/>
      <c r="FP38" s="681" t="n"/>
      <c r="FQ38" s="681" t="n"/>
      <c r="FR38" s="681" t="n"/>
      <c r="FS38" s="681" t="n"/>
      <c r="FT38" s="681" t="n"/>
      <c r="FU38" s="681" t="n"/>
      <c r="FV38" s="681" t="n"/>
      <c r="FW38" s="681" t="n"/>
      <c r="FX38" s="681" t="n"/>
      <c r="FY38" s="681" t="n"/>
    </row>
    <row customFormat="1" customHeight="1" ht="15" r="39" s="680">
      <c r="A39" s="740" t="n"/>
      <c r="B39" s="427" t="inlineStr">
        <is>
          <t>Parc Postpayé</t>
        </is>
      </c>
      <c r="C39" s="425" t="inlineStr">
        <is>
          <t>PARC33</t>
        </is>
      </c>
      <c r="D39" s="3766" t="n">
        <v>0</v>
      </c>
      <c r="E39" s="3767" t="n">
        <v>0</v>
      </c>
      <c r="F39" s="3767" t="n">
        <v>0</v>
      </c>
      <c r="G39" s="771" t="n">
        <v>0</v>
      </c>
      <c r="H39" s="772" t="n"/>
      <c r="I39" s="787" t="n"/>
      <c r="J39" s="3766" t="n">
        <v>0</v>
      </c>
      <c r="K39" s="3767" t="n">
        <v>0</v>
      </c>
      <c r="L39" s="3767" t="n">
        <v>0</v>
      </c>
      <c r="M39" s="3767" t="n">
        <v>0</v>
      </c>
      <c r="N39" s="772" t="n"/>
      <c r="O39" s="802" t="n"/>
      <c r="P39" s="3767" t="n">
        <v>0</v>
      </c>
      <c r="Q39" s="3767" t="n">
        <v>0</v>
      </c>
      <c r="R39" s="3767" t="n">
        <v>0</v>
      </c>
      <c r="S39" s="3767" t="n">
        <v>0</v>
      </c>
      <c r="T39" s="3767" t="n"/>
      <c r="U39" s="787" t="n"/>
      <c r="V39" s="3768" t="n">
        <v>0</v>
      </c>
      <c r="W39" s="3768" t="n">
        <v>0</v>
      </c>
      <c r="X39" s="3768" t="n">
        <v>0</v>
      </c>
      <c r="Y39" s="3768" t="n">
        <v>0</v>
      </c>
      <c r="Z39" s="3768" t="n">
        <v>0</v>
      </c>
      <c r="AA39" s="821" t="n">
        <v>0</v>
      </c>
      <c r="AB39" s="838" t="n"/>
      <c r="AC39" s="842" t="n"/>
      <c r="AD39" s="3767" t="n"/>
      <c r="AE39" s="3767" t="n"/>
      <c r="AF39" s="3766" t="n"/>
      <c r="AG39" s="3767" t="n"/>
      <c r="AH39" s="3767" t="n"/>
      <c r="AI39" s="3767" t="n"/>
      <c r="AJ39" s="842" t="n"/>
      <c r="AK39" s="842" t="n"/>
      <c r="AL39" s="3767" t="n"/>
      <c r="AM39" s="3767" t="n"/>
      <c r="AN39" s="3766" t="n"/>
      <c r="AO39" s="3766" t="n"/>
      <c r="AP39" s="3767" t="n"/>
      <c r="AQ39" s="3767" t="n"/>
      <c r="AR39" s="3767" t="n"/>
      <c r="AS39" s="842" t="n"/>
      <c r="AT39" s="842" t="n"/>
      <c r="AU39" s="3767" t="n"/>
      <c r="AV39" s="3767" t="n"/>
      <c r="AW39" s="3767" t="n"/>
      <c r="AX39" s="3767" t="n"/>
      <c r="AY39" s="3767" t="n"/>
      <c r="AZ39" s="3767" t="n"/>
      <c r="BA39" s="842" t="n"/>
      <c r="BB39" s="849" t="n"/>
      <c r="BC39" s="3767" t="n"/>
      <c r="BD39" s="3767" t="n"/>
      <c r="BE39" s="3767" t="n"/>
      <c r="BF39" s="3767" t="n"/>
      <c r="BG39" s="3767" t="n"/>
      <c r="BH39" s="3767" t="n"/>
      <c r="BI39" s="842" t="n"/>
      <c r="BJ39" s="3769" t="n"/>
      <c r="BK39" s="3767" t="n"/>
      <c r="BL39" s="3767" t="n"/>
      <c r="BM39" s="3767" t="n"/>
      <c r="BN39" s="3767" t="n"/>
      <c r="BO39" s="3767" t="n"/>
      <c r="BP39" s="3767" t="n"/>
      <c r="BQ39" s="3767" t="n"/>
      <c r="BR39" s="842" t="n"/>
      <c r="BS39" s="849" t="n"/>
      <c r="BT39" s="3767" t="n"/>
      <c r="BU39" s="3767" t="n"/>
      <c r="BV39" s="3767" t="n"/>
      <c r="BW39" s="3767" t="n"/>
      <c r="BX39" s="3767" t="n"/>
      <c r="BY39" s="3767" t="n"/>
      <c r="BZ39" s="842" t="n"/>
      <c r="CA39" s="849" t="n"/>
      <c r="CB39" s="3767" t="n"/>
      <c r="CC39" s="3767" t="n"/>
      <c r="CD39" s="3767" t="n"/>
      <c r="CE39" s="3767" t="n"/>
      <c r="CF39" s="3767" t="n"/>
      <c r="CG39" s="3767" t="n"/>
      <c r="CH39" s="842" t="n"/>
      <c r="CI39" s="849" t="n"/>
      <c r="CJ39" s="3767" t="n"/>
      <c r="CK39" s="3767" t="n"/>
      <c r="CL39" s="3767" t="n"/>
      <c r="CM39" s="3767" t="n"/>
      <c r="CN39" s="3767" t="n"/>
      <c r="CO39" s="3767" t="n"/>
      <c r="CP39" s="842" t="n"/>
      <c r="CQ39" s="884" t="n"/>
      <c r="CR39" s="3770" t="n">
        <v>0</v>
      </c>
      <c r="CS39" s="3770" t="n">
        <v>0</v>
      </c>
      <c r="CT39" s="896" t="n">
        <v>0</v>
      </c>
      <c r="CU39" s="896" t="n">
        <v>0</v>
      </c>
      <c r="CV39" s="896" t="n">
        <v>0</v>
      </c>
      <c r="CW39" s="896" t="n">
        <v>0</v>
      </c>
      <c r="CX39" s="896" t="n"/>
      <c r="CY39" s="917" t="n"/>
      <c r="CZ39" s="3771" t="n"/>
      <c r="DA39" s="3767" t="n"/>
      <c r="DB39" s="3767" t="n"/>
      <c r="DC39" s="3767" t="n"/>
      <c r="DD39" s="896" t="n"/>
      <c r="DE39" s="896" t="n"/>
      <c r="DF39" s="896" t="n"/>
      <c r="DG39" s="896" t="n"/>
      <c r="DH39" s="896" t="n"/>
      <c r="DI39" s="944" t="n"/>
      <c r="DJ39" s="3731" t="n"/>
      <c r="DK39" s="3732" t="n"/>
      <c r="DL39" s="681" t="n"/>
      <c r="DM39" s="681" t="n"/>
      <c r="DN39" s="681" t="n"/>
      <c r="DO39" s="681" t="n"/>
      <c r="DP39" s="681" t="n"/>
      <c r="DQ39" s="681" t="n"/>
      <c r="DR39" s="681" t="n"/>
      <c r="DS39" s="681" t="n"/>
      <c r="DT39" s="681" t="n"/>
      <c r="DU39" s="681" t="n"/>
      <c r="DV39" s="681" t="n"/>
      <c r="DW39" s="681" t="n"/>
      <c r="DX39" s="2847">
        <f>(CS39-CZ39)*10^6</f>
        <v/>
      </c>
      <c r="DY39" s="2847">
        <f>(CT39-DC39)*10^6</f>
        <v/>
      </c>
      <c r="DZ39" s="2847">
        <f>(CW39-DD39)*10^6</f>
        <v/>
      </c>
      <c r="EA39" s="681" t="n"/>
      <c r="EB39" s="681" t="n"/>
      <c r="EC39" s="681" t="n"/>
      <c r="ED39" s="681" t="n"/>
      <c r="EE39" s="681" t="n"/>
      <c r="EF39" s="681" t="n"/>
      <c r="EG39" s="681" t="n"/>
      <c r="EH39" s="681" t="n"/>
      <c r="EI39" s="681" t="n"/>
      <c r="EJ39" s="681" t="n"/>
      <c r="EK39" s="681" t="n"/>
      <c r="EL39" s="681" t="n"/>
      <c r="EM39" s="681" t="n"/>
      <c r="EN39" s="681" t="n"/>
      <c r="EO39" s="681" t="n"/>
      <c r="EP39" s="681" t="n"/>
      <c r="EQ39" s="681" t="n"/>
      <c r="ER39" s="681" t="n"/>
      <c r="ES39" s="681" t="n"/>
      <c r="ET39" s="681" t="n"/>
      <c r="EU39" s="681" t="n"/>
      <c r="EV39" s="681" t="n"/>
      <c r="EW39" s="681" t="n"/>
      <c r="EX39" s="681" t="n"/>
      <c r="EY39" s="681" t="n"/>
      <c r="EZ39" s="681" t="n"/>
      <c r="FA39" s="681" t="n"/>
      <c r="FB39" s="681" t="n"/>
      <c r="FC39" s="681" t="n"/>
      <c r="FD39" s="681" t="n"/>
      <c r="FE39" s="681" t="n"/>
      <c r="FF39" s="681" t="n"/>
      <c r="FG39" s="681" t="n"/>
      <c r="FH39" s="681" t="n"/>
      <c r="FI39" s="681" t="n"/>
      <c r="FJ39" s="681" t="n"/>
      <c r="FK39" s="681" t="n"/>
      <c r="FL39" s="681" t="n"/>
      <c r="FM39" s="681" t="n"/>
      <c r="FN39" s="681" t="n"/>
      <c r="FO39" s="681" t="n"/>
      <c r="FP39" s="681" t="n"/>
      <c r="FQ39" s="681" t="n"/>
      <c r="FR39" s="681" t="n"/>
      <c r="FS39" s="681" t="n"/>
      <c r="FT39" s="681" t="n"/>
      <c r="FU39" s="681" t="n"/>
      <c r="FV39" s="681" t="n"/>
      <c r="FW39" s="681" t="n"/>
      <c r="FX39" s="681" t="n"/>
      <c r="FY39" s="681" t="n"/>
    </row>
    <row customFormat="1" customHeight="1" ht="15" r="40" s="681">
      <c r="A40" s="742" t="n"/>
      <c r="B40" s="713" t="inlineStr">
        <is>
          <t>Parc début Période</t>
        </is>
      </c>
      <c r="C40" s="425" t="inlineStr">
        <is>
          <t>PARC34</t>
        </is>
      </c>
      <c r="D40" s="732" t="n">
        <v>100188</v>
      </c>
      <c r="E40" s="755" t="n">
        <v>100122</v>
      </c>
      <c r="F40" s="2662" t="n">
        <v>66</v>
      </c>
      <c r="G40" s="755" t="n">
        <v>92438</v>
      </c>
      <c r="H40" s="756" t="n">
        <v>0.08383997922932118</v>
      </c>
      <c r="I40" s="781" t="n"/>
      <c r="J40" s="732" t="n">
        <v>100569</v>
      </c>
      <c r="K40" s="755" t="n">
        <v>100422</v>
      </c>
      <c r="L40" s="3045" t="n">
        <v>147</v>
      </c>
      <c r="M40" s="803" t="n">
        <v>92042</v>
      </c>
      <c r="N40" s="756" t="n">
        <v>0.09264248929836372</v>
      </c>
      <c r="O40" s="796" t="n"/>
      <c r="P40" s="732" t="n">
        <v>100214</v>
      </c>
      <c r="Q40" s="803" t="n">
        <v>100722</v>
      </c>
      <c r="R40" s="3045" t="n">
        <v>-508</v>
      </c>
      <c r="S40" s="803" t="n">
        <v>92807</v>
      </c>
      <c r="T40" s="756" t="n">
        <v>0.07981079013436476</v>
      </c>
      <c r="U40" s="781" t="n"/>
      <c r="V40" s="822" t="n">
        <v>99849</v>
      </c>
      <c r="W40" s="826" t="n">
        <v>101022</v>
      </c>
      <c r="X40" s="826" t="n">
        <v>99849.66666666666</v>
      </c>
      <c r="Y40" s="2664" t="n">
        <v>-1173</v>
      </c>
      <c r="Z40" s="2664" t="n">
        <v>-0.6666666666569654</v>
      </c>
      <c r="AA40" s="826" t="n">
        <v>93616</v>
      </c>
      <c r="AB40" s="833" t="n">
        <v>0.06658049905998964</v>
      </c>
      <c r="AC40" s="780" t="n"/>
      <c r="AD40" s="732" t="n"/>
      <c r="AE40" s="803" t="n"/>
      <c r="AF40" s="755" t="n"/>
      <c r="AG40" s="2662" t="n"/>
      <c r="AH40" s="2662" t="n"/>
      <c r="AI40" s="755" t="n"/>
      <c r="AJ40" s="756" t="n"/>
      <c r="AK40" s="780" t="n"/>
      <c r="AL40" s="732" t="n"/>
      <c r="AM40" s="803" t="n"/>
      <c r="AN40" s="755" t="n"/>
      <c r="AO40" s="755" t="n"/>
      <c r="AP40" s="2662" t="n"/>
      <c r="AQ40" s="2662" t="n"/>
      <c r="AR40" s="755" t="n"/>
      <c r="AS40" s="756" t="n"/>
      <c r="AT40" s="780" t="n"/>
      <c r="AU40" s="732" t="n"/>
      <c r="AV40" s="803" t="n"/>
      <c r="AW40" s="803" t="n"/>
      <c r="AX40" s="2662" t="n"/>
      <c r="AY40" s="2662" t="n"/>
      <c r="AZ40" s="755" t="n"/>
      <c r="BA40" s="756" t="n"/>
      <c r="BB40" s="659" t="n"/>
      <c r="BC40" s="732" t="n"/>
      <c r="BD40" s="803" t="n"/>
      <c r="BE40" s="803" t="n"/>
      <c r="BF40" s="2662" t="n"/>
      <c r="BG40" s="2662" t="n"/>
      <c r="BH40" s="755" t="n"/>
      <c r="BI40" s="756" t="n"/>
      <c r="BJ40" s="3067" t="n"/>
      <c r="BK40" s="732" t="n"/>
      <c r="BL40" s="803" t="n"/>
      <c r="BM40" s="803" t="n"/>
      <c r="BN40" s="803" t="n"/>
      <c r="BO40" s="2662" t="n"/>
      <c r="BP40" s="2662" t="n"/>
      <c r="BQ40" s="755" t="n"/>
      <c r="BR40" s="756" t="n"/>
      <c r="BS40" s="659" t="n"/>
      <c r="BT40" s="732" t="n"/>
      <c r="BU40" s="803" t="n"/>
      <c r="BV40" s="803" t="n"/>
      <c r="BW40" s="2662" t="n"/>
      <c r="BX40" s="2662" t="n"/>
      <c r="BY40" s="755" t="n"/>
      <c r="BZ40" s="756" t="n"/>
      <c r="CA40" s="659" t="n"/>
      <c r="CB40" s="732" t="n"/>
      <c r="CC40" s="803" t="n"/>
      <c r="CD40" s="803" t="n"/>
      <c r="CE40" s="2662" t="n"/>
      <c r="CF40" s="2662" t="n"/>
      <c r="CG40" s="755" t="n"/>
      <c r="CH40" s="756" t="n"/>
      <c r="CI40" s="659" t="n"/>
      <c r="CJ40" s="732" t="n"/>
      <c r="CK40" s="803" t="n"/>
      <c r="CL40" s="803" t="n"/>
      <c r="CM40" s="2662" t="n"/>
      <c r="CN40" s="2662" t="n"/>
      <c r="CO40" s="755" t="n"/>
      <c r="CP40" s="756" t="n"/>
      <c r="CQ40" s="659" t="n"/>
      <c r="CR40" s="2662" t="n">
        <v>100188</v>
      </c>
      <c r="CS40" s="2662" t="n">
        <v>100122</v>
      </c>
      <c r="CT40" s="755" t="n">
        <v>100188</v>
      </c>
      <c r="CU40" s="755" t="n">
        <v>66</v>
      </c>
      <c r="CV40" s="755" t="n">
        <v>0</v>
      </c>
      <c r="CW40" s="755" t="n">
        <v>92438</v>
      </c>
      <c r="CX40" s="780">
        <f>IFERROR(CR40/CW40-1,"-")</f>
        <v/>
      </c>
      <c r="CY40" s="248" t="n"/>
      <c r="CZ40" s="3070" t="n">
        <v>100122</v>
      </c>
      <c r="DA40" s="755" t="n">
        <v>100188.6666666667</v>
      </c>
      <c r="DB40" s="755" t="n"/>
      <c r="DC40" s="755" t="n"/>
      <c r="DD40" s="755" t="n">
        <v>92438</v>
      </c>
      <c r="DE40" s="780">
        <f>CZ40/DD40-1</f>
        <v/>
      </c>
      <c r="DF40" s="780">
        <f>DA40/DD40-1</f>
        <v/>
      </c>
      <c r="DG40" s="781">
        <f>DB40/DD40-1</f>
        <v/>
      </c>
      <c r="DH40" s="936">
        <f>DC40/DD40-1</f>
        <v/>
      </c>
      <c r="DI40" s="945" t="n"/>
      <c r="DJ40" s="3731" t="n"/>
      <c r="DK40" s="3732" t="n"/>
      <c r="DX40" s="2847">
        <f>(CS40-CZ40)*10^6</f>
        <v/>
      </c>
      <c r="DY40" s="2847">
        <f>(CT40-DC40)*10^6</f>
        <v/>
      </c>
      <c r="DZ40" s="2847">
        <f>(CW40-DD40)*10^6</f>
        <v/>
      </c>
    </row>
    <row customFormat="1" customHeight="1" ht="15" r="41" s="680">
      <c r="A41" s="733" t="n"/>
      <c r="B41" s="714" t="inlineStr">
        <is>
          <t>Activations totales</t>
        </is>
      </c>
      <c r="C41" s="425" t="inlineStr">
        <is>
          <t>PARC35</t>
        </is>
      </c>
      <c r="D41" s="2864" t="n">
        <v>1793</v>
      </c>
      <c r="E41" s="581" t="n">
        <v>2000</v>
      </c>
      <c r="F41" s="2671" t="n">
        <v>-206.9999999999998</v>
      </c>
      <c r="G41" s="581" t="n">
        <v>3145</v>
      </c>
      <c r="H41" s="3727" t="n">
        <v>-0.4298887122416534</v>
      </c>
      <c r="I41" s="353" t="n"/>
      <c r="J41" s="2864" t="n">
        <v>1503</v>
      </c>
      <c r="K41" s="581" t="n">
        <v>2000</v>
      </c>
      <c r="L41" s="2671" t="n">
        <v>-496.9999999999998</v>
      </c>
      <c r="M41" s="581" t="n">
        <v>1833</v>
      </c>
      <c r="N41" s="3727" t="n">
        <v>-0.1800327332242226</v>
      </c>
      <c r="O41" s="482" t="n"/>
      <c r="P41" s="2864" t="n">
        <v>1587</v>
      </c>
      <c r="Q41" s="581" t="n">
        <v>2000</v>
      </c>
      <c r="R41" s="2671" t="n">
        <v>-412.9999999999998</v>
      </c>
      <c r="S41" s="581" t="n">
        <v>2309</v>
      </c>
      <c r="T41" s="3727" t="n">
        <v>-0.3126894759636206</v>
      </c>
      <c r="U41" s="353" t="n"/>
      <c r="V41" s="3726" t="n">
        <v>1529</v>
      </c>
      <c r="W41" s="618" t="n">
        <v>2050</v>
      </c>
      <c r="X41" s="618" t="n">
        <v>2320</v>
      </c>
      <c r="Y41" s="2674" t="n">
        <v>-521</v>
      </c>
      <c r="Z41" s="2674" t="n">
        <v>-791</v>
      </c>
      <c r="AA41" s="618" t="n">
        <v>2162</v>
      </c>
      <c r="AB41" s="757" t="n">
        <v>-0.2927844588344126</v>
      </c>
      <c r="AC41" s="353" t="n"/>
      <c r="AD41" s="2864" t="n"/>
      <c r="AE41" s="581" t="n"/>
      <c r="AF41" s="581" t="n"/>
      <c r="AG41" s="2671" t="n"/>
      <c r="AH41" s="2671" t="n"/>
      <c r="AI41" s="581" t="n"/>
      <c r="AJ41" s="757" t="n"/>
      <c r="AK41" s="353" t="n"/>
      <c r="AL41" s="2864" t="n"/>
      <c r="AM41" s="581" t="n"/>
      <c r="AN41" s="581" t="n"/>
      <c r="AO41" s="581" t="n"/>
      <c r="AP41" s="2671" t="n"/>
      <c r="AQ41" s="2671" t="n"/>
      <c r="AR41" s="581" t="n"/>
      <c r="AS41" s="757" t="n"/>
      <c r="AT41" s="353" t="n"/>
      <c r="AU41" s="2864" t="n"/>
      <c r="AV41" s="581" t="n"/>
      <c r="AW41" s="581" t="n"/>
      <c r="AX41" s="2671" t="n"/>
      <c r="AY41" s="2671" t="n"/>
      <c r="AZ41" s="581" t="n"/>
      <c r="BA41" s="3727" t="n"/>
      <c r="BB41" s="482" t="n"/>
      <c r="BC41" s="2864" t="n"/>
      <c r="BD41" s="581" t="n"/>
      <c r="BE41" s="581" t="n"/>
      <c r="BF41" s="2671" t="n"/>
      <c r="BG41" s="2671" t="n"/>
      <c r="BH41" s="581" t="n"/>
      <c r="BI41" s="3727" t="n"/>
      <c r="BJ41" s="2862" t="n"/>
      <c r="BK41" s="2864" t="n"/>
      <c r="BL41" s="581" t="n"/>
      <c r="BM41" s="581" t="n"/>
      <c r="BN41" s="581" t="n"/>
      <c r="BO41" s="2671" t="n"/>
      <c r="BP41" s="2671" t="n"/>
      <c r="BQ41" s="581" t="n"/>
      <c r="BR41" s="3727" t="n"/>
      <c r="BS41" s="482" t="n"/>
      <c r="BT41" s="2864" t="n"/>
      <c r="BU41" s="581" t="n"/>
      <c r="BV41" s="581" t="n"/>
      <c r="BW41" s="2671" t="n"/>
      <c r="BX41" s="2671" t="n"/>
      <c r="BY41" s="581" t="n"/>
      <c r="BZ41" s="3727" t="n"/>
      <c r="CA41" s="482" t="n"/>
      <c r="CB41" s="2864" t="n"/>
      <c r="CC41" s="581" t="n"/>
      <c r="CD41" s="581" t="n"/>
      <c r="CE41" s="2671" t="n"/>
      <c r="CF41" s="2671" t="n"/>
      <c r="CG41" s="581" t="n"/>
      <c r="CH41" s="3727" t="n"/>
      <c r="CI41" s="482" t="n"/>
      <c r="CJ41" s="2864" t="n"/>
      <c r="CK41" s="581" t="n"/>
      <c r="CL41" s="581" t="n"/>
      <c r="CM41" s="2671" t="n"/>
      <c r="CN41" s="2671" t="n"/>
      <c r="CO41" s="581" t="n"/>
      <c r="CP41" s="3727" t="n"/>
      <c r="CQ41" s="482" t="n"/>
      <c r="CR41" s="581" t="n">
        <v>6412</v>
      </c>
      <c r="CS41" s="2671" t="n">
        <v>8049.999999999999</v>
      </c>
      <c r="CT41" s="581" t="n">
        <v>7203</v>
      </c>
      <c r="CU41" s="581" t="n">
        <v>-1637.999999999999</v>
      </c>
      <c r="CV41" s="581" t="n">
        <v>-791</v>
      </c>
      <c r="CW41" s="581" t="n">
        <v>9449</v>
      </c>
      <c r="CX41" s="780">
        <f>IFERROR(CR41/CW41-1,"-")</f>
        <v/>
      </c>
      <c r="CY41" s="70" t="n"/>
      <c r="CZ41" s="920" t="n">
        <v>24825</v>
      </c>
      <c r="DA41" s="581" t="n">
        <v>25637</v>
      </c>
      <c r="DB41" s="581" t="n"/>
      <c r="DC41" s="581" t="n"/>
      <c r="DD41" s="581" t="n">
        <v>30679.33333333333</v>
      </c>
      <c r="DE41" s="353">
        <f>CZ41/DD41-1</f>
        <v/>
      </c>
      <c r="DF41" s="353">
        <f>DA41/DD41-1</f>
        <v/>
      </c>
      <c r="DG41" s="353">
        <f>DB41/DD41-1</f>
        <v/>
      </c>
      <c r="DH41" s="667">
        <f>DC41/DD41-1</f>
        <v/>
      </c>
      <c r="DI41" s="944" t="n"/>
      <c r="DJ41" s="3731" t="n"/>
      <c r="DK41" s="3732" t="n"/>
      <c r="DL41" s="681" t="n"/>
      <c r="DM41" s="681" t="n"/>
      <c r="DN41" s="681" t="n"/>
      <c r="DO41" s="681" t="n"/>
      <c r="DP41" s="681" t="n"/>
      <c r="DQ41" s="681" t="n"/>
      <c r="DR41" s="681" t="n"/>
      <c r="DS41" s="681" t="n"/>
      <c r="DT41" s="681" t="n"/>
      <c r="DU41" s="681" t="n"/>
      <c r="DV41" s="681" t="n"/>
      <c r="DW41" s="681" t="n"/>
      <c r="DX41" s="2847">
        <f>(CS41-CZ41)*10^6</f>
        <v/>
      </c>
      <c r="DY41" s="2847">
        <f>(CT41-DC41)*10^6</f>
        <v/>
      </c>
      <c r="DZ41" s="2847">
        <f>(CW41-DD41)*10^6</f>
        <v/>
      </c>
      <c r="EA41" s="681" t="n"/>
      <c r="EB41" s="681" t="n"/>
      <c r="EC41" s="681" t="n"/>
      <c r="ED41" s="681" t="n"/>
      <c r="EE41" s="681" t="n"/>
      <c r="EF41" s="681" t="n"/>
      <c r="EG41" s="681" t="n"/>
      <c r="EH41" s="681" t="n"/>
      <c r="EI41" s="681" t="n"/>
      <c r="EJ41" s="681" t="n"/>
      <c r="EK41" s="681" t="n"/>
      <c r="EL41" s="681" t="n"/>
      <c r="EM41" s="681" t="n"/>
      <c r="EN41" s="681" t="n"/>
      <c r="EO41" s="681" t="n"/>
      <c r="EP41" s="681" t="n"/>
      <c r="EQ41" s="681" t="n"/>
      <c r="ER41" s="681" t="n"/>
      <c r="ES41" s="681" t="n"/>
      <c r="ET41" s="681" t="n"/>
      <c r="EU41" s="681" t="n"/>
      <c r="EV41" s="681" t="n"/>
      <c r="EW41" s="681" t="n"/>
      <c r="EX41" s="681" t="n"/>
      <c r="EY41" s="681" t="n"/>
      <c r="EZ41" s="681" t="n"/>
      <c r="FA41" s="681" t="n"/>
      <c r="FB41" s="681" t="n"/>
      <c r="FC41" s="681" t="n"/>
      <c r="FD41" s="681" t="n"/>
      <c r="FE41" s="681" t="n"/>
      <c r="FF41" s="681" t="n"/>
      <c r="FG41" s="681" t="n"/>
      <c r="FH41" s="681" t="n"/>
      <c r="FI41" s="681" t="n"/>
      <c r="FJ41" s="681" t="n"/>
      <c r="FK41" s="681" t="n"/>
      <c r="FL41" s="681" t="n"/>
      <c r="FM41" s="681" t="n"/>
      <c r="FN41" s="681" t="n"/>
      <c r="FO41" s="681" t="n"/>
      <c r="FP41" s="681" t="n"/>
      <c r="FQ41" s="681" t="n"/>
      <c r="FR41" s="681" t="n"/>
      <c r="FS41" s="681" t="n"/>
      <c r="FT41" s="681" t="n"/>
      <c r="FU41" s="681" t="n"/>
      <c r="FV41" s="681" t="n"/>
      <c r="FW41" s="681" t="n"/>
      <c r="FX41" s="681" t="n"/>
      <c r="FY41" s="681" t="n"/>
    </row>
    <row customFormat="1" customHeight="1" ht="15" r="42" s="684">
      <c r="A42" s="743" t="n"/>
      <c r="B42" s="744" t="inlineStr">
        <is>
          <t>Résiliations totales</t>
        </is>
      </c>
      <c r="C42" s="425" t="inlineStr">
        <is>
          <t>PARC36</t>
        </is>
      </c>
      <c r="D42" s="2864" t="n">
        <v>-1412</v>
      </c>
      <c r="E42" s="769" t="n">
        <v>-1700</v>
      </c>
      <c r="F42" s="2671" t="n">
        <v>288</v>
      </c>
      <c r="G42" s="769" t="n">
        <v>-3541</v>
      </c>
      <c r="H42" s="3727" t="n">
        <v>-0.6012425868398757</v>
      </c>
      <c r="I42" s="353" t="n"/>
      <c r="J42" s="2864" t="n">
        <v>-1858</v>
      </c>
      <c r="K42" s="769" t="n">
        <v>-1700</v>
      </c>
      <c r="L42" s="2671" t="n">
        <v>-158</v>
      </c>
      <c r="M42" s="769" t="n">
        <v>-1068</v>
      </c>
      <c r="N42" s="3727" t="n">
        <v>0.7397003745318351</v>
      </c>
      <c r="O42" s="482" t="n"/>
      <c r="P42" s="2864" t="n">
        <v>-1952</v>
      </c>
      <c r="Q42" s="769" t="n">
        <v>-1700</v>
      </c>
      <c r="R42" s="2671" t="n">
        <v>-252</v>
      </c>
      <c r="S42" s="769" t="n">
        <v>-1500</v>
      </c>
      <c r="T42" s="3727" t="n">
        <v>0.3013333333333332</v>
      </c>
      <c r="U42" s="353" t="n"/>
      <c r="V42" s="3726" t="n">
        <v>-1952</v>
      </c>
      <c r="W42" s="769" t="n">
        <v>-1700</v>
      </c>
      <c r="X42" s="769" t="n">
        <v>-1952</v>
      </c>
      <c r="Y42" s="2674" t="n">
        <v>-252</v>
      </c>
      <c r="Z42" s="2674" t="n">
        <v>0</v>
      </c>
      <c r="AA42" s="769" t="n">
        <v>-1626</v>
      </c>
      <c r="AB42" s="757" t="n">
        <v>0.2004920049200491</v>
      </c>
      <c r="AC42" s="353" t="n"/>
      <c r="AD42" s="2864" t="n"/>
      <c r="AE42" s="769" t="n"/>
      <c r="AF42" s="769" t="n"/>
      <c r="AG42" s="2671" t="n"/>
      <c r="AH42" s="2671" t="n"/>
      <c r="AI42" s="769" t="n"/>
      <c r="AJ42" s="757" t="n"/>
      <c r="AK42" s="353" t="n"/>
      <c r="AL42" s="2864" t="n"/>
      <c r="AM42" s="769" t="n"/>
      <c r="AN42" s="769" t="n"/>
      <c r="AO42" s="769" t="n"/>
      <c r="AP42" s="2671" t="n"/>
      <c r="AQ42" s="2671" t="n"/>
      <c r="AR42" s="769" t="n"/>
      <c r="AS42" s="757" t="n"/>
      <c r="AT42" s="353" t="n"/>
      <c r="AU42" s="2864" t="n"/>
      <c r="AV42" s="769" t="n"/>
      <c r="AW42" s="769" t="n"/>
      <c r="AX42" s="2671" t="n"/>
      <c r="AY42" s="2671" t="n"/>
      <c r="AZ42" s="769" t="n"/>
      <c r="BA42" s="3727" t="n"/>
      <c r="BB42" s="482" t="n"/>
      <c r="BC42" s="2864" t="n"/>
      <c r="BD42" s="769" t="n"/>
      <c r="BE42" s="769" t="n"/>
      <c r="BF42" s="2671" t="n"/>
      <c r="BG42" s="2671" t="n"/>
      <c r="BH42" s="769" t="n"/>
      <c r="BI42" s="3727" t="n"/>
      <c r="BJ42" s="2862" t="n"/>
      <c r="BK42" s="2864" t="n"/>
      <c r="BL42" s="769" t="n"/>
      <c r="BM42" s="769" t="n"/>
      <c r="BN42" s="769" t="n"/>
      <c r="BO42" s="2671" t="n"/>
      <c r="BP42" s="2671" t="n"/>
      <c r="BQ42" s="769" t="n"/>
      <c r="BR42" s="3727" t="n"/>
      <c r="BS42" s="482" t="n"/>
      <c r="BT42" s="2864" t="n"/>
      <c r="BU42" s="769" t="n"/>
      <c r="BV42" s="769" t="n"/>
      <c r="BW42" s="2671" t="n"/>
      <c r="BX42" s="2671" t="n"/>
      <c r="BY42" s="769" t="n"/>
      <c r="BZ42" s="3727" t="n"/>
      <c r="CA42" s="482" t="n"/>
      <c r="CB42" s="2864" t="n"/>
      <c r="CC42" s="769" t="n"/>
      <c r="CD42" s="769" t="n"/>
      <c r="CE42" s="2671" t="n"/>
      <c r="CF42" s="2671" t="n"/>
      <c r="CG42" s="769" t="n"/>
      <c r="CH42" s="3727" t="n"/>
      <c r="CI42" s="482" t="n"/>
      <c r="CJ42" s="2864" t="n"/>
      <c r="CK42" s="769" t="n"/>
      <c r="CL42" s="769" t="n"/>
      <c r="CM42" s="2671" t="n"/>
      <c r="CN42" s="2671" t="n"/>
      <c r="CO42" s="769" t="n"/>
      <c r="CP42" s="3727" t="n"/>
      <c r="CQ42" s="482" t="n"/>
      <c r="CR42" s="581" t="n">
        <v>-7174</v>
      </c>
      <c r="CS42" s="2671" t="n">
        <v>-6800</v>
      </c>
      <c r="CT42" s="581" t="n">
        <v>-7174</v>
      </c>
      <c r="CU42" s="769" t="n">
        <v>-374</v>
      </c>
      <c r="CV42" s="769" t="n">
        <v>0</v>
      </c>
      <c r="CW42" s="769" t="n">
        <v>-7735</v>
      </c>
      <c r="CX42" s="780">
        <f>IFERROR(CR42/CW42-1,"-")</f>
        <v/>
      </c>
      <c r="CY42" s="925" t="n"/>
      <c r="CZ42" s="920" t="n">
        <v>-20550</v>
      </c>
      <c r="DA42" s="769" t="n">
        <v>-21428</v>
      </c>
      <c r="DB42" s="769" t="n"/>
      <c r="DC42" s="769" t="n"/>
      <c r="DD42" s="769" t="n">
        <v>-22928.66666666667</v>
      </c>
      <c r="DE42" s="353">
        <f>CZ42/DD42-1</f>
        <v/>
      </c>
      <c r="DF42" s="353">
        <f>DA42/DD42-1</f>
        <v/>
      </c>
      <c r="DG42" s="353">
        <f>DB42/DD42-1</f>
        <v/>
      </c>
      <c r="DH42" s="667">
        <f>DC42/DD42-1</f>
        <v/>
      </c>
      <c r="DI42" s="954" t="n"/>
      <c r="DJ42" s="3731" t="n"/>
      <c r="DK42" s="3732" t="n"/>
      <c r="DL42" s="681" t="n"/>
      <c r="DM42" s="681" t="n"/>
      <c r="DN42" s="681" t="n"/>
      <c r="DO42" s="681" t="n"/>
      <c r="DP42" s="681" t="n"/>
      <c r="DQ42" s="681" t="n"/>
      <c r="DR42" s="681" t="n"/>
      <c r="DS42" s="681" t="n"/>
      <c r="DT42" s="681" t="n"/>
      <c r="DU42" s="681" t="n"/>
      <c r="DV42" s="681" t="n"/>
      <c r="DW42" s="681" t="n"/>
      <c r="DX42" s="2847">
        <f>(CS42-CZ42)*10^6</f>
        <v/>
      </c>
      <c r="DY42" s="2847">
        <f>(CT42-DC42)*10^6</f>
        <v/>
      </c>
      <c r="DZ42" s="2847">
        <f>(CW42-DD42)*10^6</f>
        <v/>
      </c>
      <c r="EA42" s="681" t="n"/>
      <c r="EB42" s="681" t="n"/>
      <c r="EC42" s="681" t="n"/>
      <c r="ED42" s="681" t="n"/>
      <c r="EE42" s="681" t="n"/>
      <c r="EF42" s="681" t="n"/>
      <c r="EG42" s="681" t="n"/>
      <c r="EH42" s="681" t="n"/>
      <c r="EI42" s="681" t="n"/>
      <c r="EJ42" s="681" t="n"/>
      <c r="EK42" s="681" t="n"/>
      <c r="EL42" s="681" t="n"/>
      <c r="EM42" s="681" t="n"/>
      <c r="EN42" s="681" t="n"/>
      <c r="EO42" s="681" t="n"/>
      <c r="EP42" s="681" t="n"/>
      <c r="EQ42" s="681" t="n"/>
      <c r="ER42" s="681" t="n"/>
      <c r="ES42" s="681" t="n"/>
      <c r="ET42" s="681" t="n"/>
      <c r="EU42" s="681" t="n"/>
      <c r="EV42" s="681" t="n"/>
      <c r="EW42" s="681" t="n"/>
      <c r="EX42" s="681" t="n"/>
      <c r="EY42" s="681" t="n"/>
      <c r="EZ42" s="681" t="n"/>
      <c r="FA42" s="681" t="n"/>
      <c r="FB42" s="681" t="n"/>
      <c r="FC42" s="681" t="n"/>
      <c r="FD42" s="681" t="n"/>
      <c r="FE42" s="681" t="n"/>
      <c r="FF42" s="681" t="n"/>
      <c r="FG42" s="681" t="n"/>
      <c r="FH42" s="681" t="n"/>
      <c r="FI42" s="681" t="n"/>
      <c r="FJ42" s="681" t="n"/>
      <c r="FK42" s="681" t="n"/>
      <c r="FL42" s="681" t="n"/>
      <c r="FM42" s="681" t="n"/>
      <c r="FN42" s="681" t="n"/>
      <c r="FO42" s="681" t="n"/>
      <c r="FP42" s="681" t="n"/>
      <c r="FQ42" s="681" t="n"/>
      <c r="FR42" s="681" t="n"/>
      <c r="FS42" s="681" t="n"/>
      <c r="FT42" s="681" t="n"/>
      <c r="FU42" s="681" t="n"/>
      <c r="FV42" s="681" t="n"/>
      <c r="FW42" s="681" t="n"/>
      <c r="FX42" s="681" t="n"/>
      <c r="FY42" s="681" t="n"/>
    </row>
    <row customFormat="1" hidden="1" r="43" s="684">
      <c r="A43" s="734" t="n"/>
      <c r="B43" s="735" t="n"/>
      <c r="C43" s="425" t="inlineStr">
        <is>
          <t>PARC37</t>
        </is>
      </c>
      <c r="D43" s="718" t="n"/>
      <c r="E43" s="768" t="n"/>
      <c r="F43" s="769" t="n"/>
      <c r="G43" s="769" t="n"/>
      <c r="H43" s="757" t="n"/>
      <c r="I43" s="353" t="n"/>
      <c r="J43" s="718" t="n"/>
      <c r="K43" s="768" t="n"/>
      <c r="L43" s="769" t="n"/>
      <c r="M43" s="769" t="n"/>
      <c r="N43" s="757" t="n"/>
      <c r="O43" s="482" t="n"/>
      <c r="P43" s="718" t="n"/>
      <c r="Q43" s="768" t="n"/>
      <c r="R43" s="769" t="n"/>
      <c r="S43" s="769" t="n"/>
      <c r="T43" s="757" t="n"/>
      <c r="U43" s="353" t="n"/>
      <c r="V43" s="3739" t="n"/>
      <c r="W43" s="823" t="n"/>
      <c r="X43" s="823" t="n"/>
      <c r="Y43" s="769" t="n"/>
      <c r="Z43" s="769" t="n"/>
      <c r="AA43" s="769" t="n"/>
      <c r="AB43" s="757" t="n"/>
      <c r="AC43" s="353" t="n"/>
      <c r="AD43" s="718" t="n"/>
      <c r="AE43" s="768" t="n"/>
      <c r="AF43" s="768" t="n"/>
      <c r="AG43" s="769" t="n"/>
      <c r="AH43" s="769" t="n"/>
      <c r="AI43" s="769" t="n"/>
      <c r="AJ43" s="757" t="n"/>
      <c r="AK43" s="353" t="n"/>
      <c r="AL43" s="718" t="n"/>
      <c r="AM43" s="768" t="n"/>
      <c r="AN43" s="768" t="n"/>
      <c r="AO43" s="768" t="n"/>
      <c r="AP43" s="769" t="n"/>
      <c r="AQ43" s="769" t="n"/>
      <c r="AR43" s="769" t="n"/>
      <c r="AS43" s="757" t="n"/>
      <c r="AT43" s="353" t="n"/>
      <c r="AU43" s="718" t="n"/>
      <c r="AV43" s="768" t="n"/>
      <c r="AW43" s="768" t="n"/>
      <c r="AX43" s="769" t="n"/>
      <c r="AY43" s="769" t="n"/>
      <c r="AZ43" s="769" t="n"/>
      <c r="BA43" s="757" t="n"/>
      <c r="BB43" s="482" t="n"/>
      <c r="BC43" s="718" t="n"/>
      <c r="BD43" s="768" t="n"/>
      <c r="BE43" s="768" t="n"/>
      <c r="BF43" s="769" t="n"/>
      <c r="BG43" s="769" t="n"/>
      <c r="BH43" s="769" t="n"/>
      <c r="BI43" s="757" t="n"/>
      <c r="BJ43" s="2862" t="n"/>
      <c r="BK43" s="718" t="n"/>
      <c r="BL43" s="768" t="n"/>
      <c r="BM43" s="768" t="n"/>
      <c r="BN43" s="768" t="n"/>
      <c r="BO43" s="769" t="n"/>
      <c r="BP43" s="769" t="n"/>
      <c r="BQ43" s="769" t="n"/>
      <c r="BR43" s="757" t="n"/>
      <c r="BS43" s="482" t="n"/>
      <c r="BT43" s="718" t="n"/>
      <c r="BU43" s="768" t="n"/>
      <c r="BV43" s="768" t="n"/>
      <c r="BW43" s="769" t="n"/>
      <c r="BX43" s="769" t="n"/>
      <c r="BY43" s="769" t="n"/>
      <c r="BZ43" s="757" t="n"/>
      <c r="CA43" s="482" t="n"/>
      <c r="CB43" s="718" t="n"/>
      <c r="CC43" s="768" t="n"/>
      <c r="CD43" s="768" t="n"/>
      <c r="CE43" s="769" t="n"/>
      <c r="CF43" s="769" t="n"/>
      <c r="CG43" s="769" t="n"/>
      <c r="CH43" s="757" t="n"/>
      <c r="CI43" s="482" t="n"/>
      <c r="CJ43" s="718" t="n"/>
      <c r="CK43" s="768" t="n"/>
      <c r="CL43" s="768" t="n"/>
      <c r="CM43" s="769" t="n"/>
      <c r="CN43" s="769" t="n"/>
      <c r="CO43" s="769" t="n"/>
      <c r="CP43" s="757" t="n"/>
      <c r="CQ43" s="482" t="n"/>
      <c r="CR43" s="353" t="n"/>
      <c r="CS43" s="769" t="n"/>
      <c r="CT43" s="769" t="n"/>
      <c r="CU43" s="769" t="n"/>
      <c r="CV43" s="769" t="n"/>
      <c r="CW43" s="769" t="n"/>
      <c r="CX43" s="780">
        <f>IFERROR(CR43/CW43-1,"-")</f>
        <v/>
      </c>
      <c r="CY43" s="920" t="n"/>
      <c r="CZ43" s="799" t="n"/>
      <c r="DA43" s="768" t="n"/>
      <c r="DB43" s="768" t="n"/>
      <c r="DC43" s="768" t="n"/>
      <c r="DD43" s="769" t="n"/>
      <c r="DE43" s="353" t="n"/>
      <c r="DF43" s="769" t="n"/>
      <c r="DG43" s="769" t="n"/>
      <c r="DH43" s="940" t="n"/>
      <c r="DI43" s="952" t="n"/>
      <c r="DJ43" s="3731" t="n"/>
      <c r="DK43" s="3732" t="n"/>
      <c r="DL43" s="681" t="n"/>
      <c r="DM43" s="681" t="n"/>
      <c r="DN43" s="681" t="n"/>
      <c r="DO43" s="681" t="n"/>
      <c r="DP43" s="681" t="n"/>
      <c r="DQ43" s="681" t="n"/>
      <c r="DR43" s="681" t="n"/>
      <c r="DS43" s="681" t="n"/>
      <c r="DT43" s="681" t="n"/>
      <c r="DU43" s="681" t="n"/>
      <c r="DV43" s="681" t="n"/>
      <c r="DW43" s="681" t="n"/>
      <c r="DX43" s="2847">
        <f>(CS43-CZ43)*10^6</f>
        <v/>
      </c>
      <c r="DY43" s="2847">
        <f>(CT43-DC43)*10^6</f>
        <v/>
      </c>
      <c r="DZ43" s="2847">
        <f>(CW43-DD43)*10^6</f>
        <v/>
      </c>
      <c r="EA43" s="681" t="n"/>
      <c r="EB43" s="681" t="n"/>
      <c r="EC43" s="681" t="n"/>
      <c r="ED43" s="681" t="n"/>
      <c r="EE43" s="681" t="n"/>
      <c r="EF43" s="681" t="n"/>
      <c r="EG43" s="681" t="n"/>
      <c r="EH43" s="681" t="n"/>
      <c r="EI43" s="681" t="n"/>
      <c r="EJ43" s="681" t="n"/>
      <c r="EK43" s="681" t="n"/>
      <c r="EL43" s="681" t="n"/>
      <c r="EM43" s="681" t="n"/>
      <c r="EN43" s="681" t="n"/>
      <c r="EO43" s="681" t="n"/>
      <c r="EP43" s="681" t="n"/>
      <c r="EQ43" s="681" t="n"/>
      <c r="ER43" s="681" t="n"/>
      <c r="ES43" s="681" t="n"/>
      <c r="ET43" s="681" t="n"/>
      <c r="EU43" s="681" t="n"/>
      <c r="EV43" s="681" t="n"/>
      <c r="EW43" s="681" t="n"/>
      <c r="EX43" s="681" t="n"/>
      <c r="EY43" s="681" t="n"/>
      <c r="EZ43" s="681" t="n"/>
      <c r="FA43" s="681" t="n"/>
      <c r="FB43" s="681" t="n"/>
      <c r="FC43" s="681" t="n"/>
      <c r="FD43" s="681" t="n"/>
      <c r="FE43" s="681" t="n"/>
      <c r="FF43" s="681" t="n"/>
      <c r="FG43" s="681" t="n"/>
      <c r="FH43" s="681" t="n"/>
      <c r="FI43" s="681" t="n"/>
      <c r="FJ43" s="681" t="n"/>
      <c r="FK43" s="681" t="n"/>
      <c r="FL43" s="681" t="n"/>
      <c r="FM43" s="681" t="n"/>
      <c r="FN43" s="681" t="n"/>
      <c r="FO43" s="681" t="n"/>
      <c r="FP43" s="681" t="n"/>
      <c r="FQ43" s="681" t="n"/>
      <c r="FR43" s="681" t="n"/>
      <c r="FS43" s="681" t="n"/>
      <c r="FT43" s="681" t="n"/>
      <c r="FU43" s="681" t="n"/>
      <c r="FV43" s="681" t="n"/>
      <c r="FW43" s="681" t="n"/>
      <c r="FX43" s="681" t="n"/>
      <c r="FY43" s="681" t="n"/>
    </row>
    <row customFormat="1" customHeight="1" ht="15" r="44" s="682">
      <c r="A44" s="736" t="n"/>
      <c r="B44" s="717" t="inlineStr">
        <is>
          <t>% résiliation annualisé</t>
        </is>
      </c>
      <c r="C44" s="425" t="inlineStr">
        <is>
          <t>PARC38</t>
        </is>
      </c>
      <c r="D44" s="718" t="n">
        <v>0.1688010878823653</v>
      </c>
      <c r="E44" s="353" t="n">
        <v>0.2034466251795117</v>
      </c>
      <c r="F44" s="353" t="n">
        <v>-0.03464553729714648</v>
      </c>
      <c r="G44" s="353" t="n">
        <v>0.4606678230702516</v>
      </c>
      <c r="H44" s="757" t="n">
        <v>-0.6335730879631609</v>
      </c>
      <c r="I44" s="353" t="n"/>
      <c r="J44" s="718" t="n">
        <v>0.2220905156313034</v>
      </c>
      <c r="K44" s="353" t="n">
        <v>0.2028397565922921</v>
      </c>
      <c r="L44" s="353" t="n">
        <v>0.01925075903901136</v>
      </c>
      <c r="M44" s="353" t="n">
        <v>0.1386645315906497</v>
      </c>
      <c r="N44" s="757" t="n">
        <v>0.6016389561458648</v>
      </c>
      <c r="O44" s="482" t="n"/>
      <c r="P44" s="718" t="n">
        <v>0.2341662376351449</v>
      </c>
      <c r="Q44" s="353" t="n">
        <v>0.2022364977397098</v>
      </c>
      <c r="R44" s="353" t="n">
        <v>0.03192973989543518</v>
      </c>
      <c r="S44" s="353" t="n">
        <v>0.1931092193559808</v>
      </c>
      <c r="T44" s="757" t="n">
        <v>0.2126103477404617</v>
      </c>
      <c r="U44" s="353" t="n"/>
      <c r="V44" s="3739" t="n">
        <v>0.2350922092585623</v>
      </c>
      <c r="W44" s="2672" t="n">
        <v>0.201587003567299</v>
      </c>
      <c r="X44" s="2672" t="n">
        <v>0.2341611657408673</v>
      </c>
      <c r="Y44" s="2672" t="n">
        <v>0.03350520569126328</v>
      </c>
      <c r="Z44" s="2672" t="n">
        <v>0.0009310435176950183</v>
      </c>
      <c r="AA44" s="2672" t="n">
        <v>0.2078309403093179</v>
      </c>
      <c r="AB44" s="757" t="n">
        <v>0.1311704066231478</v>
      </c>
      <c r="AC44" s="353" t="n"/>
      <c r="AD44" s="718" t="n"/>
      <c r="AE44" s="353" t="n"/>
      <c r="AF44" s="353" t="n"/>
      <c r="AG44" s="353" t="n"/>
      <c r="AH44" s="353" t="n"/>
      <c r="AI44" s="353" t="n"/>
      <c r="AJ44" s="757" t="n"/>
      <c r="AK44" s="353" t="n"/>
      <c r="AL44" s="718" t="n"/>
      <c r="AM44" s="353" t="n"/>
      <c r="AN44" s="353" t="n"/>
      <c r="AO44" s="353" t="n"/>
      <c r="AP44" s="353" t="n"/>
      <c r="AQ44" s="353" t="n"/>
      <c r="AR44" s="353" t="n"/>
      <c r="AS44" s="757" t="n"/>
      <c r="AT44" s="353" t="n"/>
      <c r="AU44" s="718" t="n"/>
      <c r="AV44" s="353" t="n"/>
      <c r="AW44" s="353" t="n"/>
      <c r="AX44" s="353" t="n"/>
      <c r="AY44" s="353" t="n"/>
      <c r="AZ44" s="353" t="n"/>
      <c r="BA44" s="757" t="n"/>
      <c r="BB44" s="482" t="n"/>
      <c r="BC44" s="718" t="n"/>
      <c r="BD44" s="353" t="n"/>
      <c r="BE44" s="353" t="n"/>
      <c r="BF44" s="353" t="n"/>
      <c r="BG44" s="353" t="n"/>
      <c r="BH44" s="353" t="n"/>
      <c r="BI44" s="757" t="n"/>
      <c r="BJ44" s="482" t="n"/>
      <c r="BK44" s="718" t="n"/>
      <c r="BL44" s="353" t="n"/>
      <c r="BM44" s="353" t="n"/>
      <c r="BN44" s="353" t="n"/>
      <c r="BO44" s="353" t="n"/>
      <c r="BP44" s="353" t="n"/>
      <c r="BQ44" s="353" t="n"/>
      <c r="BR44" s="757" t="n"/>
      <c r="BS44" s="482" t="n"/>
      <c r="BT44" s="718" t="n"/>
      <c r="BU44" s="353" t="n"/>
      <c r="BV44" s="353" t="n"/>
      <c r="BW44" s="353" t="n"/>
      <c r="BX44" s="353" t="n"/>
      <c r="BY44" s="353" t="n"/>
      <c r="BZ44" s="757" t="n"/>
      <c r="CA44" s="482" t="n"/>
      <c r="CB44" s="718" t="n"/>
      <c r="CC44" s="353" t="n"/>
      <c r="CD44" s="353" t="n"/>
      <c r="CE44" s="353" t="n"/>
      <c r="CF44" s="353" t="n"/>
      <c r="CG44" s="353" t="n"/>
      <c r="CH44" s="757" t="n"/>
      <c r="CI44" s="482" t="n"/>
      <c r="CJ44" s="718" t="n"/>
      <c r="CK44" s="353" t="n"/>
      <c r="CL44" s="353" t="n"/>
      <c r="CM44" s="353" t="n"/>
      <c r="CN44" s="353" t="n"/>
      <c r="CO44" s="353" t="n"/>
      <c r="CP44" s="757" t="n"/>
      <c r="CQ44" s="482" t="n"/>
      <c r="CR44" s="353" t="n">
        <v>0.2156361778231988</v>
      </c>
      <c r="CS44" s="353" t="n">
        <v>0.2024874189802178</v>
      </c>
      <c r="CT44" s="353" t="n">
        <v>0.2147850602529877</v>
      </c>
      <c r="CU44" s="353" t="n">
        <v>0.013148758842981</v>
      </c>
      <c r="CV44" s="353" t="n">
        <v>0.0008511175702110574</v>
      </c>
      <c r="CW44" s="353" t="n">
        <v>0.2487271557961306</v>
      </c>
      <c r="CX44" s="780">
        <f>IFERROR(CR44/CW44-1,"-")</f>
        <v/>
      </c>
      <c r="CY44" s="799" t="n"/>
      <c r="CZ44" s="799" t="n">
        <v>0.20095932407258</v>
      </c>
      <c r="DA44" s="353" t="n">
        <v>0.2094763579841599</v>
      </c>
      <c r="DB44" s="353" t="n"/>
      <c r="DC44" s="353" t="n"/>
      <c r="DD44" s="353" t="n">
        <v>0.2380632657299093</v>
      </c>
      <c r="DE44" s="353">
        <f>CZ44/DD44-1</f>
        <v/>
      </c>
      <c r="DF44" s="353">
        <f>DA44/DD44-1</f>
        <v/>
      </c>
      <c r="DG44" s="353">
        <f>DB44/DD44-1</f>
        <v/>
      </c>
      <c r="DH44" s="667">
        <f>DC44/DD44-1</f>
        <v/>
      </c>
      <c r="DI44" s="947" t="n"/>
      <c r="DJ44" s="953" t="n"/>
      <c r="DL44" s="953" t="n"/>
      <c r="DM44" s="953" t="n"/>
      <c r="DN44" s="953" t="n"/>
      <c r="DO44" s="953" t="n"/>
      <c r="DP44" s="953" t="n"/>
      <c r="DQ44" s="953" t="n"/>
      <c r="DR44" s="953" t="n"/>
      <c r="DS44" s="953" t="n"/>
      <c r="DT44" s="953" t="n"/>
      <c r="DU44" s="953" t="n"/>
      <c r="DV44" s="953" t="n"/>
      <c r="DW44" s="953" t="n"/>
      <c r="DX44" s="2847">
        <f>(CS44-CZ44)*10^6</f>
        <v/>
      </c>
      <c r="DY44" s="2847">
        <f>(CT44-DC44)*10^6</f>
        <v/>
      </c>
      <c r="DZ44" s="2847">
        <f>(CW44-DD44)*10^6</f>
        <v/>
      </c>
      <c r="EA44" s="953" t="n"/>
      <c r="EB44" s="953" t="n"/>
      <c r="EC44" s="953" t="n"/>
      <c r="ED44" s="953" t="n"/>
      <c r="EE44" s="953" t="n"/>
      <c r="EF44" s="953" t="n"/>
      <c r="EG44" s="953" t="n"/>
      <c r="EH44" s="953" t="n"/>
      <c r="EI44" s="953" t="n"/>
      <c r="EJ44" s="953" t="n"/>
      <c r="EK44" s="953" t="n"/>
      <c r="EL44" s="953" t="n"/>
      <c r="EM44" s="953" t="n"/>
      <c r="EN44" s="953" t="n"/>
      <c r="EO44" s="953" t="n"/>
      <c r="EP44" s="953" t="n"/>
      <c r="EQ44" s="953" t="n"/>
      <c r="ER44" s="953" t="n"/>
      <c r="ES44" s="953" t="n"/>
      <c r="ET44" s="953" t="n"/>
      <c r="EU44" s="953" t="n"/>
      <c r="EV44" s="953" t="n"/>
      <c r="EW44" s="953" t="n"/>
      <c r="EX44" s="953" t="n"/>
      <c r="EY44" s="953" t="n"/>
      <c r="EZ44" s="953" t="n"/>
      <c r="FA44" s="953" t="n"/>
      <c r="FB44" s="953" t="n"/>
      <c r="FC44" s="953" t="n"/>
      <c r="FD44" s="953" t="n"/>
      <c r="FE44" s="953" t="n"/>
      <c r="FF44" s="953" t="n"/>
      <c r="FG44" s="953" t="n"/>
      <c r="FH44" s="953" t="n"/>
      <c r="FI44" s="953" t="n"/>
      <c r="FJ44" s="953" t="n"/>
      <c r="FK44" s="953" t="n"/>
      <c r="FL44" s="953" t="n"/>
      <c r="FM44" s="953" t="n"/>
      <c r="FN44" s="953" t="n"/>
      <c r="FO44" s="953" t="n"/>
      <c r="FP44" s="953" t="n"/>
      <c r="FQ44" s="953" t="n"/>
      <c r="FR44" s="953" t="n"/>
      <c r="FS44" s="953" t="n"/>
      <c r="FT44" s="953" t="n"/>
      <c r="FU44" s="953" t="n"/>
      <c r="FV44" s="953" t="n"/>
      <c r="FW44" s="953" t="n"/>
      <c r="FX44" s="953" t="n"/>
      <c r="FY44" s="953" t="n"/>
    </row>
    <row customFormat="1" customHeight="1" ht="15" r="45" s="680">
      <c r="A45" s="733" t="n"/>
      <c r="B45" s="714" t="inlineStr">
        <is>
          <t>Ventes nettes</t>
        </is>
      </c>
      <c r="C45" s="425" t="inlineStr">
        <is>
          <t>PARC39</t>
        </is>
      </c>
      <c r="D45" s="745" t="n">
        <v>381</v>
      </c>
      <c r="E45" s="581" t="n">
        <v>299.9999999999998</v>
      </c>
      <c r="F45" s="2671" t="n">
        <v>81.00000000000023</v>
      </c>
      <c r="G45" s="2671" t="n">
        <v>-396</v>
      </c>
      <c r="H45" s="3727" t="n">
        <v>-1.962121212121212</v>
      </c>
      <c r="I45" s="353" t="n"/>
      <c r="J45" s="745" t="n">
        <v>-355</v>
      </c>
      <c r="K45" s="581" t="n">
        <v>299.9999999999998</v>
      </c>
      <c r="L45" s="2671" t="n">
        <v>-654.9999999999998</v>
      </c>
      <c r="M45" s="2671" t="n">
        <v>765</v>
      </c>
      <c r="N45" s="3727" t="n">
        <v>-1.464052287581699</v>
      </c>
      <c r="O45" s="482" t="n"/>
      <c r="P45" s="745" t="n">
        <v>-365</v>
      </c>
      <c r="Q45" s="581" t="n">
        <v>299.9999999999998</v>
      </c>
      <c r="R45" s="2671" t="n">
        <v>-664.9999999999998</v>
      </c>
      <c r="S45" s="2671" t="n">
        <v>809</v>
      </c>
      <c r="T45" s="3727" t="n">
        <v>-1.451174289245983</v>
      </c>
      <c r="U45" s="353" t="n"/>
      <c r="V45" s="827" t="n">
        <v>-423</v>
      </c>
      <c r="W45" s="618" t="n">
        <v>350</v>
      </c>
      <c r="X45" s="618" t="n">
        <v>368</v>
      </c>
      <c r="Y45" s="2674" t="n">
        <v>-773</v>
      </c>
      <c r="Z45" s="2674" t="n">
        <v>-791</v>
      </c>
      <c r="AA45" s="2674" t="n">
        <v>536</v>
      </c>
      <c r="AB45" s="757" t="n">
        <v>-1.789179104477612</v>
      </c>
      <c r="AC45" s="353" t="n"/>
      <c r="AD45" s="745" t="n"/>
      <c r="AE45" s="581" t="n"/>
      <c r="AF45" s="581" t="n"/>
      <c r="AG45" s="2671" t="n"/>
      <c r="AH45" s="2671" t="n"/>
      <c r="AI45" s="2671" t="n"/>
      <c r="AJ45" s="757" t="n"/>
      <c r="AK45" s="353" t="n"/>
      <c r="AL45" s="745" t="n"/>
      <c r="AM45" s="581" t="n"/>
      <c r="AN45" s="581" t="n"/>
      <c r="AO45" s="581" t="n"/>
      <c r="AP45" s="2671" t="n"/>
      <c r="AQ45" s="2671" t="n"/>
      <c r="AR45" s="2671" t="n"/>
      <c r="AS45" s="757" t="n"/>
      <c r="AT45" s="353" t="n"/>
      <c r="AU45" s="745" t="n"/>
      <c r="AV45" s="581" t="n"/>
      <c r="AW45" s="581" t="n"/>
      <c r="AX45" s="2671" t="n"/>
      <c r="AY45" s="2671" t="n"/>
      <c r="AZ45" s="2671" t="n"/>
      <c r="BA45" s="3727" t="n"/>
      <c r="BB45" s="482" t="n"/>
      <c r="BC45" s="745" t="n"/>
      <c r="BD45" s="581" t="n"/>
      <c r="BE45" s="581" t="n"/>
      <c r="BF45" s="2671" t="n"/>
      <c r="BG45" s="2671" t="n"/>
      <c r="BH45" s="2671" t="n"/>
      <c r="BI45" s="3727" t="n"/>
      <c r="BJ45" s="2862" t="n"/>
      <c r="BK45" s="745" t="n"/>
      <c r="BL45" s="581" t="n"/>
      <c r="BM45" s="581" t="n"/>
      <c r="BN45" s="581" t="n"/>
      <c r="BO45" s="2671" t="n"/>
      <c r="BP45" s="2671" t="n"/>
      <c r="BQ45" s="2671" t="n"/>
      <c r="BR45" s="3727" t="n"/>
      <c r="BS45" s="482" t="n"/>
      <c r="BT45" s="745" t="n"/>
      <c r="BU45" s="581" t="n"/>
      <c r="BV45" s="581" t="n"/>
      <c r="BW45" s="2671" t="n"/>
      <c r="BX45" s="2671" t="n"/>
      <c r="BY45" s="2671" t="n"/>
      <c r="BZ45" s="3727" t="n"/>
      <c r="CA45" s="482" t="n"/>
      <c r="CB45" s="745" t="n"/>
      <c r="CC45" s="581" t="n"/>
      <c r="CD45" s="581" t="n"/>
      <c r="CE45" s="2671" t="n"/>
      <c r="CF45" s="2671" t="n"/>
      <c r="CG45" s="2671" t="n"/>
      <c r="CH45" s="3727" t="n"/>
      <c r="CI45" s="482" t="n"/>
      <c r="CJ45" s="745" t="n"/>
      <c r="CK45" s="581" t="n"/>
      <c r="CL45" s="581" t="n"/>
      <c r="CM45" s="2671" t="n"/>
      <c r="CN45" s="2671" t="n"/>
      <c r="CO45" s="2671" t="n"/>
      <c r="CP45" s="3727" t="n"/>
      <c r="CQ45" s="482" t="n"/>
      <c r="CR45" s="581" t="n">
        <v>-762</v>
      </c>
      <c r="CS45" s="2671" t="n">
        <v>1249.999999999999</v>
      </c>
      <c r="CT45" s="581" t="n">
        <v>29</v>
      </c>
      <c r="CU45" s="581" t="n">
        <v>-2011.999999999999</v>
      </c>
      <c r="CV45" s="581" t="n">
        <v>-791</v>
      </c>
      <c r="CW45" s="581" t="n">
        <v>1714</v>
      </c>
      <c r="CX45" s="780">
        <f>IFERROR(CR45/CW45-1,"-")</f>
        <v/>
      </c>
      <c r="CY45" s="70" t="n"/>
      <c r="CZ45" s="920" t="n">
        <v>4275</v>
      </c>
      <c r="DA45" s="581" t="n">
        <v>4209</v>
      </c>
      <c r="DB45" s="581" t="n"/>
      <c r="DC45" s="581" t="n"/>
      <c r="DD45" s="2671" t="n">
        <v>7750.666666666667</v>
      </c>
      <c r="DE45" s="353">
        <f>CZ45/DD45-1</f>
        <v/>
      </c>
      <c r="DF45" s="353">
        <f>DA45/DD45-1</f>
        <v/>
      </c>
      <c r="DG45" s="353">
        <f>DB45/DD45-1</f>
        <v/>
      </c>
      <c r="DH45" s="667">
        <f>DC45/DD45-1</f>
        <v/>
      </c>
      <c r="DI45" s="944" t="n"/>
      <c r="DJ45" s="3731" t="n"/>
      <c r="DK45" s="3732" t="n"/>
      <c r="DL45" s="681" t="n"/>
      <c r="DM45" s="681" t="n"/>
      <c r="DN45" s="681" t="n"/>
      <c r="DO45" s="681" t="n"/>
      <c r="DP45" s="681" t="n"/>
      <c r="DQ45" s="681" t="n"/>
      <c r="DR45" s="681" t="n"/>
      <c r="DS45" s="681" t="n"/>
      <c r="DT45" s="681" t="n"/>
      <c r="DU45" s="681" t="n"/>
      <c r="DV45" s="681" t="n"/>
      <c r="DW45" s="681" t="n"/>
      <c r="DX45" s="2847">
        <f>(CS45-CZ45)*10^6</f>
        <v/>
      </c>
      <c r="DY45" s="2847">
        <f>(CT45-DC45)*10^6</f>
        <v/>
      </c>
      <c r="DZ45" s="2847">
        <f>(CW45-DD45)*10^6</f>
        <v/>
      </c>
      <c r="EA45" s="681" t="n"/>
      <c r="EB45" s="681" t="n"/>
      <c r="EC45" s="681" t="n"/>
      <c r="ED45" s="681" t="n"/>
      <c r="EE45" s="681" t="n"/>
      <c r="EF45" s="681" t="n"/>
      <c r="EG45" s="681" t="n"/>
      <c r="EH45" s="681" t="n"/>
      <c r="EI45" s="681" t="n"/>
      <c r="EJ45" s="681" t="n"/>
      <c r="EK45" s="681" t="n"/>
      <c r="EL45" s="681" t="n"/>
      <c r="EM45" s="681" t="n"/>
      <c r="EN45" s="681" t="n"/>
      <c r="EO45" s="681" t="n"/>
      <c r="EP45" s="681" t="n"/>
      <c r="EQ45" s="681" t="n"/>
      <c r="ER45" s="681" t="n"/>
      <c r="ES45" s="681" t="n"/>
      <c r="ET45" s="681" t="n"/>
      <c r="EU45" s="681" t="n"/>
      <c r="EV45" s="681" t="n"/>
      <c r="EW45" s="681" t="n"/>
      <c r="EX45" s="681" t="n"/>
      <c r="EY45" s="681" t="n"/>
      <c r="EZ45" s="681" t="n"/>
      <c r="FA45" s="681" t="n"/>
      <c r="FB45" s="681" t="n"/>
      <c r="FC45" s="681" t="n"/>
      <c r="FD45" s="681" t="n"/>
      <c r="FE45" s="681" t="n"/>
      <c r="FF45" s="681" t="n"/>
      <c r="FG45" s="681" t="n"/>
      <c r="FH45" s="681" t="n"/>
      <c r="FI45" s="681" t="n"/>
      <c r="FJ45" s="681" t="n"/>
      <c r="FK45" s="681" t="n"/>
      <c r="FL45" s="681" t="n"/>
      <c r="FM45" s="681" t="n"/>
      <c r="FN45" s="681" t="n"/>
      <c r="FO45" s="681" t="n"/>
      <c r="FP45" s="681" t="n"/>
      <c r="FQ45" s="681" t="n"/>
      <c r="FR45" s="681" t="n"/>
      <c r="FS45" s="681" t="n"/>
      <c r="FT45" s="681" t="n"/>
      <c r="FU45" s="681" t="n"/>
      <c r="FV45" s="681" t="n"/>
      <c r="FW45" s="681" t="n"/>
      <c r="FX45" s="681" t="n"/>
      <c r="FY45" s="681" t="n"/>
    </row>
    <row customFormat="1" customHeight="1" ht="15" r="46" s="681">
      <c r="A46" s="509" t="n"/>
      <c r="B46" s="720" t="inlineStr">
        <is>
          <t>Parc Postpayé</t>
        </is>
      </c>
      <c r="C46" s="425" t="inlineStr">
        <is>
          <t>PARC40</t>
        </is>
      </c>
      <c r="D46" s="3724" t="n">
        <v>100569</v>
      </c>
      <c r="E46" s="2662" t="n">
        <v>100422</v>
      </c>
      <c r="F46" s="2662" t="n">
        <v>147</v>
      </c>
      <c r="G46" s="2662" t="n">
        <v>92042</v>
      </c>
      <c r="H46" s="756" t="n">
        <v>0.09264248929836372</v>
      </c>
      <c r="I46" s="780" t="n"/>
      <c r="J46" s="3724" t="n">
        <v>100214</v>
      </c>
      <c r="K46" s="2662" t="n">
        <v>100722</v>
      </c>
      <c r="L46" s="2662" t="n">
        <v>-508</v>
      </c>
      <c r="M46" s="2662" t="n">
        <v>92807</v>
      </c>
      <c r="N46" s="756" t="n">
        <v>0.07981079013436476</v>
      </c>
      <c r="O46" s="659" t="n"/>
      <c r="P46" s="3724" t="n">
        <v>99849</v>
      </c>
      <c r="Q46" s="2662" t="n">
        <v>101022</v>
      </c>
      <c r="R46" s="2662" t="n">
        <v>-1173</v>
      </c>
      <c r="S46" s="2662" t="n">
        <v>93616</v>
      </c>
      <c r="T46" s="756" t="n">
        <v>0.06658049905998964</v>
      </c>
      <c r="U46" s="780" t="n"/>
      <c r="V46" s="3725" t="n">
        <v>99426</v>
      </c>
      <c r="W46" s="2664" t="n">
        <v>101372</v>
      </c>
      <c r="X46" s="2664" t="n">
        <v>100217.6666666667</v>
      </c>
      <c r="Y46" s="2664" t="n">
        <v>-1946</v>
      </c>
      <c r="Z46" s="2664" t="n">
        <v>-791.666666666657</v>
      </c>
      <c r="AA46" s="2664" t="n">
        <v>94152</v>
      </c>
      <c r="AB46" s="833" t="n">
        <v>0.05601580423145558</v>
      </c>
      <c r="AC46" s="780" t="n"/>
      <c r="AD46" s="3724" t="n"/>
      <c r="AE46" s="2662" t="n"/>
      <c r="AF46" s="2662" t="n"/>
      <c r="AG46" s="2662" t="n"/>
      <c r="AH46" s="2662" t="n"/>
      <c r="AI46" s="2662" t="n"/>
      <c r="AJ46" s="756" t="n"/>
      <c r="AK46" s="780" t="n"/>
      <c r="AL46" s="3724" t="n"/>
      <c r="AM46" s="2662" t="n"/>
      <c r="AN46" s="2662" t="n"/>
      <c r="AO46" s="2662" t="n"/>
      <c r="AP46" s="2662" t="n"/>
      <c r="AQ46" s="2662" t="n"/>
      <c r="AR46" s="2662" t="n"/>
      <c r="AS46" s="756" t="n"/>
      <c r="AT46" s="780" t="n"/>
      <c r="AU46" s="3724" t="n"/>
      <c r="AV46" s="2662" t="n"/>
      <c r="AW46" s="2662" t="n"/>
      <c r="AX46" s="2662" t="n"/>
      <c r="AY46" s="2662" t="n"/>
      <c r="AZ46" s="2662" t="n"/>
      <c r="BA46" s="756" t="n"/>
      <c r="BB46" s="659" t="n"/>
      <c r="BC46" s="3724" t="n"/>
      <c r="BD46" s="2662" t="n"/>
      <c r="BE46" s="2662" t="n"/>
      <c r="BF46" s="2662" t="n"/>
      <c r="BG46" s="2662" t="n"/>
      <c r="BH46" s="2662" t="n"/>
      <c r="BI46" s="756" t="n"/>
      <c r="BJ46" s="3067" t="n"/>
      <c r="BK46" s="3724" t="n"/>
      <c r="BL46" s="2662" t="n"/>
      <c r="BM46" s="2662" t="n"/>
      <c r="BN46" s="2662" t="n"/>
      <c r="BO46" s="2662" t="n"/>
      <c r="BP46" s="2662" t="n"/>
      <c r="BQ46" s="2662" t="n"/>
      <c r="BR46" s="756" t="n"/>
      <c r="BS46" s="659" t="n"/>
      <c r="BT46" s="3724" t="n"/>
      <c r="BU46" s="2662" t="n"/>
      <c r="BV46" s="2662" t="n"/>
      <c r="BW46" s="2662" t="n"/>
      <c r="BX46" s="2662" t="n"/>
      <c r="BY46" s="2662" t="n"/>
      <c r="BZ46" s="756" t="n"/>
      <c r="CA46" s="659" t="n"/>
      <c r="CB46" s="3724" t="n"/>
      <c r="CC46" s="2662" t="n"/>
      <c r="CD46" s="2662" t="n"/>
      <c r="CE46" s="2662" t="n"/>
      <c r="CF46" s="2662" t="n"/>
      <c r="CG46" s="2662" t="n"/>
      <c r="CH46" s="756" t="n"/>
      <c r="CI46" s="659" t="n"/>
      <c r="CJ46" s="3724" t="n"/>
      <c r="CK46" s="2662" t="n"/>
      <c r="CL46" s="2662" t="n"/>
      <c r="CM46" s="2662" t="n"/>
      <c r="CN46" s="2662" t="n"/>
      <c r="CO46" s="2662" t="n"/>
      <c r="CP46" s="756" t="n"/>
      <c r="CQ46" s="659" t="n"/>
      <c r="CR46" s="2662" t="n">
        <v>99426</v>
      </c>
      <c r="CS46" s="2662" t="n">
        <v>101372</v>
      </c>
      <c r="CT46" s="755" t="n">
        <v>100217</v>
      </c>
      <c r="CU46" s="755" t="n">
        <v>-1946</v>
      </c>
      <c r="CV46" s="755" t="n">
        <v>-791</v>
      </c>
      <c r="CW46" s="755" t="n">
        <v>94152</v>
      </c>
      <c r="CX46" s="780">
        <f>IFERROR(CR46/CW46-1,"-")</f>
        <v/>
      </c>
      <c r="CY46" s="248" t="n"/>
      <c r="CZ46" s="3070" t="n">
        <v>104397</v>
      </c>
      <c r="DA46" s="2662" t="n">
        <v>104397.6666666667</v>
      </c>
      <c r="DB46" s="2662" t="n"/>
      <c r="DC46" s="2662" t="n"/>
      <c r="DD46" s="2662" t="n">
        <v>100188.6666666667</v>
      </c>
      <c r="DE46" s="780">
        <f>CZ46/DD46-1</f>
        <v/>
      </c>
      <c r="DF46" s="780">
        <f>DA46/DD46-1</f>
        <v/>
      </c>
      <c r="DG46" s="780">
        <f>DB46/DD46-1</f>
        <v/>
      </c>
      <c r="DH46" s="934">
        <f>DC46/DD46-1</f>
        <v/>
      </c>
      <c r="DI46" s="945" t="n"/>
      <c r="DJ46" s="3731" t="n"/>
      <c r="DK46" s="3732" t="n"/>
      <c r="DX46" s="2847">
        <f>(CS46-CZ46)*10^6</f>
        <v/>
      </c>
      <c r="DY46" s="2847">
        <f>(CT46-DC46)*10^6</f>
        <v/>
      </c>
      <c r="DZ46" s="2847">
        <f>(CW46-DD46)*10^6</f>
        <v/>
      </c>
    </row>
    <row customFormat="1" customHeight="1" ht="15" r="47" s="680">
      <c r="A47" s="746" t="n"/>
      <c r="B47" s="747" t="inlineStr">
        <is>
          <t>Parc Moyen Postpayé</t>
        </is>
      </c>
      <c r="C47" s="425" t="inlineStr">
        <is>
          <t>PARC41</t>
        </is>
      </c>
      <c r="D47" s="3772" t="n">
        <v>100378.5</v>
      </c>
      <c r="E47" s="3773" t="n">
        <v>100272</v>
      </c>
      <c r="F47" s="3773" t="n">
        <v>106.5</v>
      </c>
      <c r="G47" s="3773" t="n">
        <v>92240</v>
      </c>
      <c r="H47" s="774" t="n">
        <v>0.0882317866435387</v>
      </c>
      <c r="I47" s="519" t="n"/>
      <c r="J47" s="3764" t="n">
        <v>100391.5</v>
      </c>
      <c r="K47" s="2750" t="n">
        <v>100572</v>
      </c>
      <c r="L47" s="2750" t="n">
        <v>-180.5</v>
      </c>
      <c r="M47" s="2750" t="n">
        <v>92424.5</v>
      </c>
      <c r="N47" s="774" t="n">
        <v>0.08620008763910003</v>
      </c>
      <c r="O47" s="487" t="n"/>
      <c r="P47" s="3764" t="n">
        <v>100031.5</v>
      </c>
      <c r="Q47" s="2750" t="n">
        <v>100872</v>
      </c>
      <c r="R47" s="2750" t="n">
        <v>-840.5</v>
      </c>
      <c r="S47" s="2750" t="n">
        <v>93211.5</v>
      </c>
      <c r="T47" s="774" t="n">
        <v>0.07316693755598824</v>
      </c>
      <c r="U47" s="519" t="n"/>
      <c r="V47" s="3774" t="n">
        <v>99637.5</v>
      </c>
      <c r="W47" s="3774" t="n">
        <v>101197</v>
      </c>
      <c r="X47" s="3774" t="n">
        <v>100033.6666666667</v>
      </c>
      <c r="Y47" s="3774" t="n">
        <v>-1559.5</v>
      </c>
      <c r="Z47" s="3774" t="n">
        <v>-396.166666666657</v>
      </c>
      <c r="AA47" s="3774" t="n">
        <v>93884</v>
      </c>
      <c r="AB47" s="774" t="n">
        <v>0.06128307272804734</v>
      </c>
      <c r="AC47" s="519" t="n"/>
      <c r="AD47" s="3764" t="n"/>
      <c r="AE47" s="2750" t="n"/>
      <c r="AF47" s="2750" t="n"/>
      <c r="AG47" s="2750" t="n"/>
      <c r="AH47" s="2750" t="n"/>
      <c r="AI47" s="2750" t="n"/>
      <c r="AJ47" s="774" t="n"/>
      <c r="AK47" s="519" t="n"/>
      <c r="AL47" s="3764" t="n"/>
      <c r="AM47" s="2750" t="n"/>
      <c r="AN47" s="2750" t="n"/>
      <c r="AO47" s="2750" t="n"/>
      <c r="AP47" s="2750" t="n"/>
      <c r="AQ47" s="2750" t="n"/>
      <c r="AR47" s="2750" t="n"/>
      <c r="AS47" s="774" t="n"/>
      <c r="AT47" s="519" t="n"/>
      <c r="AU47" s="3764" t="n"/>
      <c r="AV47" s="2750" t="n"/>
      <c r="AW47" s="2750" t="n"/>
      <c r="AX47" s="2750" t="n"/>
      <c r="AY47" s="2750" t="n"/>
      <c r="AZ47" s="2750" t="n"/>
      <c r="BA47" s="774" t="n"/>
      <c r="BB47" s="487" t="n"/>
      <c r="BC47" s="3764" t="n"/>
      <c r="BD47" s="2750" t="n"/>
      <c r="BE47" s="2750" t="n"/>
      <c r="BF47" s="2750" t="n"/>
      <c r="BG47" s="2750" t="n"/>
      <c r="BH47" s="2750" t="n"/>
      <c r="BI47" s="774" t="n"/>
      <c r="BJ47" s="3427" t="n"/>
      <c r="BK47" s="3764" t="n"/>
      <c r="BL47" s="2750" t="n"/>
      <c r="BM47" s="2750" t="n"/>
      <c r="BN47" s="2750" t="n"/>
      <c r="BO47" s="2750" t="n"/>
      <c r="BP47" s="2750" t="n"/>
      <c r="BQ47" s="2750" t="n"/>
      <c r="BR47" s="774" t="n"/>
      <c r="BS47" s="487" t="n"/>
      <c r="BT47" s="3764" t="n"/>
      <c r="BU47" s="2750" t="n"/>
      <c r="BV47" s="2750" t="n"/>
      <c r="BW47" s="2750" t="n"/>
      <c r="BX47" s="2750" t="n"/>
      <c r="BY47" s="2750" t="n"/>
      <c r="BZ47" s="774" t="n"/>
      <c r="CA47" s="487" t="n"/>
      <c r="CB47" s="3764" t="n"/>
      <c r="CC47" s="2750" t="n"/>
      <c r="CD47" s="2750" t="n"/>
      <c r="CE47" s="2750" t="n"/>
      <c r="CF47" s="2750" t="n"/>
      <c r="CG47" s="2750" t="n"/>
      <c r="CH47" s="774" t="n"/>
      <c r="CI47" s="487" t="n"/>
      <c r="CJ47" s="3764" t="n"/>
      <c r="CK47" s="2750" t="n"/>
      <c r="CL47" s="2750" t="n"/>
      <c r="CM47" s="2750" t="n"/>
      <c r="CN47" s="2750" t="n"/>
      <c r="CO47" s="2750" t="n"/>
      <c r="CP47" s="774" t="n"/>
      <c r="CQ47" s="487" t="n"/>
      <c r="CR47" s="2750" t="n">
        <v>99807</v>
      </c>
      <c r="CS47" s="2750" t="n">
        <v>100747</v>
      </c>
      <c r="CT47" s="895" t="n">
        <v>100202.5</v>
      </c>
      <c r="CU47" s="895" t="n">
        <v>-940</v>
      </c>
      <c r="CV47" s="895" t="n">
        <v>-395.5</v>
      </c>
      <c r="CW47" s="895" t="n">
        <v>93295</v>
      </c>
      <c r="CX47" s="778">
        <f>IFERROR(CR47/CW47-1,"-")</f>
        <v/>
      </c>
      <c r="CY47" s="926" t="n"/>
      <c r="CZ47" s="3764" t="n">
        <v>102259.5</v>
      </c>
      <c r="DA47" s="2750" t="n">
        <v>102293.1666666667</v>
      </c>
      <c r="DB47" s="2750" t="n"/>
      <c r="DC47" s="2750" t="n"/>
      <c r="DD47" s="2750" t="n">
        <v>96313.33333333334</v>
      </c>
      <c r="DE47" s="519">
        <f>CZ47/DD47-1</f>
        <v/>
      </c>
      <c r="DF47" s="519">
        <f>DA47/DD47-1</f>
        <v/>
      </c>
      <c r="DG47" s="519">
        <f>DB47/DD47-1</f>
        <v/>
      </c>
      <c r="DH47" s="672">
        <f>DC47/DD47-1</f>
        <v/>
      </c>
      <c r="DI47" s="944" t="n"/>
      <c r="DJ47" s="3731" t="n"/>
      <c r="DK47" s="3732" t="n"/>
      <c r="DL47" s="681" t="n"/>
      <c r="DM47" s="681" t="n"/>
      <c r="DN47" s="681" t="n"/>
      <c r="DO47" s="681" t="n"/>
      <c r="DP47" s="681" t="n"/>
      <c r="DQ47" s="681" t="n"/>
      <c r="DR47" s="681" t="n"/>
      <c r="DS47" s="681" t="n"/>
      <c r="DT47" s="681" t="n"/>
      <c r="DU47" s="681" t="n"/>
      <c r="DV47" s="681" t="n"/>
      <c r="DW47" s="681" t="n"/>
      <c r="DX47" s="2847">
        <f>(CS47-CZ47)*10^6</f>
        <v/>
      </c>
      <c r="DY47" s="2847">
        <f>(CT47-DC47)*10^6</f>
        <v/>
      </c>
      <c r="DZ47" s="2847">
        <f>(CW47-DD47)*10^6</f>
        <v/>
      </c>
      <c r="EA47" s="681" t="n"/>
      <c r="EB47" s="681" t="n"/>
      <c r="EC47" s="681" t="n"/>
      <c r="ED47" s="681" t="n"/>
      <c r="EE47" s="681" t="n"/>
      <c r="EF47" s="681" t="n"/>
      <c r="EG47" s="681" t="n"/>
      <c r="EH47" s="681" t="n"/>
      <c r="EI47" s="681" t="n"/>
      <c r="EJ47" s="681" t="n"/>
      <c r="EK47" s="681" t="n"/>
      <c r="EL47" s="681" t="n"/>
      <c r="EM47" s="681" t="n"/>
      <c r="EN47" s="681" t="n"/>
      <c r="EO47" s="681" t="n"/>
      <c r="EP47" s="681" t="n"/>
      <c r="EQ47" s="681" t="n"/>
      <c r="ER47" s="681" t="n"/>
      <c r="ES47" s="681" t="n"/>
      <c r="ET47" s="681" t="n"/>
      <c r="EU47" s="681" t="n"/>
      <c r="EV47" s="681" t="n"/>
      <c r="EW47" s="681" t="n"/>
      <c r="EX47" s="681" t="n"/>
      <c r="EY47" s="681" t="n"/>
      <c r="EZ47" s="681" t="n"/>
      <c r="FA47" s="681" t="n"/>
      <c r="FB47" s="681" t="n"/>
      <c r="FC47" s="681" t="n"/>
      <c r="FD47" s="681" t="n"/>
      <c r="FE47" s="681" t="n"/>
      <c r="FF47" s="681" t="n"/>
      <c r="FG47" s="681" t="n"/>
      <c r="FH47" s="681" t="n"/>
      <c r="FI47" s="681" t="n"/>
      <c r="FJ47" s="681" t="n"/>
      <c r="FK47" s="681" t="n"/>
      <c r="FL47" s="681" t="n"/>
      <c r="FM47" s="681" t="n"/>
      <c r="FN47" s="681" t="n"/>
      <c r="FO47" s="681" t="n"/>
      <c r="FP47" s="681" t="n"/>
      <c r="FQ47" s="681" t="n"/>
      <c r="FR47" s="681" t="n"/>
      <c r="FS47" s="681" t="n"/>
      <c r="FT47" s="681" t="n"/>
      <c r="FU47" s="681" t="n"/>
      <c r="FV47" s="681" t="n"/>
      <c r="FW47" s="681" t="n"/>
      <c r="FX47" s="681" t="n"/>
      <c r="FY47" s="681" t="n"/>
    </row>
    <row customFormat="1" customHeight="1" ht="3.75" r="48" s="680">
      <c r="A48" s="749" t="n"/>
      <c r="B48" s="749" t="n"/>
      <c r="C48" s="749" t="n"/>
      <c r="D48" s="750" t="n"/>
      <c r="E48" s="750" t="n"/>
      <c r="F48" s="750" t="n"/>
      <c r="G48" s="750" t="n"/>
      <c r="H48" s="750" t="n"/>
      <c r="I48" s="750" t="n"/>
      <c r="J48" s="750" t="n"/>
      <c r="K48" s="750" t="n"/>
      <c r="L48" s="750" t="n"/>
      <c r="M48" s="750" t="n"/>
      <c r="N48" s="750" t="n"/>
      <c r="O48" s="750" t="n"/>
      <c r="P48" s="750" t="n"/>
      <c r="Q48" s="750" t="n"/>
      <c r="R48" s="750" t="n"/>
      <c r="S48" s="750" t="n"/>
      <c r="T48" s="750" t="n"/>
      <c r="U48" s="750" t="n"/>
      <c r="V48" s="750" t="n"/>
      <c r="W48" s="750" t="n"/>
      <c r="X48" s="750" t="n"/>
      <c r="Y48" s="750" t="n"/>
      <c r="Z48" s="750" t="n"/>
      <c r="AA48" s="750" t="n"/>
      <c r="AB48" s="750" t="n"/>
      <c r="AC48" s="750" t="n"/>
      <c r="AD48" s="750" t="n"/>
      <c r="AE48" s="750" t="n"/>
      <c r="AF48" s="750" t="n"/>
      <c r="AG48" s="750" t="n"/>
      <c r="AH48" s="750" t="n"/>
      <c r="AI48" s="750" t="n"/>
      <c r="AJ48" s="750" t="n"/>
      <c r="AK48" s="750" t="n"/>
      <c r="AL48" s="750" t="n"/>
      <c r="AM48" s="750" t="n"/>
      <c r="AN48" s="750" t="n"/>
      <c r="AO48" s="750" t="n"/>
      <c r="AP48" s="750" t="n"/>
      <c r="AQ48" s="750" t="n"/>
      <c r="AR48" s="750" t="n"/>
      <c r="AS48" s="750" t="n"/>
      <c r="AT48" s="750" t="n"/>
      <c r="AU48" s="750" t="n"/>
      <c r="AV48" s="750" t="n"/>
      <c r="AW48" s="750" t="n"/>
      <c r="AX48" s="750" t="n"/>
      <c r="AY48" s="750" t="n"/>
      <c r="AZ48" s="750" t="n"/>
      <c r="BA48" s="750" t="n"/>
      <c r="BB48" s="750" t="n"/>
      <c r="BC48" s="750" t="n"/>
      <c r="BD48" s="750" t="n"/>
      <c r="BE48" s="750" t="n"/>
      <c r="BF48" s="750" t="n"/>
      <c r="BG48" s="750" t="n"/>
      <c r="BH48" s="750" t="n"/>
      <c r="BI48" s="750" t="n"/>
      <c r="BJ48" s="750" t="n"/>
      <c r="BK48" s="750" t="n"/>
      <c r="BL48" s="750" t="n"/>
      <c r="BM48" s="750" t="n"/>
      <c r="BN48" s="750" t="n"/>
      <c r="BO48" s="750" t="n"/>
      <c r="BP48" s="750" t="n"/>
      <c r="BQ48" s="750" t="n"/>
      <c r="BR48" s="750" t="n"/>
      <c r="BS48" s="750" t="n"/>
      <c r="BT48" s="750" t="n"/>
      <c r="BU48" s="750" t="n"/>
      <c r="BV48" s="750" t="n"/>
      <c r="BW48" s="750" t="n"/>
      <c r="BX48" s="750" t="n"/>
      <c r="BY48" s="750" t="n"/>
      <c r="BZ48" s="750" t="n"/>
      <c r="CA48" s="750" t="n"/>
      <c r="CB48" s="750" t="n"/>
      <c r="CC48" s="750" t="n"/>
      <c r="CD48" s="750" t="n"/>
      <c r="CE48" s="750" t="n"/>
      <c r="CF48" s="750" t="n"/>
      <c r="CG48" s="750" t="n"/>
      <c r="CH48" s="750" t="n"/>
      <c r="CI48" s="750" t="n"/>
      <c r="CJ48" s="750" t="n"/>
      <c r="CK48" s="750" t="n"/>
      <c r="CL48" s="750" t="n"/>
      <c r="CM48" s="750" t="n"/>
      <c r="CN48" s="750" t="n"/>
      <c r="CO48" s="750" t="n"/>
      <c r="CP48" s="750" t="n"/>
      <c r="CQ48" s="750" t="n"/>
      <c r="CR48" s="3740" t="n"/>
      <c r="CU48" s="3775" t="n"/>
      <c r="CV48" s="3775" t="n"/>
      <c r="CW48" s="3776" t="n"/>
      <c r="CX48" s="682" t="n"/>
      <c r="CZ48" s="3732" t="n"/>
      <c r="DA48" s="750" t="n"/>
      <c r="DB48" s="3740" t="n"/>
      <c r="DC48" s="3740" t="n"/>
      <c r="DD48" s="3740" t="n"/>
      <c r="DE48" s="682" t="n"/>
      <c r="DF48" s="682" t="n"/>
      <c r="DG48" s="682" t="n"/>
      <c r="DH48" s="682" t="n"/>
      <c r="DJ48" s="681" t="n"/>
      <c r="DK48" s="681" t="n"/>
      <c r="DL48" s="681" t="n"/>
      <c r="DM48" s="681" t="n"/>
      <c r="DN48" s="681" t="n"/>
      <c r="DO48" s="681" t="n"/>
      <c r="DP48" s="681" t="n"/>
      <c r="DQ48" s="681" t="n"/>
      <c r="DR48" s="681" t="n"/>
      <c r="DS48" s="681" t="n"/>
      <c r="DT48" s="681" t="n"/>
      <c r="DU48" s="681" t="n"/>
      <c r="DV48" s="681" t="n"/>
      <c r="DW48" s="681" t="n"/>
      <c r="DX48" s="2847">
        <f>(CS48-CZ48)*10^6</f>
        <v/>
      </c>
      <c r="DY48" s="2847">
        <f>(CT48-DC48)*10^6</f>
        <v/>
      </c>
      <c r="DZ48" s="2847">
        <f>(CW48-DD48)*10^6</f>
        <v/>
      </c>
      <c r="EA48" s="681" t="n"/>
      <c r="EB48" s="681" t="n"/>
      <c r="EC48" s="681" t="n"/>
      <c r="ED48" s="681" t="n"/>
      <c r="EE48" s="681" t="n"/>
      <c r="EF48" s="681" t="n"/>
      <c r="EG48" s="681" t="n"/>
      <c r="EH48" s="681" t="n"/>
      <c r="EI48" s="681" t="n"/>
      <c r="EJ48" s="681" t="n"/>
      <c r="EK48" s="681" t="n"/>
      <c r="EL48" s="681" t="n"/>
      <c r="EM48" s="681" t="n"/>
      <c r="EN48" s="681" t="n"/>
      <c r="EO48" s="681" t="n"/>
      <c r="EP48" s="681" t="n"/>
      <c r="EQ48" s="681" t="n"/>
      <c r="ER48" s="681" t="n"/>
      <c r="ES48" s="681" t="n"/>
      <c r="ET48" s="681" t="n"/>
      <c r="EU48" s="681" t="n"/>
      <c r="EV48" s="681" t="n"/>
      <c r="EW48" s="681" t="n"/>
      <c r="EX48" s="681" t="n"/>
      <c r="EY48" s="681" t="n"/>
      <c r="EZ48" s="681" t="n"/>
      <c r="FA48" s="681" t="n"/>
      <c r="FB48" s="681" t="n"/>
      <c r="FC48" s="681" t="n"/>
      <c r="FD48" s="681" t="n"/>
      <c r="FE48" s="681" t="n"/>
      <c r="FF48" s="681" t="n"/>
      <c r="FG48" s="681" t="n"/>
      <c r="FH48" s="681" t="n"/>
      <c r="FI48" s="681" t="n"/>
      <c r="FJ48" s="681" t="n"/>
      <c r="FK48" s="681" t="n"/>
      <c r="FL48" s="681" t="n"/>
      <c r="FM48" s="681" t="n"/>
      <c r="FN48" s="681" t="n"/>
      <c r="FO48" s="681" t="n"/>
      <c r="FP48" s="681" t="n"/>
      <c r="FQ48" s="681" t="n"/>
      <c r="FR48" s="681" t="n"/>
      <c r="FS48" s="681" t="n"/>
      <c r="FT48" s="681" t="n"/>
      <c r="FU48" s="681" t="n"/>
      <c r="FV48" s="681" t="n"/>
      <c r="FW48" s="681" t="n"/>
      <c r="FX48" s="681" t="n"/>
      <c r="FY48" s="681" t="n"/>
    </row>
    <row customFormat="1" r="49" s="553">
      <c r="T49" s="550" t="n"/>
      <c r="AB49" s="550" t="n"/>
      <c r="BA49" s="550" t="n"/>
      <c r="BB49" s="550" t="n"/>
      <c r="BC49" s="550" t="n"/>
      <c r="BD49" s="550" t="n"/>
      <c r="BE49" s="550" t="n"/>
      <c r="BF49" s="550" t="n"/>
      <c r="BG49" s="550" t="n"/>
      <c r="BH49" s="550" t="n"/>
      <c r="BI49" s="550" t="n"/>
      <c r="BJ49" s="550" t="n"/>
      <c r="BK49" s="550" t="n"/>
      <c r="BL49" s="550" t="n"/>
      <c r="BM49" s="550" t="n"/>
      <c r="BN49" s="550" t="n"/>
      <c r="BO49" s="550" t="n"/>
      <c r="BP49" s="550" t="n"/>
      <c r="BQ49" s="550" t="n"/>
      <c r="BR49" s="550" t="n"/>
      <c r="BS49" s="550" t="n"/>
      <c r="BT49" s="550" t="n"/>
      <c r="BU49" s="550" t="n"/>
      <c r="BV49" s="550" t="n"/>
      <c r="BW49" s="550" t="n"/>
      <c r="BX49" s="550" t="n"/>
      <c r="BY49" s="550" t="n"/>
      <c r="BZ49" s="550" t="n"/>
      <c r="CA49" s="550" t="n"/>
      <c r="CB49" s="550" t="n"/>
      <c r="CC49" s="550" t="n"/>
      <c r="CD49" s="550" t="n"/>
      <c r="CE49" s="550" t="n"/>
      <c r="CF49" s="550" t="n"/>
      <c r="CG49" s="550" t="n"/>
      <c r="CH49" s="550" t="n"/>
      <c r="CI49" s="550" t="n"/>
      <c r="CS49" s="898" t="n"/>
      <c r="CT49" s="898" t="n"/>
      <c r="CU49" s="899" t="n"/>
      <c r="CV49" s="899" t="n"/>
      <c r="CW49" s="899" t="n"/>
      <c r="CX49" s="686" t="n"/>
      <c r="CY49" s="685" t="n"/>
      <c r="CZ49" s="3694" t="n"/>
      <c r="DA49" s="686" t="n"/>
      <c r="DB49" s="3693" t="n"/>
      <c r="DC49" s="3693" t="n"/>
      <c r="DD49" s="3693" t="n"/>
      <c r="DE49" s="686" t="n"/>
      <c r="DF49" s="686" t="n"/>
      <c r="DG49" s="686" t="n"/>
      <c r="DH49" s="686" t="n"/>
      <c r="DJ49" s="681" t="n"/>
      <c r="DK49" s="681" t="n"/>
      <c r="DL49" s="681" t="n"/>
      <c r="DM49" s="681" t="n"/>
      <c r="DN49" s="681" t="n"/>
      <c r="DO49" s="681" t="n"/>
      <c r="DP49" s="681" t="n"/>
      <c r="DQ49" s="681" t="n"/>
      <c r="DR49" s="681" t="n"/>
      <c r="DS49" s="681" t="n"/>
      <c r="DT49" s="681" t="n"/>
      <c r="DU49" s="681" t="n"/>
      <c r="DV49" s="681" t="n"/>
      <c r="DW49" s="681" t="n"/>
      <c r="DX49" s="2847">
        <f>(CS49-CZ49)*10^6</f>
        <v/>
      </c>
      <c r="DY49" s="2847">
        <f>(CT49-DC49)*10^6</f>
        <v/>
      </c>
      <c r="DZ49" s="2847">
        <f>(CW49-DD49)*10^6</f>
        <v/>
      </c>
      <c r="EA49" s="681" t="n"/>
      <c r="EB49" s="681" t="n"/>
      <c r="EC49" s="681" t="n"/>
      <c r="ED49" s="681" t="n"/>
      <c r="EE49" s="681" t="n"/>
      <c r="EF49" s="681" t="n"/>
      <c r="EG49" s="681" t="n"/>
      <c r="EH49" s="681" t="n"/>
      <c r="EI49" s="681" t="n"/>
      <c r="EJ49" s="681" t="n"/>
      <c r="EK49" s="681" t="n"/>
      <c r="EL49" s="681" t="n"/>
      <c r="EM49" s="681" t="n"/>
      <c r="EN49" s="681" t="n"/>
      <c r="EO49" s="681" t="n"/>
      <c r="EP49" s="681" t="n"/>
      <c r="EQ49" s="681" t="n"/>
      <c r="ER49" s="681" t="n"/>
      <c r="ES49" s="681" t="n"/>
      <c r="ET49" s="681" t="n"/>
      <c r="EU49" s="681" t="n"/>
      <c r="EV49" s="681" t="n"/>
      <c r="EW49" s="681" t="n"/>
      <c r="EX49" s="681" t="n"/>
      <c r="EY49" s="681" t="n"/>
      <c r="EZ49" s="681" t="n"/>
      <c r="FA49" s="681" t="n"/>
      <c r="FB49" s="681" t="n"/>
      <c r="FC49" s="681" t="n"/>
      <c r="FD49" s="681" t="n"/>
      <c r="FE49" s="681" t="n"/>
      <c r="FF49" s="681" t="n"/>
      <c r="FG49" s="681" t="n"/>
      <c r="FH49" s="681" t="n"/>
      <c r="FI49" s="681" t="n"/>
      <c r="FJ49" s="681" t="n"/>
      <c r="FK49" s="681" t="n"/>
      <c r="FL49" s="681" t="n"/>
      <c r="FM49" s="681" t="n"/>
      <c r="FN49" s="681" t="n"/>
      <c r="FO49" s="681" t="n"/>
      <c r="FP49" s="681" t="n"/>
      <c r="FQ49" s="681" t="n"/>
      <c r="FR49" s="681" t="n"/>
      <c r="FS49" s="681" t="n"/>
      <c r="FT49" s="681" t="n"/>
      <c r="FU49" s="681" t="n"/>
      <c r="FV49" s="681" t="n"/>
      <c r="FW49" s="681" t="n"/>
      <c r="FX49" s="681" t="n"/>
      <c r="FY49" s="681" t="n"/>
    </row>
    <row customFormat="1" customHeight="1" ht="19.5" r="50" s="553">
      <c r="T50" s="550" t="n"/>
      <c r="AB50" s="550" t="n"/>
      <c r="BA50" s="550" t="n"/>
      <c r="BB50" s="550" t="n"/>
      <c r="BC50" s="550" t="n"/>
      <c r="BD50" s="550" t="n"/>
      <c r="BE50" s="550" t="n"/>
      <c r="BF50" s="550" t="n"/>
      <c r="BG50" s="550" t="n"/>
      <c r="BH50" s="550" t="n"/>
      <c r="BI50" s="550" t="n"/>
      <c r="BJ50" s="550" t="n"/>
      <c r="BK50" s="550" t="n"/>
      <c r="BL50" s="550" t="n"/>
      <c r="BM50" s="550" t="n"/>
      <c r="BN50" s="550" t="n"/>
      <c r="BO50" s="550" t="n"/>
      <c r="BP50" s="550" t="n"/>
      <c r="BQ50" s="550" t="n"/>
      <c r="BR50" s="550" t="n"/>
      <c r="BS50" s="550" t="n"/>
      <c r="BT50" s="550" t="n"/>
      <c r="BU50" s="550" t="n"/>
      <c r="BV50" s="550" t="n"/>
      <c r="BW50" s="550" t="n"/>
      <c r="BX50" s="550" t="n"/>
      <c r="BY50" s="550" t="n"/>
      <c r="BZ50" s="550" t="n"/>
      <c r="CA50" s="550" t="n"/>
      <c r="CB50" s="550" t="n"/>
      <c r="CC50" s="550" t="n"/>
      <c r="CD50" s="550" t="n"/>
      <c r="CE50" s="550" t="n"/>
      <c r="CF50" s="550" t="n"/>
      <c r="CG50" s="550" t="n"/>
      <c r="CH50" s="550" t="n"/>
      <c r="CI50" s="550" t="n"/>
      <c r="CS50" s="898" t="n"/>
      <c r="CT50" s="898" t="n"/>
      <c r="CU50" s="685" t="n"/>
      <c r="CV50" s="685" t="n"/>
      <c r="CW50" s="685" t="n"/>
      <c r="CX50" s="686" t="n"/>
      <c r="CY50" s="685" t="n"/>
      <c r="CZ50" s="3694" t="n"/>
      <c r="DA50" s="3693" t="n"/>
      <c r="DB50" s="3693" t="n"/>
      <c r="DC50" s="3693" t="n"/>
      <c r="DD50" s="3693" t="n"/>
      <c r="DE50" s="686" t="n"/>
      <c r="DF50" s="685" t="n"/>
      <c r="DG50" s="685" t="n"/>
      <c r="DH50" s="685" t="n"/>
      <c r="DJ50" s="681" t="n"/>
      <c r="DK50" s="681" t="n"/>
      <c r="DL50" s="681" t="n"/>
      <c r="DM50" s="681" t="n"/>
      <c r="DN50" s="681" t="n"/>
      <c r="DO50" s="681" t="n"/>
      <c r="DP50" s="681" t="n"/>
      <c r="DQ50" s="681" t="n"/>
      <c r="DR50" s="681" t="n"/>
      <c r="DS50" s="681" t="n"/>
      <c r="DT50" s="681" t="n"/>
      <c r="DU50" s="681" t="n"/>
      <c r="DV50" s="681" t="n"/>
      <c r="DW50" s="681" t="n"/>
      <c r="DX50" s="2847">
        <f>(CS50-CZ50)*10^6</f>
        <v/>
      </c>
      <c r="DY50" s="2847">
        <f>(CT50-DC50)*10^6</f>
        <v/>
      </c>
      <c r="DZ50" s="2847">
        <f>(CW50-DD50)*10^6</f>
        <v/>
      </c>
      <c r="EA50" s="681" t="n"/>
      <c r="EB50" s="681" t="n"/>
      <c r="EC50" s="681" t="n"/>
      <c r="ED50" s="681" t="n"/>
      <c r="EE50" s="681" t="n"/>
      <c r="EF50" s="681" t="n"/>
      <c r="EG50" s="681" t="n"/>
      <c r="EH50" s="681" t="n"/>
      <c r="EI50" s="681" t="n"/>
      <c r="EJ50" s="681" t="n"/>
      <c r="EK50" s="681" t="n"/>
      <c r="EL50" s="681" t="n"/>
      <c r="EM50" s="681" t="n"/>
      <c r="EN50" s="681" t="n"/>
      <c r="EO50" s="681" t="n"/>
      <c r="EP50" s="681" t="n"/>
      <c r="EQ50" s="681" t="n"/>
      <c r="ER50" s="681" t="n"/>
      <c r="ES50" s="681" t="n"/>
      <c r="ET50" s="681" t="n"/>
      <c r="EU50" s="681" t="n"/>
      <c r="EV50" s="681" t="n"/>
      <c r="EW50" s="681" t="n"/>
      <c r="EX50" s="681" t="n"/>
      <c r="EY50" s="681" t="n"/>
      <c r="EZ50" s="681" t="n"/>
      <c r="FA50" s="681" t="n"/>
      <c r="FB50" s="681" t="n"/>
      <c r="FC50" s="681" t="n"/>
      <c r="FD50" s="681" t="n"/>
      <c r="FE50" s="681" t="n"/>
      <c r="FF50" s="681" t="n"/>
      <c r="FG50" s="681" t="n"/>
      <c r="FH50" s="681" t="n"/>
      <c r="FI50" s="681" t="n"/>
      <c r="FJ50" s="681" t="n"/>
      <c r="FK50" s="681" t="n"/>
      <c r="FL50" s="681" t="n"/>
      <c r="FM50" s="681" t="n"/>
      <c r="FN50" s="681" t="n"/>
      <c r="FO50" s="681" t="n"/>
      <c r="FP50" s="681" t="n"/>
      <c r="FQ50" s="681" t="n"/>
      <c r="FR50" s="681" t="n"/>
      <c r="FS50" s="681" t="n"/>
      <c r="FT50" s="681" t="n"/>
      <c r="FU50" s="681" t="n"/>
      <c r="FV50" s="681" t="n"/>
      <c r="FW50" s="681" t="n"/>
      <c r="FX50" s="681" t="n"/>
      <c r="FY50" s="681" t="n"/>
    </row>
    <row customFormat="1" r="51" s="553">
      <c r="T51" s="550" t="n"/>
      <c r="AB51" s="550" t="n"/>
      <c r="BA51" s="550" t="n"/>
      <c r="BB51" s="550" t="n"/>
      <c r="BC51" s="550" t="n"/>
      <c r="BD51" s="550" t="n"/>
      <c r="BE51" s="550" t="n"/>
      <c r="BF51" s="550" t="n"/>
      <c r="BG51" s="550" t="n"/>
      <c r="BH51" s="550" t="n"/>
      <c r="BI51" s="550" t="n"/>
      <c r="BJ51" s="550" t="n"/>
      <c r="BK51" s="550" t="n"/>
      <c r="BL51" s="861" t="n">
        <v>17421.4156643207</v>
      </c>
      <c r="BM51" s="550" t="n"/>
      <c r="BN51" s="550" t="n"/>
      <c r="BO51" s="550" t="n"/>
      <c r="BP51" s="550" t="n"/>
      <c r="BQ51" s="550" t="n"/>
      <c r="BR51" s="550" t="n"/>
      <c r="BS51" s="550" t="n"/>
      <c r="BT51" s="550" t="n"/>
      <c r="BU51" s="550" t="n"/>
      <c r="BV51" s="550" t="n"/>
      <c r="BW51" s="550" t="n"/>
      <c r="BX51" s="550" t="n"/>
      <c r="BY51" s="550" t="n"/>
      <c r="BZ51" s="550" t="n"/>
      <c r="CA51" s="550" t="n"/>
      <c r="CB51" s="550" t="n"/>
      <c r="CC51" s="550" t="n"/>
      <c r="CD51" s="550" t="n"/>
      <c r="CE51" s="550" t="n"/>
      <c r="CF51" s="550" t="n"/>
      <c r="CG51" s="550" t="n"/>
      <c r="CH51" s="550" t="n"/>
      <c r="CI51" s="550" t="n"/>
      <c r="CK51" s="861" t="n"/>
      <c r="CS51" s="685" t="n"/>
      <c r="CT51" s="685" t="n"/>
      <c r="CU51" s="685" t="n"/>
      <c r="CV51" s="685" t="n"/>
      <c r="CW51" s="685" t="n"/>
      <c r="CX51" s="686" t="n"/>
      <c r="CY51" s="685" t="n"/>
      <c r="CZ51" s="3694" t="n"/>
      <c r="DA51" s="3693" t="n"/>
      <c r="DB51" s="3693" t="n"/>
      <c r="DC51" s="3693" t="n"/>
      <c r="DD51" s="3693" t="n"/>
      <c r="DE51" s="686" t="n"/>
      <c r="DF51" s="685" t="n"/>
      <c r="DG51" s="685" t="n"/>
      <c r="DH51" s="685" t="n"/>
      <c r="DJ51" s="681" t="n"/>
      <c r="DK51" s="681" t="n"/>
      <c r="DL51" s="681" t="n"/>
      <c r="DM51" s="681" t="n"/>
      <c r="DN51" s="681" t="n"/>
      <c r="DO51" s="681" t="n"/>
      <c r="DP51" s="681" t="n"/>
      <c r="DQ51" s="681" t="n"/>
      <c r="DR51" s="681" t="n"/>
      <c r="DS51" s="681" t="n"/>
      <c r="DT51" s="681" t="n"/>
      <c r="DU51" s="681" t="n"/>
      <c r="DV51" s="681" t="n"/>
      <c r="DW51" s="681" t="n"/>
      <c r="DX51" s="2847">
        <f>(CS51-CZ51)*10^6</f>
        <v/>
      </c>
      <c r="DY51" s="2847">
        <f>(CT51-DC51)*10^6</f>
        <v/>
      </c>
      <c r="DZ51" s="2847">
        <f>(CW51-DD51)*10^6</f>
        <v/>
      </c>
      <c r="EA51" s="681" t="n"/>
      <c r="EB51" s="681" t="n"/>
      <c r="EC51" s="681" t="n"/>
      <c r="ED51" s="681" t="n"/>
      <c r="EE51" s="681" t="n"/>
      <c r="EF51" s="681" t="n"/>
      <c r="EG51" s="681" t="n"/>
      <c r="EH51" s="681" t="n"/>
      <c r="EI51" s="681" t="n"/>
      <c r="EJ51" s="681" t="n"/>
      <c r="EK51" s="681" t="n"/>
      <c r="EL51" s="681" t="n"/>
      <c r="EM51" s="681" t="n"/>
      <c r="EN51" s="681" t="n"/>
      <c r="EO51" s="681" t="n"/>
      <c r="EP51" s="681" t="n"/>
      <c r="EQ51" s="681" t="n"/>
      <c r="ER51" s="681" t="n"/>
      <c r="ES51" s="681" t="n"/>
      <c r="ET51" s="681" t="n"/>
      <c r="EU51" s="681" t="n"/>
      <c r="EV51" s="681" t="n"/>
      <c r="EW51" s="681" t="n"/>
      <c r="EX51" s="681" t="n"/>
      <c r="EY51" s="681" t="n"/>
      <c r="EZ51" s="681" t="n"/>
      <c r="FA51" s="681" t="n"/>
      <c r="FB51" s="681" t="n"/>
      <c r="FC51" s="681" t="n"/>
      <c r="FD51" s="681" t="n"/>
      <c r="FE51" s="681" t="n"/>
      <c r="FF51" s="681" t="n"/>
      <c r="FG51" s="681" t="n"/>
      <c r="FH51" s="681" t="n"/>
      <c r="FI51" s="681" t="n"/>
      <c r="FJ51" s="681" t="n"/>
      <c r="FK51" s="681" t="n"/>
      <c r="FL51" s="681" t="n"/>
      <c r="FM51" s="681" t="n"/>
      <c r="FN51" s="681" t="n"/>
      <c r="FO51" s="681" t="n"/>
      <c r="FP51" s="681" t="n"/>
      <c r="FQ51" s="681" t="n"/>
      <c r="FR51" s="681" t="n"/>
      <c r="FS51" s="681" t="n"/>
      <c r="FT51" s="681" t="n"/>
      <c r="FU51" s="681" t="n"/>
      <c r="FV51" s="681" t="n"/>
      <c r="FW51" s="681" t="n"/>
      <c r="FX51" s="681" t="n"/>
      <c r="FY51" s="681" t="n"/>
    </row>
    <row customFormat="1" r="52" s="553">
      <c r="T52" s="550" t="n"/>
      <c r="AB52" s="550" t="n"/>
      <c r="BA52" s="550" t="n"/>
      <c r="BB52" s="550" t="n"/>
      <c r="BC52" s="550" t="n"/>
      <c r="BD52" s="550" t="n"/>
      <c r="BE52" s="550" t="n"/>
      <c r="BF52" s="550" t="n"/>
      <c r="BG52" s="550" t="n"/>
      <c r="BH52" s="550" t="n"/>
      <c r="BI52" s="550" t="n"/>
      <c r="BJ52" s="550" t="n"/>
      <c r="BK52" s="550" t="n"/>
      <c r="BL52" s="550" t="n"/>
      <c r="BM52" s="550" t="n"/>
      <c r="BN52" s="550" t="n"/>
      <c r="BO52" s="550" t="n"/>
      <c r="BP52" s="550" t="n"/>
      <c r="BQ52" s="550" t="n"/>
      <c r="BR52" s="550" t="n"/>
      <c r="BS52" s="550" t="n"/>
      <c r="BT52" s="550" t="n"/>
      <c r="BU52" s="550" t="n"/>
      <c r="BV52" s="550" t="n"/>
      <c r="BW52" s="550" t="n"/>
      <c r="BX52" s="550" t="n"/>
      <c r="BY52" s="550" t="n"/>
      <c r="BZ52" s="550" t="n"/>
      <c r="CA52" s="550" t="n"/>
      <c r="CB52" s="550" t="n"/>
      <c r="CC52" s="550" t="n"/>
      <c r="CD52" s="550" t="n"/>
      <c r="CE52" s="550" t="n"/>
      <c r="CF52" s="550" t="n"/>
      <c r="CG52" s="550" t="n"/>
      <c r="CH52" s="550" t="n"/>
      <c r="CI52" s="550" t="n"/>
      <c r="CS52" s="685" t="n"/>
      <c r="CT52" s="685" t="n"/>
      <c r="CU52" s="685" t="n"/>
      <c r="CV52" s="685" t="n"/>
      <c r="CW52" s="685" t="n"/>
      <c r="CX52" s="686" t="n"/>
      <c r="CY52" s="685" t="n"/>
      <c r="CZ52" s="3694" t="n"/>
      <c r="DA52" s="3693" t="n"/>
      <c r="DB52" s="3693" t="n"/>
      <c r="DC52" s="3693" t="n"/>
      <c r="DD52" s="3693" t="n"/>
      <c r="DE52" s="686" t="n"/>
      <c r="DF52" s="685" t="n"/>
      <c r="DG52" s="685" t="n"/>
      <c r="DH52" s="685" t="n"/>
      <c r="DJ52" s="681" t="n"/>
      <c r="DK52" s="681" t="n"/>
      <c r="DL52" s="681" t="n"/>
      <c r="DM52" s="681" t="n"/>
      <c r="DN52" s="681" t="n"/>
      <c r="DO52" s="681" t="n"/>
      <c r="DP52" s="681" t="n"/>
      <c r="DQ52" s="681" t="n"/>
      <c r="DR52" s="681" t="n"/>
      <c r="DS52" s="681" t="n"/>
      <c r="DT52" s="681" t="n"/>
      <c r="DU52" s="681" t="n"/>
      <c r="DV52" s="681" t="n"/>
      <c r="DW52" s="681" t="n"/>
      <c r="DX52" s="2847">
        <f>(CS52-CZ52)*10^6</f>
        <v/>
      </c>
      <c r="DY52" s="2847">
        <f>(CT52-DC52)*10^6</f>
        <v/>
      </c>
      <c r="DZ52" s="2847">
        <f>(CW52-DD52)*10^6</f>
        <v/>
      </c>
      <c r="EA52" s="681" t="n"/>
      <c r="EB52" s="681" t="n"/>
      <c r="EC52" s="681" t="n"/>
      <c r="ED52" s="681" t="n"/>
      <c r="EE52" s="681" t="n"/>
      <c r="EF52" s="681" t="n"/>
      <c r="EG52" s="681" t="n"/>
      <c r="EH52" s="681" t="n"/>
      <c r="EI52" s="681" t="n"/>
      <c r="EJ52" s="681" t="n"/>
      <c r="EK52" s="681" t="n"/>
      <c r="EL52" s="681" t="n"/>
      <c r="EM52" s="681" t="n"/>
      <c r="EN52" s="681" t="n"/>
      <c r="EO52" s="681" t="n"/>
      <c r="EP52" s="681" t="n"/>
      <c r="EQ52" s="681" t="n"/>
      <c r="ER52" s="681" t="n"/>
      <c r="ES52" s="681" t="n"/>
      <c r="ET52" s="681" t="n"/>
      <c r="EU52" s="681" t="n"/>
      <c r="EV52" s="681" t="n"/>
      <c r="EW52" s="681" t="n"/>
      <c r="EX52" s="681" t="n"/>
      <c r="EY52" s="681" t="n"/>
      <c r="EZ52" s="681" t="n"/>
      <c r="FA52" s="681" t="n"/>
      <c r="FB52" s="681" t="n"/>
      <c r="FC52" s="681" t="n"/>
      <c r="FD52" s="681" t="n"/>
      <c r="FE52" s="681" t="n"/>
      <c r="FF52" s="681" t="n"/>
      <c r="FG52" s="681" t="n"/>
      <c r="FH52" s="681" t="n"/>
      <c r="FI52" s="681" t="n"/>
      <c r="FJ52" s="681" t="n"/>
      <c r="FK52" s="681" t="n"/>
      <c r="FL52" s="681" t="n"/>
      <c r="FM52" s="681" t="n"/>
      <c r="FN52" s="681" t="n"/>
      <c r="FO52" s="681" t="n"/>
      <c r="FP52" s="681" t="n"/>
      <c r="FQ52" s="681" t="n"/>
      <c r="FR52" s="681" t="n"/>
      <c r="FS52" s="681" t="n"/>
      <c r="FT52" s="681" t="n"/>
      <c r="FU52" s="681" t="n"/>
      <c r="FV52" s="681" t="n"/>
      <c r="FW52" s="681" t="n"/>
      <c r="FX52" s="681" t="n"/>
      <c r="FY52" s="681" t="n"/>
    </row>
    <row customFormat="1" r="53" s="553">
      <c r="T53" s="550" t="n"/>
      <c r="AB53" s="550" t="n"/>
      <c r="BA53" s="550" t="n"/>
      <c r="BB53" s="550" t="n"/>
      <c r="BC53" s="550" t="n"/>
      <c r="BD53" s="550" t="n"/>
      <c r="BE53" s="550" t="n"/>
      <c r="BF53" s="550" t="n"/>
      <c r="BG53" s="550" t="n"/>
      <c r="BH53" s="550" t="n"/>
      <c r="BI53" s="550" t="n"/>
      <c r="BJ53" s="550" t="n"/>
      <c r="BK53" s="550" t="n"/>
      <c r="BL53" s="550" t="n"/>
      <c r="BM53" s="550" t="n"/>
      <c r="BN53" s="550" t="n"/>
      <c r="BO53" s="550" t="n"/>
      <c r="BP53" s="550" t="n"/>
      <c r="BQ53" s="550" t="n"/>
      <c r="BR53" s="550" t="n"/>
      <c r="BS53" s="550" t="n"/>
      <c r="BT53" s="550" t="n"/>
      <c r="BU53" s="550" t="n"/>
      <c r="BV53" s="550" t="n"/>
      <c r="BW53" s="550" t="n"/>
      <c r="BX53" s="550" t="n"/>
      <c r="BY53" s="550" t="n"/>
      <c r="BZ53" s="550" t="n"/>
      <c r="CA53" s="550" t="n"/>
      <c r="CB53" s="550" t="n"/>
      <c r="CC53" s="550" t="n"/>
      <c r="CD53" s="550" t="n"/>
      <c r="CE53" s="550" t="n"/>
      <c r="CF53" s="550" t="n"/>
      <c r="CG53" s="550" t="n"/>
      <c r="CH53" s="550" t="n"/>
      <c r="CI53" s="550" t="n"/>
      <c r="CS53" s="685" t="n"/>
      <c r="CT53" s="685" t="n"/>
      <c r="CU53" s="685" t="n"/>
      <c r="CV53" s="685" t="n"/>
      <c r="CW53" s="685" t="n"/>
      <c r="CX53" s="686" t="n"/>
      <c r="CY53" s="685" t="n"/>
      <c r="CZ53" s="3694" t="n"/>
      <c r="DA53" s="3693" t="n"/>
      <c r="DB53" s="3693" t="n"/>
      <c r="DC53" s="3693" t="n"/>
      <c r="DD53" s="3693" t="n"/>
      <c r="DE53" s="686" t="n"/>
      <c r="DF53" s="685" t="n"/>
      <c r="DG53" s="685" t="n"/>
      <c r="DH53" s="685" t="n"/>
      <c r="DJ53" s="681" t="n"/>
      <c r="DK53" s="681" t="n"/>
      <c r="DL53" s="681" t="n"/>
      <c r="DM53" s="681" t="n"/>
      <c r="DN53" s="681" t="n"/>
      <c r="DO53" s="681" t="n"/>
      <c r="DP53" s="681" t="n"/>
      <c r="DQ53" s="681" t="n"/>
      <c r="DR53" s="681" t="n"/>
      <c r="DS53" s="681" t="n"/>
      <c r="DT53" s="681" t="n"/>
      <c r="DU53" s="681" t="n"/>
      <c r="DV53" s="681" t="n"/>
      <c r="DW53" s="681" t="n"/>
      <c r="DX53" s="2847">
        <f>(CS53-CZ53)*10^6</f>
        <v/>
      </c>
      <c r="DY53" s="2847">
        <f>(CT53-DC53)*10^6</f>
        <v/>
      </c>
      <c r="DZ53" s="2847">
        <f>(CW53-DD53)*10^6</f>
        <v/>
      </c>
      <c r="EA53" s="681" t="n"/>
      <c r="EB53" s="681" t="n"/>
      <c r="EC53" s="681" t="n"/>
      <c r="ED53" s="681" t="n"/>
      <c r="EE53" s="681" t="n"/>
      <c r="EF53" s="681" t="n"/>
      <c r="EG53" s="681" t="n"/>
      <c r="EH53" s="681" t="n"/>
      <c r="EI53" s="681" t="n"/>
      <c r="EJ53" s="681" t="n"/>
      <c r="EK53" s="681" t="n"/>
      <c r="EL53" s="681" t="n"/>
      <c r="EM53" s="681" t="n"/>
      <c r="EN53" s="681" t="n"/>
      <c r="EO53" s="681" t="n"/>
      <c r="EP53" s="681" t="n"/>
      <c r="EQ53" s="681" t="n"/>
      <c r="ER53" s="681" t="n"/>
      <c r="ES53" s="681" t="n"/>
      <c r="ET53" s="681" t="n"/>
      <c r="EU53" s="681" t="n"/>
      <c r="EV53" s="681" t="n"/>
      <c r="EW53" s="681" t="n"/>
      <c r="EX53" s="681" t="n"/>
      <c r="EY53" s="681" t="n"/>
      <c r="EZ53" s="681" t="n"/>
      <c r="FA53" s="681" t="n"/>
      <c r="FB53" s="681" t="n"/>
      <c r="FC53" s="681" t="n"/>
      <c r="FD53" s="681" t="n"/>
      <c r="FE53" s="681" t="n"/>
      <c r="FF53" s="681" t="n"/>
      <c r="FG53" s="681" t="n"/>
      <c r="FH53" s="681" t="n"/>
      <c r="FI53" s="681" t="n"/>
      <c r="FJ53" s="681" t="n"/>
      <c r="FK53" s="681" t="n"/>
      <c r="FL53" s="681" t="n"/>
      <c r="FM53" s="681" t="n"/>
      <c r="FN53" s="681" t="n"/>
      <c r="FO53" s="681" t="n"/>
      <c r="FP53" s="681" t="n"/>
      <c r="FQ53" s="681" t="n"/>
      <c r="FR53" s="681" t="n"/>
      <c r="FS53" s="681" t="n"/>
      <c r="FT53" s="681" t="n"/>
      <c r="FU53" s="681" t="n"/>
      <c r="FV53" s="681" t="n"/>
      <c r="FW53" s="681" t="n"/>
      <c r="FX53" s="681" t="n"/>
      <c r="FY53" s="681" t="n"/>
    </row>
    <row customFormat="1" r="54" s="553">
      <c r="T54" s="550" t="n"/>
      <c r="AB54" s="550" t="n"/>
      <c r="BA54" s="550" t="n"/>
      <c r="BB54" s="550" t="n"/>
      <c r="BC54" s="550" t="n"/>
      <c r="BD54" s="550" t="n"/>
      <c r="BE54" s="550" t="n"/>
      <c r="BF54" s="550" t="n"/>
      <c r="BG54" s="550" t="n"/>
      <c r="BH54" s="550" t="n"/>
      <c r="BI54" s="550" t="n"/>
      <c r="BJ54" s="550" t="n"/>
      <c r="BK54" s="550" t="n"/>
      <c r="BL54" s="550" t="n"/>
      <c r="BM54" s="550" t="n"/>
      <c r="BN54" s="550" t="n"/>
      <c r="BO54" s="550" t="n"/>
      <c r="BP54" s="550" t="n"/>
      <c r="BQ54" s="550" t="n"/>
      <c r="BR54" s="550" t="n"/>
      <c r="BS54" s="550" t="n"/>
      <c r="BT54" s="550" t="n"/>
      <c r="BU54" s="550" t="n"/>
      <c r="BV54" s="550" t="n"/>
      <c r="BW54" s="550" t="n"/>
      <c r="BX54" s="550" t="n"/>
      <c r="BY54" s="550" t="n"/>
      <c r="BZ54" s="550" t="n"/>
      <c r="CA54" s="550" t="n"/>
      <c r="CB54" s="550" t="n"/>
      <c r="CC54" s="550" t="n"/>
      <c r="CD54" s="550" t="n"/>
      <c r="CE54" s="550" t="n"/>
      <c r="CF54" s="550" t="n"/>
      <c r="CG54" s="550" t="n"/>
      <c r="CH54" s="550" t="n"/>
      <c r="CI54" s="550" t="n"/>
      <c r="CS54" s="685" t="n"/>
      <c r="CT54" s="685" t="n"/>
      <c r="CU54" s="685" t="n"/>
      <c r="CV54" s="685" t="n"/>
      <c r="CW54" s="685" t="n"/>
      <c r="CX54" s="686" t="n"/>
      <c r="CY54" s="685" t="n"/>
      <c r="CZ54" s="3694" t="n"/>
      <c r="DA54" s="3693" t="n"/>
      <c r="DB54" s="3693" t="n"/>
      <c r="DC54" s="3693" t="n"/>
      <c r="DD54" s="3693" t="n"/>
      <c r="DE54" s="686" t="n"/>
      <c r="DF54" s="685" t="n"/>
      <c r="DG54" s="685" t="n"/>
      <c r="DH54" s="685" t="n"/>
      <c r="DJ54" s="681" t="n"/>
      <c r="DK54" s="681" t="n"/>
      <c r="DL54" s="681" t="n"/>
      <c r="DM54" s="681" t="n"/>
      <c r="DN54" s="681" t="n"/>
      <c r="DO54" s="681" t="n"/>
      <c r="DP54" s="681" t="n"/>
      <c r="DQ54" s="681" t="n"/>
      <c r="DR54" s="681" t="n"/>
      <c r="DS54" s="681" t="n"/>
      <c r="DT54" s="681" t="n"/>
      <c r="DU54" s="681" t="n"/>
      <c r="DV54" s="681" t="n"/>
      <c r="DW54" s="681" t="n"/>
      <c r="DX54" s="2847">
        <f>(CS54-CZ54)*10^6</f>
        <v/>
      </c>
      <c r="DY54" s="2847">
        <f>(CT54-DC54)*10^6</f>
        <v/>
      </c>
      <c r="DZ54" s="2847">
        <f>(CW54-DD54)*10^6</f>
        <v/>
      </c>
      <c r="EA54" s="681" t="n"/>
      <c r="EB54" s="681" t="n"/>
      <c r="EC54" s="681" t="n"/>
      <c r="ED54" s="681" t="n"/>
      <c r="EE54" s="681" t="n"/>
      <c r="EF54" s="681" t="n"/>
      <c r="EG54" s="681" t="n"/>
      <c r="EH54" s="681" t="n"/>
      <c r="EI54" s="681" t="n"/>
      <c r="EJ54" s="681" t="n"/>
      <c r="EK54" s="681" t="n"/>
      <c r="EL54" s="681" t="n"/>
      <c r="EM54" s="681" t="n"/>
      <c r="EN54" s="681" t="n"/>
      <c r="EO54" s="681" t="n"/>
      <c r="EP54" s="681" t="n"/>
      <c r="EQ54" s="681" t="n"/>
      <c r="ER54" s="681" t="n"/>
      <c r="ES54" s="681" t="n"/>
      <c r="ET54" s="681" t="n"/>
      <c r="EU54" s="681" t="n"/>
      <c r="EV54" s="681" t="n"/>
      <c r="EW54" s="681" t="n"/>
      <c r="EX54" s="681" t="n"/>
      <c r="EY54" s="681" t="n"/>
      <c r="EZ54" s="681" t="n"/>
      <c r="FA54" s="681" t="n"/>
      <c r="FB54" s="681" t="n"/>
      <c r="FC54" s="681" t="n"/>
      <c r="FD54" s="681" t="n"/>
      <c r="FE54" s="681" t="n"/>
      <c r="FF54" s="681" t="n"/>
      <c r="FG54" s="681" t="n"/>
      <c r="FH54" s="681" t="n"/>
      <c r="FI54" s="681" t="n"/>
      <c r="FJ54" s="681" t="n"/>
      <c r="FK54" s="681" t="n"/>
      <c r="FL54" s="681" t="n"/>
      <c r="FM54" s="681" t="n"/>
      <c r="FN54" s="681" t="n"/>
      <c r="FO54" s="681" t="n"/>
      <c r="FP54" s="681" t="n"/>
      <c r="FQ54" s="681" t="n"/>
      <c r="FR54" s="681" t="n"/>
      <c r="FS54" s="681" t="n"/>
      <c r="FT54" s="681" t="n"/>
      <c r="FU54" s="681" t="n"/>
      <c r="FV54" s="681" t="n"/>
      <c r="FW54" s="681" t="n"/>
      <c r="FX54" s="681" t="n"/>
      <c r="FY54" s="681" t="n"/>
    </row>
    <row customFormat="1" r="55" s="553">
      <c r="T55" s="550" t="n"/>
      <c r="AB55" s="550" t="n"/>
      <c r="BA55" s="550" t="n"/>
      <c r="BB55" s="550" t="n"/>
      <c r="BC55" s="550" t="n"/>
      <c r="BD55" s="550" t="n"/>
      <c r="BE55" s="550" t="n"/>
      <c r="BF55" s="550" t="n"/>
      <c r="BG55" s="550" t="n"/>
      <c r="BH55" s="550" t="n"/>
      <c r="BI55" s="550" t="n"/>
      <c r="BJ55" s="550" t="n"/>
      <c r="BK55" s="550" t="n"/>
      <c r="BL55" s="550" t="n"/>
      <c r="BM55" s="550" t="n"/>
      <c r="BN55" s="550" t="n"/>
      <c r="BO55" s="550" t="n"/>
      <c r="BP55" s="550" t="n"/>
      <c r="BQ55" s="550" t="n"/>
      <c r="BR55" s="550" t="n"/>
      <c r="BS55" s="550" t="n"/>
      <c r="BT55" s="550" t="n"/>
      <c r="BU55" s="550" t="n"/>
      <c r="BV55" s="550" t="n"/>
      <c r="BW55" s="550" t="n"/>
      <c r="BX55" s="550" t="n"/>
      <c r="BY55" s="550" t="n"/>
      <c r="BZ55" s="550" t="n"/>
      <c r="CA55" s="550" t="n"/>
      <c r="CB55" s="550" t="n"/>
      <c r="CC55" s="550" t="n"/>
      <c r="CD55" s="550" t="n"/>
      <c r="CE55" s="550" t="n"/>
      <c r="CF55" s="550" t="n"/>
      <c r="CG55" s="550" t="n"/>
      <c r="CH55" s="550" t="n"/>
      <c r="CI55" s="550" t="n"/>
      <c r="CS55" s="685" t="n"/>
      <c r="CT55" s="685" t="n"/>
      <c r="CU55" s="685" t="n"/>
      <c r="CV55" s="685" t="n"/>
      <c r="CW55" s="685" t="n"/>
      <c r="CX55" s="686" t="n"/>
      <c r="CY55" s="685" t="n"/>
      <c r="CZ55" s="3694" t="n"/>
      <c r="DA55" s="3693" t="n"/>
      <c r="DB55" s="3693" t="n"/>
      <c r="DC55" s="3693" t="n"/>
      <c r="DD55" s="3693" t="n"/>
      <c r="DE55" s="686" t="n"/>
      <c r="DF55" s="685" t="n"/>
      <c r="DG55" s="685" t="n"/>
      <c r="DH55" s="685" t="n"/>
      <c r="DJ55" s="681" t="n"/>
      <c r="DK55" s="681" t="n"/>
      <c r="DL55" s="681" t="n"/>
      <c r="DM55" s="681" t="n"/>
      <c r="DN55" s="681" t="n"/>
      <c r="DO55" s="681" t="n"/>
      <c r="DP55" s="681" t="n"/>
      <c r="DQ55" s="681" t="n"/>
      <c r="DR55" s="681" t="n"/>
      <c r="DS55" s="681" t="n"/>
      <c r="DT55" s="681" t="n"/>
      <c r="DU55" s="681" t="n"/>
      <c r="DV55" s="681" t="n"/>
      <c r="DW55" s="681" t="n"/>
      <c r="DX55" s="2847">
        <f>(CS55-CZ55)*10^6</f>
        <v/>
      </c>
      <c r="DY55" s="2847">
        <f>(CT55-DC55)*10^6</f>
        <v/>
      </c>
      <c r="DZ55" s="2847">
        <f>(CW55-DD55)*10^6</f>
        <v/>
      </c>
      <c r="EA55" s="681" t="n"/>
      <c r="EB55" s="681" t="n"/>
      <c r="EC55" s="681" t="n"/>
      <c r="ED55" s="681" t="n"/>
      <c r="EE55" s="681" t="n"/>
      <c r="EF55" s="681" t="n"/>
      <c r="EG55" s="681" t="n"/>
      <c r="EH55" s="681" t="n"/>
      <c r="EI55" s="681" t="n"/>
      <c r="EJ55" s="681" t="n"/>
      <c r="EK55" s="681" t="n"/>
      <c r="EL55" s="681" t="n"/>
      <c r="EM55" s="681" t="n"/>
      <c r="EN55" s="681" t="n"/>
      <c r="EO55" s="681" t="n"/>
      <c r="EP55" s="681" t="n"/>
      <c r="EQ55" s="681" t="n"/>
      <c r="ER55" s="681" t="n"/>
      <c r="ES55" s="681" t="n"/>
      <c r="ET55" s="681" t="n"/>
      <c r="EU55" s="681" t="n"/>
      <c r="EV55" s="681" t="n"/>
      <c r="EW55" s="681" t="n"/>
      <c r="EX55" s="681" t="n"/>
      <c r="EY55" s="681" t="n"/>
      <c r="EZ55" s="681" t="n"/>
      <c r="FA55" s="681" t="n"/>
      <c r="FB55" s="681" t="n"/>
      <c r="FC55" s="681" t="n"/>
      <c r="FD55" s="681" t="n"/>
      <c r="FE55" s="681" t="n"/>
      <c r="FF55" s="681" t="n"/>
      <c r="FG55" s="681" t="n"/>
      <c r="FH55" s="681" t="n"/>
      <c r="FI55" s="681" t="n"/>
      <c r="FJ55" s="681" t="n"/>
      <c r="FK55" s="681" t="n"/>
      <c r="FL55" s="681" t="n"/>
      <c r="FM55" s="681" t="n"/>
      <c r="FN55" s="681" t="n"/>
      <c r="FO55" s="681" t="n"/>
      <c r="FP55" s="681" t="n"/>
      <c r="FQ55" s="681" t="n"/>
      <c r="FR55" s="681" t="n"/>
      <c r="FS55" s="681" t="n"/>
      <c r="FT55" s="681" t="n"/>
      <c r="FU55" s="681" t="n"/>
      <c r="FV55" s="681" t="n"/>
      <c r="FW55" s="681" t="n"/>
      <c r="FX55" s="681" t="n"/>
      <c r="FY55" s="681" t="n"/>
    </row>
    <row customFormat="1" r="56" s="553">
      <c r="T56" s="550" t="n"/>
      <c r="AB56" s="550" t="n"/>
      <c r="BA56" s="550" t="n"/>
      <c r="BB56" s="550" t="n"/>
      <c r="BC56" s="550" t="n"/>
      <c r="BD56" s="550" t="n"/>
      <c r="BE56" s="550" t="n"/>
      <c r="BF56" s="550" t="n"/>
      <c r="BG56" s="550" t="n"/>
      <c r="BH56" s="550" t="n"/>
      <c r="BI56" s="550" t="n"/>
      <c r="BJ56" s="550" t="n"/>
      <c r="BK56" s="550" t="n"/>
      <c r="BL56" s="550" t="n"/>
      <c r="BM56" s="550" t="n"/>
      <c r="BN56" s="550" t="n"/>
      <c r="BO56" s="550" t="n"/>
      <c r="BP56" s="550" t="n"/>
      <c r="BQ56" s="550" t="n"/>
      <c r="BR56" s="550" t="n"/>
      <c r="BS56" s="550" t="n"/>
      <c r="BT56" s="550" t="n"/>
      <c r="BU56" s="550" t="n"/>
      <c r="BV56" s="550" t="n"/>
      <c r="BW56" s="550" t="n"/>
      <c r="BX56" s="550" t="n"/>
      <c r="BY56" s="550" t="n"/>
      <c r="BZ56" s="550" t="n"/>
      <c r="CA56" s="550" t="n"/>
      <c r="CB56" s="550" t="n"/>
      <c r="CC56" s="550" t="n"/>
      <c r="CD56" s="550" t="n"/>
      <c r="CE56" s="550" t="n"/>
      <c r="CF56" s="550" t="n"/>
      <c r="CG56" s="550" t="n"/>
      <c r="CH56" s="550" t="n"/>
      <c r="CI56" s="550" t="n"/>
      <c r="CS56" s="685" t="n"/>
      <c r="CT56" s="685" t="n"/>
      <c r="CU56" s="685" t="n"/>
      <c r="CV56" s="685" t="n"/>
      <c r="CW56" s="685" t="n"/>
      <c r="CX56" s="686" t="n"/>
      <c r="CY56" s="685" t="n"/>
      <c r="CZ56" s="3694" t="n"/>
      <c r="DA56" s="3693" t="n"/>
      <c r="DB56" s="3693" t="n"/>
      <c r="DC56" s="3693" t="n"/>
      <c r="DD56" s="3693" t="n"/>
      <c r="DE56" s="686" t="n"/>
      <c r="DF56" s="685" t="n"/>
      <c r="DG56" s="685" t="n"/>
      <c r="DH56" s="685" t="n"/>
      <c r="DJ56" s="681" t="n"/>
      <c r="DK56" s="681" t="n"/>
      <c r="DL56" s="681" t="n"/>
      <c r="DM56" s="681" t="n"/>
      <c r="DN56" s="681" t="n"/>
      <c r="DO56" s="681" t="n"/>
      <c r="DP56" s="681" t="n"/>
      <c r="DQ56" s="681" t="n"/>
      <c r="DR56" s="681" t="n"/>
      <c r="DS56" s="681" t="n"/>
      <c r="DT56" s="681" t="n"/>
      <c r="DU56" s="681" t="n"/>
      <c r="DV56" s="681" t="n"/>
      <c r="DW56" s="681" t="n"/>
      <c r="DX56" s="2847">
        <f>(CS56-CZ56)*10^6</f>
        <v/>
      </c>
      <c r="DY56" s="2847">
        <f>(CT56-DC56)*10^6</f>
        <v/>
      </c>
      <c r="DZ56" s="2847">
        <f>(CW56-DD56)*10^6</f>
        <v/>
      </c>
      <c r="EA56" s="681" t="n"/>
      <c r="EB56" s="681" t="n"/>
      <c r="EC56" s="681" t="n"/>
      <c r="ED56" s="681" t="n"/>
      <c r="EE56" s="681" t="n"/>
      <c r="EF56" s="681" t="n"/>
      <c r="EG56" s="681" t="n"/>
      <c r="EH56" s="681" t="n"/>
      <c r="EI56" s="681" t="n"/>
      <c r="EJ56" s="681" t="n"/>
      <c r="EK56" s="681" t="n"/>
      <c r="EL56" s="681" t="n"/>
      <c r="EM56" s="681" t="n"/>
      <c r="EN56" s="681" t="n"/>
      <c r="EO56" s="681" t="n"/>
      <c r="EP56" s="681" t="n"/>
      <c r="EQ56" s="681" t="n"/>
      <c r="ER56" s="681" t="n"/>
      <c r="ES56" s="681" t="n"/>
      <c r="ET56" s="681" t="n"/>
      <c r="EU56" s="681" t="n"/>
      <c r="EV56" s="681" t="n"/>
      <c r="EW56" s="681" t="n"/>
      <c r="EX56" s="681" t="n"/>
      <c r="EY56" s="681" t="n"/>
      <c r="EZ56" s="681" t="n"/>
      <c r="FA56" s="681" t="n"/>
      <c r="FB56" s="681" t="n"/>
      <c r="FC56" s="681" t="n"/>
      <c r="FD56" s="681" t="n"/>
      <c r="FE56" s="681" t="n"/>
      <c r="FF56" s="681" t="n"/>
      <c r="FG56" s="681" t="n"/>
      <c r="FH56" s="681" t="n"/>
      <c r="FI56" s="681" t="n"/>
      <c r="FJ56" s="681" t="n"/>
      <c r="FK56" s="681" t="n"/>
      <c r="FL56" s="681" t="n"/>
      <c r="FM56" s="681" t="n"/>
      <c r="FN56" s="681" t="n"/>
      <c r="FO56" s="681" t="n"/>
      <c r="FP56" s="681" t="n"/>
      <c r="FQ56" s="681" t="n"/>
      <c r="FR56" s="681" t="n"/>
      <c r="FS56" s="681" t="n"/>
      <c r="FT56" s="681" t="n"/>
      <c r="FU56" s="681" t="n"/>
      <c r="FV56" s="681" t="n"/>
      <c r="FW56" s="681" t="n"/>
      <c r="FX56" s="681" t="n"/>
      <c r="FY56" s="681" t="n"/>
    </row>
    <row customFormat="1" r="57" s="553">
      <c r="T57" s="550" t="n"/>
      <c r="AB57" s="550" t="n"/>
      <c r="BA57" s="550" t="n"/>
      <c r="BB57" s="550" t="n"/>
      <c r="BC57" s="550" t="n"/>
      <c r="BD57" s="550" t="n"/>
      <c r="BE57" s="550" t="n"/>
      <c r="BF57" s="550" t="n"/>
      <c r="BG57" s="550" t="n"/>
      <c r="BH57" s="550" t="n"/>
      <c r="BI57" s="550" t="n"/>
      <c r="BJ57" s="550" t="n"/>
      <c r="BK57" s="550" t="n"/>
      <c r="BL57" s="550" t="n"/>
      <c r="BM57" s="550" t="n"/>
      <c r="BN57" s="550" t="n"/>
      <c r="BO57" s="550" t="n"/>
      <c r="BP57" s="550" t="n"/>
      <c r="BQ57" s="550" t="n"/>
      <c r="BR57" s="550" t="n"/>
      <c r="BS57" s="550" t="n"/>
      <c r="BT57" s="550" t="n"/>
      <c r="BU57" s="550" t="n"/>
      <c r="BV57" s="550" t="n"/>
      <c r="BW57" s="550" t="n"/>
      <c r="BX57" s="550" t="n"/>
      <c r="BY57" s="550" t="n"/>
      <c r="BZ57" s="550" t="n"/>
      <c r="CA57" s="550" t="n"/>
      <c r="CB57" s="550" t="n"/>
      <c r="CC57" s="550" t="n"/>
      <c r="CD57" s="550" t="n"/>
      <c r="CE57" s="550" t="n"/>
      <c r="CF57" s="550" t="n"/>
      <c r="CG57" s="550" t="n"/>
      <c r="CH57" s="550" t="n"/>
      <c r="CI57" s="550" t="n"/>
      <c r="CS57" s="685" t="n"/>
      <c r="CT57" s="685" t="n"/>
      <c r="CU57" s="685" t="n"/>
      <c r="CV57" s="685" t="n"/>
      <c r="CW57" s="685" t="n"/>
      <c r="CX57" s="686" t="n"/>
      <c r="CY57" s="685" t="n"/>
      <c r="CZ57" s="3694" t="n"/>
      <c r="DA57" s="3693" t="n"/>
      <c r="DB57" s="3693" t="n"/>
      <c r="DC57" s="3693" t="n"/>
      <c r="DD57" s="3693" t="n"/>
      <c r="DE57" s="686" t="n"/>
      <c r="DF57" s="685" t="n"/>
      <c r="DG57" s="685" t="n"/>
      <c r="DH57" s="685" t="n"/>
      <c r="DJ57" s="681" t="n"/>
      <c r="DK57" s="681" t="n"/>
      <c r="DL57" s="681" t="n"/>
      <c r="DM57" s="681" t="n"/>
      <c r="DN57" s="681" t="n"/>
      <c r="DO57" s="681" t="n"/>
      <c r="DP57" s="681" t="n"/>
      <c r="DQ57" s="681" t="n"/>
      <c r="DR57" s="681" t="n"/>
      <c r="DS57" s="681" t="n"/>
      <c r="DT57" s="681" t="n"/>
      <c r="DU57" s="681" t="n"/>
      <c r="DV57" s="681" t="n"/>
      <c r="DW57" s="681" t="n"/>
      <c r="DX57" s="2847">
        <f>(CS57-CZ57)*10^6</f>
        <v/>
      </c>
      <c r="DY57" s="2847">
        <f>(CT57-DC57)*10^6</f>
        <v/>
      </c>
      <c r="DZ57" s="2847">
        <f>(CW57-DD57)*10^6</f>
        <v/>
      </c>
      <c r="EA57" s="681" t="n"/>
      <c r="EB57" s="681" t="n"/>
      <c r="EC57" s="681" t="n"/>
      <c r="ED57" s="681" t="n"/>
      <c r="EE57" s="681" t="n"/>
      <c r="EF57" s="681" t="n"/>
      <c r="EG57" s="681" t="n"/>
      <c r="EH57" s="681" t="n"/>
      <c r="EI57" s="681" t="n"/>
      <c r="EJ57" s="681" t="n"/>
      <c r="EK57" s="681" t="n"/>
      <c r="EL57" s="681" t="n"/>
      <c r="EM57" s="681" t="n"/>
      <c r="EN57" s="681" t="n"/>
      <c r="EO57" s="681" t="n"/>
      <c r="EP57" s="681" t="n"/>
      <c r="EQ57" s="681" t="n"/>
      <c r="ER57" s="681" t="n"/>
      <c r="ES57" s="681" t="n"/>
      <c r="ET57" s="681" t="n"/>
      <c r="EU57" s="681" t="n"/>
      <c r="EV57" s="681" t="n"/>
      <c r="EW57" s="681" t="n"/>
      <c r="EX57" s="681" t="n"/>
      <c r="EY57" s="681" t="n"/>
      <c r="EZ57" s="681" t="n"/>
      <c r="FA57" s="681" t="n"/>
      <c r="FB57" s="681" t="n"/>
      <c r="FC57" s="681" t="n"/>
      <c r="FD57" s="681" t="n"/>
      <c r="FE57" s="681" t="n"/>
      <c r="FF57" s="681" t="n"/>
      <c r="FG57" s="681" t="n"/>
      <c r="FH57" s="681" t="n"/>
      <c r="FI57" s="681" t="n"/>
      <c r="FJ57" s="681" t="n"/>
      <c r="FK57" s="681" t="n"/>
      <c r="FL57" s="681" t="n"/>
      <c r="FM57" s="681" t="n"/>
      <c r="FN57" s="681" t="n"/>
      <c r="FO57" s="681" t="n"/>
      <c r="FP57" s="681" t="n"/>
      <c r="FQ57" s="681" t="n"/>
      <c r="FR57" s="681" t="n"/>
      <c r="FS57" s="681" t="n"/>
      <c r="FT57" s="681" t="n"/>
      <c r="FU57" s="681" t="n"/>
      <c r="FV57" s="681" t="n"/>
      <c r="FW57" s="681" t="n"/>
      <c r="FX57" s="681" t="n"/>
      <c r="FY57" s="681" t="n"/>
    </row>
    <row customFormat="1" r="58" s="553">
      <c r="T58" s="550" t="n"/>
      <c r="AB58" s="550" t="n"/>
      <c r="BA58" s="550" t="n"/>
      <c r="BB58" s="550" t="n"/>
      <c r="BC58" s="550" t="n"/>
      <c r="BD58" s="550" t="n"/>
      <c r="BE58" s="550" t="n"/>
      <c r="BF58" s="550" t="n"/>
      <c r="BG58" s="550" t="n"/>
      <c r="BH58" s="550" t="n"/>
      <c r="BI58" s="550" t="n"/>
      <c r="BJ58" s="550" t="n"/>
      <c r="BK58" s="550" t="n"/>
      <c r="BL58" s="550" t="n"/>
      <c r="BM58" s="550" t="n"/>
      <c r="BN58" s="550" t="n"/>
      <c r="BO58" s="550" t="n"/>
      <c r="BP58" s="550" t="n"/>
      <c r="BQ58" s="550" t="n"/>
      <c r="BR58" s="550" t="n"/>
      <c r="BS58" s="550" t="n"/>
      <c r="BT58" s="550" t="n"/>
      <c r="BU58" s="550" t="n"/>
      <c r="BV58" s="550" t="n"/>
      <c r="BW58" s="550" t="n"/>
      <c r="BX58" s="550" t="n"/>
      <c r="BY58" s="550" t="n"/>
      <c r="BZ58" s="550" t="n"/>
      <c r="CA58" s="550" t="n"/>
      <c r="CB58" s="550" t="n"/>
      <c r="CC58" s="550" t="n"/>
      <c r="CD58" s="550" t="n"/>
      <c r="CE58" s="550" t="n"/>
      <c r="CF58" s="550" t="n"/>
      <c r="CG58" s="550" t="n"/>
      <c r="CH58" s="550" t="n"/>
      <c r="CI58" s="550" t="n"/>
      <c r="CS58" s="685" t="n"/>
      <c r="CT58" s="685" t="n"/>
      <c r="CU58" s="685" t="n"/>
      <c r="CV58" s="685" t="n"/>
      <c r="CW58" s="685" t="n"/>
      <c r="CX58" s="686" t="n"/>
      <c r="CY58" s="685" t="n"/>
      <c r="CZ58" s="3694" t="n"/>
      <c r="DA58" s="3693" t="n"/>
      <c r="DB58" s="3693" t="n"/>
      <c r="DC58" s="3693" t="n"/>
      <c r="DD58" s="3693" t="n"/>
      <c r="DE58" s="686" t="n"/>
      <c r="DF58" s="685" t="n"/>
      <c r="DG58" s="685" t="n"/>
      <c r="DH58" s="685" t="n"/>
      <c r="DJ58" s="681" t="n"/>
      <c r="DK58" s="681" t="n"/>
      <c r="DL58" s="681" t="n"/>
      <c r="DM58" s="681" t="n"/>
      <c r="DN58" s="681" t="n"/>
      <c r="DO58" s="681" t="n"/>
      <c r="DP58" s="681" t="n"/>
      <c r="DQ58" s="681" t="n"/>
      <c r="DR58" s="681" t="n"/>
      <c r="DS58" s="681" t="n"/>
      <c r="DT58" s="681" t="n"/>
      <c r="DU58" s="681" t="n"/>
      <c r="DV58" s="681" t="n"/>
      <c r="DW58" s="681" t="n"/>
      <c r="DX58" s="2847">
        <f>(CS58-CZ58)*10^6</f>
        <v/>
      </c>
      <c r="DY58" s="2847">
        <f>(CT58-DC58)*10^6</f>
        <v/>
      </c>
      <c r="DZ58" s="2847">
        <f>(CW58-DD58)*10^6</f>
        <v/>
      </c>
      <c r="EA58" s="681" t="n"/>
      <c r="EB58" s="681" t="n"/>
      <c r="EC58" s="681" t="n"/>
      <c r="ED58" s="681" t="n"/>
      <c r="EE58" s="681" t="n"/>
      <c r="EF58" s="681" t="n"/>
      <c r="EG58" s="681" t="n"/>
      <c r="EH58" s="681" t="n"/>
      <c r="EI58" s="681" t="n"/>
      <c r="EJ58" s="681" t="n"/>
      <c r="EK58" s="681" t="n"/>
      <c r="EL58" s="681" t="n"/>
      <c r="EM58" s="681" t="n"/>
      <c r="EN58" s="681" t="n"/>
      <c r="EO58" s="681" t="n"/>
      <c r="EP58" s="681" t="n"/>
      <c r="EQ58" s="681" t="n"/>
      <c r="ER58" s="681" t="n"/>
      <c r="ES58" s="681" t="n"/>
      <c r="ET58" s="681" t="n"/>
      <c r="EU58" s="681" t="n"/>
      <c r="EV58" s="681" t="n"/>
      <c r="EW58" s="681" t="n"/>
      <c r="EX58" s="681" t="n"/>
      <c r="EY58" s="681" t="n"/>
      <c r="EZ58" s="681" t="n"/>
      <c r="FA58" s="681" t="n"/>
      <c r="FB58" s="681" t="n"/>
      <c r="FC58" s="681" t="n"/>
      <c r="FD58" s="681" t="n"/>
      <c r="FE58" s="681" t="n"/>
      <c r="FF58" s="681" t="n"/>
      <c r="FG58" s="681" t="n"/>
      <c r="FH58" s="681" t="n"/>
      <c r="FI58" s="681" t="n"/>
      <c r="FJ58" s="681" t="n"/>
      <c r="FK58" s="681" t="n"/>
      <c r="FL58" s="681" t="n"/>
      <c r="FM58" s="681" t="n"/>
      <c r="FN58" s="681" t="n"/>
      <c r="FO58" s="681" t="n"/>
      <c r="FP58" s="681" t="n"/>
      <c r="FQ58" s="681" t="n"/>
      <c r="FR58" s="681" t="n"/>
      <c r="FS58" s="681" t="n"/>
      <c r="FT58" s="681" t="n"/>
      <c r="FU58" s="681" t="n"/>
      <c r="FV58" s="681" t="n"/>
      <c r="FW58" s="681" t="n"/>
      <c r="FX58" s="681" t="n"/>
      <c r="FY58" s="681" t="n"/>
    </row>
    <row customFormat="1" r="59" s="553">
      <c r="T59" s="550" t="n"/>
      <c r="AB59" s="550" t="n"/>
      <c r="BA59" s="550" t="n"/>
      <c r="BB59" s="550" t="n"/>
      <c r="BC59" s="550" t="n"/>
      <c r="BD59" s="550" t="n"/>
      <c r="BE59" s="550" t="n"/>
      <c r="BF59" s="550" t="n"/>
      <c r="BG59" s="550" t="n"/>
      <c r="BH59" s="550" t="n"/>
      <c r="BI59" s="550" t="n"/>
      <c r="BJ59" s="550" t="n"/>
      <c r="BK59" s="550" t="n"/>
      <c r="BL59" s="550" t="n"/>
      <c r="BM59" s="550" t="n"/>
      <c r="BN59" s="550" t="n"/>
      <c r="BO59" s="550" t="n"/>
      <c r="BP59" s="550" t="n"/>
      <c r="BQ59" s="550" t="n"/>
      <c r="BR59" s="550" t="n"/>
      <c r="BS59" s="550" t="n"/>
      <c r="BT59" s="550" t="n"/>
      <c r="BU59" s="550" t="n"/>
      <c r="BV59" s="550" t="n"/>
      <c r="BW59" s="550" t="n"/>
      <c r="BX59" s="550" t="n"/>
      <c r="BY59" s="550" t="n"/>
      <c r="BZ59" s="550" t="n"/>
      <c r="CA59" s="550" t="n"/>
      <c r="CB59" s="550" t="n"/>
      <c r="CC59" s="550" t="n"/>
      <c r="CD59" s="550" t="n"/>
      <c r="CE59" s="550" t="n"/>
      <c r="CF59" s="550" t="n"/>
      <c r="CG59" s="550" t="n"/>
      <c r="CH59" s="550" t="n"/>
      <c r="CI59" s="550" t="n"/>
      <c r="CS59" s="685" t="n"/>
      <c r="CT59" s="685" t="n"/>
      <c r="CU59" s="685" t="n"/>
      <c r="CV59" s="685" t="n"/>
      <c r="CW59" s="685" t="n"/>
      <c r="CX59" s="686" t="n"/>
      <c r="CY59" s="685" t="n"/>
      <c r="CZ59" s="3694" t="n"/>
      <c r="DA59" s="3693" t="n"/>
      <c r="DB59" s="3693" t="n"/>
      <c r="DC59" s="3693" t="n"/>
      <c r="DD59" s="3693" t="n"/>
      <c r="DE59" s="686" t="n"/>
      <c r="DF59" s="685" t="n"/>
      <c r="DG59" s="685" t="n"/>
      <c r="DH59" s="685" t="n"/>
      <c r="DJ59" s="681" t="n"/>
      <c r="DK59" s="681" t="n"/>
      <c r="DL59" s="681" t="n"/>
      <c r="DM59" s="681" t="n"/>
      <c r="DN59" s="681" t="n"/>
      <c r="DO59" s="681" t="n"/>
      <c r="DP59" s="681" t="n"/>
      <c r="DQ59" s="681" t="n"/>
      <c r="DR59" s="681" t="n"/>
      <c r="DS59" s="681" t="n"/>
      <c r="DT59" s="681" t="n"/>
      <c r="DU59" s="681" t="n"/>
      <c r="DV59" s="681" t="n"/>
      <c r="DW59" s="681" t="n"/>
      <c r="DX59" s="2847">
        <f>(CS59-CZ59)*10^6</f>
        <v/>
      </c>
      <c r="DY59" s="2847">
        <f>(CT59-DC59)*10^6</f>
        <v/>
      </c>
      <c r="DZ59" s="2847">
        <f>(CW59-DD59)*10^6</f>
        <v/>
      </c>
      <c r="EA59" s="681" t="n"/>
      <c r="EB59" s="681" t="n"/>
      <c r="EC59" s="681" t="n"/>
      <c r="ED59" s="681" t="n"/>
      <c r="EE59" s="681" t="n"/>
      <c r="EF59" s="681" t="n"/>
      <c r="EG59" s="681" t="n"/>
      <c r="EH59" s="681" t="n"/>
      <c r="EI59" s="681" t="n"/>
      <c r="EJ59" s="681" t="n"/>
      <c r="EK59" s="681" t="n"/>
      <c r="EL59" s="681" t="n"/>
      <c r="EM59" s="681" t="n"/>
      <c r="EN59" s="681" t="n"/>
      <c r="EO59" s="681" t="n"/>
      <c r="EP59" s="681" t="n"/>
      <c r="EQ59" s="681" t="n"/>
      <c r="ER59" s="681" t="n"/>
      <c r="ES59" s="681" t="n"/>
      <c r="ET59" s="681" t="n"/>
      <c r="EU59" s="681" t="n"/>
      <c r="EV59" s="681" t="n"/>
      <c r="EW59" s="681" t="n"/>
      <c r="EX59" s="681" t="n"/>
      <c r="EY59" s="681" t="n"/>
      <c r="EZ59" s="681" t="n"/>
      <c r="FA59" s="681" t="n"/>
      <c r="FB59" s="681" t="n"/>
      <c r="FC59" s="681" t="n"/>
      <c r="FD59" s="681" t="n"/>
      <c r="FE59" s="681" t="n"/>
      <c r="FF59" s="681" t="n"/>
      <c r="FG59" s="681" t="n"/>
      <c r="FH59" s="681" t="n"/>
      <c r="FI59" s="681" t="n"/>
      <c r="FJ59" s="681" t="n"/>
      <c r="FK59" s="681" t="n"/>
      <c r="FL59" s="681" t="n"/>
      <c r="FM59" s="681" t="n"/>
      <c r="FN59" s="681" t="n"/>
      <c r="FO59" s="681" t="n"/>
      <c r="FP59" s="681" t="n"/>
      <c r="FQ59" s="681" t="n"/>
      <c r="FR59" s="681" t="n"/>
      <c r="FS59" s="681" t="n"/>
      <c r="FT59" s="681" t="n"/>
      <c r="FU59" s="681" t="n"/>
      <c r="FV59" s="681" t="n"/>
      <c r="FW59" s="681" t="n"/>
      <c r="FX59" s="681" t="n"/>
      <c r="FY59" s="681" t="n"/>
    </row>
    <row customFormat="1" r="60" s="553">
      <c r="T60" s="550" t="n"/>
      <c r="AB60" s="550" t="n"/>
      <c r="BA60" s="550" t="n"/>
      <c r="BB60" s="550" t="n"/>
      <c r="BC60" s="550" t="n"/>
      <c r="BD60" s="550" t="n"/>
      <c r="BE60" s="550" t="n"/>
      <c r="BF60" s="550" t="n"/>
      <c r="BG60" s="550" t="n"/>
      <c r="BH60" s="550" t="n"/>
      <c r="BI60" s="550" t="n"/>
      <c r="BJ60" s="550" t="n"/>
      <c r="BK60" s="550" t="n"/>
      <c r="BL60" s="550" t="n"/>
      <c r="BM60" s="550" t="n"/>
      <c r="BN60" s="550" t="n"/>
      <c r="BO60" s="550" t="n"/>
      <c r="BP60" s="550" t="n"/>
      <c r="BQ60" s="550" t="n"/>
      <c r="BR60" s="550" t="n"/>
      <c r="BS60" s="550" t="n"/>
      <c r="BT60" s="550" t="n"/>
      <c r="BU60" s="550" t="n"/>
      <c r="BV60" s="550" t="n"/>
      <c r="BW60" s="550" t="n"/>
      <c r="BX60" s="550" t="n"/>
      <c r="BY60" s="550" t="n"/>
      <c r="BZ60" s="550" t="n"/>
      <c r="CA60" s="550" t="n"/>
      <c r="CB60" s="550" t="n"/>
      <c r="CC60" s="550" t="n"/>
      <c r="CD60" s="550" t="n"/>
      <c r="CE60" s="550" t="n"/>
      <c r="CF60" s="550" t="n"/>
      <c r="CG60" s="550" t="n"/>
      <c r="CH60" s="550" t="n"/>
      <c r="CI60" s="550" t="n"/>
      <c r="CS60" s="685" t="n"/>
      <c r="CT60" s="685" t="n"/>
      <c r="CU60" s="685" t="n"/>
      <c r="CV60" s="685" t="n"/>
      <c r="CW60" s="685" t="n"/>
      <c r="CX60" s="686" t="n"/>
      <c r="CY60" s="685" t="n"/>
      <c r="CZ60" s="3694" t="n"/>
      <c r="DA60" s="3693" t="n"/>
      <c r="DB60" s="3693" t="n"/>
      <c r="DC60" s="3693" t="n"/>
      <c r="DD60" s="3693" t="n"/>
      <c r="DE60" s="686" t="n"/>
      <c r="DF60" s="685" t="n"/>
      <c r="DG60" s="685" t="n"/>
      <c r="DH60" s="685" t="n"/>
      <c r="DJ60" s="681" t="n"/>
      <c r="DK60" s="681" t="n"/>
      <c r="DL60" s="681" t="n"/>
      <c r="DM60" s="681" t="n"/>
      <c r="DN60" s="681" t="n"/>
      <c r="DO60" s="681" t="n"/>
      <c r="DP60" s="681" t="n"/>
      <c r="DQ60" s="681" t="n"/>
      <c r="DR60" s="681" t="n"/>
      <c r="DS60" s="681" t="n"/>
      <c r="DT60" s="681" t="n"/>
      <c r="DU60" s="681" t="n"/>
      <c r="DV60" s="681" t="n"/>
      <c r="DW60" s="681" t="n"/>
      <c r="DX60" s="2847">
        <f>(CS60-CZ60)*10^6</f>
        <v/>
      </c>
      <c r="DY60" s="2847">
        <f>(CT60-DC60)*10^6</f>
        <v/>
      </c>
      <c r="DZ60" s="2847">
        <f>(CW60-DD60)*10^6</f>
        <v/>
      </c>
      <c r="EA60" s="681" t="n"/>
      <c r="EB60" s="681" t="n"/>
      <c r="EC60" s="681" t="n"/>
      <c r="ED60" s="681" t="n"/>
      <c r="EE60" s="681" t="n"/>
      <c r="EF60" s="681" t="n"/>
      <c r="EG60" s="681" t="n"/>
      <c r="EH60" s="681" t="n"/>
      <c r="EI60" s="681" t="n"/>
      <c r="EJ60" s="681" t="n"/>
      <c r="EK60" s="681" t="n"/>
      <c r="EL60" s="681" t="n"/>
      <c r="EM60" s="681" t="n"/>
      <c r="EN60" s="681" t="n"/>
      <c r="EO60" s="681" t="n"/>
      <c r="EP60" s="681" t="n"/>
      <c r="EQ60" s="681" t="n"/>
      <c r="ER60" s="681" t="n"/>
      <c r="ES60" s="681" t="n"/>
      <c r="ET60" s="681" t="n"/>
      <c r="EU60" s="681" t="n"/>
      <c r="EV60" s="681" t="n"/>
      <c r="EW60" s="681" t="n"/>
      <c r="EX60" s="681" t="n"/>
      <c r="EY60" s="681" t="n"/>
      <c r="EZ60" s="681" t="n"/>
      <c r="FA60" s="681" t="n"/>
      <c r="FB60" s="681" t="n"/>
      <c r="FC60" s="681" t="n"/>
      <c r="FD60" s="681" t="n"/>
      <c r="FE60" s="681" t="n"/>
      <c r="FF60" s="681" t="n"/>
      <c r="FG60" s="681" t="n"/>
      <c r="FH60" s="681" t="n"/>
      <c r="FI60" s="681" t="n"/>
      <c r="FJ60" s="681" t="n"/>
      <c r="FK60" s="681" t="n"/>
      <c r="FL60" s="681" t="n"/>
      <c r="FM60" s="681" t="n"/>
      <c r="FN60" s="681" t="n"/>
      <c r="FO60" s="681" t="n"/>
      <c r="FP60" s="681" t="n"/>
      <c r="FQ60" s="681" t="n"/>
      <c r="FR60" s="681" t="n"/>
      <c r="FS60" s="681" t="n"/>
      <c r="FT60" s="681" t="n"/>
      <c r="FU60" s="681" t="n"/>
      <c r="FV60" s="681" t="n"/>
      <c r="FW60" s="681" t="n"/>
      <c r="FX60" s="681" t="n"/>
      <c r="FY60" s="681" t="n"/>
    </row>
    <row customFormat="1" r="61" s="553">
      <c r="T61" s="550" t="n"/>
      <c r="AB61" s="550" t="n"/>
      <c r="BA61" s="550" t="n"/>
      <c r="BB61" s="550" t="n"/>
      <c r="BC61" s="550" t="n"/>
      <c r="BD61" s="550" t="n"/>
      <c r="BE61" s="550" t="n"/>
      <c r="BF61" s="550" t="n"/>
      <c r="BG61" s="550" t="n"/>
      <c r="BH61" s="550" t="n"/>
      <c r="BI61" s="550" t="n"/>
      <c r="BJ61" s="550" t="n"/>
      <c r="BK61" s="550" t="n"/>
      <c r="BL61" s="550" t="n"/>
      <c r="BM61" s="550" t="n"/>
      <c r="BN61" s="550" t="n"/>
      <c r="BO61" s="550" t="n"/>
      <c r="BP61" s="550" t="n"/>
      <c r="BQ61" s="550" t="n"/>
      <c r="BR61" s="550" t="n"/>
      <c r="BS61" s="550" t="n"/>
      <c r="BT61" s="550" t="n"/>
      <c r="BU61" s="550" t="n"/>
      <c r="BV61" s="550" t="n"/>
      <c r="BW61" s="550" t="n"/>
      <c r="BX61" s="550" t="n"/>
      <c r="BY61" s="550" t="n"/>
      <c r="BZ61" s="550" t="n"/>
      <c r="CA61" s="550" t="n"/>
      <c r="CB61" s="550" t="n"/>
      <c r="CC61" s="550" t="n"/>
      <c r="CD61" s="550" t="n"/>
      <c r="CE61" s="550" t="n"/>
      <c r="CF61" s="550" t="n"/>
      <c r="CG61" s="550" t="n"/>
      <c r="CH61" s="550" t="n"/>
      <c r="CI61" s="550" t="n"/>
      <c r="CS61" s="685" t="n"/>
      <c r="CT61" s="685" t="n"/>
      <c r="CU61" s="685" t="n"/>
      <c r="CV61" s="685" t="n"/>
      <c r="CW61" s="685" t="n"/>
      <c r="CX61" s="686" t="n"/>
      <c r="CY61" s="685" t="n"/>
      <c r="CZ61" s="3694" t="n"/>
      <c r="DA61" s="3693" t="n"/>
      <c r="DB61" s="3693" t="n"/>
      <c r="DC61" s="3693" t="n"/>
      <c r="DD61" s="3693" t="n"/>
      <c r="DE61" s="686" t="n"/>
      <c r="DF61" s="685" t="n"/>
      <c r="DG61" s="685" t="n"/>
      <c r="DH61" s="685" t="n"/>
      <c r="DJ61" s="681" t="n"/>
      <c r="DK61" s="681" t="n"/>
      <c r="DL61" s="681" t="n"/>
      <c r="DM61" s="681" t="n"/>
      <c r="DN61" s="681" t="n"/>
      <c r="DO61" s="681" t="n"/>
      <c r="DP61" s="681" t="n"/>
      <c r="DQ61" s="681" t="n"/>
      <c r="DR61" s="681" t="n"/>
      <c r="DS61" s="681" t="n"/>
      <c r="DT61" s="681" t="n"/>
      <c r="DU61" s="681" t="n"/>
      <c r="DV61" s="681" t="n"/>
      <c r="DW61" s="681" t="n"/>
      <c r="DX61" s="2847">
        <f>(CS61-CZ61)*10^6</f>
        <v/>
      </c>
      <c r="DY61" s="2847">
        <f>(CT61-DC61)*10^6</f>
        <v/>
      </c>
      <c r="DZ61" s="2847">
        <f>(CW61-DD61)*10^6</f>
        <v/>
      </c>
      <c r="EA61" s="681" t="n"/>
      <c r="EB61" s="681" t="n"/>
      <c r="EC61" s="681" t="n"/>
      <c r="ED61" s="681" t="n"/>
      <c r="EE61" s="681" t="n"/>
      <c r="EF61" s="681" t="n"/>
      <c r="EG61" s="681" t="n"/>
      <c r="EH61" s="681" t="n"/>
      <c r="EI61" s="681" t="n"/>
      <c r="EJ61" s="681" t="n"/>
      <c r="EK61" s="681" t="n"/>
      <c r="EL61" s="681" t="n"/>
      <c r="EM61" s="681" t="n"/>
      <c r="EN61" s="681" t="n"/>
      <c r="EO61" s="681" t="n"/>
      <c r="EP61" s="681" t="n"/>
      <c r="EQ61" s="681" t="n"/>
      <c r="ER61" s="681" t="n"/>
      <c r="ES61" s="681" t="n"/>
      <c r="ET61" s="681" t="n"/>
      <c r="EU61" s="681" t="n"/>
      <c r="EV61" s="681" t="n"/>
      <c r="EW61" s="681" t="n"/>
      <c r="EX61" s="681" t="n"/>
      <c r="EY61" s="681" t="n"/>
      <c r="EZ61" s="681" t="n"/>
      <c r="FA61" s="681" t="n"/>
      <c r="FB61" s="681" t="n"/>
      <c r="FC61" s="681" t="n"/>
      <c r="FD61" s="681" t="n"/>
      <c r="FE61" s="681" t="n"/>
      <c r="FF61" s="681" t="n"/>
      <c r="FG61" s="681" t="n"/>
      <c r="FH61" s="681" t="n"/>
      <c r="FI61" s="681" t="n"/>
      <c r="FJ61" s="681" t="n"/>
      <c r="FK61" s="681" t="n"/>
      <c r="FL61" s="681" t="n"/>
      <c r="FM61" s="681" t="n"/>
      <c r="FN61" s="681" t="n"/>
      <c r="FO61" s="681" t="n"/>
      <c r="FP61" s="681" t="n"/>
      <c r="FQ61" s="681" t="n"/>
      <c r="FR61" s="681" t="n"/>
      <c r="FS61" s="681" t="n"/>
      <c r="FT61" s="681" t="n"/>
      <c r="FU61" s="681" t="n"/>
      <c r="FV61" s="681" t="n"/>
      <c r="FW61" s="681" t="n"/>
      <c r="FX61" s="681" t="n"/>
      <c r="FY61" s="681" t="n"/>
    </row>
    <row customFormat="1" r="62" s="553">
      <c r="T62" s="550" t="n"/>
      <c r="AB62" s="550" t="n"/>
      <c r="BA62" s="550" t="n"/>
      <c r="BB62" s="550" t="n"/>
      <c r="BC62" s="550" t="n"/>
      <c r="BD62" s="550" t="n"/>
      <c r="BE62" s="550" t="n"/>
      <c r="BF62" s="550" t="n"/>
      <c r="BG62" s="550" t="n"/>
      <c r="BH62" s="550" t="n"/>
      <c r="BI62" s="550" t="n"/>
      <c r="BJ62" s="550" t="n"/>
      <c r="BK62" s="550" t="n"/>
      <c r="BL62" s="550" t="n"/>
      <c r="BM62" s="550" t="n"/>
      <c r="BN62" s="550" t="n"/>
      <c r="BO62" s="550" t="n"/>
      <c r="BP62" s="550" t="n"/>
      <c r="BQ62" s="550" t="n"/>
      <c r="BR62" s="550" t="n"/>
      <c r="BS62" s="550" t="n"/>
      <c r="BT62" s="550" t="n"/>
      <c r="BU62" s="550" t="n"/>
      <c r="BV62" s="550" t="n"/>
      <c r="BW62" s="550" t="n"/>
      <c r="BX62" s="550" t="n"/>
      <c r="BY62" s="550" t="n"/>
      <c r="BZ62" s="550" t="n"/>
      <c r="CA62" s="550" t="n"/>
      <c r="CB62" s="550" t="n"/>
      <c r="CC62" s="550" t="n"/>
      <c r="CD62" s="550" t="n"/>
      <c r="CE62" s="550" t="n"/>
      <c r="CF62" s="550" t="n"/>
      <c r="CG62" s="550" t="n"/>
      <c r="CH62" s="550" t="n"/>
      <c r="CI62" s="550" t="n"/>
      <c r="CS62" s="685" t="n"/>
      <c r="CT62" s="685" t="n"/>
      <c r="CU62" s="685" t="n"/>
      <c r="CV62" s="685" t="n"/>
      <c r="CW62" s="685" t="n"/>
      <c r="CX62" s="686" t="n"/>
      <c r="CY62" s="685" t="n"/>
      <c r="CZ62" s="3694" t="n"/>
      <c r="DA62" s="3693" t="n"/>
      <c r="DB62" s="3693" t="n"/>
      <c r="DC62" s="3693" t="n"/>
      <c r="DD62" s="3693" t="n"/>
      <c r="DE62" s="686" t="n"/>
      <c r="DF62" s="685" t="n"/>
      <c r="DG62" s="685" t="n"/>
      <c r="DH62" s="685" t="n"/>
      <c r="DJ62" s="681" t="n"/>
      <c r="DK62" s="681" t="n"/>
      <c r="DL62" s="681" t="n"/>
      <c r="DM62" s="681" t="n"/>
      <c r="DN62" s="681" t="n"/>
      <c r="DO62" s="681" t="n"/>
      <c r="DP62" s="681" t="n"/>
      <c r="DQ62" s="681" t="n"/>
      <c r="DR62" s="681" t="n"/>
      <c r="DS62" s="681" t="n"/>
      <c r="DT62" s="681" t="n"/>
      <c r="DU62" s="681" t="n"/>
      <c r="DV62" s="681" t="n"/>
      <c r="DW62" s="681" t="n"/>
      <c r="DX62" s="2847">
        <f>(CS62-CZ62)*10^6</f>
        <v/>
      </c>
      <c r="DY62" s="2847">
        <f>(CT62-DC62)*10^6</f>
        <v/>
      </c>
      <c r="DZ62" s="2847">
        <f>(CW62-DD62)*10^6</f>
        <v/>
      </c>
      <c r="EA62" s="681" t="n"/>
      <c r="EB62" s="681" t="n"/>
      <c r="EC62" s="681" t="n"/>
      <c r="ED62" s="681" t="n"/>
      <c r="EE62" s="681" t="n"/>
      <c r="EF62" s="681" t="n"/>
      <c r="EG62" s="681" t="n"/>
      <c r="EH62" s="681" t="n"/>
      <c r="EI62" s="681" t="n"/>
      <c r="EJ62" s="681" t="n"/>
      <c r="EK62" s="681" t="n"/>
      <c r="EL62" s="681" t="n"/>
      <c r="EM62" s="681" t="n"/>
      <c r="EN62" s="681" t="n"/>
      <c r="EO62" s="681" t="n"/>
      <c r="EP62" s="681" t="n"/>
      <c r="EQ62" s="681" t="n"/>
      <c r="ER62" s="681" t="n"/>
      <c r="ES62" s="681" t="n"/>
      <c r="ET62" s="681" t="n"/>
      <c r="EU62" s="681" t="n"/>
      <c r="EV62" s="681" t="n"/>
      <c r="EW62" s="681" t="n"/>
      <c r="EX62" s="681" t="n"/>
      <c r="EY62" s="681" t="n"/>
      <c r="EZ62" s="681" t="n"/>
      <c r="FA62" s="681" t="n"/>
      <c r="FB62" s="681" t="n"/>
      <c r="FC62" s="681" t="n"/>
      <c r="FD62" s="681" t="n"/>
      <c r="FE62" s="681" t="n"/>
      <c r="FF62" s="681" t="n"/>
      <c r="FG62" s="681" t="n"/>
      <c r="FH62" s="681" t="n"/>
      <c r="FI62" s="681" t="n"/>
      <c r="FJ62" s="681" t="n"/>
      <c r="FK62" s="681" t="n"/>
      <c r="FL62" s="681" t="n"/>
      <c r="FM62" s="681" t="n"/>
      <c r="FN62" s="681" t="n"/>
      <c r="FO62" s="681" t="n"/>
      <c r="FP62" s="681" t="n"/>
      <c r="FQ62" s="681" t="n"/>
      <c r="FR62" s="681" t="n"/>
      <c r="FS62" s="681" t="n"/>
      <c r="FT62" s="681" t="n"/>
      <c r="FU62" s="681" t="n"/>
      <c r="FV62" s="681" t="n"/>
      <c r="FW62" s="681" t="n"/>
      <c r="FX62" s="681" t="n"/>
      <c r="FY62" s="681" t="n"/>
    </row>
    <row customFormat="1" r="63" s="553">
      <c r="T63" s="550" t="n"/>
      <c r="AB63" s="550" t="n"/>
      <c r="BA63" s="550" t="n"/>
      <c r="BB63" s="550" t="n"/>
      <c r="BC63" s="550" t="n"/>
      <c r="BD63" s="550" t="n"/>
      <c r="BE63" s="550" t="n"/>
      <c r="BF63" s="550" t="n"/>
      <c r="BG63" s="550" t="n"/>
      <c r="BH63" s="550" t="n"/>
      <c r="BI63" s="550" t="n"/>
      <c r="BJ63" s="550" t="n"/>
      <c r="BK63" s="550" t="n"/>
      <c r="BL63" s="550" t="n"/>
      <c r="BM63" s="550" t="n"/>
      <c r="BN63" s="550" t="n"/>
      <c r="BO63" s="550" t="n"/>
      <c r="BP63" s="550" t="n"/>
      <c r="BQ63" s="550" t="n"/>
      <c r="BR63" s="550" t="n"/>
      <c r="BS63" s="550" t="n"/>
      <c r="BT63" s="550" t="n"/>
      <c r="BU63" s="550" t="n"/>
      <c r="BV63" s="550" t="n"/>
      <c r="BW63" s="550" t="n"/>
      <c r="BX63" s="550" t="n"/>
      <c r="BY63" s="550" t="n"/>
      <c r="BZ63" s="550" t="n"/>
      <c r="CA63" s="550" t="n"/>
      <c r="CB63" s="550" t="n"/>
      <c r="CC63" s="550" t="n"/>
      <c r="CD63" s="550" t="n"/>
      <c r="CE63" s="550" t="n"/>
      <c r="CF63" s="550" t="n"/>
      <c r="CG63" s="550" t="n"/>
      <c r="CH63" s="550" t="n"/>
      <c r="CI63" s="550" t="n"/>
      <c r="CS63" s="685" t="n"/>
      <c r="CT63" s="685" t="n"/>
      <c r="CU63" s="685" t="n"/>
      <c r="CV63" s="685" t="n"/>
      <c r="CW63" s="685" t="n"/>
      <c r="CX63" s="686" t="n"/>
      <c r="CY63" s="685" t="n"/>
      <c r="CZ63" s="3694" t="n"/>
      <c r="DA63" s="3693" t="n"/>
      <c r="DB63" s="3693" t="n"/>
      <c r="DC63" s="3693" t="n"/>
      <c r="DD63" s="3693" t="n"/>
      <c r="DE63" s="686" t="n"/>
      <c r="DF63" s="685" t="n"/>
      <c r="DG63" s="685" t="n"/>
      <c r="DH63" s="685" t="n"/>
      <c r="DJ63" s="681" t="n"/>
      <c r="DK63" s="681" t="n"/>
      <c r="DL63" s="681" t="n"/>
      <c r="DM63" s="681" t="n"/>
      <c r="DN63" s="681" t="n"/>
      <c r="DO63" s="681" t="n"/>
      <c r="DP63" s="681" t="n"/>
      <c r="DQ63" s="681" t="n"/>
      <c r="DR63" s="681" t="n"/>
      <c r="DS63" s="681" t="n"/>
      <c r="DT63" s="681" t="n"/>
      <c r="DU63" s="681" t="n"/>
      <c r="DV63" s="681" t="n"/>
      <c r="DW63" s="681" t="n"/>
      <c r="DX63" s="2847">
        <f>(CS63-CZ63)*10^6</f>
        <v/>
      </c>
      <c r="DY63" s="2847">
        <f>(CT63-DC63)*10^6</f>
        <v/>
      </c>
      <c r="DZ63" s="2847">
        <f>(CW63-DD63)*10^6</f>
        <v/>
      </c>
      <c r="EA63" s="681" t="n"/>
      <c r="EB63" s="681" t="n"/>
      <c r="EC63" s="681" t="n"/>
      <c r="ED63" s="681" t="n"/>
      <c r="EE63" s="681" t="n"/>
      <c r="EF63" s="681" t="n"/>
      <c r="EG63" s="681" t="n"/>
      <c r="EH63" s="681" t="n"/>
      <c r="EI63" s="681" t="n"/>
      <c r="EJ63" s="681" t="n"/>
      <c r="EK63" s="681" t="n"/>
      <c r="EL63" s="681" t="n"/>
      <c r="EM63" s="681" t="n"/>
      <c r="EN63" s="681" t="n"/>
      <c r="EO63" s="681" t="n"/>
      <c r="EP63" s="681" t="n"/>
      <c r="EQ63" s="681" t="n"/>
      <c r="ER63" s="681" t="n"/>
      <c r="ES63" s="681" t="n"/>
      <c r="ET63" s="681" t="n"/>
      <c r="EU63" s="681" t="n"/>
      <c r="EV63" s="681" t="n"/>
      <c r="EW63" s="681" t="n"/>
      <c r="EX63" s="681" t="n"/>
      <c r="EY63" s="681" t="n"/>
      <c r="EZ63" s="681" t="n"/>
      <c r="FA63" s="681" t="n"/>
      <c r="FB63" s="681" t="n"/>
      <c r="FC63" s="681" t="n"/>
      <c r="FD63" s="681" t="n"/>
      <c r="FE63" s="681" t="n"/>
      <c r="FF63" s="681" t="n"/>
      <c r="FG63" s="681" t="n"/>
      <c r="FH63" s="681" t="n"/>
      <c r="FI63" s="681" t="n"/>
      <c r="FJ63" s="681" t="n"/>
      <c r="FK63" s="681" t="n"/>
      <c r="FL63" s="681" t="n"/>
      <c r="FM63" s="681" t="n"/>
      <c r="FN63" s="681" t="n"/>
      <c r="FO63" s="681" t="n"/>
      <c r="FP63" s="681" t="n"/>
      <c r="FQ63" s="681" t="n"/>
      <c r="FR63" s="681" t="n"/>
      <c r="FS63" s="681" t="n"/>
      <c r="FT63" s="681" t="n"/>
      <c r="FU63" s="681" t="n"/>
      <c r="FV63" s="681" t="n"/>
      <c r="FW63" s="681" t="n"/>
      <c r="FX63" s="681" t="n"/>
      <c r="FY63" s="681" t="n"/>
    </row>
    <row customFormat="1" r="64" s="553">
      <c r="T64" s="550" t="n"/>
      <c r="AB64" s="550" t="n"/>
      <c r="BA64" s="550" t="n"/>
      <c r="BB64" s="550" t="n"/>
      <c r="BC64" s="550" t="n"/>
      <c r="BD64" s="550" t="n"/>
      <c r="BE64" s="550" t="n"/>
      <c r="BF64" s="550" t="n"/>
      <c r="BG64" s="550" t="n"/>
      <c r="BH64" s="550" t="n"/>
      <c r="BI64" s="550" t="n"/>
      <c r="BJ64" s="550" t="n"/>
      <c r="BK64" s="550" t="n"/>
      <c r="BL64" s="550" t="n"/>
      <c r="BM64" s="550" t="n"/>
      <c r="BN64" s="550" t="n"/>
      <c r="BO64" s="550" t="n"/>
      <c r="BP64" s="550" t="n"/>
      <c r="BQ64" s="550" t="n"/>
      <c r="BR64" s="550" t="n"/>
      <c r="BS64" s="550" t="n"/>
      <c r="BT64" s="550" t="n"/>
      <c r="BU64" s="550" t="n"/>
      <c r="BV64" s="550" t="n"/>
      <c r="BW64" s="550" t="n"/>
      <c r="BX64" s="550" t="n"/>
      <c r="BY64" s="550" t="n"/>
      <c r="BZ64" s="550" t="n"/>
      <c r="CA64" s="550" t="n"/>
      <c r="CB64" s="550" t="n"/>
      <c r="CC64" s="550" t="n"/>
      <c r="CD64" s="550" t="n"/>
      <c r="CE64" s="550" t="n"/>
      <c r="CF64" s="550" t="n"/>
      <c r="CG64" s="550" t="n"/>
      <c r="CH64" s="550" t="n"/>
      <c r="CI64" s="550" t="n"/>
      <c r="CS64" s="685" t="n"/>
      <c r="CT64" s="685" t="n"/>
      <c r="CU64" s="685" t="n"/>
      <c r="CV64" s="685" t="n"/>
      <c r="CW64" s="685" t="n"/>
      <c r="CX64" s="686" t="n"/>
      <c r="CY64" s="685" t="n"/>
      <c r="CZ64" s="3694" t="n"/>
      <c r="DA64" s="3693" t="n"/>
      <c r="DB64" s="3693" t="n"/>
      <c r="DC64" s="3693" t="n"/>
      <c r="DD64" s="3693" t="n"/>
      <c r="DE64" s="686" t="n"/>
      <c r="DF64" s="685" t="n"/>
      <c r="DG64" s="685" t="n"/>
      <c r="DH64" s="685" t="n"/>
      <c r="DJ64" s="681" t="n"/>
      <c r="DK64" s="681" t="n"/>
      <c r="DL64" s="681" t="n"/>
      <c r="DM64" s="681" t="n"/>
      <c r="DN64" s="681" t="n"/>
      <c r="DO64" s="681" t="n"/>
      <c r="DP64" s="681" t="n"/>
      <c r="DQ64" s="681" t="n"/>
      <c r="DR64" s="681" t="n"/>
      <c r="DS64" s="681" t="n"/>
      <c r="DT64" s="681" t="n"/>
      <c r="DU64" s="681" t="n"/>
      <c r="DV64" s="681" t="n"/>
      <c r="DW64" s="681" t="n"/>
      <c r="DX64" s="2847">
        <f>(CS64-CZ64)*10^6</f>
        <v/>
      </c>
      <c r="DY64" s="2847">
        <f>(CT64-DC64)*10^6</f>
        <v/>
      </c>
      <c r="DZ64" s="2847">
        <f>(CW64-DD64)*10^6</f>
        <v/>
      </c>
      <c r="EA64" s="681" t="n"/>
      <c r="EB64" s="681" t="n"/>
      <c r="EC64" s="681" t="n"/>
      <c r="ED64" s="681" t="n"/>
      <c r="EE64" s="681" t="n"/>
      <c r="EF64" s="681" t="n"/>
      <c r="EG64" s="681" t="n"/>
      <c r="EH64" s="681" t="n"/>
      <c r="EI64" s="681" t="n"/>
      <c r="EJ64" s="681" t="n"/>
      <c r="EK64" s="681" t="n"/>
      <c r="EL64" s="681" t="n"/>
      <c r="EM64" s="681" t="n"/>
      <c r="EN64" s="681" t="n"/>
      <c r="EO64" s="681" t="n"/>
      <c r="EP64" s="681" t="n"/>
      <c r="EQ64" s="681" t="n"/>
      <c r="ER64" s="681" t="n"/>
      <c r="ES64" s="681" t="n"/>
      <c r="ET64" s="681" t="n"/>
      <c r="EU64" s="681" t="n"/>
      <c r="EV64" s="681" t="n"/>
      <c r="EW64" s="681" t="n"/>
      <c r="EX64" s="681" t="n"/>
      <c r="EY64" s="681" t="n"/>
      <c r="EZ64" s="681" t="n"/>
      <c r="FA64" s="681" t="n"/>
      <c r="FB64" s="681" t="n"/>
      <c r="FC64" s="681" t="n"/>
      <c r="FD64" s="681" t="n"/>
      <c r="FE64" s="681" t="n"/>
      <c r="FF64" s="681" t="n"/>
      <c r="FG64" s="681" t="n"/>
      <c r="FH64" s="681" t="n"/>
      <c r="FI64" s="681" t="n"/>
      <c r="FJ64" s="681" t="n"/>
      <c r="FK64" s="681" t="n"/>
      <c r="FL64" s="681" t="n"/>
      <c r="FM64" s="681" t="n"/>
      <c r="FN64" s="681" t="n"/>
      <c r="FO64" s="681" t="n"/>
      <c r="FP64" s="681" t="n"/>
      <c r="FQ64" s="681" t="n"/>
      <c r="FR64" s="681" t="n"/>
      <c r="FS64" s="681" t="n"/>
      <c r="FT64" s="681" t="n"/>
      <c r="FU64" s="681" t="n"/>
      <c r="FV64" s="681" t="n"/>
      <c r="FW64" s="681" t="n"/>
      <c r="FX64" s="681" t="n"/>
      <c r="FY64" s="681" t="n"/>
    </row>
    <row r="65">
      <c r="DJ65" s="681" t="n"/>
      <c r="DK65" s="681" t="n"/>
      <c r="DL65" s="681" t="n"/>
      <c r="DM65" s="681" t="n"/>
      <c r="DN65" s="681" t="n"/>
      <c r="DO65" s="681" t="n"/>
      <c r="DP65" s="681" t="n"/>
      <c r="DQ65" s="681" t="n"/>
      <c r="DR65" s="681" t="n"/>
      <c r="DS65" s="681" t="n"/>
      <c r="DT65" s="681" t="n"/>
      <c r="DU65" s="681" t="n"/>
      <c r="DV65" s="681" t="n"/>
      <c r="DW65" s="681" t="n"/>
      <c r="DX65" s="2847">
        <f>(CS65-CZ65)*10^6</f>
        <v/>
      </c>
      <c r="DY65" s="2847">
        <f>(CT65-DC65)*10^6</f>
        <v/>
      </c>
      <c r="DZ65" s="2847">
        <f>(CW65-DD65)*10^6</f>
        <v/>
      </c>
      <c r="EA65" s="681" t="n"/>
      <c r="EB65" s="681" t="n"/>
      <c r="EC65" s="681" t="n"/>
      <c r="ED65" s="681" t="n"/>
      <c r="EE65" s="681" t="n"/>
      <c r="EF65" s="681" t="n"/>
      <c r="EG65" s="681" t="n"/>
      <c r="EH65" s="681" t="n"/>
      <c r="EI65" s="681" t="n"/>
      <c r="EJ65" s="681" t="n"/>
      <c r="EK65" s="681" t="n"/>
      <c r="EL65" s="681" t="n"/>
      <c r="EM65" s="681" t="n"/>
      <c r="EN65" s="681" t="n"/>
      <c r="EO65" s="681" t="n"/>
      <c r="EP65" s="681" t="n"/>
      <c r="EQ65" s="681" t="n"/>
      <c r="ER65" s="681" t="n"/>
      <c r="ES65" s="681" t="n"/>
      <c r="ET65" s="681" t="n"/>
      <c r="EU65" s="681" t="n"/>
      <c r="EV65" s="681" t="n"/>
      <c r="EW65" s="681" t="n"/>
      <c r="EX65" s="681" t="n"/>
      <c r="EY65" s="681" t="n"/>
      <c r="EZ65" s="681" t="n"/>
      <c r="FA65" s="681" t="n"/>
      <c r="FB65" s="681" t="n"/>
      <c r="FC65" s="681" t="n"/>
      <c r="FD65" s="681" t="n"/>
      <c r="FE65" s="681" t="n"/>
      <c r="FF65" s="681" t="n"/>
      <c r="FG65" s="681" t="n"/>
      <c r="FH65" s="681" t="n"/>
      <c r="FI65" s="681" t="n"/>
      <c r="FJ65" s="681" t="n"/>
      <c r="FK65" s="681" t="n"/>
      <c r="FL65" s="681" t="n"/>
      <c r="FM65" s="681" t="n"/>
      <c r="FN65" s="681" t="n"/>
      <c r="FO65" s="681" t="n"/>
      <c r="FP65" s="681" t="n"/>
      <c r="FQ65" s="681" t="n"/>
      <c r="FR65" s="681" t="n"/>
      <c r="FS65" s="681" t="n"/>
      <c r="FT65" s="681" t="n"/>
      <c r="FU65" s="681" t="n"/>
      <c r="FV65" s="681" t="n"/>
      <c r="FW65" s="681" t="n"/>
      <c r="FX65" s="681" t="n"/>
      <c r="FY65" s="681" t="n"/>
    </row>
    <row r="66">
      <c r="DJ66" s="681" t="n"/>
      <c r="DK66" s="681" t="n"/>
      <c r="DL66" s="681" t="n"/>
      <c r="DM66" s="681" t="n"/>
      <c r="DN66" s="681" t="n"/>
      <c r="DO66" s="681" t="n"/>
      <c r="DP66" s="681" t="n"/>
      <c r="DQ66" s="681" t="n"/>
      <c r="DR66" s="681" t="n"/>
      <c r="DS66" s="681" t="n"/>
      <c r="DT66" s="681" t="n"/>
      <c r="DU66" s="681" t="n"/>
      <c r="DV66" s="681" t="n"/>
      <c r="DW66" s="681" t="n"/>
      <c r="DX66" s="2847">
        <f>(CS66-CZ66)*10^6</f>
        <v/>
      </c>
      <c r="DY66" s="2847">
        <f>(CT66-DC66)*10^6</f>
        <v/>
      </c>
      <c r="DZ66" s="2847">
        <f>(CW66-DD66)*10^6</f>
        <v/>
      </c>
      <c r="EA66" s="681" t="n"/>
      <c r="EB66" s="681" t="n"/>
      <c r="EC66" s="681" t="n"/>
      <c r="ED66" s="681" t="n"/>
      <c r="EE66" s="681" t="n"/>
      <c r="EF66" s="681" t="n"/>
      <c r="EG66" s="681" t="n"/>
      <c r="EH66" s="681" t="n"/>
      <c r="EI66" s="681" t="n"/>
      <c r="EJ66" s="681" t="n"/>
      <c r="EK66" s="681" t="n"/>
      <c r="EL66" s="681" t="n"/>
      <c r="EM66" s="681" t="n"/>
      <c r="EN66" s="681" t="n"/>
      <c r="EO66" s="681" t="n"/>
      <c r="EP66" s="681" t="n"/>
      <c r="EQ66" s="681" t="n"/>
      <c r="ER66" s="681" t="n"/>
      <c r="ES66" s="681" t="n"/>
      <c r="ET66" s="681" t="n"/>
      <c r="EU66" s="681" t="n"/>
      <c r="EV66" s="681" t="n"/>
      <c r="EW66" s="681" t="n"/>
      <c r="EX66" s="681" t="n"/>
      <c r="EY66" s="681" t="n"/>
      <c r="EZ66" s="681" t="n"/>
      <c r="FA66" s="681" t="n"/>
      <c r="FB66" s="681" t="n"/>
      <c r="FC66" s="681" t="n"/>
      <c r="FD66" s="681" t="n"/>
      <c r="FE66" s="681" t="n"/>
      <c r="FF66" s="681" t="n"/>
      <c r="FG66" s="681" t="n"/>
      <c r="FH66" s="681" t="n"/>
      <c r="FI66" s="681" t="n"/>
      <c r="FJ66" s="681" t="n"/>
      <c r="FK66" s="681" t="n"/>
      <c r="FL66" s="681" t="n"/>
      <c r="FM66" s="681" t="n"/>
      <c r="FN66" s="681" t="n"/>
      <c r="FO66" s="681" t="n"/>
      <c r="FP66" s="681" t="n"/>
      <c r="FQ66" s="681" t="n"/>
      <c r="FR66" s="681" t="n"/>
      <c r="FS66" s="681" t="n"/>
      <c r="FT66" s="681" t="n"/>
      <c r="FU66" s="681" t="n"/>
      <c r="FV66" s="681" t="n"/>
      <c r="FW66" s="681" t="n"/>
      <c r="FX66" s="681" t="n"/>
      <c r="FY66" s="681" t="n"/>
    </row>
    <row r="67">
      <c r="DJ67" s="681" t="n"/>
      <c r="DK67" s="681" t="n"/>
      <c r="DL67" s="681" t="n"/>
      <c r="DM67" s="681" t="n"/>
      <c r="DN67" s="681" t="n"/>
      <c r="DO67" s="681" t="n"/>
      <c r="DP67" s="681" t="n"/>
      <c r="DQ67" s="681" t="n"/>
      <c r="DR67" s="681" t="n"/>
      <c r="DS67" s="681" t="n"/>
      <c r="DT67" s="681" t="n"/>
      <c r="DU67" s="681" t="n"/>
      <c r="DV67" s="681" t="n"/>
      <c r="DW67" s="681" t="n"/>
      <c r="DX67" s="2847">
        <f>(CS67-CZ67)*10^6</f>
        <v/>
      </c>
      <c r="DY67" s="2847">
        <f>(CT67-DC67)*10^6</f>
        <v/>
      </c>
      <c r="DZ67" s="2847">
        <f>(CW67-DD67)*10^6</f>
        <v/>
      </c>
      <c r="EA67" s="681" t="n"/>
      <c r="EB67" s="681" t="n"/>
      <c r="EC67" s="681" t="n"/>
      <c r="ED67" s="681" t="n"/>
      <c r="EE67" s="681" t="n"/>
      <c r="EF67" s="681" t="n"/>
      <c r="EG67" s="681" t="n"/>
      <c r="EH67" s="681" t="n"/>
      <c r="EI67" s="681" t="n"/>
      <c r="EJ67" s="681" t="n"/>
      <c r="EK67" s="681" t="n"/>
      <c r="EL67" s="681" t="n"/>
      <c r="EM67" s="681" t="n"/>
      <c r="EN67" s="681" t="n"/>
      <c r="EO67" s="681" t="n"/>
      <c r="EP67" s="681" t="n"/>
      <c r="EQ67" s="681" t="n"/>
      <c r="ER67" s="681" t="n"/>
      <c r="ES67" s="681" t="n"/>
      <c r="ET67" s="681" t="n"/>
      <c r="EU67" s="681" t="n"/>
      <c r="EV67" s="681" t="n"/>
      <c r="EW67" s="681" t="n"/>
      <c r="EX67" s="681" t="n"/>
      <c r="EY67" s="681" t="n"/>
      <c r="EZ67" s="681" t="n"/>
      <c r="FA67" s="681" t="n"/>
      <c r="FB67" s="681" t="n"/>
      <c r="FC67" s="681" t="n"/>
      <c r="FD67" s="681" t="n"/>
      <c r="FE67" s="681" t="n"/>
      <c r="FF67" s="681" t="n"/>
      <c r="FG67" s="681" t="n"/>
      <c r="FH67" s="681" t="n"/>
      <c r="FI67" s="681" t="n"/>
      <c r="FJ67" s="681" t="n"/>
      <c r="FK67" s="681" t="n"/>
      <c r="FL67" s="681" t="n"/>
      <c r="FM67" s="681" t="n"/>
      <c r="FN67" s="681" t="n"/>
      <c r="FO67" s="681" t="n"/>
      <c r="FP67" s="681" t="n"/>
      <c r="FQ67" s="681" t="n"/>
      <c r="FR67" s="681" t="n"/>
      <c r="FS67" s="681" t="n"/>
      <c r="FT67" s="681" t="n"/>
      <c r="FU67" s="681" t="n"/>
      <c r="FV67" s="681" t="n"/>
      <c r="FW67" s="681" t="n"/>
      <c r="FX67" s="681" t="n"/>
      <c r="FY67" s="681" t="n"/>
    </row>
    <row customFormat="1" r="68" s="553">
      <c r="D68" s="550" t="n"/>
      <c r="E68" s="550" t="n"/>
      <c r="F68" s="550" t="n"/>
      <c r="G68" s="550" t="n"/>
      <c r="H68" s="550" t="n"/>
      <c r="I68" s="550" t="n"/>
      <c r="J68" s="550" t="n"/>
      <c r="K68" s="550" t="n"/>
      <c r="L68" s="550" t="n"/>
      <c r="M68" s="550" t="n"/>
      <c r="N68" s="550" t="n"/>
      <c r="O68" s="550" t="n"/>
      <c r="P68" s="550" t="n"/>
      <c r="Q68" s="550" t="n"/>
      <c r="R68" s="550" t="n"/>
      <c r="S68" s="550" t="n"/>
      <c r="T68" s="550" t="n"/>
      <c r="U68" s="550" t="n"/>
      <c r="V68" s="550" t="n"/>
      <c r="W68" s="550" t="n"/>
      <c r="X68" s="550" t="n"/>
      <c r="Y68" s="550" t="n"/>
      <c r="Z68" s="550" t="n"/>
      <c r="AA68" s="550" t="n"/>
      <c r="AB68" s="550" t="n"/>
      <c r="AC68" s="550" t="n"/>
      <c r="AD68" s="550" t="n"/>
      <c r="AE68" s="550" t="n"/>
      <c r="AF68" s="550" t="n"/>
      <c r="AG68" s="550" t="n"/>
      <c r="AH68" s="550" t="n"/>
      <c r="AI68" s="550" t="n"/>
      <c r="AJ68" s="550" t="n"/>
      <c r="AK68" s="550" t="n"/>
      <c r="AL68" s="550" t="n"/>
      <c r="AM68" s="550" t="n"/>
      <c r="AN68" s="550" t="n"/>
      <c r="AO68" s="550" t="n"/>
      <c r="AP68" s="550" t="n"/>
      <c r="AQ68" s="550" t="n"/>
      <c r="AR68" s="550" t="n"/>
      <c r="AS68" s="550" t="n"/>
      <c r="AT68" s="550" t="n"/>
      <c r="AU68" s="550" t="n"/>
      <c r="AV68" s="550" t="n"/>
      <c r="AW68" s="550" t="n"/>
      <c r="AX68" s="550" t="n"/>
      <c r="AY68" s="550" t="n"/>
      <c r="AZ68" s="550" t="n"/>
      <c r="BA68" s="550" t="n"/>
      <c r="BB68" s="550" t="n"/>
      <c r="BC68" s="550" t="n"/>
      <c r="BD68" s="550" t="n"/>
      <c r="BE68" s="550" t="n"/>
      <c r="BF68" s="550" t="n"/>
      <c r="BG68" s="550" t="n"/>
      <c r="BH68" s="550" t="n"/>
      <c r="BI68" s="550" t="n"/>
      <c r="BJ68" s="550" t="n"/>
      <c r="BK68" s="550" t="n"/>
      <c r="BL68" s="550" t="n"/>
      <c r="BM68" s="550" t="n"/>
      <c r="BN68" s="550" t="n"/>
      <c r="BO68" s="550" t="n"/>
      <c r="BP68" s="550" t="n"/>
      <c r="BQ68" s="550" t="n"/>
      <c r="BR68" s="550" t="n"/>
      <c r="BS68" s="550" t="n"/>
      <c r="BT68" s="550" t="n"/>
      <c r="BU68" s="550" t="n"/>
      <c r="BV68" s="550" t="n"/>
      <c r="BW68" s="550" t="n"/>
      <c r="BX68" s="550" t="n"/>
      <c r="BY68" s="550" t="n"/>
      <c r="BZ68" s="550" t="n"/>
      <c r="CA68" s="550" t="n"/>
      <c r="CB68" s="550" t="n"/>
      <c r="CC68" s="550" t="n"/>
      <c r="CD68" s="550" t="n"/>
      <c r="CE68" s="550" t="n"/>
      <c r="CF68" s="550" t="n"/>
      <c r="CG68" s="550" t="n"/>
      <c r="CH68" s="550" t="n"/>
      <c r="CI68" s="550" t="n"/>
      <c r="CJ68" s="550" t="n"/>
      <c r="CK68" s="550" t="n"/>
      <c r="CL68" s="550" t="n"/>
      <c r="CM68" s="550" t="n"/>
      <c r="CN68" s="550" t="n"/>
      <c r="CO68" s="550" t="n"/>
      <c r="CP68" s="550" t="n"/>
      <c r="CQ68" s="550" t="n"/>
      <c r="CR68" s="3693" t="n"/>
      <c r="CZ68" s="3777" t="n"/>
      <c r="DE68" s="550" t="n"/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DX69" s="2847">
        <f>(CS69-CZ69)*10^6</f>
        <v/>
      </c>
      <c r="DY69" s="2847">
        <f>(CT69-DC69)*10^6</f>
        <v/>
      </c>
      <c r="DZ69" s="2847">
        <f>(CW69-DD69)*10^6</f>
        <v/>
      </c>
    </row>
    <row r="70">
      <c r="DX70" s="2847">
        <f>(CS70-CZ70)*10^6</f>
        <v/>
      </c>
      <c r="DY70" s="2847">
        <f>(CT70-DC70)*10^6</f>
        <v/>
      </c>
      <c r="DZ70" s="2847">
        <f>(CW70-DD70)*10^6</f>
        <v/>
      </c>
    </row>
    <row r="71">
      <c r="DX71" s="2847">
        <f>(CS71-CZ71)*10^6</f>
        <v/>
      </c>
      <c r="DY71" s="2847">
        <f>(CT71-DC71)*10^6</f>
        <v/>
      </c>
      <c r="DZ71" s="2847">
        <f>(CW71-DD71)*10^6</f>
        <v/>
      </c>
    </row>
    <row r="72">
      <c r="DX72" s="2847">
        <f>(CS72-CZ72)*10^6</f>
        <v/>
      </c>
      <c r="DY72" s="2847">
        <f>(CT72-DC72)*10^6</f>
        <v/>
      </c>
      <c r="DZ72" s="2847">
        <f>(CW72-DD72)*10^6</f>
        <v/>
      </c>
    </row>
    <row r="73">
      <c r="DX73" s="2847">
        <f>(CS73-CZ73)*10^6</f>
        <v/>
      </c>
      <c r="DY73" s="2847">
        <f>(CT73-DC73)*10^6</f>
        <v/>
      </c>
      <c r="DZ73" s="2847">
        <f>(CW73-DD73)*10^6</f>
        <v/>
      </c>
    </row>
    <row r="74">
      <c r="DX74" s="2847">
        <f>(CS74-CZ74)*10^6</f>
        <v/>
      </c>
      <c r="DY74" s="2847">
        <f>(CT74-DC74)*10^6</f>
        <v/>
      </c>
      <c r="DZ74" s="2847">
        <f>(CW74-DD74)*10^6</f>
        <v/>
      </c>
    </row>
    <row r="75">
      <c r="DX75" s="2847">
        <f>(CS75-CZ75)*10^6</f>
        <v/>
      </c>
      <c r="DY75" s="2847">
        <f>(CT75-DC75)*10^6</f>
        <v/>
      </c>
      <c r="DZ75" s="2847">
        <f>(CW75-DD75)*10^6</f>
        <v/>
      </c>
    </row>
    <row r="76">
      <c r="DX76" s="2847">
        <f>(CS76-CZ76)*10^6</f>
        <v/>
      </c>
      <c r="DY76" s="2847">
        <f>(CT76-DC76)*10^6</f>
        <v/>
      </c>
      <c r="DZ76" s="2847">
        <f>(CW76-DD76)*10^6</f>
        <v/>
      </c>
    </row>
    <row r="77">
      <c r="DX77" s="2847">
        <f>(CS77-CZ77)*10^6</f>
        <v/>
      </c>
      <c r="DY77" s="2847">
        <f>(CT77-DC77)*10^6</f>
        <v/>
      </c>
      <c r="DZ77" s="2847">
        <f>(CW77-DD77)*10^6</f>
        <v/>
      </c>
    </row>
    <row r="78">
      <c r="DX78" s="2847">
        <f>(CS78-CZ78)*10^6</f>
        <v/>
      </c>
      <c r="DY78" s="2847">
        <f>(CT78-DC78)*10^6</f>
        <v/>
      </c>
      <c r="DZ78" s="2847">
        <f>(CW78-DD78)*10^6</f>
        <v/>
      </c>
    </row>
    <row r="79">
      <c r="DX79" s="2847">
        <f>(CS79-CZ79)*10^6</f>
        <v/>
      </c>
      <c r="DY79" s="2847">
        <f>(CT79-DC79)*10^6</f>
        <v/>
      </c>
      <c r="DZ79" s="2847">
        <f>(CW79-DD79)*10^6</f>
        <v/>
      </c>
    </row>
    <row r="80">
      <c r="DX80" s="2847">
        <f>(CS80-CZ80)*10^6</f>
        <v/>
      </c>
      <c r="DY80" s="2847">
        <f>(CT80-DC80)*10^6</f>
        <v/>
      </c>
      <c r="DZ80" s="2847">
        <f>(CW80-DD80)*10^6</f>
        <v/>
      </c>
    </row>
    <row r="81">
      <c r="DX81" s="2847">
        <f>(CS81-CZ81)*10^6</f>
        <v/>
      </c>
      <c r="DY81" s="2847">
        <f>(CT81-DC81)*10^6</f>
        <v/>
      </c>
      <c r="DZ81" s="2847">
        <f>(CW81-DD81)*10^6</f>
        <v/>
      </c>
    </row>
    <row r="82">
      <c r="DX82" s="2847">
        <f>(CS82-CZ82)*10^6</f>
        <v/>
      </c>
      <c r="DY82" s="2847">
        <f>(CT82-DC82)*10^6</f>
        <v/>
      </c>
      <c r="DZ82" s="2847">
        <f>(CW82-DD82)*10^6</f>
        <v/>
      </c>
    </row>
    <row r="83">
      <c r="DX83" s="2847">
        <f>(CS83-CZ83)*10^6</f>
        <v/>
      </c>
      <c r="DY83" s="2847">
        <f>(CT83-DC83)*10^6</f>
        <v/>
      </c>
      <c r="DZ83" s="2847">
        <f>(CW83-DD83)*10^6</f>
        <v/>
      </c>
    </row>
    <row r="84"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8" defaultColWidth="11.6666666666667" defaultRowHeight="12.75"/>
  <cols>
    <col customWidth="1" max="1" min="1" width="10.8333333333333"/>
    <col customWidth="1" max="2" min="2" width="17"/>
    <col customWidth="1" hidden="1" max="3" min="3" style="550" width="8.66666666666667"/>
    <col customWidth="1" hidden="1" max="8" min="4" style="191" width="10.8333333333333"/>
    <col customWidth="1" hidden="1" max="5" min="5" width="13"/>
    <col customWidth="1" hidden="1" max="6" min="6" width="13"/>
    <col customWidth="1" hidden="1" max="7" min="7" width="13"/>
    <col customWidth="1" hidden="1" max="8" min="8" width="13"/>
    <col customWidth="1" hidden="1" max="9" min="9" style="191" width="0.333333333333333"/>
    <col customWidth="1" hidden="1" max="14" min="10" style="191" width="10.8333333333333"/>
    <col customWidth="1" hidden="1" max="11" min="11" width="13"/>
    <col customWidth="1" hidden="1" max="12" min="12" width="13"/>
    <col customWidth="1" hidden="1" max="13" min="13" width="13"/>
    <col customWidth="1" hidden="1" max="14" min="14" width="13"/>
    <col customWidth="1" hidden="1" max="15" min="15" style="191" width="0.333333333333333"/>
    <col customWidth="1" hidden="1" max="20" min="16" style="191" width="10.8333333333333"/>
    <col customWidth="1" hidden="1" max="17" min="17" width="13"/>
    <col customWidth="1" hidden="1" max="18" min="18" width="13"/>
    <col customWidth="1" hidden="1" max="19" min="19" width="13"/>
    <col customWidth="1" hidden="1" max="20" min="20" width="13"/>
    <col customWidth="1" hidden="1" max="21" min="21" style="191" width="0.5"/>
    <col customWidth="1" max="22" min="22" style="191" width="11.5"/>
    <col customWidth="1" max="28" min="23" style="191" width="10.8333333333333"/>
    <col customWidth="1" max="29" min="29" style="191" width="0.333333333333333"/>
    <col customWidth="1" hidden="1" max="36" min="30" style="191" width="10.8333333333333"/>
    <col customWidth="1" hidden="1" max="31" min="31" width="13"/>
    <col customWidth="1" hidden="1" max="32" min="32" width="13"/>
    <col customWidth="1" hidden="1" max="33" min="33" width="13"/>
    <col customWidth="1" hidden="1" max="34" min="34" width="13"/>
    <col customWidth="1" hidden="1" max="35" min="35" width="13"/>
    <col customWidth="1" hidden="1" max="36" min="36" width="13"/>
    <col customWidth="1" hidden="1" max="37" min="37" style="191" width="0.166666666666667"/>
    <col customWidth="1" hidden="1" max="40" min="38" style="191" width="10.8333333333333"/>
    <col customWidth="1" hidden="1" max="39" min="39" width="13"/>
    <col customWidth="1" hidden="1" max="40" min="40" width="13"/>
    <col customWidth="1" hidden="1" max="41" min="41" style="191" width="10.8333333333333"/>
    <col customWidth="1" hidden="1" max="45" min="42" style="191" width="10.8333333333333"/>
    <col customWidth="1" hidden="1" max="43" min="43" width="13"/>
    <col customWidth="1" hidden="1" max="44" min="44" width="13"/>
    <col customWidth="1" hidden="1" max="45" min="45" width="13"/>
    <col customWidth="1" hidden="1" max="46" min="46" style="191" width="0.166666666666667"/>
    <col customWidth="1" hidden="1" max="53" min="47" style="191" width="10.8333333333333"/>
    <col customWidth="1" hidden="1" max="48" min="48" width="13"/>
    <col customWidth="1" hidden="1" max="49" min="49" width="13"/>
    <col customWidth="1" hidden="1" max="50" min="50" width="13"/>
    <col customWidth="1" hidden="1" max="51" min="51" width="13"/>
    <col customWidth="1" hidden="1" max="52" min="52" width="13"/>
    <col customWidth="1" hidden="1" max="53" min="53" width="13"/>
    <col customWidth="1" hidden="1" max="54" min="54" style="191" width="0.333333333333333"/>
    <col customWidth="1" hidden="1" max="61" min="55" style="191" width="10.8333333333333"/>
    <col customWidth="1" hidden="1" max="56" min="56" width="13"/>
    <col customWidth="1" hidden="1" max="57" min="57" width="13"/>
    <col customWidth="1" hidden="1" max="58" min="58" width="13"/>
    <col customWidth="1" hidden="1" max="59" min="59" width="13"/>
    <col customWidth="1" hidden="1" max="60" min="60" width="13"/>
    <col customWidth="1" hidden="1" max="61" min="61" width="13"/>
    <col customWidth="1" hidden="1" max="62" min="62" style="191" width="0.333333333333333"/>
    <col customWidth="1" hidden="1" max="65" min="63" style="191" width="10.8333333333333"/>
    <col customWidth="1" hidden="1" max="64" min="64" width="13"/>
    <col customWidth="1" hidden="1" max="65" min="65" width="13"/>
    <col customWidth="1" hidden="1" max="66" min="66" style="191" width="10.5"/>
    <col customWidth="1" hidden="1" max="70" min="67" style="191" width="10.8333333333333"/>
    <col customWidth="1" hidden="1" max="68" min="68" width="13"/>
    <col customWidth="1" hidden="1" max="69" min="69" width="13"/>
    <col customWidth="1" hidden="1" max="70" min="70" width="13"/>
    <col customWidth="1" hidden="1" max="71" min="71" style="191" width="0.5"/>
    <col customWidth="1" hidden="1" max="75" min="72" style="191" width="10.8333333333333"/>
    <col customWidth="1" hidden="1" max="73" min="73" width="13"/>
    <col customWidth="1" hidden="1" max="74" min="74" width="13"/>
    <col customWidth="1" hidden="1" max="75" min="75" width="13"/>
    <col customWidth="1" hidden="1" max="78" min="76" style="191" width="8.5"/>
    <col customWidth="1" hidden="1" max="77" min="77" width="13"/>
    <col customWidth="1" hidden="1" max="78" min="78" width="13"/>
    <col customWidth="1" hidden="1" max="79" min="79" style="191" width="0.5"/>
    <col customWidth="1" hidden="1" max="86" min="80" style="191" width="9.66666666666667"/>
    <col customWidth="1" hidden="1" max="81" min="81" width="13"/>
    <col customWidth="1" hidden="1" max="82" min="82" width="13"/>
    <col customWidth="1" hidden="1" max="83" min="83" width="13"/>
    <col customWidth="1" hidden="1" max="84" min="84" width="13"/>
    <col customWidth="1" hidden="1" max="85" min="85" width="13"/>
    <col customWidth="1" hidden="1" max="86" min="86" width="13"/>
    <col customWidth="1" hidden="1" max="87" min="87" style="191" width="0.333333333333333"/>
    <col customWidth="1" hidden="1" max="88" min="88" style="191" width="10.8333333333333"/>
    <col customWidth="1" hidden="1" max="89" min="89" style="191" width="9.16666666666667"/>
    <col customWidth="1" hidden="1" max="90" min="90" style="191" width="8.66666666666667"/>
    <col customWidth="1" hidden="1" max="92" min="91" style="191" width="12.1666666666667"/>
    <col customWidth="1" hidden="1" max="92" min="92" width="13"/>
    <col customWidth="1" hidden="1" max="93" min="93" style="191" width="7.16666666666667"/>
    <col customWidth="1" hidden="1" max="94" min="94" style="191" width="11"/>
    <col customWidth="1" hidden="1" max="95" min="95" style="191" width="0.5"/>
    <col customWidth="1" max="98" min="96" style="2606" width="9.33333333333333"/>
    <col customWidth="1" max="99" min="99" style="2606" width="10.5"/>
    <col customWidth="1" max="100" min="100" style="2606" width="9.83333333333333"/>
    <col customWidth="1" max="101" min="101" style="2606" width="9.33333333333333"/>
    <col customWidth="1" max="102" min="102" width="6.5"/>
    <col customWidth="1" max="103" min="103" width="0.5"/>
    <col customWidth="1" max="104" min="104" style="2606" width="10.6666666666667"/>
    <col customWidth="1" max="105" min="105" style="2606" width="10.1666666666667"/>
    <col customWidth="1" hidden="1" max="106" min="106" style="2606" width="8.5"/>
    <col customWidth="1" hidden="1" max="107" min="107" style="2606" width="10.3333333333333"/>
    <col customWidth="1" max="108" min="108" style="2606" width="10.8333333333333"/>
    <col customWidth="1" max="109" min="109" style="191" width="12.8333333333333"/>
    <col customWidth="1" max="110" min="110" style="191" width="10"/>
    <col customWidth="1" hidden="1" max="112" min="111" style="191" width="10.5"/>
    <col customWidth="1" hidden="1" max="112" min="112" width="13"/>
    <col customWidth="1" max="113" min="113" width="4.33333333333333"/>
    <col customWidth="1" max="115" min="114" style="418" width="10.8333333333333"/>
    <col customWidth="1" max="118" min="116" style="418" width="11.5"/>
    <col customWidth="1" max="126" min="126" width="21"/>
  </cols>
  <sheetData>
    <row customHeight="1" ht="6.75" r="1">
      <c r="DU1" s="191" t="n"/>
      <c r="DV1" s="191" t="n"/>
      <c r="DW1" s="191" t="n"/>
    </row>
    <row customHeight="1" ht="24" r="2">
      <c r="A2" s="35" t="inlineStr">
        <is>
          <t>Indicateurs Mobile</t>
        </is>
      </c>
      <c r="B2" s="551" t="n"/>
      <c r="C2" s="3778" t="n"/>
      <c r="D2" s="2606" t="n"/>
      <c r="E2" s="2606" t="n"/>
      <c r="F2" s="2606" t="n"/>
      <c r="G2" s="2606" t="n"/>
      <c r="H2" s="2606" t="n"/>
      <c r="I2" s="2606" t="n"/>
      <c r="J2" s="3779" t="n"/>
      <c r="K2" s="3779" t="n"/>
      <c r="L2" s="3779" t="n"/>
      <c r="M2" s="3779" t="n"/>
      <c r="N2" s="3779" t="n"/>
      <c r="O2" s="3779" t="n"/>
      <c r="P2" s="3779" t="n"/>
      <c r="Q2" s="3779" t="n"/>
      <c r="R2" s="3779" t="n"/>
      <c r="S2" s="3779" t="n"/>
      <c r="T2" s="608" t="n"/>
      <c r="W2" s="3004" t="n"/>
      <c r="X2" s="3004" t="n"/>
      <c r="AA2" s="3004" t="n"/>
      <c r="AO2" s="3004" t="n"/>
      <c r="BK2" s="3004" t="n"/>
      <c r="BL2" s="3004" t="n"/>
      <c r="BM2" s="3004" t="n"/>
      <c r="BN2" s="3779" t="n"/>
      <c r="BO2" s="3004" t="n"/>
      <c r="BP2" s="3004" t="n"/>
      <c r="BQ2" s="3004" t="n"/>
      <c r="BR2" s="3004" t="n"/>
      <c r="CJ2" s="3184" t="n"/>
      <c r="CK2" s="3184" t="n"/>
      <c r="CL2" s="3184" t="n"/>
      <c r="CM2" s="3184" t="n"/>
      <c r="CN2" s="3184" t="n"/>
      <c r="CO2" s="3184" t="n"/>
      <c r="CP2" s="3184" t="n"/>
      <c r="CQ2" s="3185" t="n"/>
      <c r="CR2" s="3780" t="n"/>
      <c r="CS2" s="3184" t="n"/>
      <c r="CT2" s="3184" t="n"/>
      <c r="CU2" s="3184" t="n"/>
      <c r="CV2" s="3184" t="n"/>
      <c r="CW2" s="3184" t="n"/>
      <c r="CX2" s="663" t="n"/>
      <c r="CY2" s="326" t="n"/>
      <c r="CZ2" s="3184" t="n">
        <v>35.319975742922</v>
      </c>
      <c r="DA2" s="3184" t="n"/>
      <c r="DB2" s="3184" t="n"/>
      <c r="DC2" s="3184" t="n"/>
      <c r="DD2" s="3184" t="n">
        <v>1527.13866353834</v>
      </c>
      <c r="DE2" s="507" t="n"/>
      <c r="DF2" s="507" t="n"/>
      <c r="DG2" s="507" t="n"/>
      <c r="DH2" s="608" t="n"/>
    </row>
    <row r="3">
      <c r="C3" s="553" t="n"/>
      <c r="D3" s="492" t="n"/>
      <c r="E3" s="492" t="n"/>
      <c r="F3" s="492" t="n"/>
      <c r="G3" s="492" t="n"/>
      <c r="H3" s="492" t="n"/>
      <c r="I3" s="2605" t="n"/>
      <c r="U3" s="488" t="n"/>
      <c r="V3" s="609" t="n"/>
      <c r="W3" s="492" t="n"/>
      <c r="X3" s="492" t="n"/>
      <c r="Y3" s="492" t="n"/>
      <c r="Z3" s="492" t="n"/>
      <c r="AA3" s="492" t="n"/>
      <c r="AB3" s="492" t="n"/>
      <c r="AC3" s="241" t="n"/>
      <c r="AD3" s="609" t="n"/>
      <c r="AE3" s="492" t="n"/>
      <c r="AF3" s="492" t="n"/>
      <c r="AG3" s="492" t="n"/>
      <c r="AH3" s="492" t="n"/>
      <c r="AI3" s="492" t="n"/>
      <c r="AJ3" s="640" t="n"/>
      <c r="AK3" s="241" t="n"/>
      <c r="AL3" s="609" t="n"/>
      <c r="AM3" s="492" t="n"/>
      <c r="AN3" s="492" t="n"/>
      <c r="AO3" s="492" t="n"/>
      <c r="AP3" s="492" t="n"/>
      <c r="AQ3" s="492" t="n"/>
      <c r="AR3" s="492" t="n"/>
      <c r="AS3" s="473" t="n"/>
      <c r="AT3" s="241" t="n"/>
      <c r="AU3" s="609" t="n"/>
      <c r="AV3" s="492" t="n"/>
      <c r="AW3" s="492" t="n"/>
      <c r="AX3" s="492" t="n"/>
      <c r="AY3" s="492" t="n"/>
      <c r="AZ3" s="492" t="n"/>
      <c r="BA3" s="447" t="n"/>
      <c r="BB3" s="241" t="n"/>
      <c r="BC3" s="3781" t="n"/>
      <c r="BD3" s="3782" t="n"/>
      <c r="BE3" s="3782" t="n"/>
      <c r="BF3" s="3782" t="n"/>
      <c r="BG3" s="3782" t="n"/>
      <c r="BH3" s="3782" t="n"/>
      <c r="BI3" s="447" t="n"/>
      <c r="BJ3" s="2819" t="n"/>
      <c r="BK3" s="609" t="n"/>
      <c r="BL3" s="492" t="n"/>
      <c r="BM3" s="492" t="n"/>
      <c r="BN3" s="492" t="n"/>
      <c r="BO3" s="492" t="n"/>
      <c r="BP3" s="492" t="n"/>
      <c r="BQ3" s="492" t="n"/>
      <c r="BR3" s="447" t="n"/>
      <c r="BS3" s="241" t="n"/>
      <c r="BT3" s="609" t="n"/>
      <c r="BU3" s="492" t="n"/>
      <c r="BV3" s="492" t="n"/>
      <c r="BW3" s="492" t="n"/>
      <c r="BX3" s="492" t="n"/>
      <c r="BY3" s="492" t="n"/>
      <c r="BZ3" s="492" t="n"/>
      <c r="CA3" s="241" t="n"/>
      <c r="CB3" s="609" t="n"/>
      <c r="CC3" s="492" t="n"/>
      <c r="CD3" s="492" t="n"/>
      <c r="CE3" s="492" t="n"/>
      <c r="CF3" s="492" t="n"/>
      <c r="CG3" s="492" t="n"/>
      <c r="CH3" s="473" t="n"/>
      <c r="CI3" s="241" t="n"/>
      <c r="CQ3" s="241" t="n"/>
    </row>
    <row customFormat="1" r="4" s="358">
      <c r="C4" s="554" t="n"/>
      <c r="D4" s="2822" t="n">
        <v>46023</v>
      </c>
      <c r="E4" s="2823" t="n"/>
      <c r="F4" s="2823" t="n"/>
      <c r="G4" s="2823" t="n"/>
      <c r="H4" s="2823" t="n"/>
      <c r="I4" s="2919" t="n"/>
      <c r="J4" s="2822" t="n">
        <v>46054</v>
      </c>
      <c r="K4" s="2823" t="n"/>
      <c r="L4" s="2823" t="n"/>
      <c r="M4" s="2823" t="n"/>
      <c r="N4" s="2823" t="n"/>
      <c r="P4" s="2822" t="n">
        <v>46082</v>
      </c>
      <c r="Q4" s="2823" t="n"/>
      <c r="R4" s="2823" t="n"/>
      <c r="S4" s="2823" t="n"/>
      <c r="T4" s="2823" t="n"/>
      <c r="U4" s="465" t="n"/>
      <c r="V4" s="2826" t="n">
        <v>46113</v>
      </c>
      <c r="W4" s="2823" t="n"/>
      <c r="X4" s="2823" t="n"/>
      <c r="Y4" s="2823" t="n"/>
      <c r="Z4" s="2823" t="n"/>
      <c r="AA4" s="2823" t="n"/>
      <c r="AB4" s="2823" t="n"/>
      <c r="AC4" s="306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306" t="n"/>
      <c r="AL4" s="2824" t="n">
        <v>46174</v>
      </c>
      <c r="AM4" s="2823" t="n"/>
      <c r="AN4" s="2823" t="n"/>
      <c r="AO4" s="2823" t="n"/>
      <c r="AP4" s="2823" t="n"/>
      <c r="AQ4" s="2823" t="n"/>
      <c r="AR4" s="2823" t="n"/>
      <c r="AS4" s="2825" t="n"/>
      <c r="AT4" s="306" t="n"/>
      <c r="AU4" s="2822" t="n">
        <v>46204</v>
      </c>
      <c r="AV4" s="2823" t="n"/>
      <c r="AW4" s="2823" t="n"/>
      <c r="AX4" s="2823" t="n"/>
      <c r="AY4" s="2823" t="n"/>
      <c r="AZ4" s="2823" t="n"/>
      <c r="BA4" s="2823" t="n"/>
      <c r="BB4" s="465" t="n"/>
      <c r="BC4" s="3024" t="n">
        <v>46235</v>
      </c>
      <c r="BD4" s="2833" t="n"/>
      <c r="BE4" s="2833" t="n"/>
      <c r="BF4" s="2833" t="n"/>
      <c r="BG4" s="2833" t="n"/>
      <c r="BH4" s="2833" t="n"/>
      <c r="BI4" s="3025" t="n"/>
      <c r="BJ4" s="2917" t="n"/>
      <c r="BK4" s="2826" t="n">
        <v>46266</v>
      </c>
      <c r="BL4" s="2823" t="n"/>
      <c r="BM4" s="2823" t="n"/>
      <c r="BN4" s="2823" t="n"/>
      <c r="BO4" s="2823" t="n"/>
      <c r="BP4" s="2823" t="n"/>
      <c r="BQ4" s="2823" t="n"/>
      <c r="BR4" s="2823" t="n"/>
      <c r="BS4" s="306" t="n"/>
      <c r="BT4" s="2826" t="n">
        <v>46296</v>
      </c>
      <c r="BU4" s="2823" t="n"/>
      <c r="BV4" s="2823" t="n"/>
      <c r="BW4" s="2823" t="n"/>
      <c r="BX4" s="2823" t="n"/>
      <c r="BY4" s="2823" t="n"/>
      <c r="BZ4" s="2823" t="n"/>
      <c r="CA4" s="306" t="n"/>
      <c r="CB4" s="2824" t="n">
        <v>46327</v>
      </c>
      <c r="CC4" s="2823" t="n"/>
      <c r="CD4" s="2823" t="n"/>
      <c r="CE4" s="2823" t="n"/>
      <c r="CF4" s="2823" t="n"/>
      <c r="CG4" s="2823" t="n"/>
      <c r="CH4" s="2825" t="n"/>
      <c r="CI4" s="306" t="n"/>
      <c r="CJ4" s="2822" t="n">
        <v>46357</v>
      </c>
      <c r="CK4" s="2823" t="n"/>
      <c r="CL4" s="2823" t="n"/>
      <c r="CM4" s="2823" t="n"/>
      <c r="CN4" s="2823" t="n"/>
      <c r="CO4" s="2823" t="n"/>
      <c r="CP4" s="2823" t="n"/>
      <c r="CQ4" s="465" t="n"/>
      <c r="CR4" s="358" t="inlineStr">
        <is>
          <t>CUMUL</t>
        </is>
      </c>
      <c r="CZ4" s="664" t="inlineStr">
        <is>
          <t>ANNUEL</t>
        </is>
      </c>
      <c r="DA4" s="2833" t="n"/>
      <c r="DB4" s="2833" t="n"/>
      <c r="DC4" s="2833" t="n"/>
      <c r="DD4" s="2833" t="n"/>
      <c r="DE4" s="2833" t="n"/>
      <c r="DF4" s="2833" t="n"/>
      <c r="DG4" s="2833" t="n"/>
      <c r="DH4" s="2833" t="n"/>
    </row>
    <row customFormat="1" customHeight="1" ht="26.25" r="5" s="359">
      <c r="B5" s="195" t="n"/>
      <c r="C5" s="555" t="n"/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Z5" s="2638" t="inlineStr">
        <is>
          <t>2026
Budget</t>
        </is>
      </c>
      <c r="DA5" s="2638" t="inlineStr">
        <is>
          <t>2026
Actu1</t>
        </is>
      </c>
      <c r="DB5" s="2638" t="inlineStr">
        <is>
          <t>2026
Actu2</t>
        </is>
      </c>
      <c r="DC5" s="2638" t="inlineStr">
        <is>
          <t>2026
Actu3</t>
        </is>
      </c>
      <c r="DD5" s="2638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677" t="n"/>
    </row>
    <row customHeight="1" ht="5.25" r="6">
      <c r="I6" s="2605" t="n"/>
      <c r="O6" s="480" t="n"/>
      <c r="P6" s="2605" t="n"/>
      <c r="Q6" s="2605" t="n"/>
      <c r="R6" s="2605" t="n"/>
      <c r="S6" s="2605" t="n"/>
      <c r="U6" s="480" t="n"/>
      <c r="V6" s="3365" t="n"/>
      <c r="W6" s="2605" t="n"/>
      <c r="X6" s="2605" t="n"/>
      <c r="Y6" s="2605" t="n"/>
      <c r="Z6" s="2605" t="n"/>
      <c r="AA6" s="2605" t="n"/>
      <c r="AC6" s="480" t="n"/>
      <c r="AK6" s="480" t="n"/>
      <c r="AL6" s="3365" t="n"/>
      <c r="AM6" s="2605" t="n"/>
      <c r="AN6" s="2605" t="n"/>
      <c r="AO6" s="2605" t="n"/>
      <c r="AP6" s="2605" t="n"/>
      <c r="AQ6" s="2605" t="n"/>
      <c r="AR6" s="2605" t="n"/>
      <c r="AS6" s="647" t="n"/>
      <c r="AT6" s="2831" t="n"/>
      <c r="AU6" s="3365" t="n"/>
      <c r="AV6" s="2605" t="n"/>
      <c r="AW6" s="2605" t="n"/>
      <c r="AX6" s="2605" t="n"/>
      <c r="AY6" s="2605" t="n"/>
      <c r="AZ6" s="2605" t="n"/>
      <c r="BB6" s="2831" t="n"/>
      <c r="BC6" s="2605" t="n"/>
      <c r="BD6" s="2605" t="n"/>
      <c r="BE6" s="2605" t="n"/>
      <c r="BF6" s="2605" t="n"/>
      <c r="BG6" s="2605" t="n"/>
      <c r="BH6" s="2605" t="n"/>
      <c r="BJ6" s="2831" t="n"/>
      <c r="BK6" s="2605" t="n"/>
      <c r="BL6" s="2605" t="n"/>
      <c r="BM6" s="2605" t="n"/>
      <c r="BN6" s="2605" t="n"/>
      <c r="BO6" s="2605" t="n"/>
      <c r="BP6" s="2605" t="n"/>
      <c r="BQ6" s="2605" t="n"/>
      <c r="BS6" s="2831" t="n"/>
      <c r="BT6" s="2605" t="n"/>
      <c r="BU6" s="2605" t="n"/>
      <c r="BV6" s="2605" t="n"/>
      <c r="BW6" s="2605" t="n"/>
      <c r="BX6" s="2605" t="n"/>
      <c r="BY6" s="2605" t="n"/>
      <c r="BZ6" s="2605" t="n"/>
      <c r="CA6" s="2831" t="n"/>
      <c r="CB6" s="2605" t="n"/>
      <c r="CC6" s="2605" t="n"/>
      <c r="CD6" s="2605" t="n"/>
      <c r="CE6" s="2605" t="n"/>
      <c r="CF6" s="2605" t="n"/>
      <c r="CG6" s="2605" t="n"/>
      <c r="CI6" s="2831" t="n"/>
      <c r="CQ6" s="480" t="n"/>
      <c r="DI6" s="418" t="n"/>
    </row>
    <row customHeight="1" ht="15" r="7">
      <c r="A7" s="556" t="inlineStr">
        <is>
          <t>ARPU Global</t>
        </is>
      </c>
      <c r="B7" s="557" t="n"/>
      <c r="C7" s="558" t="inlineStr">
        <is>
          <t>IND1</t>
        </is>
      </c>
      <c r="D7" s="559" t="n">
        <v>1256.950807075204</v>
      </c>
      <c r="E7" s="577" t="n">
        <v>1319.407019797337</v>
      </c>
      <c r="F7" s="577" t="n">
        <v>-62.45621272213361</v>
      </c>
      <c r="G7" s="577" t="n">
        <v>1366.293135761232</v>
      </c>
      <c r="H7" s="578" t="n">
        <v>-0.08002845496629707</v>
      </c>
      <c r="I7" s="3783" t="n"/>
      <c r="J7" s="559" t="n">
        <v>1057.91180616551</v>
      </c>
      <c r="K7" s="577" t="n">
        <v>1244.798522869175</v>
      </c>
      <c r="L7" s="577" t="n">
        <v>-186.8867167036647</v>
      </c>
      <c r="M7" s="577" t="n">
        <v>1238.269540676915</v>
      </c>
      <c r="N7" s="578" t="n">
        <v>-0.1456530493456295</v>
      </c>
      <c r="O7" s="3369" t="n"/>
      <c r="P7" s="559" t="n">
        <v>1183.13773756423</v>
      </c>
      <c r="Q7" s="577" t="n">
        <v>1397.944912303322</v>
      </c>
      <c r="R7" s="577" t="n">
        <v>-214.8071747390914</v>
      </c>
      <c r="S7" s="577" t="n">
        <v>1313.535201190619</v>
      </c>
      <c r="T7" s="578" t="n">
        <v>-0.09927215007880497</v>
      </c>
      <c r="U7" s="612" t="n"/>
      <c r="V7" s="613" t="n">
        <v>1097.71522448223</v>
      </c>
      <c r="W7" s="614" t="n">
        <v>1345.9201675342</v>
      </c>
      <c r="X7" s="614" t="n">
        <v>1144.895795917136</v>
      </c>
      <c r="Y7" s="614" t="n">
        <v>-248.2049430519703</v>
      </c>
      <c r="Z7" s="614" t="n">
        <v>-47.18057143490637</v>
      </c>
      <c r="AA7" s="614" t="n">
        <v>1290.197349058273</v>
      </c>
      <c r="AB7" s="578" t="n">
        <v>-0.1491881259223929</v>
      </c>
      <c r="AC7" s="612" t="n"/>
      <c r="AD7" s="559" t="n"/>
      <c r="AE7" s="577" t="n"/>
      <c r="AF7" s="577" t="n"/>
      <c r="AG7" s="577" t="n"/>
      <c r="AH7" s="577" t="n"/>
      <c r="AI7" s="577" t="n"/>
      <c r="AJ7" s="641" t="n"/>
      <c r="AK7" s="612" t="n"/>
      <c r="AL7" s="559" t="n"/>
      <c r="AM7" s="577" t="n"/>
      <c r="AN7" s="577" t="n"/>
      <c r="AO7" s="577" t="n"/>
      <c r="AP7" s="577" t="n"/>
      <c r="AQ7" s="577" t="n"/>
      <c r="AR7" s="577" t="n"/>
      <c r="AS7" s="641" t="n"/>
      <c r="AT7" s="3784" t="n"/>
      <c r="AU7" s="559" t="n"/>
      <c r="AV7" s="577" t="n"/>
      <c r="AW7" s="577" t="n"/>
      <c r="AX7" s="577" t="n"/>
      <c r="AY7" s="577" t="n"/>
      <c r="AZ7" s="577" t="n"/>
      <c r="BA7" s="641" t="n"/>
      <c r="BB7" s="3784" t="n"/>
      <c r="BC7" s="559" t="n"/>
      <c r="BD7" s="577" t="n"/>
      <c r="BE7" s="577" t="n"/>
      <c r="BF7" s="577" t="n"/>
      <c r="BG7" s="577" t="n"/>
      <c r="BH7" s="577" t="n"/>
      <c r="BI7" s="641" t="n"/>
      <c r="BJ7" s="3784" t="n"/>
      <c r="BK7" s="559" t="n"/>
      <c r="BL7" s="577" t="n"/>
      <c r="BM7" s="577" t="n"/>
      <c r="BN7" s="577" t="n"/>
      <c r="BO7" s="577" t="n"/>
      <c r="BP7" s="577" t="n"/>
      <c r="BQ7" s="577" t="n"/>
      <c r="BR7" s="641" t="n"/>
      <c r="BS7" s="3784" t="n"/>
      <c r="BT7" s="559" t="n"/>
      <c r="BU7" s="577" t="n"/>
      <c r="BV7" s="3785" t="n"/>
      <c r="BW7" s="577" t="n"/>
      <c r="BX7" s="577" t="n"/>
      <c r="BY7" s="577" t="n"/>
      <c r="BZ7" s="641" t="n"/>
      <c r="CA7" s="3784" t="n"/>
      <c r="CB7" s="559" t="n"/>
      <c r="CC7" s="577" t="n"/>
      <c r="CD7" s="3785" t="n"/>
      <c r="CE7" s="577" t="n"/>
      <c r="CF7" s="577" t="n"/>
      <c r="CG7" s="577" t="n"/>
      <c r="CH7" s="641" t="n"/>
      <c r="CI7" s="3784" t="n"/>
      <c r="CJ7" s="559" t="n"/>
      <c r="CK7" s="577" t="n"/>
      <c r="CL7" s="3785" t="n"/>
      <c r="CM7" s="577" t="n"/>
      <c r="CN7" s="577" t="n"/>
      <c r="CO7" s="577" t="n"/>
      <c r="CP7" s="641" t="n"/>
      <c r="CQ7" s="658" t="n"/>
      <c r="CR7" s="577" t="n">
        <v>1169.491029390964</v>
      </c>
      <c r="CS7" s="577" t="n">
        <v>1326.330208893486</v>
      </c>
      <c r="CT7" s="577" t="n">
        <v>1159.779621598489</v>
      </c>
      <c r="CU7" s="577" t="n">
        <v>-156.8391795025218</v>
      </c>
      <c r="CV7" s="577" t="n">
        <v>9.711407792475256</v>
      </c>
      <c r="CW7" s="577" t="n">
        <v>1294.893950632475</v>
      </c>
      <c r="CX7" s="665">
        <f>IFERROR(+CR7/CW7-1,"-")</f>
        <v/>
      </c>
      <c r="CY7" s="666" t="n"/>
      <c r="CZ7" s="577" t="n">
        <v>1368.28799458767</v>
      </c>
      <c r="DA7" s="577" t="n">
        <v>1285.611997024253</v>
      </c>
      <c r="DB7" s="577" t="n"/>
      <c r="DC7" s="577" t="n"/>
      <c r="DD7" s="577" t="n">
        <v>1240.306662950124</v>
      </c>
      <c r="DE7" s="2850">
        <f>+CZ7/DD7-1</f>
        <v/>
      </c>
      <c r="DF7" s="475">
        <f>+DA7/DD7-1</f>
        <v/>
      </c>
      <c r="DG7" s="475">
        <f>+DB7/DD7-1</f>
        <v/>
      </c>
      <c r="DH7" s="643">
        <f>+DC7/DD7-1</f>
        <v/>
      </c>
      <c r="DI7" s="678" t="n"/>
    </row>
    <row customHeight="1" ht="15" r="8">
      <c r="A8" s="438" t="n"/>
      <c r="B8" s="439" t="inlineStr">
        <is>
          <t>ARPU Sortant</t>
        </is>
      </c>
      <c r="C8" s="558" t="inlineStr">
        <is>
          <t>IND2</t>
        </is>
      </c>
      <c r="D8" s="560" t="n">
        <v>1197.344220439449</v>
      </c>
      <c r="E8" s="579" t="n">
        <v>1284.884243705719</v>
      </c>
      <c r="F8" s="579" t="n">
        <v>-87.54002326627005</v>
      </c>
      <c r="G8" s="579" t="n">
        <v>1334.734266481184</v>
      </c>
      <c r="H8" s="580" t="n">
        <v>-0.1029343813910932</v>
      </c>
      <c r="I8" s="2779" t="n"/>
      <c r="J8" s="560" t="n">
        <v>1017.146397841962</v>
      </c>
      <c r="K8" s="579" t="n">
        <v>1210.27776151482</v>
      </c>
      <c r="L8" s="579" t="n">
        <v>-193.1313636728584</v>
      </c>
      <c r="M8" s="579" t="n">
        <v>1208.643095981424</v>
      </c>
      <c r="N8" s="580" t="n">
        <v>-0.1584394092649544</v>
      </c>
      <c r="O8" s="3786" t="n"/>
      <c r="P8" s="560" t="n">
        <v>1158.350590340756</v>
      </c>
      <c r="Q8" s="579" t="n">
        <v>1363.426989273661</v>
      </c>
      <c r="R8" s="579" t="n">
        <v>-205.076398932905</v>
      </c>
      <c r="S8" s="579" t="n">
        <v>1282.665032058722</v>
      </c>
      <c r="T8" s="580" t="n">
        <v>-0.09691886705482045</v>
      </c>
      <c r="U8" s="483" t="n"/>
      <c r="V8" s="615" t="n">
        <v>1056.967690761337</v>
      </c>
      <c r="W8" s="616" t="n">
        <v>1311.40498955099</v>
      </c>
      <c r="X8" s="616" t="n">
        <v>1089.997024364599</v>
      </c>
      <c r="Y8" s="616" t="n">
        <v>-254.4372987896534</v>
      </c>
      <c r="Z8" s="616" t="n">
        <v>-33.0293336032621</v>
      </c>
      <c r="AA8" s="616" t="n">
        <v>1260.287673105314</v>
      </c>
      <c r="AB8" s="580" t="n">
        <v>-0.1613282321828969</v>
      </c>
      <c r="AC8" s="483" t="n"/>
      <c r="AD8" s="560" t="n"/>
      <c r="AE8" s="579" t="n"/>
      <c r="AF8" s="579" t="n"/>
      <c r="AG8" s="579" t="n"/>
      <c r="AH8" s="579" t="n"/>
      <c r="AI8" s="579" t="n"/>
      <c r="AJ8" s="580" t="n"/>
      <c r="AK8" s="483" t="n"/>
      <c r="AL8" s="560" t="n"/>
      <c r="AM8" s="579" t="n"/>
      <c r="AN8" s="579" t="n"/>
      <c r="AO8" s="579" t="n"/>
      <c r="AP8" s="579" t="n"/>
      <c r="AQ8" s="579" t="n"/>
      <c r="AR8" s="579" t="n"/>
      <c r="AS8" s="580" t="n"/>
      <c r="AT8" s="2951" t="n"/>
      <c r="AU8" s="560" t="n"/>
      <c r="AV8" s="579" t="n"/>
      <c r="AW8" s="579" t="n"/>
      <c r="AX8" s="579" t="n"/>
      <c r="AY8" s="579" t="n"/>
      <c r="AZ8" s="579" t="n"/>
      <c r="BA8" s="580" t="n"/>
      <c r="BB8" s="2951" t="n"/>
      <c r="BC8" s="560" t="n"/>
      <c r="BD8" s="579" t="n"/>
      <c r="BE8" s="579" t="n"/>
      <c r="BF8" s="579" t="n"/>
      <c r="BG8" s="579" t="n"/>
      <c r="BH8" s="579" t="n"/>
      <c r="BI8" s="580" t="n"/>
      <c r="BJ8" s="2951" t="n"/>
      <c r="BK8" s="560" t="n"/>
      <c r="BL8" s="579" t="n"/>
      <c r="BM8" s="579" t="n"/>
      <c r="BN8" s="579" t="n"/>
      <c r="BO8" s="579" t="n"/>
      <c r="BP8" s="579" t="n"/>
      <c r="BQ8" s="579" t="n"/>
      <c r="BR8" s="580" t="n"/>
      <c r="BS8" s="2951" t="n"/>
      <c r="BT8" s="560" t="n"/>
      <c r="BU8" s="579" t="n"/>
      <c r="BV8" s="579" t="n"/>
      <c r="BW8" s="579" t="n"/>
      <c r="BX8" s="579" t="n"/>
      <c r="BY8" s="579" t="n"/>
      <c r="BZ8" s="580" t="n"/>
      <c r="CA8" s="2951" t="n"/>
      <c r="CB8" s="560" t="n"/>
      <c r="CC8" s="579" t="n"/>
      <c r="CD8" s="579" t="n"/>
      <c r="CE8" s="579" t="n"/>
      <c r="CF8" s="579" t="n"/>
      <c r="CG8" s="579" t="n"/>
      <c r="CH8" s="580" t="n"/>
      <c r="CI8" s="2951" t="n"/>
      <c r="CJ8" s="560" t="n"/>
      <c r="CK8" s="579" t="n"/>
      <c r="CL8" s="579" t="n"/>
      <c r="CM8" s="579" t="n"/>
      <c r="CN8" s="579" t="n"/>
      <c r="CO8" s="579" t="n"/>
      <c r="CP8" s="580" t="n"/>
      <c r="CQ8" s="482" t="n"/>
      <c r="CR8" s="579" t="n">
        <v>1127.352790930026</v>
      </c>
      <c r="CS8" s="579" t="n">
        <v>1291.832814150502</v>
      </c>
      <c r="CT8" s="579" t="n">
        <v>1114.853179549933</v>
      </c>
      <c r="CU8" s="579" t="n">
        <v>-164.4800232204759</v>
      </c>
      <c r="CV8" s="579" t="n">
        <v>12.49961138009303</v>
      </c>
      <c r="CW8" s="579" t="n">
        <v>1264.571725365205</v>
      </c>
      <c r="CX8" s="667">
        <f>IFERROR(+CR8/CW8-1,"-")</f>
        <v/>
      </c>
      <c r="CY8" s="39" t="n"/>
      <c r="CZ8" s="579" t="n">
        <v>1333.80357241523</v>
      </c>
      <c r="DA8" s="579" t="n">
        <v>1241.070934190274</v>
      </c>
      <c r="DB8" s="579" t="n"/>
      <c r="DC8" s="579" t="n"/>
      <c r="DD8" s="579" t="n">
        <v>1207.322372537289</v>
      </c>
      <c r="DE8" s="449">
        <f>+CZ8/DD8-1</f>
        <v/>
      </c>
      <c r="DF8" s="449">
        <f>+DA8/DD8-1</f>
        <v/>
      </c>
      <c r="DG8" s="449">
        <f>+DB8/DD8-1</f>
        <v/>
      </c>
      <c r="DH8" s="580">
        <f>+DC8/DD8-1</f>
        <v/>
      </c>
      <c r="DI8" s="678" t="n"/>
      <c r="DU8" s="2847">
        <f>CS8-CZ8</f>
        <v/>
      </c>
      <c r="DV8" s="2847">
        <f>CT8-DC8</f>
        <v/>
      </c>
      <c r="DW8" s="2847">
        <f>CW8-DD8</f>
        <v/>
      </c>
    </row>
    <row customHeight="1" ht="15" r="9">
      <c r="A9" s="443" t="n"/>
      <c r="B9" s="440" t="inlineStr">
        <is>
          <t>ARPU Entrant</t>
        </is>
      </c>
      <c r="C9" s="558" t="inlineStr">
        <is>
          <t>IND3</t>
        </is>
      </c>
      <c r="D9" s="561" t="n">
        <v>59.60658663575425</v>
      </c>
      <c r="E9" s="581" t="n">
        <v>34.52277609161795</v>
      </c>
      <c r="F9" s="581" t="n">
        <v>25.08381054413631</v>
      </c>
      <c r="G9" s="581" t="n">
        <v>31.55886928004761</v>
      </c>
      <c r="H9" s="582" t="n">
        <v>0.8887427843759657</v>
      </c>
      <c r="I9" s="2779" t="n"/>
      <c r="J9" s="561" t="n">
        <v>40.76540832354826</v>
      </c>
      <c r="K9" s="581" t="n">
        <v>34.52076135435451</v>
      </c>
      <c r="L9" s="581" t="n">
        <v>6.244646969193752</v>
      </c>
      <c r="M9" s="581" t="n">
        <v>29.62644469549057</v>
      </c>
      <c r="N9" s="582" t="n">
        <v>0.375980437158332</v>
      </c>
      <c r="O9" s="3787" t="n"/>
      <c r="P9" s="561" t="n">
        <v>24.78714722347432</v>
      </c>
      <c r="Q9" s="581" t="n">
        <v>34.51792302966037</v>
      </c>
      <c r="R9" s="581" t="n">
        <v>-9.730775806186042</v>
      </c>
      <c r="S9" s="581" t="n">
        <v>30.87016913189632</v>
      </c>
      <c r="T9" s="582" t="n">
        <v>-0.1970517842785892</v>
      </c>
      <c r="U9" s="482" t="n"/>
      <c r="V9" s="617" t="n">
        <v>40.74753372089296</v>
      </c>
      <c r="W9" s="618" t="n">
        <v>34.5151779832116</v>
      </c>
      <c r="X9" s="618" t="n">
        <v>54.89877155253702</v>
      </c>
      <c r="Y9" s="618" t="n">
        <v>6.23235573768136</v>
      </c>
      <c r="Z9" s="618" t="n">
        <v>-14.15123783164406</v>
      </c>
      <c r="AA9" s="618" t="n">
        <v>29.90967595295922</v>
      </c>
      <c r="AB9" s="582" t="n">
        <v>0.3623528982720878</v>
      </c>
      <c r="AC9" s="482" t="n"/>
      <c r="AD9" s="561" t="n"/>
      <c r="AE9" s="581" t="n"/>
      <c r="AF9" s="581" t="n"/>
      <c r="AG9" s="581" t="n"/>
      <c r="AH9" s="581" t="n"/>
      <c r="AI9" s="581" t="n"/>
      <c r="AJ9" s="582" t="n"/>
      <c r="AK9" s="482" t="n"/>
      <c r="AL9" s="561" t="n"/>
      <c r="AM9" s="581" t="n"/>
      <c r="AN9" s="581" t="n"/>
      <c r="AO9" s="581" t="n"/>
      <c r="AP9" s="581" t="n"/>
      <c r="AQ9" s="581" t="n"/>
      <c r="AR9" s="581" t="n"/>
      <c r="AS9" s="582" t="n"/>
      <c r="AT9" s="2862" t="n"/>
      <c r="AU9" s="561" t="n"/>
      <c r="AV9" s="581" t="n"/>
      <c r="AW9" s="581" t="n"/>
      <c r="AX9" s="581" t="n"/>
      <c r="AY9" s="581" t="n"/>
      <c r="AZ9" s="581" t="n"/>
      <c r="BA9" s="582" t="n"/>
      <c r="BB9" s="2862" t="n"/>
      <c r="BC9" s="561" t="n"/>
      <c r="BD9" s="581" t="n"/>
      <c r="BE9" s="581" t="n"/>
      <c r="BF9" s="581" t="n"/>
      <c r="BG9" s="581" t="n"/>
      <c r="BH9" s="581" t="n"/>
      <c r="BI9" s="582" t="n"/>
      <c r="BJ9" s="2862" t="n"/>
      <c r="BK9" s="561" t="n"/>
      <c r="BL9" s="581" t="n"/>
      <c r="BM9" s="581" t="n"/>
      <c r="BN9" s="581" t="n"/>
      <c r="BO9" s="581" t="n"/>
      <c r="BP9" s="581" t="n"/>
      <c r="BQ9" s="581" t="n"/>
      <c r="BR9" s="582" t="n"/>
      <c r="BS9" s="2862" t="n"/>
      <c r="BT9" s="561" t="n"/>
      <c r="BU9" s="581" t="n"/>
      <c r="BV9" s="581" t="n"/>
      <c r="BW9" s="581" t="n"/>
      <c r="BX9" s="581" t="n"/>
      <c r="BY9" s="581" t="n"/>
      <c r="BZ9" s="582" t="n"/>
      <c r="CA9" s="2862" t="n"/>
      <c r="CB9" s="561" t="n"/>
      <c r="CC9" s="581" t="n"/>
      <c r="CD9" s="581" t="n"/>
      <c r="CE9" s="581" t="n"/>
      <c r="CF9" s="581" t="n"/>
      <c r="CG9" s="581" t="n"/>
      <c r="CH9" s="582" t="n"/>
      <c r="CI9" s="2862" t="n"/>
      <c r="CJ9" s="561" t="n"/>
      <c r="CK9" s="581" t="n"/>
      <c r="CL9" s="581" t="n"/>
      <c r="CM9" s="581" t="n"/>
      <c r="CN9" s="581" t="n"/>
      <c r="CO9" s="581" t="n"/>
      <c r="CP9" s="582" t="n"/>
      <c r="CQ9" s="482" t="n"/>
      <c r="CR9" s="581" t="n">
        <v>42.13823846093724</v>
      </c>
      <c r="CS9" s="581" t="n">
        <v>34.49739474298305</v>
      </c>
      <c r="CT9" s="581" t="n">
        <v>44.92644204855522</v>
      </c>
      <c r="CU9" s="581" t="n">
        <v>7.640843717954191</v>
      </c>
      <c r="CV9" s="581" t="n">
        <v>-2.788203587617986</v>
      </c>
      <c r="CW9" s="581" t="n">
        <v>30.32222526726952</v>
      </c>
      <c r="CX9" s="667">
        <f>IFERROR(+CR9/CW9-1,"-")</f>
        <v/>
      </c>
      <c r="CY9" s="39" t="n"/>
      <c r="CZ9" s="581" t="n">
        <v>34.4844221724316</v>
      </c>
      <c r="DA9" s="581" t="n">
        <v>44.54106283397895</v>
      </c>
      <c r="DB9" s="581" t="n"/>
      <c r="DC9" s="581" t="n"/>
      <c r="DD9" s="581" t="n">
        <v>32.98429041283462</v>
      </c>
      <c r="DE9" s="353">
        <f>+CZ9/DD9-1</f>
        <v/>
      </c>
      <c r="DF9" s="353">
        <f>+DA9/DD9-1</f>
        <v/>
      </c>
      <c r="DG9" s="353">
        <f>+DB9/DD9-1</f>
        <v/>
      </c>
      <c r="DH9" s="582">
        <f>+DC9/DD9-1</f>
        <v/>
      </c>
      <c r="DI9" s="678" t="n"/>
      <c r="DU9" s="2847">
        <f>(CS9-CZ9)*10^6</f>
        <v/>
      </c>
      <c r="DV9" s="2847">
        <f>(CT9-DC9)*10^6</f>
        <v/>
      </c>
      <c r="DW9" s="2847">
        <f>(CW9-DD9)*10^6</f>
        <v/>
      </c>
    </row>
    <row customHeight="1" ht="5.25" r="10">
      <c r="A10" s="435" t="n"/>
      <c r="B10" s="441" t="n"/>
      <c r="C10" s="558" t="inlineStr">
        <is>
          <t>IND4</t>
        </is>
      </c>
      <c r="D10" s="562" t="n"/>
      <c r="E10" s="583" t="n"/>
      <c r="F10" s="583" t="n"/>
      <c r="G10" s="583" t="n"/>
      <c r="H10" s="584" t="n"/>
      <c r="I10" s="3069" t="n"/>
      <c r="J10" s="562" t="n"/>
      <c r="K10" s="583" t="n"/>
      <c r="L10" s="583" t="n"/>
      <c r="M10" s="583" t="n"/>
      <c r="N10" s="584" t="n"/>
      <c r="O10" s="3788" t="n"/>
      <c r="P10" s="562" t="n"/>
      <c r="Q10" s="583" t="n"/>
      <c r="R10" s="583" t="n"/>
      <c r="S10" s="583" t="n"/>
      <c r="T10" s="584" t="n"/>
      <c r="U10" s="619" t="n"/>
      <c r="V10" s="620" t="n"/>
      <c r="W10" s="621" t="n"/>
      <c r="X10" s="621" t="n"/>
      <c r="Y10" s="621" t="n"/>
      <c r="Z10" s="621" t="n"/>
      <c r="AA10" s="621" t="n"/>
      <c r="AB10" s="584" t="n"/>
      <c r="AC10" s="619" t="n"/>
      <c r="AD10" s="562" t="n"/>
      <c r="AE10" s="583" t="n"/>
      <c r="AF10" s="583" t="n"/>
      <c r="AG10" s="583" t="n"/>
      <c r="AH10" s="583" t="n"/>
      <c r="AI10" s="583" t="n"/>
      <c r="AJ10" s="642" t="n"/>
      <c r="AK10" s="619" t="n"/>
      <c r="AL10" s="562" t="n"/>
      <c r="AM10" s="583" t="n"/>
      <c r="AN10" s="583" t="n"/>
      <c r="AO10" s="583" t="n"/>
      <c r="AP10" s="583" t="n"/>
      <c r="AQ10" s="583" t="n"/>
      <c r="AR10" s="583" t="n"/>
      <c r="AS10" s="642" t="n"/>
      <c r="AT10" s="3161" t="n"/>
      <c r="AU10" s="562" t="n"/>
      <c r="AV10" s="583" t="n"/>
      <c r="AW10" s="583" t="n"/>
      <c r="AX10" s="583" t="n"/>
      <c r="AY10" s="583" t="n"/>
      <c r="AZ10" s="583" t="n"/>
      <c r="BA10" s="642" t="n"/>
      <c r="BB10" s="3161" t="n"/>
      <c r="BC10" s="562" t="n"/>
      <c r="BD10" s="583" t="n"/>
      <c r="BE10" s="583" t="n"/>
      <c r="BF10" s="583" t="n"/>
      <c r="BG10" s="583" t="n"/>
      <c r="BH10" s="583" t="n"/>
      <c r="BI10" s="642" t="n"/>
      <c r="BJ10" s="3161" t="n"/>
      <c r="BK10" s="562" t="n"/>
      <c r="BL10" s="583" t="n"/>
      <c r="BM10" s="583" t="n"/>
      <c r="BN10" s="583" t="n"/>
      <c r="BO10" s="583" t="n"/>
      <c r="BP10" s="583" t="n"/>
      <c r="BQ10" s="583" t="n"/>
      <c r="BR10" s="642" t="n"/>
      <c r="BS10" s="3161" t="n"/>
      <c r="BT10" s="562" t="n"/>
      <c r="BU10" s="583" t="n"/>
      <c r="BV10" s="583" t="n"/>
      <c r="BW10" s="583" t="n"/>
      <c r="BX10" s="583" t="n"/>
      <c r="BY10" s="583" t="n"/>
      <c r="BZ10" s="642" t="n"/>
      <c r="CA10" s="3161" t="n"/>
      <c r="CB10" s="562" t="n"/>
      <c r="CC10" s="583" t="n"/>
      <c r="CD10" s="583" t="n"/>
      <c r="CE10" s="583" t="n"/>
      <c r="CF10" s="583" t="n"/>
      <c r="CG10" s="583" t="n"/>
      <c r="CH10" s="642" t="n"/>
      <c r="CI10" s="3161" t="n"/>
      <c r="CJ10" s="562" t="n"/>
      <c r="CK10" s="583" t="n"/>
      <c r="CL10" s="583" t="n"/>
      <c r="CM10" s="583" t="n"/>
      <c r="CN10" s="583" t="n"/>
      <c r="CO10" s="583" t="n"/>
      <c r="CP10" s="642" t="n"/>
      <c r="CQ10" s="659" t="n"/>
      <c r="CR10" s="583" t="n"/>
      <c r="CS10" s="583" t="n"/>
      <c r="CT10" s="583" t="n"/>
      <c r="CU10" s="583" t="n"/>
      <c r="CV10" s="583" t="n"/>
      <c r="CW10" s="583" t="n"/>
      <c r="CX10" s="582">
        <f>IFERROR(+CR10/CW10-1,"-")</f>
        <v/>
      </c>
      <c r="CY10" s="666" t="n"/>
      <c r="CZ10" s="583" t="n"/>
      <c r="DA10" s="583" t="n"/>
      <c r="DB10" s="583" t="n"/>
      <c r="DC10" s="583" t="n"/>
      <c r="DD10" s="583" t="n"/>
      <c r="DE10" s="673" t="n"/>
      <c r="DF10" s="673" t="n"/>
      <c r="DG10" s="673" t="n"/>
      <c r="DH10" s="642" t="n"/>
      <c r="DI10" s="678" t="n"/>
      <c r="DU10" s="2847">
        <f>(CS10-CZ10)*10^6</f>
        <v/>
      </c>
      <c r="DV10" s="2847">
        <f>(CT10-DC10)*10^6</f>
        <v/>
      </c>
      <c r="DW10" s="2847">
        <f>(CW10-DD10)*10^6</f>
        <v/>
      </c>
    </row>
    <row customHeight="1" ht="15" r="11">
      <c r="A11" s="556" t="inlineStr">
        <is>
          <t>ARPU Prépayé</t>
        </is>
      </c>
      <c r="B11" s="557" t="n"/>
      <c r="C11" s="558" t="inlineStr">
        <is>
          <t>IND5</t>
        </is>
      </c>
      <c r="D11" s="559" t="n">
        <v>1064.473194974845</v>
      </c>
      <c r="E11" s="577" t="n">
        <v>1096.26952997487</v>
      </c>
      <c r="F11" s="577" t="n">
        <v>-31.79633500002546</v>
      </c>
      <c r="G11" s="577" t="n">
        <v>1183.237440779764</v>
      </c>
      <c r="H11" s="578" t="n">
        <v>-0.1003722851489997</v>
      </c>
      <c r="I11" s="3789" t="n"/>
      <c r="J11" s="559" t="n">
        <v>853.9583060198854</v>
      </c>
      <c r="K11" s="577" t="n">
        <v>1026.986674396213</v>
      </c>
      <c r="L11" s="577" t="n">
        <v>-173.0283683763273</v>
      </c>
      <c r="M11" s="577" t="n">
        <v>1060.303564562582</v>
      </c>
      <c r="N11" s="578" t="n">
        <v>-0.1946096056253683</v>
      </c>
      <c r="O11" s="3304" t="n"/>
      <c r="P11" s="559" t="n">
        <v>964.6624685085875</v>
      </c>
      <c r="Q11" s="577" t="n">
        <v>1166.950352995555</v>
      </c>
      <c r="R11" s="577" t="n">
        <v>-202.2878844869673</v>
      </c>
      <c r="S11" s="577" t="n">
        <v>1116.91213808535</v>
      </c>
      <c r="T11" s="578" t="n">
        <v>-0.1363130226498875</v>
      </c>
      <c r="U11" s="481" t="n"/>
      <c r="V11" s="613" t="n">
        <v>873.4194224042731</v>
      </c>
      <c r="W11" s="614" t="n">
        <v>1118.26260564151</v>
      </c>
      <c r="X11" s="614" t="n">
        <v>931.1290253434936</v>
      </c>
      <c r="Y11" s="614" t="n">
        <v>-244.8431832372369</v>
      </c>
      <c r="Z11" s="614" t="n">
        <v>-57.70960293922053</v>
      </c>
      <c r="AA11" s="614" t="n">
        <v>1106.405376400185</v>
      </c>
      <c r="AB11" s="578" t="n">
        <v>-0.2105791954427756</v>
      </c>
      <c r="AC11" s="481" t="n"/>
      <c r="AD11" s="559" t="n"/>
      <c r="AE11" s="577" t="n"/>
      <c r="AF11" s="577" t="n"/>
      <c r="AG11" s="577" t="n"/>
      <c r="AH11" s="577" t="n"/>
      <c r="AI11" s="577" t="n"/>
      <c r="AJ11" s="643" t="n"/>
      <c r="AK11" s="481" t="n"/>
      <c r="AL11" s="559" t="n"/>
      <c r="AM11" s="577" t="n"/>
      <c r="AN11" s="577" t="n"/>
      <c r="AO11" s="577" t="n"/>
      <c r="AP11" s="577" t="n"/>
      <c r="AQ11" s="577" t="n"/>
      <c r="AR11" s="577" t="n"/>
      <c r="AS11" s="643" t="n"/>
      <c r="AT11" s="2851" t="n"/>
      <c r="AU11" s="559" t="n"/>
      <c r="AV11" s="577" t="n"/>
      <c r="AW11" s="577" t="n"/>
      <c r="AX11" s="577" t="n"/>
      <c r="AY11" s="577" t="n"/>
      <c r="AZ11" s="577" t="n"/>
      <c r="BA11" s="643" t="n"/>
      <c r="BB11" s="2851" t="n"/>
      <c r="BC11" s="559" t="n"/>
      <c r="BD11" s="577" t="n"/>
      <c r="BE11" s="577" t="n"/>
      <c r="BF11" s="577" t="n"/>
      <c r="BG11" s="577" t="n"/>
      <c r="BH11" s="577" t="n"/>
      <c r="BI11" s="643" t="n"/>
      <c r="BJ11" s="2851" t="n"/>
      <c r="BK11" s="559" t="n"/>
      <c r="BL11" s="577" t="n"/>
      <c r="BM11" s="577" t="n"/>
      <c r="BN11" s="577" t="n"/>
      <c r="BO11" s="577" t="n"/>
      <c r="BP11" s="577" t="n"/>
      <c r="BQ11" s="577" t="n"/>
      <c r="BR11" s="643" t="n"/>
      <c r="BS11" s="2851" t="n"/>
      <c r="BT11" s="559" t="n"/>
      <c r="BU11" s="577" t="n"/>
      <c r="BV11" s="577" t="n"/>
      <c r="BW11" s="577" t="n"/>
      <c r="BX11" s="577" t="n"/>
      <c r="BY11" s="577" t="n"/>
      <c r="BZ11" s="643" t="n"/>
      <c r="CA11" s="2851" t="n"/>
      <c r="CB11" s="559" t="n"/>
      <c r="CC11" s="577" t="n"/>
      <c r="CD11" s="577" t="n"/>
      <c r="CE11" s="577" t="n"/>
      <c r="CF11" s="577" t="n"/>
      <c r="CG11" s="577" t="n"/>
      <c r="CH11" s="643" t="n"/>
      <c r="CI11" s="2851" t="n"/>
      <c r="CJ11" s="559" t="n"/>
      <c r="CK11" s="577" t="n"/>
      <c r="CL11" s="577" t="n"/>
      <c r="CM11" s="577" t="n"/>
      <c r="CN11" s="577" t="n"/>
      <c r="CO11" s="577" t="n"/>
      <c r="CP11" s="643" t="n"/>
      <c r="CQ11" s="499" t="n"/>
      <c r="CR11" s="577" t="n">
        <v>956.227184198588</v>
      </c>
      <c r="CS11" s="577" t="n">
        <v>1101.546523919976</v>
      </c>
      <c r="CT11" s="577" t="n">
        <v>952.6690138990416</v>
      </c>
      <c r="CU11" s="577" t="n">
        <v>-145.3193397213884</v>
      </c>
      <c r="CV11" s="577" t="n">
        <v>3.558170299546418</v>
      </c>
      <c r="CW11" s="577" t="n">
        <v>1110.538561417589</v>
      </c>
      <c r="CX11" s="668">
        <f>IFERROR(+CR11/CW11-1,"-")</f>
        <v/>
      </c>
      <c r="CY11" s="666" t="n"/>
      <c r="CZ11" s="577" t="n">
        <v>1134.62959424971</v>
      </c>
      <c r="DA11" s="577" t="n">
        <v>1062.45122295261</v>
      </c>
      <c r="DB11" s="577" t="n"/>
      <c r="DC11" s="577" t="n"/>
      <c r="DD11" s="577" t="n">
        <v>1043.252979079231</v>
      </c>
      <c r="DE11" s="475">
        <f>+CZ11/DD11-1</f>
        <v/>
      </c>
      <c r="DF11" s="475">
        <f>+DA11/DD11-1</f>
        <v/>
      </c>
      <c r="DG11" s="475">
        <f>+DB11/DD11-1</f>
        <v/>
      </c>
      <c r="DH11" s="643">
        <f>+DC11/DD11-1</f>
        <v/>
      </c>
      <c r="DI11" s="678" t="n"/>
      <c r="DU11" s="2847">
        <f>(CS11-CZ11)*10^6</f>
        <v/>
      </c>
      <c r="DV11" s="2847">
        <f>(CT11-DC11)*10^6</f>
        <v/>
      </c>
      <c r="DW11" s="2847">
        <f>(CW11-DD11)*10^6</f>
        <v/>
      </c>
    </row>
    <row customHeight="1" ht="15" r="12">
      <c r="A12" s="438" t="n"/>
      <c r="B12" s="439" t="inlineStr">
        <is>
          <t>ARPU Sortant</t>
        </is>
      </c>
      <c r="C12" s="558" t="inlineStr">
        <is>
          <t>IND6</t>
        </is>
      </c>
      <c r="D12" s="560" t="n">
        <v>1004.359871979178</v>
      </c>
      <c r="E12" s="579" t="n">
        <v>1061.822631233765</v>
      </c>
      <c r="F12" s="579" t="n">
        <v>-57.46275925458758</v>
      </c>
      <c r="G12" s="579" t="n">
        <v>1151.76903531838</v>
      </c>
      <c r="H12" s="580" t="n">
        <v>-0.1279850029120246</v>
      </c>
      <c r="I12" s="2779" t="n"/>
      <c r="J12" s="560" t="n">
        <v>812.9905380859101</v>
      </c>
      <c r="K12" s="579" t="n">
        <v>992.5426345150294</v>
      </c>
      <c r="L12" s="579" t="n">
        <v>-179.5520964291193</v>
      </c>
      <c r="M12" s="579" t="n">
        <v>1030.787309165612</v>
      </c>
      <c r="N12" s="580" t="n">
        <v>-0.2112916691378368</v>
      </c>
      <c r="O12" s="3786" t="n"/>
      <c r="P12" s="560" t="n">
        <v>940.5925534855062</v>
      </c>
      <c r="Q12" s="579" t="n">
        <v>1132.510541280383</v>
      </c>
      <c r="R12" s="579" t="n">
        <v>-191.9179877948773</v>
      </c>
      <c r="S12" s="579" t="n">
        <v>1086.134667745825</v>
      </c>
      <c r="T12" s="580" t="n">
        <v>-0.1340000633276707</v>
      </c>
      <c r="U12" s="483" t="n"/>
      <c r="V12" s="615" t="n">
        <v>832.6950510628519</v>
      </c>
      <c r="W12" s="616" t="n">
        <v>1083.82683271306</v>
      </c>
      <c r="X12" s="616" t="n">
        <v>875.1849482430226</v>
      </c>
      <c r="Y12" s="616" t="n">
        <v>-251.131781650208</v>
      </c>
      <c r="Z12" s="616" t="n">
        <v>-42.48989718017071</v>
      </c>
      <c r="AA12" s="616" t="n">
        <v>1076.571223677954</v>
      </c>
      <c r="AB12" s="580" t="n">
        <v>-0.2265304582282383</v>
      </c>
      <c r="AC12" s="483" t="n"/>
      <c r="AD12" s="560" t="n"/>
      <c r="AE12" s="579" t="n"/>
      <c r="AF12" s="579" t="n"/>
      <c r="AG12" s="579" t="n"/>
      <c r="AH12" s="579" t="n"/>
      <c r="AI12" s="579" t="n"/>
      <c r="AJ12" s="580" t="n"/>
      <c r="AK12" s="483" t="n"/>
      <c r="AL12" s="560" t="n"/>
      <c r="AM12" s="579" t="n"/>
      <c r="AN12" s="579" t="n"/>
      <c r="AO12" s="579" t="n"/>
      <c r="AP12" s="579" t="n"/>
      <c r="AQ12" s="579" t="n"/>
      <c r="AR12" s="579" t="n"/>
      <c r="AS12" s="580" t="n"/>
      <c r="AT12" s="2951" t="n"/>
      <c r="AU12" s="560" t="n"/>
      <c r="AV12" s="579" t="n"/>
      <c r="AW12" s="579" t="n"/>
      <c r="AX12" s="579" t="n"/>
      <c r="AY12" s="579" t="n"/>
      <c r="AZ12" s="579" t="n"/>
      <c r="BA12" s="580" t="n"/>
      <c r="BB12" s="2951" t="n"/>
      <c r="BC12" s="560" t="n"/>
      <c r="BD12" s="579" t="n"/>
      <c r="BE12" s="579" t="n"/>
      <c r="BF12" s="579" t="n"/>
      <c r="BG12" s="579" t="n"/>
      <c r="BH12" s="579" t="n"/>
      <c r="BI12" s="580" t="n"/>
      <c r="BJ12" s="2951" t="n"/>
      <c r="BK12" s="560" t="n"/>
      <c r="BL12" s="579" t="n"/>
      <c r="BM12" s="579" t="n"/>
      <c r="BN12" s="579" t="n"/>
      <c r="BO12" s="579" t="n"/>
      <c r="BP12" s="579" t="n"/>
      <c r="BQ12" s="579" t="n"/>
      <c r="BR12" s="580" t="n"/>
      <c r="BS12" s="2951" t="n"/>
      <c r="BT12" s="560" t="n"/>
      <c r="BU12" s="579" t="n"/>
      <c r="BV12" s="579" t="n"/>
      <c r="BW12" s="579" t="n"/>
      <c r="BX12" s="579" t="n"/>
      <c r="BY12" s="579" t="n"/>
      <c r="BZ12" s="580" t="n"/>
      <c r="CA12" s="2951" t="n"/>
      <c r="CB12" s="560" t="n"/>
      <c r="CC12" s="579" t="n"/>
      <c r="CD12" s="579" t="n"/>
      <c r="CE12" s="579" t="n"/>
      <c r="CF12" s="579" t="n"/>
      <c r="CG12" s="579" t="n"/>
      <c r="CH12" s="580" t="n"/>
      <c r="CI12" s="2951" t="n"/>
      <c r="CJ12" s="560" t="n"/>
      <c r="CK12" s="579" t="n"/>
      <c r="CL12" s="579" t="n"/>
      <c r="CM12" s="579" t="n"/>
      <c r="CN12" s="579" t="n"/>
      <c r="CO12" s="579" t="n"/>
      <c r="CP12" s="580" t="n"/>
      <c r="CQ12" s="482" t="n"/>
      <c r="CR12" s="579" t="n">
        <v>914.0897205330656</v>
      </c>
      <c r="CS12" s="579" t="n">
        <v>1067.126901641515</v>
      </c>
      <c r="CT12" s="579" t="n">
        <v>907.4866105458985</v>
      </c>
      <c r="CU12" s="579" t="n">
        <v>-153.0371811084491</v>
      </c>
      <c r="CV12" s="579" t="n">
        <v>6.603109987167045</v>
      </c>
      <c r="CW12" s="579" t="n">
        <v>1080.30884796739</v>
      </c>
      <c r="CX12" s="667">
        <f>IFERROR(+CR12/CW12-1,"-")</f>
        <v/>
      </c>
      <c r="CY12" s="39" t="n"/>
      <c r="CZ12" s="579" t="n">
        <v>1100.22660528968</v>
      </c>
      <c r="DA12" s="579" t="n">
        <v>1017.881928828382</v>
      </c>
      <c r="DB12" s="579" t="n"/>
      <c r="DC12" s="579" t="n"/>
      <c r="DD12" s="579" t="n">
        <v>1010.332451782294</v>
      </c>
      <c r="DE12" s="449">
        <f>+CZ12/DD12-1</f>
        <v/>
      </c>
      <c r="DF12" s="449">
        <f>+DA12/DD12-1</f>
        <v/>
      </c>
      <c r="DG12" s="449">
        <f>+DB12/DD12-1</f>
        <v/>
      </c>
      <c r="DH12" s="580">
        <f>+DC12/DD12-1</f>
        <v/>
      </c>
      <c r="DI12" s="678" t="n"/>
      <c r="DU12" s="2847">
        <f>(CS12-CZ12)*10^6</f>
        <v/>
      </c>
      <c r="DV12" s="2847">
        <f>(CT12-DC12)*10^6</f>
        <v/>
      </c>
      <c r="DW12" s="2847">
        <f>(CW12-DD12)*10^6</f>
        <v/>
      </c>
    </row>
    <row customHeight="1" ht="15" r="13">
      <c r="A13" s="443" t="n"/>
      <c r="B13" s="440" t="inlineStr">
        <is>
          <t>ARPU Entrant</t>
        </is>
      </c>
      <c r="C13" s="558" t="inlineStr">
        <is>
          <t>IND7</t>
        </is>
      </c>
      <c r="D13" s="561" t="n">
        <v>60.1133229956671</v>
      </c>
      <c r="E13" s="581" t="n">
        <v>34.44689874110512</v>
      </c>
      <c r="F13" s="581" t="n">
        <v>25.66642425456198</v>
      </c>
      <c r="G13" s="581" t="n">
        <v>31.46840546138355</v>
      </c>
      <c r="H13" s="582" t="n">
        <v>0.9102754688169745</v>
      </c>
      <c r="I13" s="2779" t="n"/>
      <c r="J13" s="561" t="n">
        <v>40.96776793397536</v>
      </c>
      <c r="K13" s="581" t="n">
        <v>34.44403988118342</v>
      </c>
      <c r="L13" s="581" t="n">
        <v>6.523728052791938</v>
      </c>
      <c r="M13" s="581" t="n">
        <v>29.51625539697016</v>
      </c>
      <c r="N13" s="582" t="n">
        <v>0.3879730806971096</v>
      </c>
      <c r="O13" s="3787" t="n"/>
      <c r="P13" s="561" t="n">
        <v>24.06991502308135</v>
      </c>
      <c r="Q13" s="581" t="n">
        <v>34.43981171517134</v>
      </c>
      <c r="R13" s="581" t="n">
        <v>-10.36989669208999</v>
      </c>
      <c r="S13" s="581" t="n">
        <v>30.77747033952489</v>
      </c>
      <c r="T13" s="582" t="n">
        <v>-0.2179371872492588</v>
      </c>
      <c r="U13" s="482" t="n"/>
      <c r="V13" s="617" t="n">
        <v>40.72437134142118</v>
      </c>
      <c r="W13" s="618" t="n">
        <v>34.4357729284408</v>
      </c>
      <c r="X13" s="618" t="n">
        <v>55.94407710047095</v>
      </c>
      <c r="Y13" s="618" t="n">
        <v>6.288598412980384</v>
      </c>
      <c r="Z13" s="618" t="n">
        <v>-15.21970575904977</v>
      </c>
      <c r="AA13" s="618" t="n">
        <v>29.83415272223126</v>
      </c>
      <c r="AB13" s="582" t="n">
        <v>0.3650252353597074</v>
      </c>
      <c r="AC13" s="482" t="n"/>
      <c r="AD13" s="561" t="n"/>
      <c r="AE13" s="581" t="n"/>
      <c r="AF13" s="581" t="n"/>
      <c r="AG13" s="581" t="n"/>
      <c r="AH13" s="581" t="n"/>
      <c r="AI13" s="581" t="n"/>
      <c r="AJ13" s="582" t="n"/>
      <c r="AK13" s="482" t="n"/>
      <c r="AL13" s="561" t="n"/>
      <c r="AM13" s="581" t="n"/>
      <c r="AN13" s="581" t="n"/>
      <c r="AO13" s="581" t="n"/>
      <c r="AP13" s="581" t="n"/>
      <c r="AQ13" s="581" t="n"/>
      <c r="AR13" s="581" t="n"/>
      <c r="AS13" s="582" t="n"/>
      <c r="AT13" s="2862" t="n"/>
      <c r="AU13" s="561" t="n"/>
      <c r="AV13" s="581" t="n"/>
      <c r="AW13" s="581" t="n"/>
      <c r="AX13" s="581" t="n"/>
      <c r="AY13" s="581" t="n"/>
      <c r="AZ13" s="581" t="n"/>
      <c r="BA13" s="582" t="n"/>
      <c r="BB13" s="2862" t="n"/>
      <c r="BC13" s="561" t="n"/>
      <c r="BD13" s="581" t="n"/>
      <c r="BE13" s="581" t="n"/>
      <c r="BF13" s="581" t="n"/>
      <c r="BG13" s="581" t="n"/>
      <c r="BH13" s="581" t="n"/>
      <c r="BI13" s="582" t="n"/>
      <c r="BJ13" s="2862" t="n"/>
      <c r="BK13" s="561" t="n"/>
      <c r="BL13" s="581" t="n"/>
      <c r="BM13" s="581" t="n"/>
      <c r="BN13" s="581" t="n"/>
      <c r="BO13" s="581" t="n"/>
      <c r="BP13" s="581" t="n"/>
      <c r="BQ13" s="581" t="n"/>
      <c r="BR13" s="582" t="n"/>
      <c r="BS13" s="2862" t="n"/>
      <c r="BT13" s="561" t="n"/>
      <c r="BU13" s="581" t="n"/>
      <c r="BV13" s="581" t="n"/>
      <c r="BW13" s="581" t="n"/>
      <c r="BX13" s="581" t="n"/>
      <c r="BY13" s="581" t="n"/>
      <c r="BZ13" s="582" t="n"/>
      <c r="CA13" s="2862" t="n"/>
      <c r="CB13" s="561" t="n"/>
      <c r="CC13" s="581" t="n"/>
      <c r="CD13" s="581" t="n"/>
      <c r="CE13" s="581" t="n"/>
      <c r="CF13" s="581" t="n"/>
      <c r="CG13" s="581" t="n"/>
      <c r="CH13" s="582" t="n"/>
      <c r="CI13" s="2862" t="n"/>
      <c r="CJ13" s="561" t="n"/>
      <c r="CK13" s="581" t="n"/>
      <c r="CL13" s="581" t="n"/>
      <c r="CM13" s="581" t="n"/>
      <c r="CN13" s="581" t="n"/>
      <c r="CO13" s="581" t="n"/>
      <c r="CP13" s="582" t="n"/>
      <c r="CQ13" s="482" t="n"/>
      <c r="CR13" s="581" t="n">
        <v>42.1374636655224</v>
      </c>
      <c r="CS13" s="581" t="n">
        <v>34.41962227846172</v>
      </c>
      <c r="CT13" s="581" t="n">
        <v>45.1824033531431</v>
      </c>
      <c r="CU13" s="581" t="n">
        <v>7.717841387060673</v>
      </c>
      <c r="CV13" s="581" t="n">
        <v>-3.044939687620705</v>
      </c>
      <c r="CW13" s="581" t="n">
        <v>30.2297134501989</v>
      </c>
      <c r="CX13" s="667">
        <f>IFERROR(+CR13/CW13-1,"-")</f>
        <v/>
      </c>
      <c r="CY13" s="39" t="n"/>
      <c r="CZ13" s="581" t="n">
        <v>34.4029889600342</v>
      </c>
      <c r="DA13" s="581" t="n">
        <v>44.56929412422826</v>
      </c>
      <c r="DB13" s="581" t="n"/>
      <c r="DC13" s="581" t="n"/>
      <c r="DD13" s="581" t="n">
        <v>32.92052729693709</v>
      </c>
      <c r="DE13" s="353">
        <f>+CZ13/DD13-1</f>
        <v/>
      </c>
      <c r="DF13" s="353">
        <f>+DA13/DD13-1</f>
        <v/>
      </c>
      <c r="DG13" s="353">
        <f>+DB13/DD13-1</f>
        <v/>
      </c>
      <c r="DH13" s="582">
        <f>+DC13/DD13-1</f>
        <v/>
      </c>
      <c r="DI13" s="678" t="n"/>
      <c r="DU13" s="2847">
        <f>(CS13-CZ13)*10^6</f>
        <v/>
      </c>
      <c r="DV13" s="2847">
        <f>(CT13-DC13)*10^6</f>
        <v/>
      </c>
      <c r="DW13" s="2847">
        <f>(CW13-DD13)*10^6</f>
        <v/>
      </c>
    </row>
    <row customHeight="1" ht="6" r="14">
      <c r="A14" s="435" t="n"/>
      <c r="B14" s="441" t="n"/>
      <c r="C14" s="558" t="inlineStr">
        <is>
          <t>IND8</t>
        </is>
      </c>
      <c r="D14" s="562" t="n"/>
      <c r="E14" s="583" t="n"/>
      <c r="F14" s="583" t="n"/>
      <c r="G14" s="583" t="n"/>
      <c r="H14" s="584" t="n"/>
      <c r="I14" s="3069" t="n"/>
      <c r="J14" s="562" t="n"/>
      <c r="K14" s="583" t="n"/>
      <c r="L14" s="583" t="n"/>
      <c r="M14" s="583" t="n"/>
      <c r="N14" s="584" t="n"/>
      <c r="O14" s="3788" t="n"/>
      <c r="P14" s="562" t="n"/>
      <c r="Q14" s="583" t="n"/>
      <c r="R14" s="583" t="n"/>
      <c r="S14" s="583" t="n"/>
      <c r="T14" s="584" t="n"/>
      <c r="U14" s="619" t="n"/>
      <c r="V14" s="620" t="n"/>
      <c r="W14" s="621" t="n"/>
      <c r="X14" s="621" t="n"/>
      <c r="Y14" s="621" t="n"/>
      <c r="Z14" s="621" t="n"/>
      <c r="AA14" s="621" t="n"/>
      <c r="AB14" s="584" t="n"/>
      <c r="AC14" s="619" t="n"/>
      <c r="AD14" s="562" t="n"/>
      <c r="AE14" s="583" t="n"/>
      <c r="AF14" s="583" t="n"/>
      <c r="AG14" s="583" t="n"/>
      <c r="AH14" s="583" t="n"/>
      <c r="AI14" s="583" t="n"/>
      <c r="AJ14" s="642" t="n"/>
      <c r="AK14" s="619" t="n"/>
      <c r="AL14" s="562" t="n"/>
      <c r="AM14" s="583" t="n"/>
      <c r="AN14" s="583" t="n"/>
      <c r="AO14" s="583" t="n"/>
      <c r="AP14" s="583" t="n"/>
      <c r="AQ14" s="583" t="n"/>
      <c r="AR14" s="583" t="n"/>
      <c r="AS14" s="642" t="n"/>
      <c r="AT14" s="3161" t="n"/>
      <c r="AU14" s="562" t="n"/>
      <c r="AV14" s="583" t="n"/>
      <c r="AW14" s="583" t="n"/>
      <c r="AX14" s="583" t="n"/>
      <c r="AY14" s="583" t="n"/>
      <c r="AZ14" s="583" t="n"/>
      <c r="BA14" s="642" t="n"/>
      <c r="BB14" s="3161" t="n"/>
      <c r="BC14" s="562" t="n"/>
      <c r="BD14" s="583" t="n"/>
      <c r="BE14" s="583" t="n"/>
      <c r="BF14" s="583" t="n"/>
      <c r="BG14" s="583" t="n"/>
      <c r="BH14" s="583" t="n"/>
      <c r="BI14" s="642" t="n"/>
      <c r="BJ14" s="3161" t="n"/>
      <c r="BK14" s="562" t="n"/>
      <c r="BL14" s="583" t="n"/>
      <c r="BM14" s="583" t="n"/>
      <c r="BN14" s="583" t="n"/>
      <c r="BO14" s="583" t="n"/>
      <c r="BP14" s="583" t="n"/>
      <c r="BQ14" s="583" t="n"/>
      <c r="BR14" s="642" t="n"/>
      <c r="BS14" s="3161" t="n"/>
      <c r="BT14" s="562" t="n"/>
      <c r="BU14" s="583" t="n"/>
      <c r="BV14" s="583" t="n"/>
      <c r="BW14" s="583" t="n"/>
      <c r="BX14" s="583" t="n"/>
      <c r="BY14" s="583" t="n"/>
      <c r="BZ14" s="642" t="n"/>
      <c r="CA14" s="3161" t="n"/>
      <c r="CB14" s="562" t="n"/>
      <c r="CC14" s="583" t="n"/>
      <c r="CD14" s="583" t="n"/>
      <c r="CE14" s="583" t="n"/>
      <c r="CF14" s="583" t="n"/>
      <c r="CG14" s="583" t="n"/>
      <c r="CH14" s="642" t="n"/>
      <c r="CI14" s="3161" t="n"/>
      <c r="CJ14" s="562" t="n"/>
      <c r="CK14" s="583" t="n"/>
      <c r="CL14" s="583" t="n"/>
      <c r="CM14" s="583" t="n"/>
      <c r="CN14" s="583" t="n"/>
      <c r="CO14" s="583" t="n"/>
      <c r="CP14" s="642" t="n"/>
      <c r="CQ14" s="659" t="n"/>
      <c r="CR14" s="583" t="n"/>
      <c r="CS14" s="583" t="n"/>
      <c r="CT14" s="583" t="n"/>
      <c r="CU14" s="583" t="n"/>
      <c r="CV14" s="583" t="n"/>
      <c r="CW14" s="583" t="n"/>
      <c r="CX14" s="582">
        <f>IFERROR(+CR14/CW14-1,"-")</f>
        <v/>
      </c>
      <c r="CY14" s="666" t="n"/>
      <c r="CZ14" s="583" t="n"/>
      <c r="DA14" s="583" t="n"/>
      <c r="DB14" s="583" t="n"/>
      <c r="DC14" s="583" t="n"/>
      <c r="DD14" s="583" t="n"/>
      <c r="DE14" s="673" t="n"/>
      <c r="DF14" s="673" t="n"/>
      <c r="DG14" s="673" t="n"/>
      <c r="DH14" s="642" t="n"/>
      <c r="DI14" s="678" t="n"/>
      <c r="DU14" s="2847">
        <f>(CS14-CZ14)*10^6</f>
        <v/>
      </c>
      <c r="DV14" s="2847">
        <f>(CT14-DC14)*10^6</f>
        <v/>
      </c>
      <c r="DW14" s="2847">
        <f>(CW14-DD14)*10^6</f>
        <v/>
      </c>
    </row>
    <row customHeight="1" ht="15" r="15">
      <c r="A15" s="556" t="inlineStr">
        <is>
          <t>ARPU Postpayé</t>
        </is>
      </c>
      <c r="B15" s="557" t="n"/>
      <c r="C15" s="558" t="inlineStr">
        <is>
          <t>IND9</t>
        </is>
      </c>
      <c r="D15" s="559" t="n">
        <v>3690.789421446605</v>
      </c>
      <c r="E15" s="577" t="n">
        <v>4153.360928626516</v>
      </c>
      <c r="F15" s="577" t="n">
        <v>-462.5715071799118</v>
      </c>
      <c r="G15" s="577" t="n">
        <v>4623.267985689506</v>
      </c>
      <c r="H15" s="578" t="n">
        <v>-0.201692518610044</v>
      </c>
      <c r="I15" s="3789" t="n"/>
      <c r="J15" s="559" t="n">
        <v>4083.912242215794</v>
      </c>
      <c r="K15" s="577" t="n">
        <v>3995.910419514092</v>
      </c>
      <c r="L15" s="577" t="n">
        <v>88.00182270170217</v>
      </c>
      <c r="M15" s="577" t="n">
        <v>4380.518563800723</v>
      </c>
      <c r="N15" s="578" t="n">
        <v>-0.06771032179523084</v>
      </c>
      <c r="O15" s="3304" t="n"/>
      <c r="P15" s="559" t="n">
        <v>4200.415109240589</v>
      </c>
      <c r="Q15" s="577" t="n">
        <v>4171.257774082108</v>
      </c>
      <c r="R15" s="577" t="n">
        <v>29.15733515848115</v>
      </c>
      <c r="S15" s="577" t="n">
        <v>4969.555430392172</v>
      </c>
      <c r="T15" s="578" t="n">
        <v>-0.1547704481668063</v>
      </c>
      <c r="U15" s="481" t="n"/>
      <c r="V15" s="613" t="n">
        <v>3764.644240286292</v>
      </c>
      <c r="W15" s="614" t="n">
        <v>4141.52007616788</v>
      </c>
      <c r="X15" s="614" t="n">
        <v>4116.863464157588</v>
      </c>
      <c r="Y15" s="614" t="n">
        <v>-376.8758358815876</v>
      </c>
      <c r="Z15" s="614" t="n">
        <v>-352.219223871296</v>
      </c>
      <c r="AA15" s="614" t="n">
        <v>4334.961771973924</v>
      </c>
      <c r="AB15" s="578" t="n">
        <v>-0.1315622978211266</v>
      </c>
      <c r="AC15" s="481" t="n"/>
      <c r="AD15" s="559" t="n"/>
      <c r="AE15" s="577" t="n"/>
      <c r="AF15" s="577" t="n"/>
      <c r="AG15" s="577" t="n"/>
      <c r="AH15" s="577" t="n"/>
      <c r="AI15" s="577" t="n"/>
      <c r="AJ15" s="643" t="n"/>
      <c r="AK15" s="481" t="n"/>
      <c r="AL15" s="559" t="n"/>
      <c r="AM15" s="577" t="n"/>
      <c r="AN15" s="577" t="n"/>
      <c r="AO15" s="577" t="n"/>
      <c r="AP15" s="577" t="n"/>
      <c r="AQ15" s="577" t="n"/>
      <c r="AR15" s="577" t="n"/>
      <c r="AS15" s="643" t="n"/>
      <c r="AT15" s="2851" t="n"/>
      <c r="AU15" s="559" t="n"/>
      <c r="AV15" s="577" t="n"/>
      <c r="AW15" s="577" t="n"/>
      <c r="AX15" s="577" t="n"/>
      <c r="AY15" s="577" t="n"/>
      <c r="AZ15" s="577" t="n"/>
      <c r="BA15" s="643" t="n"/>
      <c r="BB15" s="2851" t="n"/>
      <c r="BC15" s="559" t="n"/>
      <c r="BD15" s="577" t="n"/>
      <c r="BE15" s="577" t="n"/>
      <c r="BF15" s="577" t="n"/>
      <c r="BG15" s="577" t="n"/>
      <c r="BH15" s="577" t="n"/>
      <c r="BI15" s="643" t="n"/>
      <c r="BJ15" s="2851" t="n"/>
      <c r="BK15" s="559" t="n"/>
      <c r="BL15" s="577" t="n"/>
      <c r="BM15" s="577" t="n"/>
      <c r="BN15" s="577" t="n"/>
      <c r="BO15" s="577" t="n"/>
      <c r="BP15" s="577" t="n"/>
      <c r="BQ15" s="577" t="n"/>
      <c r="BR15" s="643" t="n"/>
      <c r="BS15" s="2851" t="n"/>
      <c r="BT15" s="559" t="n"/>
      <c r="BU15" s="577" t="n"/>
      <c r="BV15" s="577" t="n"/>
      <c r="BW15" s="577" t="n"/>
      <c r="BX15" s="577" t="n"/>
      <c r="BY15" s="577" t="n"/>
      <c r="BZ15" s="643" t="n"/>
      <c r="CA15" s="2851" t="n"/>
      <c r="CB15" s="559" t="n"/>
      <c r="CC15" s="577" t="n"/>
      <c r="CD15" s="577" t="n"/>
      <c r="CE15" s="577" t="n"/>
      <c r="CF15" s="577" t="n"/>
      <c r="CG15" s="577" t="n"/>
      <c r="CH15" s="643" t="n"/>
      <c r="CI15" s="2851" t="n"/>
      <c r="CJ15" s="559" t="n"/>
      <c r="CK15" s="577" t="n"/>
      <c r="CL15" s="577" t="n"/>
      <c r="CM15" s="577" t="n"/>
      <c r="CN15" s="577" t="n"/>
      <c r="CO15" s="577" t="n"/>
      <c r="CP15" s="643" t="n"/>
      <c r="CQ15" s="499" t="n"/>
      <c r="CR15" s="577" t="n">
        <v>4073.499875501243</v>
      </c>
      <c r="CS15" s="577" t="n">
        <v>4230.812109092996</v>
      </c>
      <c r="CT15" s="577" t="n">
        <v>4117.772239442138</v>
      </c>
      <c r="CU15" s="577" t="n">
        <v>-157.3122335917533</v>
      </c>
      <c r="CV15" s="577" t="n">
        <v>-44.27236394089505</v>
      </c>
      <c r="CW15" s="577" t="n">
        <v>4667.509268985476</v>
      </c>
      <c r="CX15" s="668">
        <f>IFERROR(+CR15/CW15-1,"-")</f>
        <v/>
      </c>
      <c r="CY15" s="666" t="n"/>
      <c r="CZ15" s="577" t="n">
        <v>4211.04114634154</v>
      </c>
      <c r="DA15" s="577" t="n">
        <v>3904.430746112201</v>
      </c>
      <c r="DB15" s="577" t="n"/>
      <c r="DC15" s="577" t="n"/>
      <c r="DD15" s="577" t="n">
        <v>4792.572326874501</v>
      </c>
      <c r="DE15" s="475">
        <f>+CZ15/DD15-1</f>
        <v/>
      </c>
      <c r="DF15" s="475">
        <f>+DA15/DD15-1</f>
        <v/>
      </c>
      <c r="DG15" s="475">
        <f>+DB15/DD15-1</f>
        <v/>
      </c>
      <c r="DH15" s="643">
        <f>+DC15/DD15-1</f>
        <v/>
      </c>
      <c r="DI15" s="678" t="n"/>
      <c r="DU15" s="2847">
        <f>(CS15-CZ15)*10^6</f>
        <v/>
      </c>
      <c r="DV15" s="2847">
        <f>(CT15-DC15)*10^6</f>
        <v/>
      </c>
      <c r="DW15" s="2847">
        <f>(CW15-DD15)*10^6</f>
        <v/>
      </c>
    </row>
    <row customHeight="1" ht="15" r="16">
      <c r="A16" s="438" t="n"/>
      <c r="B16" s="439" t="inlineStr">
        <is>
          <t>ARPU Sortant</t>
        </is>
      </c>
      <c r="C16" s="558" t="inlineStr">
        <is>
          <t>IND10</t>
        </is>
      </c>
      <c r="D16" s="560" t="n">
        <v>3657.258356527324</v>
      </c>
      <c r="E16" s="579" t="n">
        <v>4114.779119460503</v>
      </c>
      <c r="F16" s="579" t="n">
        <v>-457.5207629331794</v>
      </c>
      <c r="G16" s="579" t="n">
        <v>4586.112857762359</v>
      </c>
      <c r="H16" s="580" t="n">
        <v>-0.2025363374263404</v>
      </c>
      <c r="I16" s="2779" t="n"/>
      <c r="J16" s="560" t="n">
        <v>4053.618601817951</v>
      </c>
      <c r="K16" s="579" t="n">
        <v>3957.279951842212</v>
      </c>
      <c r="L16" s="579" t="n">
        <v>96.33864997573937</v>
      </c>
      <c r="M16" s="579" t="n">
        <v>4344.127920627106</v>
      </c>
      <c r="N16" s="580" t="n">
        <v>-0.06687402491757588</v>
      </c>
      <c r="O16" s="3786" t="n"/>
      <c r="P16" s="560" t="n">
        <v>4137.906559433778</v>
      </c>
      <c r="Q16" s="579" t="n">
        <v>4132.546419935444</v>
      </c>
      <c r="R16" s="579" t="n">
        <v>5.36013949833432</v>
      </c>
      <c r="S16" s="579" t="n">
        <v>4933.033241606453</v>
      </c>
      <c r="T16" s="580" t="n">
        <v>-0.1611841322021459</v>
      </c>
      <c r="U16" s="483" t="n"/>
      <c r="V16" s="615" t="n">
        <v>3722.705131015185</v>
      </c>
      <c r="W16" s="616" t="n">
        <v>4102.73319414316</v>
      </c>
      <c r="X16" s="616" t="n">
        <v>4116.863464157588</v>
      </c>
      <c r="Y16" s="616" t="n">
        <v>-380.0280631279757</v>
      </c>
      <c r="Z16" s="616" t="n">
        <v>-394.1583331424035</v>
      </c>
      <c r="AA16" s="616" t="n">
        <v>4300.466107110902</v>
      </c>
      <c r="AB16" s="580" t="n">
        <v>-0.1343484547268908</v>
      </c>
      <c r="AC16" s="483" t="n"/>
      <c r="AD16" s="560" t="n"/>
      <c r="AE16" s="579" t="n"/>
      <c r="AF16" s="579" t="n"/>
      <c r="AG16" s="579" t="n"/>
      <c r="AH16" s="579" t="n"/>
      <c r="AI16" s="579" t="n"/>
      <c r="AJ16" s="580" t="n"/>
      <c r="AK16" s="483" t="n"/>
      <c r="AL16" s="560" t="n"/>
      <c r="AM16" s="579" t="n"/>
      <c r="AN16" s="579" t="n"/>
      <c r="AO16" s="579" t="n"/>
      <c r="AP16" s="579" t="n"/>
      <c r="AQ16" s="579" t="n"/>
      <c r="AR16" s="579" t="n"/>
      <c r="AS16" s="580" t="n"/>
      <c r="AT16" s="2951" t="n"/>
      <c r="AU16" s="560" t="n"/>
      <c r="AV16" s="579" t="n"/>
      <c r="AW16" s="579" t="n"/>
      <c r="AX16" s="579" t="n"/>
      <c r="AY16" s="579" t="n"/>
      <c r="AZ16" s="579" t="n"/>
      <c r="BA16" s="580" t="n"/>
      <c r="BB16" s="2951" t="n"/>
      <c r="BC16" s="560" t="n"/>
      <c r="BD16" s="579" t="n"/>
      <c r="BE16" s="579" t="n"/>
      <c r="BF16" s="579" t="n"/>
      <c r="BG16" s="579" t="n"/>
      <c r="BH16" s="579" t="n"/>
      <c r="BI16" s="580" t="n"/>
      <c r="BJ16" s="2951" t="n"/>
      <c r="BK16" s="560" t="n"/>
      <c r="BL16" s="579" t="n"/>
      <c r="BM16" s="579" t="n"/>
      <c r="BN16" s="579" t="n"/>
      <c r="BO16" s="579" t="n"/>
      <c r="BP16" s="579" t="n"/>
      <c r="BQ16" s="579" t="n"/>
      <c r="BR16" s="580" t="n"/>
      <c r="BS16" s="2951" t="n"/>
      <c r="BT16" s="560" t="n"/>
      <c r="BU16" s="579" t="n"/>
      <c r="BV16" s="579" t="n"/>
      <c r="BW16" s="579" t="n"/>
      <c r="BX16" s="579" t="n"/>
      <c r="BY16" s="579" t="n"/>
      <c r="BZ16" s="580" t="n"/>
      <c r="CA16" s="2951" t="n"/>
      <c r="CB16" s="560" t="n"/>
      <c r="CC16" s="579" t="n"/>
      <c r="CD16" s="579" t="n"/>
      <c r="CE16" s="579" t="n"/>
      <c r="CF16" s="579" t="n"/>
      <c r="CG16" s="579" t="n"/>
      <c r="CH16" s="580" t="n"/>
      <c r="CI16" s="2951" t="n"/>
      <c r="CJ16" s="560" t="n"/>
      <c r="CK16" s="579" t="n"/>
      <c r="CL16" s="579" t="n"/>
      <c r="CM16" s="579" t="n"/>
      <c r="CN16" s="579" t="n"/>
      <c r="CO16" s="579" t="n"/>
      <c r="CP16" s="580" t="n"/>
      <c r="CQ16" s="482" t="n"/>
      <c r="CR16" s="579" t="n">
        <v>3904.788722976871</v>
      </c>
      <c r="CS16" s="579" t="n">
        <v>4076.129325693699</v>
      </c>
      <c r="CT16" s="579" t="n">
        <v>3991.429623239947</v>
      </c>
      <c r="CU16" s="579" t="n">
        <v>-171.3406027168285</v>
      </c>
      <c r="CV16" s="579" t="n">
        <v>-86.64090026307667</v>
      </c>
      <c r="CW16" s="579" t="n">
        <v>4523.520255640709</v>
      </c>
      <c r="CX16" s="667">
        <f>IFERROR(+CR16/CW16-1,"-")</f>
        <v/>
      </c>
      <c r="CY16" s="39" t="n"/>
      <c r="CZ16" s="579" t="n">
        <v>4172.16121885272</v>
      </c>
      <c r="DA16" s="579" t="n">
        <v>3861.367534178891</v>
      </c>
      <c r="DB16" s="579" t="n"/>
      <c r="DC16" s="579" t="n"/>
      <c r="DD16" s="579" t="n">
        <v>4353.312926999095</v>
      </c>
      <c r="DE16" s="449">
        <f>+CZ16/DD16-1</f>
        <v/>
      </c>
      <c r="DF16" s="449">
        <f>+DA16/DD16-1</f>
        <v/>
      </c>
      <c r="DG16" s="449">
        <f>+DB16/DD16-1</f>
        <v/>
      </c>
      <c r="DH16" s="580">
        <f>+DC16/DD16-1</f>
        <v/>
      </c>
      <c r="DI16" s="678" t="n"/>
      <c r="DU16" s="2847">
        <f>(CS16-CZ16)*10^6</f>
        <v/>
      </c>
      <c r="DV16" s="2847">
        <f>(CT16-DC16)*10^6</f>
        <v/>
      </c>
      <c r="DW16" s="2847">
        <f>(CW16-DD16)*10^6</f>
        <v/>
      </c>
    </row>
    <row customHeight="1" ht="15" r="17">
      <c r="A17" s="443" t="n"/>
      <c r="B17" s="440" t="inlineStr">
        <is>
          <t>ARPU Entrant</t>
        </is>
      </c>
      <c r="C17" s="558" t="inlineStr">
        <is>
          <t>IND11</t>
        </is>
      </c>
      <c r="D17" s="561" t="n">
        <v>33.53106491928052</v>
      </c>
      <c r="E17" s="581" t="n">
        <v>38.58180916601339</v>
      </c>
      <c r="F17" s="581" t="n">
        <v>-5.050744246732869</v>
      </c>
      <c r="G17" s="581" t="n">
        <v>37.15512792714657</v>
      </c>
      <c r="H17" s="582" t="n">
        <v>-0.09753870353971272</v>
      </c>
      <c r="I17" s="2779" t="n"/>
      <c r="J17" s="561" t="n">
        <v>30.29364039784245</v>
      </c>
      <c r="K17" s="581" t="n">
        <v>38.63046767187971</v>
      </c>
      <c r="L17" s="581" t="n">
        <v>-8.336827274037262</v>
      </c>
      <c r="M17" s="581" t="n">
        <v>36.39064317361738</v>
      </c>
      <c r="N17" s="582" t="n">
        <v>-0.1675431441727077</v>
      </c>
      <c r="O17" s="3787" t="n"/>
      <c r="P17" s="561" t="n">
        <v>62.50854980681085</v>
      </c>
      <c r="Q17" s="581" t="n">
        <v>38.71135414666416</v>
      </c>
      <c r="R17" s="581" t="n">
        <v>23.79719566014669</v>
      </c>
      <c r="S17" s="581" t="n">
        <v>36.5221887857185</v>
      </c>
      <c r="T17" s="582" t="n">
        <v>0.7115225534142675</v>
      </c>
      <c r="U17" s="482" t="n"/>
      <c r="V17" s="617" t="n">
        <v>41.93910927110776</v>
      </c>
      <c r="W17" s="618" t="n">
        <v>38.7868820247228</v>
      </c>
      <c r="X17" s="618" t="n">
        <v>0</v>
      </c>
      <c r="Y17" s="618" t="n">
        <v>3.15222724638496</v>
      </c>
      <c r="Z17" s="618" t="n">
        <v>41.93910927110776</v>
      </c>
      <c r="AA17" s="618" t="n">
        <v>34.49566486302245</v>
      </c>
      <c r="AB17" s="582" t="n">
        <v>0.2157791258015231</v>
      </c>
      <c r="AC17" s="482" t="n"/>
      <c r="AD17" s="561" t="n"/>
      <c r="AE17" s="581" t="n"/>
      <c r="AF17" s="581" t="n"/>
      <c r="AG17" s="581" t="n"/>
      <c r="AH17" s="581" t="n"/>
      <c r="AI17" s="581" t="n"/>
      <c r="AJ17" s="582" t="n"/>
      <c r="AK17" s="482" t="n"/>
      <c r="AL17" s="561" t="n"/>
      <c r="AM17" s="581" t="n"/>
      <c r="AN17" s="581" t="n"/>
      <c r="AO17" s="581" t="n"/>
      <c r="AP17" s="581" t="n"/>
      <c r="AQ17" s="581" t="n"/>
      <c r="AR17" s="581" t="n"/>
      <c r="AS17" s="582" t="n"/>
      <c r="AT17" s="2862" t="n"/>
      <c r="AU17" s="561" t="n"/>
      <c r="AV17" s="581" t="n"/>
      <c r="AW17" s="581" t="n"/>
      <c r="AX17" s="581" t="n"/>
      <c r="AY17" s="581" t="n"/>
      <c r="AZ17" s="581" t="n"/>
      <c r="BA17" s="582" t="n"/>
      <c r="BB17" s="2862" t="n"/>
      <c r="BC17" s="561" t="n"/>
      <c r="BD17" s="581" t="n"/>
      <c r="BE17" s="581" t="n"/>
      <c r="BF17" s="581" t="n"/>
      <c r="BG17" s="581" t="n"/>
      <c r="BH17" s="581" t="n"/>
      <c r="BI17" s="582" t="n"/>
      <c r="BJ17" s="2862" t="n"/>
      <c r="BK17" s="561" t="n"/>
      <c r="BL17" s="581" t="n"/>
      <c r="BM17" s="581" t="n"/>
      <c r="BN17" s="581" t="n"/>
      <c r="BO17" s="581" t="n"/>
      <c r="BP17" s="581" t="n"/>
      <c r="BQ17" s="581" t="n"/>
      <c r="BR17" s="582" t="n"/>
      <c r="BS17" s="2862" t="n"/>
      <c r="BT17" s="561" t="n"/>
      <c r="BU17" s="581" t="n"/>
      <c r="BV17" s="581" t="n"/>
      <c r="BW17" s="581" t="n"/>
      <c r="BX17" s="581" t="n"/>
      <c r="BY17" s="581" t="n"/>
      <c r="BZ17" s="582" t="n"/>
      <c r="CA17" s="2862" t="n"/>
      <c r="CB17" s="561" t="n"/>
      <c r="CC17" s="581" t="n"/>
      <c r="CD17" s="581" t="n"/>
      <c r="CE17" s="581" t="n"/>
      <c r="CF17" s="581" t="n"/>
      <c r="CG17" s="581" t="n"/>
      <c r="CH17" s="582" t="n"/>
      <c r="CI17" s="2862" t="n"/>
      <c r="CJ17" s="561" t="n"/>
      <c r="CK17" s="581" t="n"/>
      <c r="CL17" s="581" t="n"/>
      <c r="CM17" s="581" t="n"/>
      <c r="CN17" s="581" t="n"/>
      <c r="CO17" s="581" t="n"/>
      <c r="CP17" s="582" t="n"/>
      <c r="CQ17" s="482" t="n"/>
      <c r="CR17" s="581" t="n">
        <v>168.711152524372</v>
      </c>
      <c r="CS17" s="581" t="n">
        <v>154.6827833992969</v>
      </c>
      <c r="CT17" s="581" t="n">
        <v>126.3426162021906</v>
      </c>
      <c r="CU17" s="581" t="n">
        <v>14.02836912507519</v>
      </c>
      <c r="CV17" s="581" t="n">
        <v>42.36853632218147</v>
      </c>
      <c r="CW17" s="2671" t="n">
        <v>143.9890133447666</v>
      </c>
      <c r="CX17" s="667">
        <f>IFERROR(+CR17/CW17-1,"-")</f>
        <v/>
      </c>
      <c r="CY17" s="39" t="n"/>
      <c r="CZ17" s="581" t="n">
        <v>38.879927488822</v>
      </c>
      <c r="DA17" s="581" t="n">
        <v>43.0632119333097</v>
      </c>
      <c r="DB17" s="581" t="n"/>
      <c r="DC17" s="581" t="n"/>
      <c r="DD17" s="581" t="n">
        <v>439.2593998754066</v>
      </c>
      <c r="DE17" s="353">
        <f>+CZ17/DD17-1</f>
        <v/>
      </c>
      <c r="DF17" s="353">
        <f>+DA17/DD17-1</f>
        <v/>
      </c>
      <c r="DG17" s="353">
        <f>+DB17/DD17-1</f>
        <v/>
      </c>
      <c r="DH17" s="582">
        <f>+DC17/DD17-1</f>
        <v/>
      </c>
      <c r="DI17" s="678" t="n"/>
      <c r="DU17" s="2847">
        <f>(CS17-CZ17)*10^6</f>
        <v/>
      </c>
      <c r="DV17" s="2847">
        <f>(CT17-DC17)*10^6</f>
        <v/>
      </c>
      <c r="DW17" s="2847">
        <f>(CW17-DD17)*10^6</f>
        <v/>
      </c>
    </row>
    <row customHeight="1" ht="5.25" r="18">
      <c r="A18" s="435" t="n"/>
      <c r="B18" s="441" t="n"/>
      <c r="C18" s="558" t="inlineStr">
        <is>
          <t>IND12</t>
        </is>
      </c>
      <c r="D18" s="562" t="n"/>
      <c r="E18" s="583" t="n"/>
      <c r="F18" s="583" t="n"/>
      <c r="G18" s="583" t="n"/>
      <c r="H18" s="584" t="n"/>
      <c r="I18" s="3069" t="n"/>
      <c r="J18" s="562" t="n"/>
      <c r="K18" s="583" t="n"/>
      <c r="L18" s="583" t="n"/>
      <c r="M18" s="583" t="n"/>
      <c r="N18" s="584" t="n"/>
      <c r="O18" s="3788" t="n"/>
      <c r="P18" s="562" t="n"/>
      <c r="Q18" s="583" t="n"/>
      <c r="R18" s="583" t="n"/>
      <c r="S18" s="583" t="n"/>
      <c r="T18" s="584" t="n"/>
      <c r="U18" s="619" t="n"/>
      <c r="V18" s="620" t="n"/>
      <c r="W18" s="621" t="n"/>
      <c r="X18" s="621" t="n"/>
      <c r="Y18" s="621" t="n"/>
      <c r="Z18" s="621" t="n"/>
      <c r="AA18" s="621" t="n"/>
      <c r="AB18" s="584" t="n"/>
      <c r="AC18" s="619" t="n"/>
      <c r="AD18" s="562" t="n"/>
      <c r="AE18" s="583" t="n"/>
      <c r="AF18" s="583" t="n"/>
      <c r="AG18" s="583" t="n"/>
      <c r="AH18" s="583" t="n"/>
      <c r="AI18" s="583" t="n"/>
      <c r="AJ18" s="642" t="n"/>
      <c r="AK18" s="619" t="n"/>
      <c r="AL18" s="562" t="n"/>
      <c r="AM18" s="583" t="n"/>
      <c r="AN18" s="583" t="n"/>
      <c r="AO18" s="583" t="n"/>
      <c r="AP18" s="583" t="n"/>
      <c r="AQ18" s="583" t="n"/>
      <c r="AR18" s="583" t="n"/>
      <c r="AS18" s="642" t="n"/>
      <c r="AT18" s="3161" t="n"/>
      <c r="AU18" s="562" t="n"/>
      <c r="AV18" s="583" t="n"/>
      <c r="AW18" s="583" t="n"/>
      <c r="AX18" s="583" t="n"/>
      <c r="AY18" s="583" t="n"/>
      <c r="AZ18" s="583" t="n"/>
      <c r="BA18" s="642" t="n"/>
      <c r="BB18" s="3161" t="n"/>
      <c r="BC18" s="562" t="n"/>
      <c r="BD18" s="583" t="n"/>
      <c r="BE18" s="583" t="n"/>
      <c r="BF18" s="583" t="n"/>
      <c r="BG18" s="583" t="n"/>
      <c r="BH18" s="583" t="n"/>
      <c r="BI18" s="642" t="n"/>
      <c r="BJ18" s="3161" t="n"/>
      <c r="BK18" s="562" t="n"/>
      <c r="BL18" s="583" t="n"/>
      <c r="BM18" s="583" t="n"/>
      <c r="BN18" s="583" t="n"/>
      <c r="BO18" s="583" t="n"/>
      <c r="BP18" s="583" t="n"/>
      <c r="BQ18" s="583" t="n"/>
      <c r="BR18" s="642" t="n"/>
      <c r="BS18" s="3161" t="n"/>
      <c r="BT18" s="562" t="n"/>
      <c r="BU18" s="583" t="n"/>
      <c r="BV18" s="583" t="n"/>
      <c r="BW18" s="583" t="n"/>
      <c r="BX18" s="583" t="n"/>
      <c r="BY18" s="583" t="n"/>
      <c r="BZ18" s="642" t="n"/>
      <c r="CA18" s="3161" t="n"/>
      <c r="CB18" s="562" t="n"/>
      <c r="CC18" s="583" t="n"/>
      <c r="CD18" s="583" t="n"/>
      <c r="CE18" s="583" t="n"/>
      <c r="CF18" s="583" t="n"/>
      <c r="CG18" s="583" t="n"/>
      <c r="CH18" s="642" t="n"/>
      <c r="CI18" s="3161" t="n"/>
      <c r="CJ18" s="562" t="n"/>
      <c r="CK18" s="583" t="n"/>
      <c r="CL18" s="583" t="n"/>
      <c r="CM18" s="583" t="n"/>
      <c r="CN18" s="583" t="n"/>
      <c r="CO18" s="583" t="n"/>
      <c r="CP18" s="642" t="n"/>
      <c r="CQ18" s="659" t="n"/>
      <c r="CR18" s="583" t="n"/>
      <c r="CS18" s="583" t="n"/>
      <c r="CT18" s="583" t="n"/>
      <c r="CU18" s="583" t="n"/>
      <c r="CV18" s="583" t="n"/>
      <c r="CW18" s="583" t="n"/>
      <c r="CX18" s="582">
        <f>IFERROR(+CR18/CW18-1,"-")</f>
        <v/>
      </c>
      <c r="CY18" s="666" t="n"/>
      <c r="CZ18" s="583" t="n"/>
      <c r="DA18" s="583" t="n"/>
      <c r="DB18" s="583" t="n"/>
      <c r="DC18" s="583" t="n"/>
      <c r="DD18" s="583" t="n"/>
      <c r="DE18" s="673" t="n"/>
      <c r="DF18" s="673" t="n"/>
      <c r="DG18" s="673" t="n"/>
      <c r="DH18" s="642" t="n"/>
      <c r="DI18" s="678" t="n"/>
      <c r="DU18" s="2847">
        <f>(CS18-CZ18)*10^6</f>
        <v/>
      </c>
      <c r="DV18" s="2847">
        <f>(CT18-DC18)*10^6</f>
        <v/>
      </c>
      <c r="DW18" s="2847">
        <f>(CW18-DD18)*10^6</f>
        <v/>
      </c>
    </row>
    <row customHeight="1" ht="15" r="19">
      <c r="A19" s="556" t="inlineStr">
        <is>
          <t>Usage / client / mois</t>
        </is>
      </c>
      <c r="B19" s="557" t="n"/>
      <c r="C19" s="558" t="inlineStr">
        <is>
          <t>IND13</t>
        </is>
      </c>
      <c r="D19" s="3790" t="n">
        <v>43.4752733898564</v>
      </c>
      <c r="E19" s="577" t="n">
        <v>27.3920935296354</v>
      </c>
      <c r="F19" s="577" t="n">
        <v>16.083179860221</v>
      </c>
      <c r="G19" s="577" t="n">
        <v>45.29262125336837</v>
      </c>
      <c r="H19" s="578" t="n">
        <v>-0.0401245901257441</v>
      </c>
      <c r="I19" s="3789" t="n"/>
      <c r="J19" s="3790" t="n">
        <v>44.25015510834798</v>
      </c>
      <c r="K19" s="577" t="n">
        <v>26.4835490824693</v>
      </c>
      <c r="L19" s="577" t="n">
        <v>17.76660602587868</v>
      </c>
      <c r="M19" s="577" t="n">
        <v>42.31613073833388</v>
      </c>
      <c r="N19" s="578" t="n">
        <v>0.04570418741669302</v>
      </c>
      <c r="O19" s="3304" t="n"/>
      <c r="P19" s="3790" t="n">
        <v>60.94012916968916</v>
      </c>
      <c r="Q19" s="577" t="n">
        <v>30.9205308712268</v>
      </c>
      <c r="R19" s="577" t="n">
        <v>30.01959829846237</v>
      </c>
      <c r="S19" s="577" t="n">
        <v>46.3088735797625</v>
      </c>
      <c r="T19" s="578" t="n">
        <v>0.3159492870135516</v>
      </c>
      <c r="U19" s="481" t="n"/>
      <c r="V19" s="3791" t="n">
        <v>59.26957629524487</v>
      </c>
      <c r="W19" s="614" t="n">
        <v>28.4858614917015</v>
      </c>
      <c r="X19" s="614" t="n">
        <v>61.1080419429057</v>
      </c>
      <c r="Y19" s="614" t="n">
        <v>30.78371480354338</v>
      </c>
      <c r="Z19" s="614" t="n">
        <v>-1.838465647660826</v>
      </c>
      <c r="AA19" s="614" t="n">
        <v>45.52428157911125</v>
      </c>
      <c r="AB19" s="578" t="n">
        <v>0.3019332593364994</v>
      </c>
      <c r="AC19" s="481" t="n"/>
      <c r="AD19" s="3790" t="n"/>
      <c r="AE19" s="577" t="n"/>
      <c r="AF19" s="577" t="n"/>
      <c r="AG19" s="577" t="n"/>
      <c r="AH19" s="577" t="n"/>
      <c r="AI19" s="577" t="n"/>
      <c r="AJ19" s="643" t="n"/>
      <c r="AK19" s="481" t="n"/>
      <c r="AL19" s="3790" t="n"/>
      <c r="AM19" s="577" t="n"/>
      <c r="AN19" s="577" t="n"/>
      <c r="AO19" s="577" t="n"/>
      <c r="AP19" s="577" t="n"/>
      <c r="AQ19" s="577" t="n"/>
      <c r="AR19" s="577" t="n"/>
      <c r="AS19" s="643" t="n"/>
      <c r="AT19" s="2851" t="n"/>
      <c r="AU19" s="3790" t="n"/>
      <c r="AV19" s="577" t="n"/>
      <c r="AW19" s="577" t="n"/>
      <c r="AX19" s="577" t="n"/>
      <c r="AY19" s="577" t="n"/>
      <c r="AZ19" s="577" t="n"/>
      <c r="BA19" s="643" t="n"/>
      <c r="BB19" s="2851" t="n"/>
      <c r="BC19" s="3790" t="n"/>
      <c r="BD19" s="577" t="n"/>
      <c r="BE19" s="577" t="n"/>
      <c r="BF19" s="577" t="n"/>
      <c r="BG19" s="577" t="n"/>
      <c r="BH19" s="577" t="n"/>
      <c r="BI19" s="643" t="n"/>
      <c r="BJ19" s="2851" t="n"/>
      <c r="BK19" s="3790" t="n"/>
      <c r="BL19" s="577" t="n"/>
      <c r="BM19" s="577" t="n"/>
      <c r="BN19" s="577" t="n"/>
      <c r="BO19" s="577" t="n"/>
      <c r="BP19" s="577" t="n"/>
      <c r="BQ19" s="577" t="n"/>
      <c r="BR19" s="643" t="n"/>
      <c r="BS19" s="2851" t="n"/>
      <c r="BT19" s="3790" t="n"/>
      <c r="BU19" s="577" t="n"/>
      <c r="BV19" s="577" t="n"/>
      <c r="BW19" s="577" t="n"/>
      <c r="BX19" s="577" t="n"/>
      <c r="BY19" s="577" t="n"/>
      <c r="BZ19" s="643" t="n"/>
      <c r="CA19" s="2851" t="n"/>
      <c r="CB19" s="3790" t="n"/>
      <c r="CC19" s="577" t="n"/>
      <c r="CD19" s="577" t="n"/>
      <c r="CE19" s="577" t="n"/>
      <c r="CF19" s="577" t="n"/>
      <c r="CG19" s="577" t="n"/>
      <c r="CH19" s="643" t="n"/>
      <c r="CI19" s="2851" t="n"/>
      <c r="CJ19" s="3790" t="n"/>
      <c r="CK19" s="577" t="n"/>
      <c r="CL19" s="577" t="n"/>
      <c r="CM19" s="577" t="n"/>
      <c r="CN19" s="577" t="n"/>
      <c r="CO19" s="577" t="n"/>
      <c r="CP19" s="643" t="n"/>
      <c r="CQ19" s="499" t="n"/>
      <c r="CR19" s="3785" t="n">
        <v>52.92435351089552</v>
      </c>
      <c r="CS19" s="577" t="n">
        <v>28.30743580076818</v>
      </c>
      <c r="CT19" s="577" t="n">
        <v>52.46808904949263</v>
      </c>
      <c r="CU19" s="577" t="n">
        <v>24.61691771012734</v>
      </c>
      <c r="CV19" s="577" t="n">
        <v>0.4562644614028883</v>
      </c>
      <c r="CW19" s="577" t="n">
        <v>44.61243242256494</v>
      </c>
      <c r="CX19" s="669">
        <f>IFERROR(+CR19/CW19-1,"-")</f>
        <v/>
      </c>
      <c r="CY19" s="666" t="n"/>
      <c r="CZ19" s="577" t="n">
        <v>41.8236992664044</v>
      </c>
      <c r="DA19" s="577" t="n">
        <v>64.59083862007095</v>
      </c>
      <c r="DB19" s="577" t="n"/>
      <c r="DC19" s="577" t="n"/>
      <c r="DD19" s="577" t="n">
        <v>42.19034438531537</v>
      </c>
      <c r="DE19" s="475">
        <f>+CZ19/DD19-1</f>
        <v/>
      </c>
      <c r="DF19" s="475">
        <f>+DA19/DD19-1</f>
        <v/>
      </c>
      <c r="DG19" s="475">
        <f>+DB19/DD19-1</f>
        <v/>
      </c>
      <c r="DH19" s="643">
        <f>+DC19/DD19-1</f>
        <v/>
      </c>
      <c r="DI19" s="678" t="n"/>
      <c r="DU19" s="2847">
        <f>(CS19-CZ19)*10^6</f>
        <v/>
      </c>
      <c r="DV19" s="2847">
        <f>(CT19-DC19)*10^6</f>
        <v/>
      </c>
      <c r="DW19" s="2847">
        <f>(CW19-DD19)*10^6</f>
        <v/>
      </c>
    </row>
    <row customHeight="1" ht="15" r="20">
      <c r="A20" s="438" t="n"/>
      <c r="B20" s="439" t="inlineStr">
        <is>
          <t>Usage Sortant</t>
        </is>
      </c>
      <c r="C20" s="558" t="inlineStr">
        <is>
          <t>IND14</t>
        </is>
      </c>
      <c r="D20" s="564" t="n">
        <v>17.44798032291057</v>
      </c>
      <c r="E20" s="585" t="n">
        <v>24.05055844805859</v>
      </c>
      <c r="F20" s="585" t="n">
        <v>-6.602578125148018</v>
      </c>
      <c r="G20" s="585" t="n">
        <v>22.03307308377735</v>
      </c>
      <c r="H20" s="586" t="n">
        <v>-0.2081004653065267</v>
      </c>
      <c r="I20" s="3792" t="n"/>
      <c r="J20" s="564" t="n">
        <v>19.0114171367849</v>
      </c>
      <c r="K20" s="585" t="n">
        <v>23.46813416695915</v>
      </c>
      <c r="L20" s="585" t="n">
        <v>-4.45671703017425</v>
      </c>
      <c r="M20" s="585" t="n">
        <v>19.1618371554504</v>
      </c>
      <c r="N20" s="586" t="n">
        <v>-0.007849978968363702</v>
      </c>
      <c r="O20" s="3793" t="n"/>
      <c r="P20" s="564" t="n">
        <v>30.57353791250659</v>
      </c>
      <c r="Q20" s="585" t="n">
        <v>27.59223855169269</v>
      </c>
      <c r="R20" s="585" t="n">
        <v>2.981299360813903</v>
      </c>
      <c r="S20" s="585" t="n">
        <v>20.06650076239262</v>
      </c>
      <c r="T20" s="586" t="n">
        <v>0.5236108315310066</v>
      </c>
      <c r="U20" s="623" t="n"/>
      <c r="V20" s="624" t="n">
        <v>31.08392984612644</v>
      </c>
      <c r="W20" s="625" t="n">
        <v>25.2716579561133</v>
      </c>
      <c r="X20" s="625" t="n">
        <v>31.60281470491645</v>
      </c>
      <c r="Y20" s="625" t="n">
        <v>5.812271890013143</v>
      </c>
      <c r="Z20" s="625" t="n">
        <v>-0.5188848587900026</v>
      </c>
      <c r="AA20" s="625" t="n">
        <v>19.68034150384573</v>
      </c>
      <c r="AB20" s="586" t="n">
        <v>0.5794405722102098</v>
      </c>
      <c r="AC20" s="623" t="n"/>
      <c r="AD20" s="564" t="n"/>
      <c r="AE20" s="585" t="n"/>
      <c r="AF20" s="585" t="n"/>
      <c r="AG20" s="585" t="n"/>
      <c r="AH20" s="585" t="n"/>
      <c r="AI20" s="585" t="n"/>
      <c r="AJ20" s="644" t="n"/>
      <c r="AK20" s="623" t="n"/>
      <c r="AL20" s="564" t="n"/>
      <c r="AM20" s="585" t="n"/>
      <c r="AN20" s="585" t="n"/>
      <c r="AO20" s="585" t="n"/>
      <c r="AP20" s="585" t="n"/>
      <c r="AQ20" s="585" t="n"/>
      <c r="AR20" s="585" t="n"/>
      <c r="AS20" s="644" t="n"/>
      <c r="AT20" s="3794" t="n"/>
      <c r="AU20" s="564" t="n"/>
      <c r="AV20" s="585" t="n"/>
      <c r="AW20" s="585" t="n"/>
      <c r="AX20" s="585" t="n"/>
      <c r="AY20" s="585" t="n"/>
      <c r="AZ20" s="585" t="n"/>
      <c r="BA20" s="644" t="n"/>
      <c r="BB20" s="3794" t="n"/>
      <c r="BC20" s="564" t="n"/>
      <c r="BD20" s="585" t="n"/>
      <c r="BE20" s="585" t="n"/>
      <c r="BF20" s="585" t="n"/>
      <c r="BG20" s="585" t="n"/>
      <c r="BH20" s="585" t="n"/>
      <c r="BI20" s="644" t="n"/>
      <c r="BJ20" s="3794" t="n"/>
      <c r="BK20" s="564" t="n"/>
      <c r="BL20" s="585" t="n"/>
      <c r="BM20" s="585" t="n"/>
      <c r="BN20" s="585" t="n"/>
      <c r="BO20" s="585" t="n"/>
      <c r="BP20" s="585" t="n"/>
      <c r="BQ20" s="585" t="n"/>
      <c r="BR20" s="644" t="n"/>
      <c r="BS20" s="3794" t="n"/>
      <c r="BT20" s="564" t="n"/>
      <c r="BU20" s="585" t="n"/>
      <c r="BV20" s="585" t="n"/>
      <c r="BW20" s="585" t="n"/>
      <c r="BX20" s="585" t="n"/>
      <c r="BY20" s="585" t="n"/>
      <c r="BZ20" s="644" t="n"/>
      <c r="CA20" s="3794" t="n"/>
      <c r="CB20" s="564" t="n"/>
      <c r="CC20" s="585" t="n"/>
      <c r="CD20" s="585" t="n"/>
      <c r="CE20" s="585" t="n"/>
      <c r="CF20" s="585" t="n"/>
      <c r="CG20" s="585" t="n"/>
      <c r="CH20" s="644" t="n"/>
      <c r="CI20" s="3794" t="n"/>
      <c r="CJ20" s="564" t="n"/>
      <c r="CK20" s="585" t="n"/>
      <c r="CL20" s="585" t="n"/>
      <c r="CM20" s="585" t="n"/>
      <c r="CN20" s="585" t="n"/>
      <c r="CO20" s="585" t="n"/>
      <c r="CP20" s="644" t="n"/>
      <c r="CQ20" s="627" t="n"/>
      <c r="CR20" s="585" t="n">
        <v>24.97266590662161</v>
      </c>
      <c r="CS20" s="585" t="n">
        <v>25.08462572656347</v>
      </c>
      <c r="CT20" s="585" t="n">
        <v>24.68850171944196</v>
      </c>
      <c r="CU20" s="585" t="n">
        <v>-0.111959819941859</v>
      </c>
      <c r="CV20" s="585" t="n">
        <v>0.2841641871796519</v>
      </c>
      <c r="CW20" s="585" t="n">
        <v>20.12435384567156</v>
      </c>
      <c r="CX20" s="667">
        <f>IFERROR(+CR20/CW20-1,"-")</f>
        <v/>
      </c>
      <c r="CY20" s="39" t="n"/>
      <c r="CZ20" s="585" t="n">
        <v>24.5500505192719</v>
      </c>
      <c r="DA20" s="585" t="n">
        <v>33.56388159316754</v>
      </c>
      <c r="DB20" s="585" t="n"/>
      <c r="DC20" s="3795" t="n"/>
      <c r="DD20" s="585" t="n">
        <v>18.12629934253539</v>
      </c>
      <c r="DE20" s="674">
        <f>+CZ20/DD20-1</f>
        <v/>
      </c>
      <c r="DF20" s="674">
        <f>+DA20/DD20-1</f>
        <v/>
      </c>
      <c r="DG20" s="674">
        <f>+DB20/DD20-1</f>
        <v/>
      </c>
      <c r="DH20" s="644">
        <f>+DC20/DD20-1</f>
        <v/>
      </c>
      <c r="DI20" s="678" t="n"/>
      <c r="DU20" s="2847">
        <f>(CS20-CZ20)*10^6</f>
        <v/>
      </c>
      <c r="DV20" s="2847">
        <f>(CT20-DC20)*10^6</f>
        <v/>
      </c>
      <c r="DW20" s="2847">
        <f>(CW20-DD20)*10^6</f>
        <v/>
      </c>
    </row>
    <row customHeight="1" ht="15" r="21">
      <c r="A21" s="443" t="n"/>
      <c r="B21" s="565" t="inlineStr">
        <is>
          <t>Prépayé</t>
        </is>
      </c>
      <c r="C21" s="558" t="inlineStr">
        <is>
          <t>IND15</t>
        </is>
      </c>
      <c r="D21" s="3796" t="n">
        <v>16.16769733407844</v>
      </c>
      <c r="E21" s="581" t="n">
        <v>22.85400584963803</v>
      </c>
      <c r="F21" s="581" t="n">
        <v>-6.686308515559592</v>
      </c>
      <c r="G21" s="581" t="n">
        <v>20.68479215569057</v>
      </c>
      <c r="H21" s="582" t="n">
        <v>-0.2183775784456911</v>
      </c>
      <c r="I21" s="2779" t="n"/>
      <c r="J21" s="3796" t="n">
        <v>18.07564146019831</v>
      </c>
      <c r="K21" s="581" t="n">
        <v>22.35991134534542</v>
      </c>
      <c r="L21" s="581" t="n">
        <v>-4.284269885147108</v>
      </c>
      <c r="M21" s="581" t="n">
        <v>17.88192076278859</v>
      </c>
      <c r="N21" s="582" t="n">
        <v>0.01083332713412122</v>
      </c>
      <c r="O21" s="3787" t="n"/>
      <c r="P21" s="3796" t="n">
        <v>29.46700078397203</v>
      </c>
      <c r="Q21" s="581" t="n">
        <v>26.50048234488211</v>
      </c>
      <c r="R21" s="581" t="n">
        <v>2.966518439089921</v>
      </c>
      <c r="S21" s="581" t="n">
        <v>18.70855710554856</v>
      </c>
      <c r="T21" s="582" t="n">
        <v>0.5750546991800212</v>
      </c>
      <c r="U21" s="482" t="n"/>
      <c r="V21" s="3797" t="n">
        <v>30.00248522325812</v>
      </c>
      <c r="W21" s="618" t="n">
        <v>24.1930956465689</v>
      </c>
      <c r="X21" s="618" t="n">
        <v>30.55886286325984</v>
      </c>
      <c r="Y21" s="618" t="n">
        <v>5.809389576689217</v>
      </c>
      <c r="Z21" s="618" t="n">
        <v>-0.5563776400017204</v>
      </c>
      <c r="AA21" s="618" t="n">
        <v>18.35323136207321</v>
      </c>
      <c r="AB21" s="582" t="n">
        <v>0.6347249501391887</v>
      </c>
      <c r="AC21" s="482" t="n"/>
      <c r="AD21" s="3796" t="n"/>
      <c r="AE21" s="581" t="n"/>
      <c r="AF21" s="581" t="n"/>
      <c r="AG21" s="581" t="n"/>
      <c r="AH21" s="581" t="n"/>
      <c r="AI21" s="581" t="n"/>
      <c r="AJ21" s="582" t="n"/>
      <c r="AK21" s="482" t="n"/>
      <c r="AL21" s="3796" t="n"/>
      <c r="AM21" s="581" t="n"/>
      <c r="AN21" s="581" t="n"/>
      <c r="AO21" s="581" t="n"/>
      <c r="AP21" s="581" t="n"/>
      <c r="AQ21" s="581" t="n"/>
      <c r="AR21" s="581" t="n"/>
      <c r="AS21" s="582" t="n"/>
      <c r="AT21" s="2862" t="n"/>
      <c r="AU21" s="3796" t="n"/>
      <c r="AV21" s="581" t="n"/>
      <c r="AW21" s="581" t="n"/>
      <c r="AX21" s="581" t="n"/>
      <c r="AY21" s="581" t="n"/>
      <c r="AZ21" s="581" t="n"/>
      <c r="BA21" s="582" t="n"/>
      <c r="BB21" s="2862" t="n"/>
      <c r="BC21" s="3796" t="n"/>
      <c r="BD21" s="581" t="n"/>
      <c r="BE21" s="581" t="n"/>
      <c r="BF21" s="581" t="n"/>
      <c r="BG21" s="581" t="n"/>
      <c r="BH21" s="581" t="n"/>
      <c r="BI21" s="582" t="n"/>
      <c r="BJ21" s="2862" t="n"/>
      <c r="BK21" s="3796" t="n"/>
      <c r="BL21" s="581" t="n"/>
      <c r="BM21" s="581" t="n"/>
      <c r="BN21" s="581" t="n"/>
      <c r="BO21" s="581" t="n"/>
      <c r="BP21" s="581" t="n"/>
      <c r="BQ21" s="581" t="n"/>
      <c r="BR21" s="582" t="n"/>
      <c r="BS21" s="2862" t="n"/>
      <c r="BT21" s="3796" t="n"/>
      <c r="BU21" s="581" t="n"/>
      <c r="BV21" s="581" t="n"/>
      <c r="BW21" s="581" t="n"/>
      <c r="BX21" s="581" t="n"/>
      <c r="BY21" s="581" t="n"/>
      <c r="BZ21" s="582" t="n"/>
      <c r="CA21" s="2862" t="n"/>
      <c r="CB21" s="3796" t="n"/>
      <c r="CC21" s="581" t="n"/>
      <c r="CD21" s="581" t="n"/>
      <c r="CE21" s="581" t="n"/>
      <c r="CF21" s="581" t="n"/>
      <c r="CG21" s="581" t="n"/>
      <c r="CH21" s="582" t="n"/>
      <c r="CI21" s="2862" t="n"/>
      <c r="CJ21" s="3796" t="n"/>
      <c r="CK21" s="581" t="n"/>
      <c r="CL21" s="581" t="n"/>
      <c r="CM21" s="581" t="n"/>
      <c r="CN21" s="581" t="n"/>
      <c r="CO21" s="581" t="n"/>
      <c r="CP21" s="582" t="n"/>
      <c r="CQ21" s="482" t="n"/>
      <c r="CR21" s="3798" t="n">
        <v>23.85950570823333</v>
      </c>
      <c r="CS21" s="581" t="n">
        <v>23.96661809090784</v>
      </c>
      <c r="CT21" s="581" t="n">
        <v>23.59877679777808</v>
      </c>
      <c r="CU21" s="581" t="n">
        <v>-0.1071123826745044</v>
      </c>
      <c r="CV21" s="581" t="n">
        <v>0.2607289104552493</v>
      </c>
      <c r="CW21" s="581" t="n">
        <v>18.80294583031873</v>
      </c>
      <c r="CX21" s="667">
        <f>IFERROR(+CR21/CW21-1,"-")</f>
        <v/>
      </c>
      <c r="CY21" s="39" t="n"/>
      <c r="CZ21" s="581" t="n">
        <v>23.4898323957972</v>
      </c>
      <c r="DA21" s="581" t="n">
        <v>32.44159846684567</v>
      </c>
      <c r="DB21" s="581" t="n"/>
      <c r="DC21" s="581" t="n"/>
      <c r="DD21" s="581" t="n">
        <v>16.8158329946067</v>
      </c>
      <c r="DE21" s="353">
        <f>+CZ21/DD21-1</f>
        <v/>
      </c>
      <c r="DF21" s="353">
        <f>+DA21/DD21-1</f>
        <v/>
      </c>
      <c r="DG21" s="353">
        <f>+DB21/DD21-1</f>
        <v/>
      </c>
      <c r="DH21" s="582">
        <f>+DC21/DD21-1</f>
        <v/>
      </c>
      <c r="DI21" s="678" t="n"/>
      <c r="DU21" s="2847">
        <f>(CS21-CZ21)*10^6</f>
        <v/>
      </c>
      <c r="DV21" s="2847">
        <f>(CT21-DC21)*10^6</f>
        <v/>
      </c>
      <c r="DW21" s="2847">
        <f>(CW21-DD21)*10^6</f>
        <v/>
      </c>
    </row>
    <row customHeight="1" ht="15" r="22">
      <c r="A22" s="443" t="n"/>
      <c r="B22" s="565" t="inlineStr">
        <is>
          <t>Postpayé</t>
        </is>
      </c>
      <c r="C22" s="558" t="inlineStr">
        <is>
          <t>IND16</t>
        </is>
      </c>
      <c r="D22" s="561" t="n">
        <v>83.32848450513711</v>
      </c>
      <c r="E22" s="581" t="n">
        <v>88.05973298323264</v>
      </c>
      <c r="F22" s="581" t="n">
        <v>-4.731248478095523</v>
      </c>
      <c r="G22" s="581" t="n">
        <v>105.4402176632418</v>
      </c>
      <c r="H22" s="582" t="n">
        <v>-0.209708720715333</v>
      </c>
      <c r="I22" s="2779" t="n"/>
      <c r="J22" s="561" t="n">
        <v>67.4362272807323</v>
      </c>
      <c r="K22" s="581" t="n">
        <v>82.83183174683741</v>
      </c>
      <c r="L22" s="581" t="n">
        <v>-15.39560446610511</v>
      </c>
      <c r="M22" s="581" t="n">
        <v>97.73215779116251</v>
      </c>
      <c r="N22" s="582" t="n">
        <v>-0.3099893749933119</v>
      </c>
      <c r="O22" s="3787" t="n"/>
      <c r="P22" s="561" t="n">
        <v>88.76965972074662</v>
      </c>
      <c r="Q22" s="581" t="n">
        <v>86.20352271417499</v>
      </c>
      <c r="R22" s="581" t="n">
        <v>2.566137006571623</v>
      </c>
      <c r="S22" s="581" t="n">
        <v>102.8628785891226</v>
      </c>
      <c r="T22" s="582" t="n">
        <v>-0.1370097654438603</v>
      </c>
      <c r="U22" s="482" t="n"/>
      <c r="V22" s="617" t="n">
        <v>86.71823862219337</v>
      </c>
      <c r="W22" s="618" t="n">
        <v>83.2943995813351</v>
      </c>
      <c r="X22" s="618" t="n">
        <v>86.43049047898511</v>
      </c>
      <c r="Y22" s="618" t="n">
        <v>3.423839040858269</v>
      </c>
      <c r="Z22" s="618" t="n">
        <v>0.2877481432082618</v>
      </c>
      <c r="AA22" s="618" t="n">
        <v>100.2663060334065</v>
      </c>
      <c r="AB22" s="582" t="n">
        <v>-0.1351208391650449</v>
      </c>
      <c r="AC22" s="482" t="n"/>
      <c r="AD22" s="561" t="n"/>
      <c r="AE22" s="581" t="n"/>
      <c r="AF22" s="581" t="n"/>
      <c r="AG22" s="581" t="n"/>
      <c r="AH22" s="581" t="n"/>
      <c r="AI22" s="581" t="n"/>
      <c r="AJ22" s="582" t="n"/>
      <c r="AK22" s="482" t="n"/>
      <c r="AL22" s="561" t="n"/>
      <c r="AM22" s="581" t="n"/>
      <c r="AN22" s="581" t="n"/>
      <c r="AO22" s="581" t="n"/>
      <c r="AP22" s="581" t="n"/>
      <c r="AQ22" s="581" t="n"/>
      <c r="AR22" s="581" t="n"/>
      <c r="AS22" s="582" t="n"/>
      <c r="AT22" s="2862" t="n"/>
      <c r="AU22" s="561" t="n"/>
      <c r="AV22" s="581" t="n"/>
      <c r="AW22" s="581" t="n"/>
      <c r="AX22" s="581" t="n"/>
      <c r="AY22" s="581" t="n"/>
      <c r="AZ22" s="581" t="n"/>
      <c r="BA22" s="582" t="n"/>
      <c r="BB22" s="2862" t="n"/>
      <c r="BC22" s="561" t="n"/>
      <c r="BD22" s="581" t="n"/>
      <c r="BE22" s="581" t="n"/>
      <c r="BF22" s="581" t="n"/>
      <c r="BG22" s="581" t="n"/>
      <c r="BH22" s="581" t="n"/>
      <c r="BI22" s="582" t="n"/>
      <c r="BJ22" s="2862" t="n"/>
      <c r="BK22" s="561" t="n"/>
      <c r="BL22" s="581" t="n"/>
      <c r="BM22" s="581" t="n"/>
      <c r="BN22" s="581" t="n"/>
      <c r="BO22" s="581" t="n"/>
      <c r="BP22" s="581" t="n"/>
      <c r="BQ22" s="581" t="n"/>
      <c r="BR22" s="582" t="n"/>
      <c r="BS22" s="2862" t="n"/>
      <c r="BT22" s="561" t="n"/>
      <c r="BU22" s="581" t="n"/>
      <c r="BV22" s="581" t="n"/>
      <c r="BW22" s="581" t="n"/>
      <c r="BX22" s="581" t="n"/>
      <c r="BY22" s="581" t="n"/>
      <c r="BZ22" s="582" t="n"/>
      <c r="CA22" s="2862" t="n"/>
      <c r="CB22" s="561" t="n"/>
      <c r="CC22" s="581" t="n"/>
      <c r="CD22" s="581" t="n"/>
      <c r="CE22" s="581" t="n"/>
      <c r="CF22" s="581" t="n"/>
      <c r="CG22" s="581" t="n"/>
      <c r="CH22" s="582" t="n"/>
      <c r="CI22" s="2862" t="n"/>
      <c r="CJ22" s="561" t="n"/>
      <c r="CK22" s="581" t="n"/>
      <c r="CL22" s="581" t="n"/>
      <c r="CM22" s="581" t="n"/>
      <c r="CN22" s="581" t="n"/>
      <c r="CO22" s="581" t="n"/>
      <c r="CP22" s="582" t="n"/>
      <c r="CQ22" s="482" t="n"/>
      <c r="CR22" s="581" t="n">
        <v>81.79427046706944</v>
      </c>
      <c r="CS22" s="581" t="n">
        <v>85.07735621357028</v>
      </c>
      <c r="CT22" s="581" t="n">
        <v>81.48532567480778</v>
      </c>
      <c r="CU22" s="581" t="n">
        <v>-3.283085746500845</v>
      </c>
      <c r="CV22" s="581" t="n">
        <v>0.3089447922616557</v>
      </c>
      <c r="CW22" s="581" t="n">
        <v>101.1845666388259</v>
      </c>
      <c r="CX22" s="667">
        <f>IFERROR(+CR22/CW22-1,"-")</f>
        <v/>
      </c>
      <c r="CY22" s="39" t="n"/>
      <c r="CZ22" s="581" t="n">
        <v>81.7772464147165</v>
      </c>
      <c r="DA22" s="581" t="n">
        <v>92.31313160598712</v>
      </c>
      <c r="DB22" s="581" t="n"/>
      <c r="DC22" s="581" t="n"/>
      <c r="DD22" s="581" t="n">
        <v>92.53848052113931</v>
      </c>
      <c r="DE22" s="353">
        <f>+CZ22/DD22-1</f>
        <v/>
      </c>
      <c r="DF22" s="353">
        <f>+DA22/DD22-1</f>
        <v/>
      </c>
      <c r="DG22" s="353">
        <f>+DB22/DD22-1</f>
        <v/>
      </c>
      <c r="DH22" s="582">
        <f>+DC22/DD22-1</f>
        <v/>
      </c>
      <c r="DI22" s="678" t="n"/>
      <c r="DU22" s="2847">
        <f>(CS22-CZ22)*10^6</f>
        <v/>
      </c>
      <c r="DV22" s="2847">
        <f>(CT22-DC22)*10^6</f>
        <v/>
      </c>
      <c r="DW22" s="2847">
        <f>(CW22-DD22)*10^6</f>
        <v/>
      </c>
    </row>
    <row customHeight="1" ht="15" r="23">
      <c r="A23" s="443" t="n"/>
      <c r="B23" s="440" t="inlineStr">
        <is>
          <t>Usage Entrant</t>
        </is>
      </c>
      <c r="C23" s="558" t="inlineStr">
        <is>
          <t>IND17</t>
        </is>
      </c>
      <c r="D23" s="567" t="n">
        <v>26.02729306694583</v>
      </c>
      <c r="E23" s="587" t="n">
        <v>3.341535081576806</v>
      </c>
      <c r="F23" s="587" t="n">
        <v>22.68575798536902</v>
      </c>
      <c r="G23" s="587" t="n">
        <v>23.25954816959102</v>
      </c>
      <c r="H23" s="588" t="n">
        <v>0.1189939235781585</v>
      </c>
      <c r="I23" s="3792" t="n"/>
      <c r="J23" s="567" t="n">
        <v>25.23873797156308</v>
      </c>
      <c r="K23" s="587" t="n">
        <v>3.015414915510145</v>
      </c>
      <c r="L23" s="587" t="n">
        <v>22.22332305605293</v>
      </c>
      <c r="M23" s="587" t="n">
        <v>23.15429358288348</v>
      </c>
      <c r="N23" s="588" t="n">
        <v>0.09002409774317166</v>
      </c>
      <c r="O23" s="3799" t="n"/>
      <c r="P23" s="567" t="n">
        <v>30.36659125718257</v>
      </c>
      <c r="Q23" s="587" t="n">
        <v>3.328292319534107</v>
      </c>
      <c r="R23" s="587" t="n">
        <v>27.03829893764846</v>
      </c>
      <c r="S23" s="587" t="n">
        <v>26.24237281736989</v>
      </c>
      <c r="T23" s="588" t="n">
        <v>0.1571587473630758</v>
      </c>
      <c r="U23" s="627" t="n"/>
      <c r="V23" s="628" t="n">
        <v>28.18564644911843</v>
      </c>
      <c r="W23" s="629" t="n">
        <v>3.21420353558819</v>
      </c>
      <c r="X23" s="629" t="n">
        <v>29.50522723798925</v>
      </c>
      <c r="Y23" s="629" t="n">
        <v>24.97144291353024</v>
      </c>
      <c r="Z23" s="629" t="n">
        <v>-1.319580788870823</v>
      </c>
      <c r="AA23" s="629" t="n">
        <v>25.84394007526552</v>
      </c>
      <c r="AB23" s="588" t="n">
        <v>0.09060949557355169</v>
      </c>
      <c r="AC23" s="627" t="n"/>
      <c r="AD23" s="567" t="n"/>
      <c r="AE23" s="587" t="n"/>
      <c r="AF23" s="587" t="n"/>
      <c r="AG23" s="587" t="n"/>
      <c r="AH23" s="587" t="n"/>
      <c r="AI23" s="587" t="n"/>
      <c r="AJ23" s="645" t="n"/>
      <c r="AK23" s="627" t="n"/>
      <c r="AL23" s="567" t="n"/>
      <c r="AM23" s="587" t="n"/>
      <c r="AN23" s="587" t="n"/>
      <c r="AO23" s="587" t="n"/>
      <c r="AP23" s="587" t="n"/>
      <c r="AQ23" s="587" t="n"/>
      <c r="AR23" s="587" t="n"/>
      <c r="AS23" s="645" t="n"/>
      <c r="AT23" s="3800" t="n"/>
      <c r="AU23" s="567" t="n"/>
      <c r="AV23" s="587" t="n"/>
      <c r="AW23" s="587" t="n"/>
      <c r="AX23" s="587" t="n"/>
      <c r="AY23" s="587" t="n"/>
      <c r="AZ23" s="587" t="n"/>
      <c r="BA23" s="645" t="n"/>
      <c r="BB23" s="3800" t="n"/>
      <c r="BC23" s="567" t="n"/>
      <c r="BD23" s="587" t="n"/>
      <c r="BE23" s="587" t="n"/>
      <c r="BF23" s="587" t="n"/>
      <c r="BG23" s="587" t="n"/>
      <c r="BH23" s="587" t="n"/>
      <c r="BI23" s="645" t="n"/>
      <c r="BJ23" s="3800" t="n"/>
      <c r="BK23" s="567" t="n"/>
      <c r="BL23" s="587" t="n"/>
      <c r="BM23" s="587" t="n"/>
      <c r="BN23" s="587" t="n"/>
      <c r="BO23" s="587" t="n"/>
      <c r="BP23" s="587" t="n"/>
      <c r="BQ23" s="587" t="n"/>
      <c r="BR23" s="645" t="n"/>
      <c r="BS23" s="3800" t="n"/>
      <c r="BT23" s="567" t="n"/>
      <c r="BU23" s="587" t="n"/>
      <c r="BV23" s="587" t="n"/>
      <c r="BW23" s="587" t="n"/>
      <c r="BX23" s="587" t="n"/>
      <c r="BY23" s="587" t="n"/>
      <c r="BZ23" s="645" t="n"/>
      <c r="CA23" s="3800" t="n"/>
      <c r="CB23" s="567" t="n"/>
      <c r="CC23" s="587" t="n"/>
      <c r="CD23" s="587" t="n"/>
      <c r="CE23" s="587" t="n"/>
      <c r="CF23" s="587" t="n"/>
      <c r="CG23" s="587" t="n"/>
      <c r="CH23" s="645" t="n"/>
      <c r="CI23" s="3800" t="n"/>
      <c r="CJ23" s="567" t="n"/>
      <c r="CK23" s="587" t="n"/>
      <c r="CL23" s="587" t="n"/>
      <c r="CM23" s="587" t="n"/>
      <c r="CN23" s="587" t="n"/>
      <c r="CO23" s="587" t="n"/>
      <c r="CP23" s="645" t="n"/>
      <c r="CQ23" s="627" t="n"/>
      <c r="CR23" s="587" t="n">
        <v>27.95168760427391</v>
      </c>
      <c r="CS23" s="587" t="n">
        <v>3.222810074204707</v>
      </c>
      <c r="CT23" s="587" t="n">
        <v>27.77958733005067</v>
      </c>
      <c r="CU23" s="587" t="n">
        <v>24.7288775300692</v>
      </c>
      <c r="CV23" s="587" t="n">
        <v>0.1721002742232365</v>
      </c>
      <c r="CW23" s="587" t="n">
        <v>24.48807857689338</v>
      </c>
      <c r="CX23" s="667">
        <f>IFERROR(+CR23/CW23-1,"-")</f>
        <v/>
      </c>
      <c r="CY23" s="39" t="n"/>
      <c r="CZ23" s="587" t="n">
        <v>17.2736487471325</v>
      </c>
      <c r="DA23" s="587" t="n">
        <v>31.02695702690341</v>
      </c>
      <c r="DB23" s="587" t="n"/>
      <c r="DC23" s="587" t="n"/>
      <c r="DD23" s="587" t="n">
        <v>24.06404504277998</v>
      </c>
      <c r="DE23" s="675">
        <f>+CZ23/DD23-1</f>
        <v/>
      </c>
      <c r="DF23" s="675">
        <f>+DA23/DD23-1</f>
        <v/>
      </c>
      <c r="DG23" s="675">
        <f>+DB23/DD23-1</f>
        <v/>
      </c>
      <c r="DH23" s="645">
        <f>+DC23/DD23-1</f>
        <v/>
      </c>
      <c r="DI23" s="678" t="n"/>
      <c r="DU23" s="2847">
        <f>(CS23-CZ23)*10^6</f>
        <v/>
      </c>
      <c r="DV23" s="2847">
        <f>(CT23-DC23)*10^6</f>
        <v/>
      </c>
      <c r="DW23" s="2847">
        <f>(CW23-DD23)*10^6</f>
        <v/>
      </c>
    </row>
    <row customHeight="1" ht="15" r="24">
      <c r="A24" s="443" t="n"/>
      <c r="B24" s="565" t="inlineStr">
        <is>
          <t>Prépayé</t>
        </is>
      </c>
      <c r="C24" s="558" t="inlineStr">
        <is>
          <t>IND18</t>
        </is>
      </c>
      <c r="D24" s="561" t="n">
        <v>24.5574911142008</v>
      </c>
      <c r="E24" s="581" t="n">
        <v>0.03607007227651784</v>
      </c>
      <c r="F24" s="581" t="n">
        <v>24.52142104192428</v>
      </c>
      <c r="G24" s="581" t="n">
        <v>22.04735273870289</v>
      </c>
      <c r="H24" s="582" t="n">
        <v>0.1138521438490665</v>
      </c>
      <c r="I24" s="2779" t="n"/>
      <c r="J24" s="561" t="n">
        <v>23.96093848684397</v>
      </c>
      <c r="K24" s="581" t="n">
        <v>0.033720305094806</v>
      </c>
      <c r="L24" s="581" t="n">
        <v>23.92721818174916</v>
      </c>
      <c r="M24" s="581" t="n">
        <v>21.89839835592106</v>
      </c>
      <c r="N24" s="582" t="n">
        <v>0.09418680295242821</v>
      </c>
      <c r="O24" s="3787" t="n"/>
      <c r="P24" s="561" t="n">
        <v>28.85475481188567</v>
      </c>
      <c r="Q24" s="581" t="n">
        <v>0.03594113717907648</v>
      </c>
      <c r="R24" s="581" t="n">
        <v>28.8188136747066</v>
      </c>
      <c r="S24" s="581" t="n">
        <v>24.79174918661464</v>
      </c>
      <c r="T24" s="582" t="n">
        <v>0.1638853956890101</v>
      </c>
      <c r="U24" s="482" t="n"/>
      <c r="V24" s="617" t="n">
        <v>26.8268752410243</v>
      </c>
      <c r="W24" s="618" t="n">
        <v>0.0351034547611418</v>
      </c>
      <c r="X24" s="618" t="n">
        <v>28.19199279199446</v>
      </c>
      <c r="Y24" s="618" t="n">
        <v>26.79177178626316</v>
      </c>
      <c r="Z24" s="618" t="n">
        <v>-1.365117550970162</v>
      </c>
      <c r="AA24" s="618" t="n">
        <v>24.68451976162963</v>
      </c>
      <c r="AB24" s="582" t="n">
        <v>0.08678943321898491</v>
      </c>
      <c r="AC24" s="482" t="n"/>
      <c r="AD24" s="561" t="n"/>
      <c r="AE24" s="581" t="n"/>
      <c r="AF24" s="581" t="n"/>
      <c r="AG24" s="581" t="n"/>
      <c r="AH24" s="581" t="n"/>
      <c r="AI24" s="581" t="n"/>
      <c r="AJ24" s="582" t="n"/>
      <c r="AK24" s="482" t="n"/>
      <c r="AL24" s="561" t="n"/>
      <c r="AM24" s="581" t="n"/>
      <c r="AN24" s="581" t="n"/>
      <c r="AO24" s="581" t="n"/>
      <c r="AP24" s="581" t="n"/>
      <c r="AQ24" s="581" t="n"/>
      <c r="AR24" s="581" t="n"/>
      <c r="AS24" s="582" t="n"/>
      <c r="AT24" s="2862" t="n"/>
      <c r="AU24" s="561" t="n"/>
      <c r="AV24" s="581" t="n"/>
      <c r="AW24" s="581" t="n"/>
      <c r="AX24" s="581" t="n"/>
      <c r="AY24" s="581" t="n"/>
      <c r="AZ24" s="581" t="n"/>
      <c r="BA24" s="582" t="n"/>
      <c r="BB24" s="2862" t="n"/>
      <c r="BC24" s="561" t="n"/>
      <c r="BD24" s="581" t="n"/>
      <c r="BE24" s="581" t="n"/>
      <c r="BF24" s="581" t="n"/>
      <c r="BG24" s="581" t="n"/>
      <c r="BH24" s="581" t="n"/>
      <c r="BI24" s="582" t="n"/>
      <c r="BJ24" s="2862" t="n"/>
      <c r="BK24" s="561" t="n"/>
      <c r="BL24" s="581" t="n"/>
      <c r="BM24" s="581" t="n"/>
      <c r="BN24" s="581" t="n"/>
      <c r="BO24" s="581" t="n"/>
      <c r="BP24" s="581" t="n"/>
      <c r="BQ24" s="581" t="n"/>
      <c r="BR24" s="582" t="n"/>
      <c r="BS24" s="2862" t="n"/>
      <c r="BT24" s="561" t="n"/>
      <c r="BU24" s="581" t="n"/>
      <c r="BV24" s="581" t="n"/>
      <c r="BW24" s="581" t="n"/>
      <c r="BX24" s="581" t="n"/>
      <c r="BY24" s="581" t="n"/>
      <c r="BZ24" s="582" t="n"/>
      <c r="CA24" s="2862" t="n"/>
      <c r="CB24" s="561" t="n"/>
      <c r="CC24" s="581" t="n"/>
      <c r="CD24" s="581" t="n"/>
      <c r="CE24" s="581" t="n"/>
      <c r="CF24" s="581" t="n"/>
      <c r="CG24" s="581" t="n"/>
      <c r="CH24" s="582" t="n"/>
      <c r="CI24" s="2862" t="n"/>
      <c r="CJ24" s="561" t="n"/>
      <c r="CK24" s="581" t="n"/>
      <c r="CL24" s="581" t="n"/>
      <c r="CM24" s="581" t="n"/>
      <c r="CN24" s="581" t="n"/>
      <c r="CO24" s="581" t="n"/>
      <c r="CP24" s="582" t="n"/>
      <c r="CQ24" s="482" t="n"/>
      <c r="CR24" s="581" t="n">
        <v>26.5295235958255</v>
      </c>
      <c r="CS24" s="581" t="n">
        <v>0.03518601395590859</v>
      </c>
      <c r="CT24" s="581" t="n">
        <v>26.38734800226119</v>
      </c>
      <c r="CU24" s="581" t="n">
        <v>26.49433758186959</v>
      </c>
      <c r="CV24" s="581" t="n">
        <v>0.142175593564307</v>
      </c>
      <c r="CW24" s="581" t="n">
        <v>23.22494638959262</v>
      </c>
      <c r="CX24" s="667">
        <f>IFERROR(+CR24/CW24-1,"-")</f>
        <v/>
      </c>
      <c r="CY24" s="39" t="n"/>
      <c r="CZ24" s="581" t="n">
        <v>17.3199113782372</v>
      </c>
      <c r="DA24" s="581" t="n">
        <v>29.54772884303584</v>
      </c>
      <c r="DB24" s="581" t="n"/>
      <c r="DC24" s="581" t="n"/>
      <c r="DD24" s="581" t="n">
        <v>22.75785011364279</v>
      </c>
      <c r="DE24" s="353">
        <f>+CZ24/DD24-1</f>
        <v/>
      </c>
      <c r="DF24" s="353">
        <f>+DA24/DD24-1</f>
        <v/>
      </c>
      <c r="DG24" s="353">
        <f>+DB24/DD24-1</f>
        <v/>
      </c>
      <c r="DH24" s="582">
        <f>+DC24/DD24-1</f>
        <v/>
      </c>
      <c r="DI24" s="678" t="n"/>
      <c r="DU24" s="2847">
        <f>(CS24-CZ24)*10^6</f>
        <v/>
      </c>
      <c r="DV24" s="2847">
        <f>(CT24-DC24)*10^6</f>
        <v/>
      </c>
      <c r="DW24" s="2847">
        <f>(CW24-DD24)*10^6</f>
        <v/>
      </c>
    </row>
    <row customHeight="1" ht="15" r="25">
      <c r="A25" s="443" t="n"/>
      <c r="B25" s="565" t="inlineStr">
        <is>
          <t>Postpayé</t>
        </is>
      </c>
      <c r="C25" s="558" t="inlineStr">
        <is>
          <t>IND19</t>
        </is>
      </c>
      <c r="D25" s="561" t="n">
        <v>101.6600200027249</v>
      </c>
      <c r="E25" s="581" t="n">
        <v>180.1662622013853</v>
      </c>
      <c r="F25" s="581" t="n">
        <v>-78.50624219866043</v>
      </c>
      <c r="G25" s="581" t="n">
        <v>98.24819293676333</v>
      </c>
      <c r="H25" s="582" t="n">
        <v>0.03472661393535792</v>
      </c>
      <c r="I25" s="2779" t="n"/>
      <c r="J25" s="561" t="n">
        <v>91.36270229094357</v>
      </c>
      <c r="K25" s="581" t="n">
        <v>162.7345739836341</v>
      </c>
      <c r="L25" s="581" t="n">
        <v>-71.3718716926905</v>
      </c>
      <c r="M25" s="581" t="n">
        <v>100.250025173666</v>
      </c>
      <c r="N25" s="582" t="n">
        <v>-0.08865157756645636</v>
      </c>
      <c r="O25" s="3787" t="n"/>
      <c r="P25" s="561" t="n">
        <v>109.878625382196</v>
      </c>
      <c r="Q25" s="581" t="n">
        <v>180.0792276546554</v>
      </c>
      <c r="R25" s="581" t="n">
        <v>-70.20060227245939</v>
      </c>
      <c r="S25" s="581" t="n">
        <v>114.6896229010213</v>
      </c>
      <c r="T25" s="582" t="n">
        <v>-0.04194797573776388</v>
      </c>
      <c r="U25" s="482" t="n"/>
      <c r="V25" s="617" t="n">
        <v>98.08686501233852</v>
      </c>
      <c r="W25" s="618" t="n">
        <v>174.238261170659</v>
      </c>
      <c r="X25" s="618" t="n">
        <v>98.47545129170047</v>
      </c>
      <c r="Y25" s="618" t="n">
        <v>-76.15139615832048</v>
      </c>
      <c r="Z25" s="618" t="n">
        <v>-0.3885862793619452</v>
      </c>
      <c r="AA25" s="618" t="n">
        <v>96.24729344330056</v>
      </c>
      <c r="AB25" s="582" t="n">
        <v>0.01911296934413698</v>
      </c>
      <c r="AC25" s="482" t="n"/>
      <c r="AD25" s="561" t="n"/>
      <c r="AE25" s="581" t="n"/>
      <c r="AF25" s="581" t="n"/>
      <c r="AG25" s="581" t="n"/>
      <c r="AH25" s="581" t="n"/>
      <c r="AI25" s="581" t="n"/>
      <c r="AJ25" s="582" t="n"/>
      <c r="AK25" s="482" t="n"/>
      <c r="AL25" s="561" t="n"/>
      <c r="AM25" s="581" t="n"/>
      <c r="AN25" s="581" t="n"/>
      <c r="AO25" s="581" t="n"/>
      <c r="AP25" s="581" t="n"/>
      <c r="AQ25" s="581" t="n"/>
      <c r="AR25" s="581" t="n"/>
      <c r="AS25" s="582" t="n"/>
      <c r="AT25" s="2862" t="n"/>
      <c r="AU25" s="561" t="n"/>
      <c r="AV25" s="581" t="n"/>
      <c r="AW25" s="581" t="n"/>
      <c r="AX25" s="581" t="n"/>
      <c r="AY25" s="581" t="n"/>
      <c r="AZ25" s="581" t="n"/>
      <c r="BA25" s="582" t="n"/>
      <c r="BB25" s="2862" t="n"/>
      <c r="BC25" s="561" t="n"/>
      <c r="BD25" s="581" t="n"/>
      <c r="BE25" s="581" t="n"/>
      <c r="BF25" s="581" t="n"/>
      <c r="BG25" s="581" t="n"/>
      <c r="BH25" s="581" t="n"/>
      <c r="BI25" s="582" t="n"/>
      <c r="BJ25" s="2862" t="n"/>
      <c r="BK25" s="561" t="n"/>
      <c r="BL25" s="581" t="n"/>
      <c r="BM25" s="581" t="n"/>
      <c r="BN25" s="581" t="n"/>
      <c r="BO25" s="581" t="n"/>
      <c r="BP25" s="581" t="n"/>
      <c r="BQ25" s="581" t="n"/>
      <c r="BR25" s="582" t="n"/>
      <c r="BS25" s="2862" t="n"/>
      <c r="BT25" s="561" t="n"/>
      <c r="BU25" s="581" t="n"/>
      <c r="BV25" s="581" t="n"/>
      <c r="BW25" s="581" t="n"/>
      <c r="BX25" s="581" t="n"/>
      <c r="BY25" s="581" t="n"/>
      <c r="BZ25" s="582" t="n"/>
      <c r="CA25" s="2862" t="n"/>
      <c r="CB25" s="561" t="n"/>
      <c r="CC25" s="581" t="n"/>
      <c r="CD25" s="581" t="n"/>
      <c r="CE25" s="581" t="n"/>
      <c r="CF25" s="581" t="n"/>
      <c r="CG25" s="581" t="n"/>
      <c r="CH25" s="582" t="n"/>
      <c r="CI25" s="2862" t="n"/>
      <c r="CJ25" s="561" t="n"/>
      <c r="CK25" s="581" t="n"/>
      <c r="CL25" s="581" t="n"/>
      <c r="CM25" s="581" t="n"/>
      <c r="CN25" s="581" t="n"/>
      <c r="CO25" s="581" t="n"/>
      <c r="CP25" s="582" t="n"/>
      <c r="CQ25" s="482" t="n"/>
      <c r="CR25" s="581" t="n">
        <v>100.5464866504123</v>
      </c>
      <c r="CS25" s="581" t="n">
        <v>174.2719738200814</v>
      </c>
      <c r="CT25" s="581" t="n">
        <v>100.3435623591414</v>
      </c>
      <c r="CU25" s="581" t="n">
        <v>-73.72548716966909</v>
      </c>
      <c r="CV25" s="581" t="n">
        <v>0.2029242912709179</v>
      </c>
      <c r="CW25" s="581" t="n">
        <v>101.9734295804168</v>
      </c>
      <c r="CX25" s="667">
        <f>IFERROR(+CR25/CW25-1,"-")</f>
        <v/>
      </c>
      <c r="CY25" s="39" t="n"/>
      <c r="CZ25" s="581" t="n">
        <v>14.7765393370539</v>
      </c>
      <c r="DA25" s="581" t="n">
        <v>108.4615582980284</v>
      </c>
      <c r="DB25" s="581" t="n"/>
      <c r="DC25" s="581" t="n"/>
      <c r="DD25" s="581" t="n">
        <v>98.23368234415695</v>
      </c>
      <c r="DE25" s="353">
        <f>+CZ25/DD25-1</f>
        <v/>
      </c>
      <c r="DF25" s="353">
        <f>+DA25/DD25-1</f>
        <v/>
      </c>
      <c r="DG25" s="353">
        <f>+DB25/DD25-1</f>
        <v/>
      </c>
      <c r="DH25" s="582">
        <f>+DC25/DD25-1</f>
        <v/>
      </c>
      <c r="DI25" s="678" t="n"/>
      <c r="DU25" s="2847">
        <f>(CS25-CZ25)*10^6</f>
        <v/>
      </c>
      <c r="DV25" s="2847">
        <f>(CT25-DC25)*10^6</f>
        <v/>
      </c>
      <c r="DW25" s="2847">
        <f>(CW25-DD25)*10^6</f>
        <v/>
      </c>
    </row>
    <row customHeight="1" ht="3.75" r="26">
      <c r="A26" s="435" t="n"/>
      <c r="B26" s="441" t="n"/>
      <c r="C26" s="558" t="inlineStr">
        <is>
          <t>IND20</t>
        </is>
      </c>
      <c r="D26" s="568" t="n"/>
      <c r="E26" s="589" t="n"/>
      <c r="F26" s="589" t="n"/>
      <c r="G26" s="589" t="n"/>
      <c r="H26" s="590" t="n"/>
      <c r="I26" s="2779" t="n"/>
      <c r="J26" s="568" t="n"/>
      <c r="K26" s="589" t="n"/>
      <c r="L26" s="589" t="n"/>
      <c r="M26" s="589" t="n"/>
      <c r="N26" s="590" t="n"/>
      <c r="O26" s="3801" t="n"/>
      <c r="P26" s="568" t="n"/>
      <c r="Q26" s="589" t="n"/>
      <c r="R26" s="589" t="n"/>
      <c r="S26" s="589" t="n"/>
      <c r="T26" s="590" t="n"/>
      <c r="U26" s="486" t="n"/>
      <c r="V26" s="630" t="n"/>
      <c r="W26" s="631" t="n"/>
      <c r="X26" s="631" t="n"/>
      <c r="Y26" s="631" t="n"/>
      <c r="Z26" s="631" t="n"/>
      <c r="AA26" s="631" t="n"/>
      <c r="AB26" s="590" t="n"/>
      <c r="AC26" s="486" t="n"/>
      <c r="AD26" s="568" t="n"/>
      <c r="AE26" s="589" t="n"/>
      <c r="AF26" s="589" t="n"/>
      <c r="AG26" s="589" t="n"/>
      <c r="AH26" s="589" t="n"/>
      <c r="AI26" s="589" t="n"/>
      <c r="AJ26" s="590" t="n"/>
      <c r="AK26" s="486" t="n"/>
      <c r="AL26" s="568" t="n"/>
      <c r="AM26" s="589" t="n"/>
      <c r="AN26" s="589" t="n"/>
      <c r="AO26" s="589" t="n"/>
      <c r="AP26" s="589" t="n"/>
      <c r="AQ26" s="589" t="n"/>
      <c r="AR26" s="589" t="n"/>
      <c r="AS26" s="590" t="n"/>
      <c r="AT26" s="2945" t="n"/>
      <c r="AU26" s="568" t="n"/>
      <c r="AV26" s="589" t="n"/>
      <c r="AW26" s="589" t="n"/>
      <c r="AX26" s="589" t="n"/>
      <c r="AY26" s="589" t="n"/>
      <c r="AZ26" s="589" t="n"/>
      <c r="BA26" s="590" t="n"/>
      <c r="BB26" s="2945" t="n"/>
      <c r="BC26" s="568" t="n"/>
      <c r="BD26" s="589" t="n"/>
      <c r="BE26" s="589" t="n"/>
      <c r="BF26" s="589" t="n"/>
      <c r="BG26" s="589" t="n"/>
      <c r="BH26" s="589" t="n"/>
      <c r="BI26" s="590" t="n"/>
      <c r="BJ26" s="2945" t="n"/>
      <c r="BK26" s="568" t="n"/>
      <c r="BL26" s="589" t="n"/>
      <c r="BM26" s="589" t="n"/>
      <c r="BN26" s="589" t="n"/>
      <c r="BO26" s="589" t="n"/>
      <c r="BP26" s="589" t="n"/>
      <c r="BQ26" s="589" t="n"/>
      <c r="BR26" s="590" t="n"/>
      <c r="BS26" s="2945" t="n"/>
      <c r="BT26" s="568" t="n"/>
      <c r="BU26" s="589" t="n"/>
      <c r="BV26" s="589" t="n"/>
      <c r="BW26" s="589" t="n"/>
      <c r="BX26" s="589" t="n"/>
      <c r="BY26" s="589" t="n"/>
      <c r="BZ26" s="590" t="n"/>
      <c r="CA26" s="2945" t="n"/>
      <c r="CB26" s="568" t="n"/>
      <c r="CC26" s="589" t="n"/>
      <c r="CD26" s="589" t="n"/>
      <c r="CE26" s="589" t="n"/>
      <c r="CF26" s="589" t="n"/>
      <c r="CG26" s="589" t="n"/>
      <c r="CH26" s="590" t="n"/>
      <c r="CI26" s="2945" t="n"/>
      <c r="CJ26" s="568" t="n"/>
      <c r="CK26" s="589" t="n"/>
      <c r="CL26" s="589" t="n"/>
      <c r="CM26" s="589" t="n"/>
      <c r="CN26" s="589" t="n"/>
      <c r="CO26" s="589" t="n"/>
      <c r="CP26" s="590" t="n"/>
      <c r="CQ26" s="482" t="n"/>
      <c r="CR26" s="589" t="n"/>
      <c r="CS26" s="589" t="n"/>
      <c r="CT26" s="589" t="n"/>
      <c r="CU26" s="589" t="n"/>
      <c r="CV26" s="589" t="n"/>
      <c r="CW26" s="589" t="n"/>
      <c r="CX26" s="582">
        <f>IFERROR(+CR26/CW26-1,"-")</f>
        <v/>
      </c>
      <c r="CY26" s="39" t="n"/>
      <c r="CZ26" s="589" t="n"/>
      <c r="DA26" s="589" t="n"/>
      <c r="DB26" s="589" t="n"/>
      <c r="DC26" s="589" t="n"/>
      <c r="DD26" s="589" t="n"/>
      <c r="DE26" s="451" t="n"/>
      <c r="DF26" s="451" t="n"/>
      <c r="DG26" s="451" t="n"/>
      <c r="DH26" s="590" t="n"/>
      <c r="DI26" s="678" t="n"/>
      <c r="DU26" s="2847">
        <f>(CS26-CZ26)*10^6</f>
        <v/>
      </c>
      <c r="DV26" s="2847">
        <f>(CT26-DC26)*10^6</f>
        <v/>
      </c>
      <c r="DW26" s="2847">
        <f>(CW26-DD26)*10^6</f>
        <v/>
      </c>
    </row>
    <row customHeight="1" ht="15" r="27">
      <c r="A27" s="556" t="inlineStr">
        <is>
          <t>Prix mn</t>
        </is>
      </c>
      <c r="B27" s="557" t="n"/>
      <c r="C27" s="558" t="inlineStr">
        <is>
          <t>IND21</t>
        </is>
      </c>
      <c r="D27" s="569" t="n">
        <v>10.2541079672549</v>
      </c>
      <c r="E27" s="577" t="n">
        <v>16.17082686360462</v>
      </c>
      <c r="F27" s="577" t="n">
        <v>-5.916718896349716</v>
      </c>
      <c r="G27" s="577" t="n">
        <v>12.50764575126839</v>
      </c>
      <c r="H27" s="578" t="n">
        <v>-0.180172818196818</v>
      </c>
      <c r="I27" s="3789" t="n"/>
      <c r="J27" s="569" t="n">
        <v>8.519554163421246</v>
      </c>
      <c r="K27" s="577" t="n">
        <v>16.30584753009377</v>
      </c>
      <c r="L27" s="577" t="n">
        <v>-7.786293366672522</v>
      </c>
      <c r="M27" s="577" t="n">
        <v>11.54976441996388</v>
      </c>
      <c r="N27" s="578" t="n">
        <v>-0.2623612176283773</v>
      </c>
      <c r="O27" s="3304" t="n"/>
      <c r="P27" s="569" t="n">
        <v>7.359867742055683</v>
      </c>
      <c r="Q27" s="577" t="n">
        <v>16.29151522187392</v>
      </c>
      <c r="R27" s="577" t="n">
        <v>-8.931647479818231</v>
      </c>
      <c r="S27" s="577" t="n">
        <v>11.13428031084147</v>
      </c>
      <c r="T27" s="578" t="n">
        <v>-0.3389902592186973</v>
      </c>
      <c r="U27" s="481" t="n"/>
      <c r="V27" s="632" t="n">
        <v>7.471324830333382</v>
      </c>
      <c r="W27" s="614" t="n">
        <v>16.3157351606115</v>
      </c>
      <c r="X27" s="614" t="n">
        <v>7.94628003334581</v>
      </c>
      <c r="Y27" s="614" t="n">
        <v>-8.844410330278118</v>
      </c>
      <c r="Z27" s="614" t="n">
        <v>-0.4749552030124287</v>
      </c>
      <c r="AA27" s="614" t="n">
        <v>11.083883411131</v>
      </c>
      <c r="AB27" s="578" t="n">
        <v>-0.3259289589034923</v>
      </c>
      <c r="AC27" s="481" t="n"/>
      <c r="AD27" s="569" t="n"/>
      <c r="AE27" s="577" t="n"/>
      <c r="AF27" s="577" t="n"/>
      <c r="AG27" s="577" t="n"/>
      <c r="AH27" s="577" t="n"/>
      <c r="AI27" s="577" t="n"/>
      <c r="AJ27" s="643" t="n"/>
      <c r="AK27" s="481" t="n"/>
      <c r="AL27" s="569" t="n"/>
      <c r="AM27" s="577" t="n"/>
      <c r="AN27" s="577" t="n"/>
      <c r="AO27" s="577" t="n"/>
      <c r="AP27" s="577" t="n"/>
      <c r="AQ27" s="577" t="n"/>
      <c r="AR27" s="577" t="n"/>
      <c r="AS27" s="643" t="n"/>
      <c r="AT27" s="2851" t="n"/>
      <c r="AU27" s="569" t="n"/>
      <c r="AV27" s="577" t="n"/>
      <c r="AW27" s="577" t="n"/>
      <c r="AX27" s="577" t="n"/>
      <c r="AY27" s="577" t="n"/>
      <c r="AZ27" s="577" t="n"/>
      <c r="BA27" s="643" t="n"/>
      <c r="BB27" s="2851" t="n"/>
      <c r="BC27" s="569" t="n"/>
      <c r="BD27" s="577" t="n"/>
      <c r="BE27" s="577" t="n"/>
      <c r="BF27" s="577" t="n"/>
      <c r="BG27" s="577" t="n"/>
      <c r="BH27" s="577" t="n"/>
      <c r="BI27" s="643" t="n"/>
      <c r="BJ27" s="2851" t="n"/>
      <c r="BK27" s="569" t="n"/>
      <c r="BL27" s="577" t="n"/>
      <c r="BM27" s="577" t="n"/>
      <c r="BN27" s="577" t="n"/>
      <c r="BO27" s="577" t="n"/>
      <c r="BP27" s="577" t="n"/>
      <c r="BQ27" s="577" t="n"/>
      <c r="BR27" s="643" t="n"/>
      <c r="BS27" s="2851" t="n"/>
      <c r="BT27" s="569" t="n"/>
      <c r="BU27" s="577" t="n"/>
      <c r="BV27" s="577" t="n"/>
      <c r="BW27" s="577" t="n"/>
      <c r="BX27" s="577" t="n"/>
      <c r="BY27" s="577" t="n"/>
      <c r="BZ27" s="643" t="n"/>
      <c r="CA27" s="2851" t="n"/>
      <c r="CB27" s="569" t="n"/>
      <c r="CC27" s="577" t="n"/>
      <c r="CD27" s="577" t="n"/>
      <c r="CE27" s="577" t="n"/>
      <c r="CF27" s="577" t="n"/>
      <c r="CG27" s="577" t="n"/>
      <c r="CH27" s="643" t="n"/>
      <c r="CI27" s="2851" t="n"/>
      <c r="CJ27" s="569" t="n"/>
      <c r="CK27" s="577" t="n"/>
      <c r="CL27" s="577" t="n"/>
      <c r="CM27" s="577" t="n"/>
      <c r="CN27" s="577" t="n"/>
      <c r="CO27" s="577" t="n"/>
      <c r="CP27" s="643" t="n"/>
      <c r="CQ27" s="499" t="n"/>
      <c r="CR27" s="577" t="n">
        <v>8.240892642729959</v>
      </c>
      <c r="CS27" s="577" t="n">
        <v>16.33449302828765</v>
      </c>
      <c r="CT27" s="577" t="n">
        <v>8.377281806411959</v>
      </c>
      <c r="CU27" s="3785" t="n">
        <v>-8.093600385557691</v>
      </c>
      <c r="CV27" s="3785" t="n">
        <v>-0.1363891636820007</v>
      </c>
      <c r="CW27" s="577" t="n">
        <v>11.56664224375548</v>
      </c>
      <c r="CX27" s="670">
        <f>IFERROR(+CR27/CW27-1,"-")</f>
        <v/>
      </c>
      <c r="CY27" s="666" t="n"/>
      <c r="CZ27" s="577" t="n">
        <v>16.3066706366704</v>
      </c>
      <c r="DA27" s="577" t="n">
        <v>8.050795192260255</v>
      </c>
      <c r="DB27" s="577" t="n"/>
      <c r="DC27" s="577" t="n"/>
      <c r="DD27" s="577" t="n">
        <v>10.79217909565633</v>
      </c>
      <c r="DE27" s="475">
        <f>+CZ27/DD27-1</f>
        <v/>
      </c>
      <c r="DF27" s="475">
        <f>+DA27/DD27-1</f>
        <v/>
      </c>
      <c r="DG27" s="475">
        <f>+DB27/DD27-1</f>
        <v/>
      </c>
      <c r="DH27" s="643">
        <f>+DC27/DD27-1</f>
        <v/>
      </c>
      <c r="DI27" s="678" t="n"/>
      <c r="DU27" s="2847">
        <f>(CS27-CZ27)*10^6</f>
        <v/>
      </c>
      <c r="DV27" s="2847">
        <f>(CT27-DC27)*10^6</f>
        <v/>
      </c>
      <c r="DW27" s="2847">
        <f>(CW27-DD27)*10^6</f>
        <v/>
      </c>
    </row>
    <row customHeight="1" ht="15" r="28">
      <c r="A28" s="438" t="n"/>
      <c r="B28" s="439" t="inlineStr">
        <is>
          <t>Prix mn Sortant</t>
        </is>
      </c>
      <c r="C28" s="558" t="inlineStr">
        <is>
          <t>IND22</t>
        </is>
      </c>
      <c r="D28" s="3802" t="n">
        <v>22.13399794488849</v>
      </c>
      <c r="E28" s="585" t="n">
        <v>16.9821431252774</v>
      </c>
      <c r="F28" s="585" t="n">
        <v>5.151854819611088</v>
      </c>
      <c r="G28" s="585" t="n">
        <v>24.27919112642196</v>
      </c>
      <c r="H28" s="586" t="n">
        <v>-0.08835521621636522</v>
      </c>
      <c r="I28" s="3792" t="n"/>
      <c r="J28" s="3802" t="n">
        <v>17.68548774889878</v>
      </c>
      <c r="K28" s="585" t="n">
        <v>16.93001877411826</v>
      </c>
      <c r="L28" s="585" t="n">
        <v>0.7554689747805199</v>
      </c>
      <c r="M28" s="585" t="n">
        <v>23.95985795996951</v>
      </c>
      <c r="N28" s="586" t="n">
        <v>-0.2618700921163024</v>
      </c>
      <c r="O28" s="3793" t="n"/>
      <c r="P28" s="3802" t="n">
        <v>13.85917929622062</v>
      </c>
      <c r="Q28" s="585" t="n">
        <v>17.00566539566135</v>
      </c>
      <c r="R28" s="585" t="n">
        <v>-3.146486099440727</v>
      </c>
      <c r="S28" s="585" t="n">
        <v>24.15696767086469</v>
      </c>
      <c r="T28" s="586" t="n">
        <v>-0.4262864658739458</v>
      </c>
      <c r="U28" s="623" t="n"/>
      <c r="V28" s="3803" t="n">
        <v>12.93513160425608</v>
      </c>
      <c r="W28" s="625" t="n">
        <v>17.0251035640173</v>
      </c>
      <c r="X28" s="625" t="n">
        <v>13.62798997610271</v>
      </c>
      <c r="Y28" s="625" t="n">
        <v>-4.089971959761224</v>
      </c>
      <c r="Z28" s="625" t="n">
        <v>-0.6928583718466381</v>
      </c>
      <c r="AA28" s="625" t="n">
        <v>24.11930470579751</v>
      </c>
      <c r="AB28" s="586" t="n">
        <v>-0.463702135611443</v>
      </c>
      <c r="AC28" s="623" t="n"/>
      <c r="AD28" s="3802" t="n"/>
      <c r="AE28" s="585" t="n"/>
      <c r="AF28" s="585" t="n"/>
      <c r="AG28" s="585" t="n"/>
      <c r="AH28" s="585" t="n"/>
      <c r="AI28" s="585" t="n"/>
      <c r="AJ28" s="644" t="n"/>
      <c r="AK28" s="623" t="n"/>
      <c r="AL28" s="3802" t="n"/>
      <c r="AM28" s="585" t="n"/>
      <c r="AN28" s="585" t="n"/>
      <c r="AO28" s="585" t="n"/>
      <c r="AP28" s="585" t="n"/>
      <c r="AQ28" s="585" t="n"/>
      <c r="AR28" s="585" t="n"/>
      <c r="AS28" s="644" t="n"/>
      <c r="AT28" s="3794" t="n"/>
      <c r="AU28" s="3802" t="n"/>
      <c r="AV28" s="585" t="n"/>
      <c r="AW28" s="585" t="n"/>
      <c r="AX28" s="585" t="n"/>
      <c r="AY28" s="585" t="n"/>
      <c r="AZ28" s="585" t="n"/>
      <c r="BA28" s="644" t="n"/>
      <c r="BB28" s="3794" t="n"/>
      <c r="BC28" s="3802" t="n"/>
      <c r="BD28" s="585" t="n"/>
      <c r="BE28" s="585" t="n"/>
      <c r="BF28" s="585" t="n"/>
      <c r="BG28" s="585" t="n"/>
      <c r="BH28" s="585" t="n"/>
      <c r="BI28" s="644" t="n"/>
      <c r="BJ28" s="3794" t="n"/>
      <c r="BK28" s="3802" t="n"/>
      <c r="BL28" s="585" t="n"/>
      <c r="BM28" s="585" t="n"/>
      <c r="BN28" s="585" t="n"/>
      <c r="BO28" s="585" t="n"/>
      <c r="BP28" s="585" t="n"/>
      <c r="BQ28" s="585" t="n"/>
      <c r="BR28" s="644" t="n"/>
      <c r="BS28" s="3794" t="n"/>
      <c r="BT28" s="3802" t="n"/>
      <c r="BU28" s="585" t="n"/>
      <c r="BV28" s="585" t="n"/>
      <c r="BW28" s="585" t="n"/>
      <c r="BX28" s="585" t="n"/>
      <c r="BY28" s="585" t="n"/>
      <c r="BZ28" s="644" t="n"/>
      <c r="CA28" s="3794" t="n"/>
      <c r="CB28" s="3802" t="n"/>
      <c r="CC28" s="585" t="n"/>
      <c r="CD28" s="585" t="n"/>
      <c r="CE28" s="585" t="n"/>
      <c r="CF28" s="585" t="n"/>
      <c r="CG28" s="585" t="n"/>
      <c r="CH28" s="644" t="n"/>
      <c r="CI28" s="3794" t="n"/>
      <c r="CJ28" s="3802" t="n"/>
      <c r="CK28" s="585" t="n"/>
      <c r="CL28" s="585" t="n"/>
      <c r="CM28" s="585" t="n"/>
      <c r="CN28" s="585" t="n"/>
      <c r="CO28" s="585" t="n"/>
      <c r="CP28" s="644" t="n"/>
      <c r="CQ28" s="627" t="n"/>
      <c r="CR28" s="3795" t="n">
        <v>15.77747760217177</v>
      </c>
      <c r="CS28" s="585" t="n">
        <v>17.0578673430335</v>
      </c>
      <c r="CT28" s="585" t="n">
        <v>15.9836967932407</v>
      </c>
      <c r="CU28" s="585" t="n">
        <v>-1.280389740861725</v>
      </c>
      <c r="CV28" s="585" t="n">
        <v>-0.2062191910689251</v>
      </c>
      <c r="CW28" s="585" t="n">
        <v>24.13462931097895</v>
      </c>
      <c r="CX28" s="667">
        <f>IFERROR(+CR28/CW28-1,"-")</f>
        <v/>
      </c>
      <c r="CY28" s="39" t="n"/>
      <c r="CZ28" s="585" t="n">
        <v>17.0105122276449</v>
      </c>
      <c r="DA28" s="585" t="n">
        <v>14.14845558468762</v>
      </c>
      <c r="DB28" s="585" t="n"/>
      <c r="DC28" s="585" t="n"/>
      <c r="DD28" s="585" t="n">
        <v>23.2999275980087</v>
      </c>
      <c r="DE28" s="674">
        <f>+CZ28/DD28-1</f>
        <v/>
      </c>
      <c r="DF28" s="674">
        <f>+DA28/DD28-1</f>
        <v/>
      </c>
      <c r="DG28" s="674">
        <f>+DB28/DD28-1</f>
        <v/>
      </c>
      <c r="DH28" s="644">
        <f>+DC28/DD28-1</f>
        <v/>
      </c>
      <c r="DI28" s="678" t="n"/>
      <c r="DU28" s="2847">
        <f>(CS28-CZ28)*10^6</f>
        <v/>
      </c>
      <c r="DV28" s="2847">
        <f>(CT28-DC28)*10^6</f>
        <v/>
      </c>
      <c r="DW28" s="2847">
        <f>(CW28-DD28)*10^6</f>
        <v/>
      </c>
    </row>
    <row customHeight="1" ht="15" r="29">
      <c r="A29" s="443" t="n"/>
      <c r="B29" s="565" t="inlineStr">
        <is>
          <t>Prépayé</t>
        </is>
      </c>
      <c r="C29" s="558" t="inlineStr">
        <is>
          <t>IND23</t>
        </is>
      </c>
      <c r="D29" s="3804" t="n">
        <v>23.99444070908896</v>
      </c>
      <c r="E29" s="581" t="n">
        <v>17.92702993990588</v>
      </c>
      <c r="F29" s="581" t="n">
        <v>6.067410769183088</v>
      </c>
      <c r="G29" s="581" t="n">
        <v>25.98126844242431</v>
      </c>
      <c r="H29" s="582" t="n">
        <v>-0.07647154478767071</v>
      </c>
      <c r="I29" s="2779" t="n"/>
      <c r="J29" s="3804" t="n">
        <v>18.68068620114765</v>
      </c>
      <c r="K29" s="581" t="n">
        <v>17.84008171476648</v>
      </c>
      <c r="L29" s="581" t="n">
        <v>0.8406044863811708</v>
      </c>
      <c r="M29" s="581" t="n">
        <v>25.76048363533975</v>
      </c>
      <c r="N29" s="582" t="n">
        <v>-0.2748316970446786</v>
      </c>
      <c r="O29" s="3787" t="n"/>
      <c r="P29" s="3804" t="n">
        <v>14.48220477944013</v>
      </c>
      <c r="Q29" s="581" t="n">
        <v>17.80220545685349</v>
      </c>
      <c r="R29" s="581" t="n">
        <v>-3.320000677413361</v>
      </c>
      <c r="S29" s="581" t="n">
        <v>25.91472442647063</v>
      </c>
      <c r="T29" s="582" t="n">
        <v>-0.4411592212554164</v>
      </c>
      <c r="U29" s="482" t="n"/>
      <c r="V29" s="3805" t="n">
        <v>13.54209534302512</v>
      </c>
      <c r="W29" s="618" t="n">
        <v>17.8662924761837</v>
      </c>
      <c r="X29" s="618" t="n">
        <v>14.19881839490546</v>
      </c>
      <c r="Y29" s="618" t="n">
        <v>-4.324197133158576</v>
      </c>
      <c r="Z29" s="618" t="n">
        <v>-0.6567230518803324</v>
      </c>
      <c r="AA29" s="618" t="n">
        <v>26.00203264561785</v>
      </c>
      <c r="AB29" s="582" t="n">
        <v>-0.4791908952815122</v>
      </c>
      <c r="AC29" s="482" t="n"/>
      <c r="AD29" s="3804" t="n"/>
      <c r="AE29" s="581" t="n"/>
      <c r="AF29" s="581" t="n"/>
      <c r="AG29" s="581" t="n"/>
      <c r="AH29" s="581" t="n"/>
      <c r="AI29" s="581" t="n"/>
      <c r="AJ29" s="582" t="n"/>
      <c r="AK29" s="482" t="n"/>
      <c r="AL29" s="3804" t="n"/>
      <c r="AM29" s="581" t="n"/>
      <c r="AN29" s="581" t="n"/>
      <c r="AO29" s="581" t="n"/>
      <c r="AP29" s="581" t="n"/>
      <c r="AQ29" s="581" t="n"/>
      <c r="AR29" s="581" t="n"/>
      <c r="AS29" s="3806" t="n"/>
      <c r="AT29" s="2862" t="n"/>
      <c r="AU29" s="3804" t="n"/>
      <c r="AV29" s="581" t="n"/>
      <c r="AW29" s="581" t="n"/>
      <c r="AX29" s="581" t="n"/>
      <c r="AY29" s="581" t="n"/>
      <c r="AZ29" s="581" t="n"/>
      <c r="BA29" s="582" t="n"/>
      <c r="BB29" s="2862" t="n"/>
      <c r="BC29" s="3804" t="n"/>
      <c r="BD29" s="581" t="n"/>
      <c r="BE29" s="581" t="n"/>
      <c r="BF29" s="581" t="n"/>
      <c r="BG29" s="581" t="n"/>
      <c r="BH29" s="581" t="n"/>
      <c r="BI29" s="582" t="n"/>
      <c r="BJ29" s="2862" t="n"/>
      <c r="BK29" s="3804" t="n"/>
      <c r="BL29" s="581" t="n"/>
      <c r="BM29" s="581" t="n"/>
      <c r="BN29" s="581" t="n"/>
      <c r="BO29" s="581" t="n"/>
      <c r="BP29" s="581" t="n"/>
      <c r="BQ29" s="581" t="n"/>
      <c r="BR29" s="582" t="n"/>
      <c r="BS29" s="2862" t="n"/>
      <c r="BT29" s="3804" t="n"/>
      <c r="BU29" s="581" t="n"/>
      <c r="BV29" s="581" t="n"/>
      <c r="BW29" s="581" t="n"/>
      <c r="BX29" s="581" t="n"/>
      <c r="BY29" s="581" t="n"/>
      <c r="BZ29" s="582" t="n"/>
      <c r="CA29" s="2862" t="n"/>
      <c r="CB29" s="3804" t="n"/>
      <c r="CC29" s="581" t="n"/>
      <c r="CD29" s="581" t="n"/>
      <c r="CE29" s="581" t="n"/>
      <c r="CF29" s="581" t="n"/>
      <c r="CG29" s="581" t="n"/>
      <c r="CH29" s="582" t="n"/>
      <c r="CI29" s="2862" t="n"/>
      <c r="CJ29" s="3804" t="n"/>
      <c r="CK29" s="581" t="n"/>
      <c r="CL29" s="581" t="n"/>
      <c r="CM29" s="581" t="n"/>
      <c r="CN29" s="581" t="n"/>
      <c r="CO29" s="581" t="n"/>
      <c r="CP29" s="582" t="n"/>
      <c r="CQ29" s="482" t="n"/>
      <c r="CR29" s="3336" t="n">
        <v>16.62945630940684</v>
      </c>
      <c r="CS29" s="581" t="n">
        <v>17.93198343704772</v>
      </c>
      <c r="CT29" s="581" t="n">
        <v>16.82209030151263</v>
      </c>
      <c r="CU29" s="581" t="n">
        <v>-1.302527127640879</v>
      </c>
      <c r="CV29" s="581" t="n">
        <v>-0.1926339921057831</v>
      </c>
      <c r="CW29" s="581" t="n">
        <v>25.91783890195837</v>
      </c>
      <c r="CX29" s="667">
        <f>IFERROR(+CR29/CW29-1,"-")</f>
        <v/>
      </c>
      <c r="CY29" s="39" t="n"/>
      <c r="CZ29" s="581" t="n">
        <v>17.8486014877029</v>
      </c>
      <c r="DA29" s="581" t="n">
        <v>14.73984398180636</v>
      </c>
      <c r="DB29" s="581" t="n"/>
      <c r="DC29" s="581" t="n"/>
      <c r="DD29" s="581" t="n">
        <v>25.18305810976936</v>
      </c>
      <c r="DE29" s="353">
        <f>+CZ29/DD29-1</f>
        <v/>
      </c>
      <c r="DF29" s="353">
        <f>+DA29/DD29-1</f>
        <v/>
      </c>
      <c r="DG29" s="353">
        <f>+DB29/DD29-1</f>
        <v/>
      </c>
      <c r="DH29" s="582">
        <f>+DC29/DD29-1</f>
        <v/>
      </c>
      <c r="DI29" s="678" t="n"/>
      <c r="DU29" s="2847">
        <f>(CS29-CZ29)*10^6</f>
        <v/>
      </c>
      <c r="DV29" s="2847">
        <f>(CT29-DC29)*10^6</f>
        <v/>
      </c>
      <c r="DW29" s="2847">
        <f>(CW29-DD29)*10^6</f>
        <v/>
      </c>
    </row>
    <row customHeight="1" ht="15" r="30">
      <c r="A30" s="443" t="n"/>
      <c r="B30" s="565" t="inlineStr">
        <is>
          <t>Postpayé</t>
        </is>
      </c>
      <c r="C30" s="558" t="inlineStr">
        <is>
          <t>IND24</t>
        </is>
      </c>
      <c r="D30" s="561" t="n">
        <v>3.559292316104581</v>
      </c>
      <c r="E30" s="581" t="n">
        <v>3.86391463760447</v>
      </c>
      <c r="F30" s="581" t="n">
        <v>-0.3046223214998891</v>
      </c>
      <c r="G30" s="581" t="n">
        <v>3.623153615170397</v>
      </c>
      <c r="H30" s="582" t="n">
        <v>-0.01762588778969343</v>
      </c>
      <c r="I30" s="2779" t="n"/>
      <c r="J30" s="561" t="n">
        <v>3.881444263935063</v>
      </c>
      <c r="K30" s="581" t="n">
        <v>3.770557937107305</v>
      </c>
      <c r="L30" s="581" t="n">
        <v>0.1108863268277585</v>
      </c>
      <c r="M30" s="581" t="n">
        <v>3.735392995818072</v>
      </c>
      <c r="N30" s="582" t="n">
        <v>0.0390993044856327</v>
      </c>
      <c r="O30" s="3787" t="n"/>
      <c r="P30" s="561" t="n">
        <v>2.982276591958993</v>
      </c>
      <c r="Q30" s="581" t="n">
        <v>3.859716024562191</v>
      </c>
      <c r="R30" s="581" t="n">
        <v>-0.877439432603198</v>
      </c>
      <c r="S30" s="581" t="n">
        <v>4.664358160049854</v>
      </c>
      <c r="T30" s="582" t="n">
        <v>-0.3606244440012906</v>
      </c>
      <c r="U30" s="482" t="n"/>
      <c r="V30" s="617" t="n">
        <v>2.132042961956275</v>
      </c>
      <c r="W30" s="618" t="n">
        <v>3.88126591912398</v>
      </c>
      <c r="X30" s="618" t="n">
        <v>3.028251028872928</v>
      </c>
      <c r="Y30" s="618" t="n">
        <v>-1.749222957167705</v>
      </c>
      <c r="Z30" s="618" t="n">
        <v>-0.8962080669166532</v>
      </c>
      <c r="AA30" s="618" t="n">
        <v>3.192759684230051</v>
      </c>
      <c r="AB30" s="582" t="n">
        <v>-0.3322256690702272</v>
      </c>
      <c r="AC30" s="482" t="n"/>
      <c r="AD30" s="561" t="n"/>
      <c r="AE30" s="581" t="n"/>
      <c r="AF30" s="581" t="n"/>
      <c r="AG30" s="581" t="n"/>
      <c r="AH30" s="581" t="n"/>
      <c r="AI30" s="581" t="n"/>
      <c r="AJ30" s="582" t="n"/>
      <c r="AK30" s="482" t="n"/>
      <c r="AL30" s="561" t="n"/>
      <c r="AM30" s="581" t="n"/>
      <c r="AN30" s="581" t="n"/>
      <c r="AO30" s="581" t="n"/>
      <c r="AP30" s="581" t="n"/>
      <c r="AQ30" s="581" t="n"/>
      <c r="AR30" s="581" t="n"/>
      <c r="AS30" s="582" t="n"/>
      <c r="AT30" s="2862" t="n"/>
      <c r="AU30" s="561" t="n"/>
      <c r="AV30" s="581" t="n"/>
      <c r="AW30" s="581" t="n"/>
      <c r="AX30" s="581" t="n"/>
      <c r="AY30" s="581" t="n"/>
      <c r="AZ30" s="581" t="n"/>
      <c r="BA30" s="582" t="n"/>
      <c r="BB30" s="2862" t="n"/>
      <c r="BC30" s="561" t="n"/>
      <c r="BD30" s="581" t="n"/>
      <c r="BE30" s="581" t="n"/>
      <c r="BF30" s="581" t="n"/>
      <c r="BG30" s="581" t="n"/>
      <c r="BH30" s="581" t="n"/>
      <c r="BI30" s="582" t="n"/>
      <c r="BJ30" s="2862" t="n"/>
      <c r="BK30" s="561" t="n"/>
      <c r="BL30" s="581" t="n"/>
      <c r="BM30" s="581" t="n"/>
      <c r="BN30" s="581" t="n"/>
      <c r="BO30" s="581" t="n"/>
      <c r="BP30" s="581" t="n"/>
      <c r="BQ30" s="581" t="n"/>
      <c r="BR30" s="582" t="n"/>
      <c r="BS30" s="2862" t="n"/>
      <c r="BT30" s="561" t="n"/>
      <c r="BU30" s="581" t="n"/>
      <c r="BV30" s="581" t="n"/>
      <c r="BW30" s="581" t="n"/>
      <c r="BX30" s="581" t="n"/>
      <c r="BY30" s="581" t="n"/>
      <c r="BZ30" s="582" t="n"/>
      <c r="CA30" s="2862" t="n"/>
      <c r="CB30" s="561" t="n"/>
      <c r="CC30" s="581" t="n"/>
      <c r="CD30" s="581" t="n"/>
      <c r="CE30" s="581" t="n"/>
      <c r="CF30" s="581" t="n"/>
      <c r="CG30" s="581" t="n"/>
      <c r="CH30" s="582" t="n"/>
      <c r="CI30" s="2862" t="n"/>
      <c r="CJ30" s="561" t="n"/>
      <c r="CK30" s="581" t="n"/>
      <c r="CL30" s="581" t="n"/>
      <c r="CM30" s="581" t="n"/>
      <c r="CN30" s="581" t="n"/>
      <c r="CO30" s="581" t="n"/>
      <c r="CP30" s="582" t="n"/>
      <c r="CQ30" s="482" t="n"/>
      <c r="CR30" s="581" t="n">
        <v>3.091523848155949</v>
      </c>
      <c r="CS30" s="581" t="n">
        <v>3.844431960866175</v>
      </c>
      <c r="CT30" s="581" t="n">
        <v>3.328609022653426</v>
      </c>
      <c r="CU30" s="581" t="n">
        <v>-0.7529081127102262</v>
      </c>
      <c r="CV30" s="581" t="n">
        <v>-0.2370851744974773</v>
      </c>
      <c r="CW30" s="581" t="n">
        <v>3.807089846435799</v>
      </c>
      <c r="CX30" s="582">
        <f>IFERROR(+CR30/CW30-1,"-")</f>
        <v/>
      </c>
      <c r="CY30" s="39" t="n"/>
      <c r="CZ30" s="581" t="n">
        <v>4.01644968691412</v>
      </c>
      <c r="DA30" s="581" t="n">
        <v>3.268892528223324</v>
      </c>
      <c r="DB30" s="581" t="n"/>
      <c r="DC30" s="581" t="n"/>
      <c r="DD30" s="581" t="n">
        <v>3.868952132354007</v>
      </c>
      <c r="DE30" s="353">
        <f>+CZ30/DD30-1</f>
        <v/>
      </c>
      <c r="DF30" s="353">
        <f>+DA30/DD30-1</f>
        <v/>
      </c>
      <c r="DG30" s="353">
        <f>+DB30/DD30-1</f>
        <v/>
      </c>
      <c r="DH30" s="582">
        <f>+DC30/DD30-1</f>
        <v/>
      </c>
      <c r="DI30" s="678" t="n"/>
      <c r="DU30" s="2847">
        <f>(CS30-CZ30)*10^6</f>
        <v/>
      </c>
      <c r="DV30" s="2847">
        <f>(CT30-DC30)*10^6</f>
        <v/>
      </c>
      <c r="DW30" s="2847">
        <f>(CW30-DD30)*10^6</f>
        <v/>
      </c>
    </row>
    <row customFormat="1" customHeight="1" ht="15" r="31" s="549">
      <c r="A31" s="572" t="n"/>
      <c r="B31" s="573" t="inlineStr">
        <is>
          <t>Prix mn Entrant</t>
        </is>
      </c>
      <c r="C31" s="558" t="inlineStr">
        <is>
          <t>IND25</t>
        </is>
      </c>
      <c r="D31" s="574" t="n">
        <v>2.29015697031719</v>
      </c>
      <c r="E31" s="591" t="n">
        <v>10.33141213508592</v>
      </c>
      <c r="F31" s="591" t="n">
        <v>-8.041255164768735</v>
      </c>
      <c r="G31" s="591" t="n">
        <v>1.356813513742581</v>
      </c>
      <c r="H31" s="592" t="n">
        <v>0.6878936914477736</v>
      </c>
      <c r="I31" s="3807" t="n"/>
      <c r="J31" s="574" t="n">
        <v>1.615192026220937</v>
      </c>
      <c r="K31" s="591" t="n">
        <v>11.44809663731279</v>
      </c>
      <c r="L31" s="591" t="n">
        <v>-9.832904611091852</v>
      </c>
      <c r="M31" s="591" t="n">
        <v>1.279522719595796</v>
      </c>
      <c r="N31" s="592" t="n">
        <v>0.2623394657120113</v>
      </c>
      <c r="O31" s="3808" t="n"/>
      <c r="P31" s="574" t="n">
        <v>0.8162637358123445</v>
      </c>
      <c r="Q31" s="591" t="n">
        <v>10.37106110754484</v>
      </c>
      <c r="R31" s="591" t="n">
        <v>-9.554797371732494</v>
      </c>
      <c r="S31" s="591" t="n">
        <v>1.176348242086679</v>
      </c>
      <c r="T31" s="592" t="n">
        <v>-0.3061036633468286</v>
      </c>
      <c r="U31" s="635" t="n"/>
      <c r="V31" s="636" t="n">
        <v>1.44568384459273</v>
      </c>
      <c r="W31" s="637" t="n">
        <v>10.7383299162775</v>
      </c>
      <c r="X31" s="637" t="n">
        <v>1.860645610681909</v>
      </c>
      <c r="Y31" s="637" t="n">
        <v>-9.292646071684771</v>
      </c>
      <c r="Z31" s="637" t="n">
        <v>-0.4149617660891796</v>
      </c>
      <c r="AA31" s="637" t="n">
        <v>1.157318731813068</v>
      </c>
      <c r="AB31" s="592" t="n">
        <v>0.2491665475144484</v>
      </c>
      <c r="AC31" s="635" t="n"/>
      <c r="AD31" s="574" t="n"/>
      <c r="AE31" s="591" t="n"/>
      <c r="AF31" s="591" t="n"/>
      <c r="AG31" s="591" t="n"/>
      <c r="AH31" s="591" t="n"/>
      <c r="AI31" s="591" t="n"/>
      <c r="AJ31" s="646" t="n"/>
      <c r="AK31" s="635" t="n"/>
      <c r="AL31" s="574" t="n"/>
      <c r="AM31" s="591" t="n"/>
      <c r="AN31" s="591" t="n"/>
      <c r="AO31" s="591" t="n"/>
      <c r="AP31" s="591" t="n"/>
      <c r="AQ31" s="591" t="n"/>
      <c r="AR31" s="591" t="n"/>
      <c r="AS31" s="646" t="n"/>
      <c r="AT31" s="2928" t="n"/>
      <c r="AU31" s="574" t="n"/>
      <c r="AV31" s="591" t="n"/>
      <c r="AW31" s="591" t="n"/>
      <c r="AX31" s="591" t="n"/>
      <c r="AY31" s="591" t="n"/>
      <c r="AZ31" s="591" t="n"/>
      <c r="BA31" s="646" t="n"/>
      <c r="BB31" s="2928" t="n"/>
      <c r="BC31" s="574" t="n"/>
      <c r="BD31" s="591" t="n"/>
      <c r="BE31" s="591" t="n"/>
      <c r="BF31" s="591" t="n"/>
      <c r="BG31" s="591" t="n"/>
      <c r="BH31" s="591" t="n"/>
      <c r="BI31" s="646" t="n"/>
      <c r="BJ31" s="2928" t="n"/>
      <c r="BK31" s="574" t="n"/>
      <c r="BL31" s="591" t="n"/>
      <c r="BM31" s="591" t="n"/>
      <c r="BN31" s="591" t="n"/>
      <c r="BO31" s="591" t="n"/>
      <c r="BP31" s="591" t="n"/>
      <c r="BQ31" s="591" t="n"/>
      <c r="BR31" s="646" t="n"/>
      <c r="BS31" s="2928" t="n"/>
      <c r="BT31" s="574" t="n"/>
      <c r="BU31" s="591" t="n"/>
      <c r="BV31" s="591" t="n"/>
      <c r="BW31" s="591" t="n"/>
      <c r="BX31" s="591" t="n"/>
      <c r="BY31" s="591" t="n"/>
      <c r="BZ31" s="646" t="n"/>
      <c r="CA31" s="2928" t="n"/>
      <c r="CB31" s="574" t="n"/>
      <c r="CC31" s="591" t="n"/>
      <c r="CD31" s="591" t="n"/>
      <c r="CE31" s="591" t="n"/>
      <c r="CF31" s="591" t="n"/>
      <c r="CG31" s="591" t="n"/>
      <c r="CH31" s="646" t="n"/>
      <c r="CI31" s="2928" t="n"/>
      <c r="CJ31" s="574" t="n"/>
      <c r="CK31" s="591" t="n"/>
      <c r="CL31" s="591" t="n"/>
      <c r="CM31" s="591" t="n"/>
      <c r="CN31" s="591" t="n"/>
      <c r="CO31" s="591" t="n"/>
      <c r="CP31" s="646" t="n"/>
      <c r="CQ31" s="635" t="n"/>
      <c r="CR31" s="591" t="n">
        <v>1.507538258780989</v>
      </c>
      <c r="CS31" s="591" t="n">
        <v>10.7041351952755</v>
      </c>
      <c r="CT31" s="591" t="n">
        <v>1.617246560029201</v>
      </c>
      <c r="CU31" s="591" t="n">
        <v>-9.196596936494512</v>
      </c>
      <c r="CV31" s="591" t="n">
        <v>-0.1097083012482125</v>
      </c>
      <c r="CW31" s="591" t="n">
        <v>1.238244363356509</v>
      </c>
      <c r="CX31" s="667">
        <f>IFERROR(+CR31/CW31-1,"-")</f>
        <v/>
      </c>
      <c r="CY31" s="671" t="n"/>
      <c r="CZ31" s="591" t="n">
        <v>1.99636004397485</v>
      </c>
      <c r="DA31" s="591" t="n">
        <v>1.435560141955187</v>
      </c>
      <c r="DB31" s="591" t="n"/>
      <c r="DC31" s="591" t="n"/>
      <c r="DD31" s="591" t="n">
        <v>1.370687694200897</v>
      </c>
      <c r="DE31" s="676">
        <f>+CZ31/DD31-1</f>
        <v/>
      </c>
      <c r="DF31" s="676">
        <f>+DA31/DD31-1</f>
        <v/>
      </c>
      <c r="DG31" s="676">
        <f>+DB31/DD31-1</f>
        <v/>
      </c>
      <c r="DH31" s="646">
        <f>+DC31/DD31-1</f>
        <v/>
      </c>
      <c r="DI31" s="678" t="n"/>
      <c r="DJ31" s="418" t="n"/>
      <c r="DK31" s="418" t="n"/>
      <c r="DL31" s="418" t="n"/>
      <c r="DM31" s="418" t="n"/>
      <c r="DN31" s="418" t="n"/>
      <c r="DU31" s="2847">
        <f>(CS31-CZ31)*10^6</f>
        <v/>
      </c>
      <c r="DV31" s="2847">
        <f>(CT31-DC31)*10^6</f>
        <v/>
      </c>
      <c r="DW31" s="2847">
        <f>(CW31-DD31)*10^6</f>
        <v/>
      </c>
    </row>
    <row customHeight="1" ht="15" r="32">
      <c r="A32" s="443" t="n"/>
      <c r="B32" s="565" t="inlineStr">
        <is>
          <t>Prépayé</t>
        </is>
      </c>
      <c r="C32" s="558" t="inlineStr">
        <is>
          <t>IND26</t>
        </is>
      </c>
      <c r="D32" s="561" t="n">
        <v>2.447860928305722</v>
      </c>
      <c r="E32" s="581" t="n">
        <v>954.999437678714</v>
      </c>
      <c r="F32" s="581" t="n">
        <v>-952.5515767504082</v>
      </c>
      <c r="G32" s="581" t="n">
        <v>1.42730992851321</v>
      </c>
      <c r="H32" s="582" t="n">
        <v>0.7150170957302824</v>
      </c>
      <c r="I32" s="2779" t="n"/>
      <c r="J32" s="561" t="n">
        <v>1.709773094091001</v>
      </c>
      <c r="K32" s="581" t="n">
        <v>1021.462877762897</v>
      </c>
      <c r="L32" s="581" t="n">
        <v>-1019.753104668806</v>
      </c>
      <c r="M32" s="581" t="n">
        <v>1.347872794952117</v>
      </c>
      <c r="N32" s="582" t="n">
        <v>0.268497368961097</v>
      </c>
      <c r="O32" s="3787" t="n"/>
      <c r="P32" s="561" t="n">
        <v>0.834174997500468</v>
      </c>
      <c r="Q32" s="581" t="n">
        <v>958.2282147494445</v>
      </c>
      <c r="R32" s="581" t="n">
        <v>-957.3940397519441</v>
      </c>
      <c r="S32" s="581" t="n">
        <v>1.241440049584804</v>
      </c>
      <c r="T32" s="582" t="n">
        <v>-0.3280585737672507</v>
      </c>
      <c r="U32" s="482" t="n"/>
      <c r="V32" s="617" t="n">
        <v>1.518043789130703</v>
      </c>
      <c r="W32" s="618" t="n">
        <v>980.979597670823</v>
      </c>
      <c r="X32" s="618" t="n">
        <v>1.984395977724466</v>
      </c>
      <c r="Y32" s="618" t="n">
        <v>-979.4615538816922</v>
      </c>
      <c r="Z32" s="618" t="n">
        <v>-0.4663521885937627</v>
      </c>
      <c r="AA32" s="618" t="n">
        <v>1.208617911562791</v>
      </c>
      <c r="AB32" s="582" t="n">
        <v>0.256016293162338</v>
      </c>
      <c r="AC32" s="482" t="n"/>
      <c r="AD32" s="561" t="n"/>
      <c r="AE32" s="581" t="n"/>
      <c r="AF32" s="581" t="n"/>
      <c r="AG32" s="581" t="n"/>
      <c r="AH32" s="581" t="n"/>
      <c r="AI32" s="581" t="n"/>
      <c r="AJ32" s="582" t="n"/>
      <c r="AK32" s="482" t="n"/>
      <c r="AL32" s="561" t="n"/>
      <c r="AM32" s="581" t="n"/>
      <c r="AN32" s="581" t="n"/>
      <c r="AO32" s="581" t="n"/>
      <c r="AP32" s="581" t="n"/>
      <c r="AQ32" s="581" t="n"/>
      <c r="AR32" s="581" t="n"/>
      <c r="AS32" s="582" t="n"/>
      <c r="AT32" s="2862" t="n"/>
      <c r="AU32" s="561" t="n"/>
      <c r="AV32" s="581" t="n"/>
      <c r="AW32" s="581" t="n"/>
      <c r="AX32" s="581" t="n"/>
      <c r="AY32" s="581" t="n"/>
      <c r="AZ32" s="581" t="n"/>
      <c r="BA32" s="582" t="n"/>
      <c r="BB32" s="2862" t="n"/>
      <c r="BC32" s="561" t="n"/>
      <c r="BD32" s="581" t="n"/>
      <c r="BE32" s="581" t="n"/>
      <c r="BF32" s="581" t="n"/>
      <c r="BG32" s="581" t="n"/>
      <c r="BH32" s="581" t="n"/>
      <c r="BI32" s="582" t="n"/>
      <c r="BJ32" s="2862" t="n"/>
      <c r="BK32" s="561" t="n"/>
      <c r="BL32" s="581" t="n"/>
      <c r="BM32" s="581" t="n"/>
      <c r="BN32" s="581" t="n"/>
      <c r="BO32" s="581" t="n"/>
      <c r="BP32" s="581" t="n"/>
      <c r="BQ32" s="581" t="n"/>
      <c r="BR32" s="582" t="n"/>
      <c r="BS32" s="2862" t="n"/>
      <c r="BT32" s="561" t="n"/>
      <c r="BU32" s="581" t="n"/>
      <c r="BV32" s="581" t="n"/>
      <c r="BW32" s="581" t="n"/>
      <c r="BX32" s="581" t="n"/>
      <c r="BY32" s="581" t="n"/>
      <c r="BZ32" s="582" t="n"/>
      <c r="CA32" s="2862" t="n"/>
      <c r="CB32" s="561" t="n"/>
      <c r="CC32" s="581" t="n"/>
      <c r="CD32" s="581" t="n"/>
      <c r="CE32" s="581" t="n"/>
      <c r="CF32" s="581" t="n"/>
      <c r="CG32" s="581" t="n"/>
      <c r="CH32" s="582" t="n"/>
      <c r="CI32" s="2862" t="n"/>
      <c r="CJ32" s="561" t="n"/>
      <c r="CK32" s="581" t="n"/>
      <c r="CL32" s="581" t="n"/>
      <c r="CM32" s="581" t="n"/>
      <c r="CN32" s="581" t="n"/>
      <c r="CO32" s="581" t="n"/>
      <c r="CP32" s="582" t="n"/>
      <c r="CQ32" s="482" t="n"/>
      <c r="CR32" s="581" t="n">
        <v>1.588323420634393</v>
      </c>
      <c r="CS32" s="581" t="n">
        <v>978.2188548436537</v>
      </c>
      <c r="CT32" s="581" t="n">
        <v>1.71227526727094</v>
      </c>
      <c r="CU32" s="581" t="n">
        <v>-976.6305314230193</v>
      </c>
      <c r="CV32" s="581" t="n">
        <v>-0.1239518466365475</v>
      </c>
      <c r="CW32" s="581" t="n">
        <v>1.301605305911286</v>
      </c>
      <c r="CX32" s="582">
        <f>IFERROR(+CR32/CW32-1,"-")</f>
        <v/>
      </c>
      <c r="CY32" s="39" t="n"/>
      <c r="CZ32" s="581" t="n">
        <v>1.98632592331056</v>
      </c>
      <c r="DA32" s="581" t="n">
        <v>1.508383076106808</v>
      </c>
      <c r="DB32" s="581" t="n"/>
      <c r="DC32" s="581" t="n"/>
      <c r="DD32" s="581" t="n">
        <v>1.446556996049553</v>
      </c>
      <c r="DE32" s="353">
        <f>+CZ32/DD32-1</f>
        <v/>
      </c>
      <c r="DF32" s="353">
        <f>+DA32/DD32-1</f>
        <v/>
      </c>
      <c r="DG32" s="353">
        <f>+DB32/DD32-1</f>
        <v/>
      </c>
      <c r="DH32" s="582">
        <f>+DC32/DD32-1</f>
        <v/>
      </c>
      <c r="DI32" s="678" t="n"/>
      <c r="DU32" s="2847">
        <f>(CS32-CZ32)*10^6</f>
        <v/>
      </c>
      <c r="DV32" s="2847">
        <f>(CT32-DC32)*10^6</f>
        <v/>
      </c>
      <c r="DW32" s="2847">
        <f>(CW32-DD32)*10^6</f>
        <v/>
      </c>
    </row>
    <row customHeight="1" ht="15" r="33">
      <c r="A33" s="435" t="n"/>
      <c r="B33" s="575" t="inlineStr">
        <is>
          <t>Postpayé</t>
        </is>
      </c>
      <c r="C33" s="558" t="inlineStr">
        <is>
          <t>IND27</t>
        </is>
      </c>
      <c r="D33" s="3809" t="n">
        <v>0.3298353169552963</v>
      </c>
      <c r="E33" s="3810" t="n">
        <v>0.2141455825002781</v>
      </c>
      <c r="F33" s="3810" t="n">
        <v>0.1156897344550183</v>
      </c>
      <c r="G33" s="3810" t="n">
        <v>0.3781761965948949</v>
      </c>
      <c r="H33" s="590" t="n">
        <v>-0.1278263414642716</v>
      </c>
      <c r="I33" s="2779" t="n"/>
      <c r="J33" s="3809" t="n">
        <v>0.3315755733819329</v>
      </c>
      <c r="K33" s="3810" t="n">
        <v>0.2373832844873194</v>
      </c>
      <c r="L33" s="3810" t="n">
        <v>0.09419228889461354</v>
      </c>
      <c r="M33" s="3810" t="n">
        <v>0.3629988432479375</v>
      </c>
      <c r="N33" s="590" t="n">
        <v>-0.08656575757885177</v>
      </c>
      <c r="O33" s="3811" t="n"/>
      <c r="P33" s="3809" t="n">
        <v>0.5688872570928553</v>
      </c>
      <c r="Q33" s="3810" t="n">
        <v>0.2149684594433199</v>
      </c>
      <c r="R33" s="3810" t="n">
        <v>0.3539187976495353</v>
      </c>
      <c r="S33" s="3810" t="n">
        <v>0.3184437079999613</v>
      </c>
      <c r="T33" s="590" t="n">
        <v>0.7864609750522198</v>
      </c>
      <c r="U33" s="487" t="n"/>
      <c r="V33" s="3812" t="n">
        <v>0.4275711051202642</v>
      </c>
      <c r="W33" s="3813" t="n">
        <v>0.222608293747448</v>
      </c>
      <c r="X33" s="3813" t="n">
        <v>0</v>
      </c>
      <c r="Y33" s="3813" t="n">
        <v>0.2049628113728162</v>
      </c>
      <c r="Z33" s="3813" t="n">
        <v>0.4275711051202642</v>
      </c>
      <c r="AA33" s="3813" t="n">
        <v>0.3584065964758157</v>
      </c>
      <c r="AB33" s="590" t="n">
        <v>0.1929777781004529</v>
      </c>
      <c r="AC33" s="487" t="n"/>
      <c r="AD33" s="3809" t="n"/>
      <c r="AE33" s="3810" t="n"/>
      <c r="AF33" s="3810" t="n"/>
      <c r="AG33" s="589" t="n"/>
      <c r="AH33" s="589" t="n"/>
      <c r="AI33" s="3810" t="n"/>
      <c r="AJ33" s="590" t="n"/>
      <c r="AK33" s="487" t="n"/>
      <c r="AL33" s="3809" t="n"/>
      <c r="AM33" s="3810" t="n"/>
      <c r="AN33" s="3810" t="n"/>
      <c r="AO33" s="3810" t="n"/>
      <c r="AP33" s="589" t="n"/>
      <c r="AQ33" s="589" t="n"/>
      <c r="AR33" s="3810" t="n"/>
      <c r="AS33" s="590" t="n"/>
      <c r="AT33" s="3427" t="n"/>
      <c r="AU33" s="3809" t="n"/>
      <c r="AV33" s="3810" t="n"/>
      <c r="AW33" s="3810" t="n"/>
      <c r="AX33" s="589" t="n"/>
      <c r="AY33" s="589" t="n"/>
      <c r="AZ33" s="3810" t="n"/>
      <c r="BA33" s="590" t="n"/>
      <c r="BB33" s="3427" t="n"/>
      <c r="BC33" s="3809" t="n"/>
      <c r="BD33" s="3810" t="n"/>
      <c r="BE33" s="3810" t="n"/>
      <c r="BF33" s="589" t="n"/>
      <c r="BG33" s="589" t="n"/>
      <c r="BH33" s="3810" t="n"/>
      <c r="BI33" s="590" t="n"/>
      <c r="BJ33" s="3427" t="n"/>
      <c r="BK33" s="3809" t="n"/>
      <c r="BL33" s="3810" t="n"/>
      <c r="BM33" s="3810" t="n"/>
      <c r="BN33" s="3810" t="n"/>
      <c r="BO33" s="589" t="n"/>
      <c r="BP33" s="589" t="n"/>
      <c r="BQ33" s="3810" t="n"/>
      <c r="BR33" s="590" t="n"/>
      <c r="BS33" s="3427" t="n"/>
      <c r="BT33" s="3809" t="n"/>
      <c r="BU33" s="3810" t="n"/>
      <c r="BV33" s="3810" t="n"/>
      <c r="BW33" s="589" t="n"/>
      <c r="BX33" s="589" t="n"/>
      <c r="BY33" s="3810" t="n"/>
      <c r="BZ33" s="590" t="n"/>
      <c r="CA33" s="3427" t="n"/>
      <c r="CB33" s="3809" t="n"/>
      <c r="CC33" s="3810" t="n"/>
      <c r="CD33" s="3810" t="n"/>
      <c r="CE33" s="589" t="n"/>
      <c r="CF33" s="589" t="n"/>
      <c r="CG33" s="3810" t="n"/>
      <c r="CH33" s="590" t="n"/>
      <c r="CI33" s="3427" t="n"/>
      <c r="CJ33" s="3809" t="n"/>
      <c r="CK33" s="3810" t="n"/>
      <c r="CL33" s="3810" t="n"/>
      <c r="CM33" s="589" t="n"/>
      <c r="CN33" s="589" t="n"/>
      <c r="CO33" s="3810" t="n"/>
      <c r="CP33" s="590" t="n"/>
      <c r="CQ33" s="487" t="n"/>
      <c r="CR33" s="3810" t="n">
        <v>0.41948544932992</v>
      </c>
      <c r="CS33" s="3810" t="n">
        <v>0.02514468708926985</v>
      </c>
      <c r="CT33" s="3810" t="n">
        <v>0.0405451411674905</v>
      </c>
      <c r="CU33" s="589" t="n">
        <v>0.3943407622406502</v>
      </c>
      <c r="CV33" s="589" t="n">
        <v>0.3789403081624295</v>
      </c>
      <c r="CW33" s="3810" t="n">
        <v>0.3530062045015759</v>
      </c>
      <c r="CX33" s="672">
        <f>IFERROR(+CR33/CW33-1,"-")</f>
        <v/>
      </c>
      <c r="CY33" s="39" t="n"/>
      <c r="CZ33" s="3810" t="n">
        <v>2.6311930420221</v>
      </c>
      <c r="DA33" s="3810" t="n">
        <v>0.397036633154225</v>
      </c>
      <c r="DB33" s="3810" t="n"/>
      <c r="DC33" s="3810" t="n"/>
      <c r="DD33" s="3810" t="n">
        <v>0.3726313532803702</v>
      </c>
      <c r="DE33" s="451">
        <f>+CZ33/DD33-1</f>
        <v/>
      </c>
      <c r="DF33" s="451">
        <f>+DA33/DD33-1</f>
        <v/>
      </c>
      <c r="DG33" s="451">
        <f>+DB33/DD33-1</f>
        <v/>
      </c>
      <c r="DH33" s="590">
        <f>+DC33/DD33-1</f>
        <v/>
      </c>
      <c r="DI33" s="678" t="n"/>
      <c r="DU33" s="2847">
        <f>(CS33-CZ33)*10^6</f>
        <v/>
      </c>
      <c r="DV33" s="2847">
        <f>(CT33-DC33)*10^6</f>
        <v/>
      </c>
      <c r="DW33" s="2847">
        <f>(CW33-DD33)*10^6</f>
        <v/>
      </c>
    </row>
    <row customHeight="1" ht="4.5" r="34">
      <c r="CV34" s="2606">
        <f>CR34-CT34</f>
        <v/>
      </c>
      <c r="CZ34" s="191" t="n"/>
      <c r="DD34" s="191" t="n"/>
      <c r="DU34" s="2847">
        <f>(CS34-CZ34)*10^6</f>
        <v/>
      </c>
      <c r="DV34" s="2847">
        <f>(CT34-DC34)*10^6</f>
        <v/>
      </c>
      <c r="DW34" s="2847">
        <f>(CW34-DD34)*10^6</f>
        <v/>
      </c>
    </row>
    <row customHeight="1" ht="28.5" r="35">
      <c r="CS35" s="2757" t="n"/>
      <c r="CT35" s="2757" t="n"/>
      <c r="CU35" s="2757" t="n"/>
      <c r="CV35" s="2757" t="n"/>
      <c r="DD35" s="191" t="n"/>
      <c r="DU35" s="2847">
        <f>(CS35-CZ35)*10^6</f>
        <v/>
      </c>
      <c r="DV35" s="2847">
        <f>(CT35-DC35)*10^6</f>
        <v/>
      </c>
      <c r="DW35" s="2847">
        <f>(CW35-DD35)*10^6</f>
        <v/>
      </c>
    </row>
    <row r="36">
      <c r="DU36" s="2847">
        <f>(CS36-CZ36)*10^6</f>
        <v/>
      </c>
      <c r="DV36" s="2847">
        <f>(CT36-DC36)*10^6</f>
        <v/>
      </c>
      <c r="DW36" s="2847">
        <f>(CW36-DD36)*10^6</f>
        <v/>
      </c>
    </row>
    <row r="37">
      <c r="DU37" s="2847">
        <f>(CS37-CZ37)*10^6</f>
        <v/>
      </c>
      <c r="DV37" s="2847">
        <f>(CT37-DC37)*10^6</f>
        <v/>
      </c>
      <c r="DW37" s="2847">
        <f>(CW37-DD37)*10^6</f>
        <v/>
      </c>
    </row>
    <row r="38">
      <c r="DU38" s="2847">
        <f>(CS38-CZ38)*10^6</f>
        <v/>
      </c>
      <c r="DV38" s="2847">
        <f>(CT38-DC38)*10^6</f>
        <v/>
      </c>
      <c r="DW38" s="2847">
        <f>(CW38-DD38)*10^6</f>
        <v/>
      </c>
    </row>
    <row r="39">
      <c r="DU39" s="2847">
        <f>(CS39-CZ39)*10^6</f>
        <v/>
      </c>
      <c r="DV39" s="2847">
        <f>(CT39-DC39)*10^6</f>
        <v/>
      </c>
      <c r="DW39" s="2847">
        <f>(CW39-DD39)*10^6</f>
        <v/>
      </c>
    </row>
    <row r="40">
      <c r="DU40" s="2847">
        <f>(CS40-CZ40)*10^6</f>
        <v/>
      </c>
      <c r="DV40" s="2847">
        <f>(CT40-DC40)*10^6</f>
        <v/>
      </c>
      <c r="DW40" s="2847">
        <f>(CW40-DD40)*10^6</f>
        <v/>
      </c>
    </row>
    <row r="41">
      <c r="DU41" s="2847">
        <f>(CS41-CZ41)*10^6</f>
        <v/>
      </c>
      <c r="DV41" s="2847">
        <f>(CT41-DC41)*10^6</f>
        <v/>
      </c>
      <c r="DW41" s="2847">
        <f>(CW41-DD41)*10^6</f>
        <v/>
      </c>
    </row>
    <row r="42">
      <c r="DU42" s="2847">
        <f>(CS42-CZ42)*10^6</f>
        <v/>
      </c>
      <c r="DV42" s="2847">
        <f>(CT42-DC42)*10^6</f>
        <v/>
      </c>
      <c r="DW42" s="2847">
        <f>(CW42-DD42)*10^6</f>
        <v/>
      </c>
    </row>
    <row r="43">
      <c r="DU43" s="2847">
        <f>(CS43-CZ43)*10^6</f>
        <v/>
      </c>
      <c r="DV43" s="2847">
        <f>(CT43-DC43)*10^6</f>
        <v/>
      </c>
      <c r="DW43" s="2847">
        <f>(CW43-DD43)*10^6</f>
        <v/>
      </c>
    </row>
    <row r="44">
      <c r="DU44" s="2847">
        <f>(CS44-CZ44)*10^6</f>
        <v/>
      </c>
      <c r="DV44" s="2847">
        <f>(CT44-DC44)*10^6</f>
        <v/>
      </c>
      <c r="DW44" s="2847">
        <f>(CW44-DD44)*10^6</f>
        <v/>
      </c>
    </row>
    <row r="45">
      <c r="DU45" s="2847">
        <f>(CS45-CZ45)*10^6</f>
        <v/>
      </c>
      <c r="DV45" s="2847">
        <f>(CT45-DC45)*10^6</f>
        <v/>
      </c>
      <c r="DW45" s="2847">
        <f>(CW45-DD45)*10^6</f>
        <v/>
      </c>
    </row>
    <row r="46">
      <c r="DU46" s="2847">
        <f>(CS46-CZ46)*10^6</f>
        <v/>
      </c>
      <c r="DV46" s="2847">
        <f>(CT46-DC46)*10^6</f>
        <v/>
      </c>
      <c r="DW46" s="2847">
        <f>(CW46-DD46)*10^6</f>
        <v/>
      </c>
    </row>
    <row r="47">
      <c r="DU47" s="2847">
        <f>(CS47-CZ47)*10^6</f>
        <v/>
      </c>
      <c r="DV47" s="2847">
        <f>(CT47-DC47)*10^6</f>
        <v/>
      </c>
      <c r="DW47" s="2847">
        <f>(CW47-DD47)*10^6</f>
        <v/>
      </c>
    </row>
    <row r="48">
      <c r="DU48" s="2847">
        <f>(CS48-CZ48)*10^6</f>
        <v/>
      </c>
      <c r="DV48" s="2847">
        <f>(CT48-DC48)*10^6</f>
        <v/>
      </c>
      <c r="DW48" s="2847">
        <f>(CW48-DD48)*10^6</f>
        <v/>
      </c>
    </row>
    <row r="49">
      <c r="DU49" s="2847">
        <f>(CS49-CZ49)*10^6</f>
        <v/>
      </c>
      <c r="DV49" s="2847">
        <f>(CT49-DC49)*10^6</f>
        <v/>
      </c>
      <c r="DW49" s="2847">
        <f>(CW49-DD49)*10^6</f>
        <v/>
      </c>
    </row>
    <row r="50">
      <c r="DU50" s="2847">
        <f>(CS50-CZ50)*10^6</f>
        <v/>
      </c>
      <c r="DV50" s="2847">
        <f>(CT50-DC50)*10^6</f>
        <v/>
      </c>
      <c r="DW50" s="2847">
        <f>(CW50-DD50)*10^6</f>
        <v/>
      </c>
    </row>
    <row r="51">
      <c r="DU51" s="2847">
        <f>(CS51-CZ51)*10^6</f>
        <v/>
      </c>
      <c r="DV51" s="2847">
        <f>(CT51-DC51)*10^6</f>
        <v/>
      </c>
      <c r="DW51" s="2847">
        <f>(CW51-DD51)*10^6</f>
        <v/>
      </c>
    </row>
    <row r="52">
      <c r="DU52" s="2847">
        <f>(CS52-CZ52)*10^6</f>
        <v/>
      </c>
      <c r="DV52" s="2847">
        <f>(CT52-DC52)*10^6</f>
        <v/>
      </c>
      <c r="DW52" s="2847">
        <f>(CW52-DD52)*10^6</f>
        <v/>
      </c>
    </row>
    <row r="53">
      <c r="DU53" s="2847">
        <f>(CS53-CZ53)*10^6</f>
        <v/>
      </c>
      <c r="DV53" s="2847">
        <f>(CT53-DC53)*10^6</f>
        <v/>
      </c>
      <c r="DW53" s="2847">
        <f>(CW53-DD53)*10^6</f>
        <v/>
      </c>
    </row>
    <row r="54">
      <c r="DU54" s="2847">
        <f>(CS54-CZ54)*10^6</f>
        <v/>
      </c>
      <c r="DV54" s="2847">
        <f>(CT54-DC54)*10^6</f>
        <v/>
      </c>
      <c r="DW54" s="2847">
        <f>(CW54-DD54)*10^6</f>
        <v/>
      </c>
    </row>
    <row r="55">
      <c r="DU55" s="2847">
        <f>(CS55-CZ55)*10^6</f>
        <v/>
      </c>
      <c r="DV55" s="2847">
        <f>(CT55-DC55)*10^6</f>
        <v/>
      </c>
      <c r="DW55" s="2847">
        <f>(CW55-DD55)*10^6</f>
        <v/>
      </c>
    </row>
    <row r="56">
      <c r="DU56" s="2847">
        <f>(CS56-CZ56)*10^6</f>
        <v/>
      </c>
      <c r="DV56" s="2847">
        <f>(CT56-DC56)*10^6</f>
        <v/>
      </c>
      <c r="DW56" s="2847">
        <f>(CW56-DD56)*10^6</f>
        <v/>
      </c>
    </row>
    <row r="57">
      <c r="DU57" s="2847">
        <f>(CS57-CZ57)*10^6</f>
        <v/>
      </c>
      <c r="DV57" s="2847">
        <f>(CT57-DC57)*10^6</f>
        <v/>
      </c>
      <c r="DW57" s="2847">
        <f>(CW57-DD57)*10^6</f>
        <v/>
      </c>
    </row>
    <row r="58">
      <c r="DU58" s="2847">
        <f>(CS58-CZ58)*10^6</f>
        <v/>
      </c>
      <c r="DV58" s="2847">
        <f>(CT58-DC58)*10^6</f>
        <v/>
      </c>
      <c r="DW58" s="2847">
        <f>(CW58-DD58)*10^6</f>
        <v/>
      </c>
    </row>
    <row r="59">
      <c r="DU59" s="2847">
        <f>(CS59-CZ59)*10^6</f>
        <v/>
      </c>
      <c r="DV59" s="2847">
        <f>(CT59-DC59)*10^6</f>
        <v/>
      </c>
      <c r="DW59" s="2847">
        <f>(CW59-DD59)*10^6</f>
        <v/>
      </c>
    </row>
    <row r="60">
      <c r="DU60" s="2847">
        <f>(CS60-CZ60)*10^6</f>
        <v/>
      </c>
      <c r="DV60" s="2847">
        <f>(CT60-DC60)*10^6</f>
        <v/>
      </c>
      <c r="DW60" s="2847">
        <f>(CW60-DD60)*10^6</f>
        <v/>
      </c>
    </row>
    <row r="61">
      <c r="DU61" s="2847">
        <f>(CS61-CZ61)*10^6</f>
        <v/>
      </c>
      <c r="DV61" s="2847">
        <f>(CT61-DC61)*10^6</f>
        <v/>
      </c>
      <c r="DW61" s="2847">
        <f>(CW61-DD61)*10^6</f>
        <v/>
      </c>
    </row>
    <row r="62">
      <c r="C62" s="553" t="n"/>
      <c r="DU62" s="2847">
        <f>(CS62-CZ62)*10^6</f>
        <v/>
      </c>
      <c r="DV62" s="2847">
        <f>(CT62-DC62)*10^6</f>
        <v/>
      </c>
      <c r="DW62" s="2847">
        <f>(CW62-DD62)*10^6</f>
        <v/>
      </c>
    </row>
    <row r="63">
      <c r="DU63" s="2847">
        <f>(CS63-CZ63)*10^6</f>
        <v/>
      </c>
      <c r="DV63" s="2847">
        <f>(CT63-DC63)*10^6</f>
        <v/>
      </c>
      <c r="DW63" s="2847">
        <f>(CW63-DD63)*10^6</f>
        <v/>
      </c>
    </row>
    <row r="64">
      <c r="DU64" s="2847">
        <f>(CS64-CZ64)*10^6</f>
        <v/>
      </c>
      <c r="DV64" s="2847">
        <f>(CT64-DC64)*10^6</f>
        <v/>
      </c>
      <c r="DW64" s="2847">
        <f>(CW64-DD64)*10^6</f>
        <v/>
      </c>
    </row>
    <row r="65">
      <c r="DU65" s="2847">
        <f>(CS65-CZ65)*10^6</f>
        <v/>
      </c>
      <c r="DV65" s="2847">
        <f>(CT65-DC65)*10^6</f>
        <v/>
      </c>
      <c r="DW65" s="2847">
        <f>(CW65-DD65)*10^6</f>
        <v/>
      </c>
    </row>
    <row r="66">
      <c r="DU66" s="2847">
        <f>(CS66-CZ66)*10^6</f>
        <v/>
      </c>
      <c r="DV66" s="2847">
        <f>(CT66-DC66)*10^6</f>
        <v/>
      </c>
      <c r="DW66" s="2847">
        <f>(CW66-DD66)*10^6</f>
        <v/>
      </c>
    </row>
    <row r="67">
      <c r="DU67" s="2847">
        <f>(CS67-CZ67)*10^6</f>
        <v/>
      </c>
      <c r="DV67" s="2847">
        <f>(CT67-DC67)*10^6</f>
        <v/>
      </c>
      <c r="DW67" s="2847">
        <f>(CW67-DD67)*10^6</f>
        <v/>
      </c>
    </row>
    <row r="68">
      <c r="DU68" s="2847">
        <f>(CS68-CZ68)*10^6</f>
        <v/>
      </c>
      <c r="DV68" s="2847">
        <f>(CT68-DC68)*10^6</f>
        <v/>
      </c>
      <c r="DW68" s="2847">
        <f>(CW68-DD68)*10^6</f>
        <v/>
      </c>
    </row>
    <row r="69">
      <c r="DU69" s="2847">
        <f>(CS69-CZ69)*10^6</f>
        <v/>
      </c>
      <c r="DV69" s="2847">
        <f>(CT69-DC69)*10^6</f>
        <v/>
      </c>
      <c r="DW69" s="2847">
        <f>(CW69-DD69)*10^6</f>
        <v/>
      </c>
    </row>
    <row r="70">
      <c r="DU70" s="2847">
        <f>(CS70-CZ70)*10^6</f>
        <v/>
      </c>
      <c r="DV70" s="2847">
        <f>(CT70-DC70)*10^6</f>
        <v/>
      </c>
      <c r="DW70" s="2847">
        <f>(CW70-DD70)*10^6</f>
        <v/>
      </c>
    </row>
    <row r="71">
      <c r="DU71" s="2847">
        <f>(CS71-CZ71)*10^6</f>
        <v/>
      </c>
      <c r="DV71" s="2847">
        <f>(CT71-DC71)*10^6</f>
        <v/>
      </c>
      <c r="DW71" s="2847">
        <f>(CW71-DD71)*10^6</f>
        <v/>
      </c>
    </row>
    <row r="72">
      <c r="DU72" s="2847">
        <f>(CS72-CZ72)*10^6</f>
        <v/>
      </c>
      <c r="DV72" s="2847">
        <f>(CT72-DC72)*10^6</f>
        <v/>
      </c>
      <c r="DW72" s="2847">
        <f>(CW72-DD72)*10^6</f>
        <v/>
      </c>
    </row>
    <row r="73">
      <c r="DU73" s="2847">
        <f>(CS73-CZ73)*10^6</f>
        <v/>
      </c>
      <c r="DV73" s="2847">
        <f>(CT73-DC73)*10^6</f>
        <v/>
      </c>
      <c r="DW73" s="2847">
        <f>(CW73-DD73)*10^6</f>
        <v/>
      </c>
    </row>
    <row r="74">
      <c r="DU74" s="2847">
        <f>(CS74-CZ74)*10^6</f>
        <v/>
      </c>
      <c r="DV74" s="2847">
        <f>(CT74-DC74)*10^6</f>
        <v/>
      </c>
      <c r="DW74" s="2847">
        <f>(CW74-DD74)*10^6</f>
        <v/>
      </c>
    </row>
    <row r="75">
      <c r="DU75" s="2847">
        <f>(CS75-CZ75)*10^6</f>
        <v/>
      </c>
      <c r="DV75" s="2847">
        <f>(CT75-DC75)*10^6</f>
        <v/>
      </c>
      <c r="DW75" s="2847">
        <f>(CW75-DD75)*10^6</f>
        <v/>
      </c>
    </row>
    <row r="76">
      <c r="DU76" s="2847">
        <f>(CS76-CZ76)*10^6</f>
        <v/>
      </c>
      <c r="DV76" s="2847">
        <f>(CT76-DC76)*10^6</f>
        <v/>
      </c>
      <c r="DW76" s="2847">
        <f>(CW76-DD76)*10^6</f>
        <v/>
      </c>
    </row>
    <row r="77">
      <c r="DU77" s="2847">
        <f>(CS77-CZ77)*10^6</f>
        <v/>
      </c>
      <c r="DV77" s="2847">
        <f>(CT77-DC77)*10^6</f>
        <v/>
      </c>
      <c r="DW77" s="2847">
        <f>(CW77-DD77)*10^6</f>
        <v/>
      </c>
    </row>
    <row r="78">
      <c r="DU78" s="2847">
        <f>(CS78-CZ78)*10^6</f>
        <v/>
      </c>
      <c r="DV78" s="2847">
        <f>(CT78-DC78)*10^6</f>
        <v/>
      </c>
      <c r="DW78" s="2847">
        <f>(CW78-DD78)*10^6</f>
        <v/>
      </c>
    </row>
    <row r="79">
      <c r="DU79" s="2847">
        <f>(CS79-CZ79)*10^6</f>
        <v/>
      </c>
      <c r="DV79" s="2847">
        <f>(CT79-DC79)*10^6</f>
        <v/>
      </c>
      <c r="DW79" s="2847">
        <f>(CW79-DD79)*10^6</f>
        <v/>
      </c>
    </row>
    <row r="80">
      <c r="DU80" s="2847">
        <f>(CS80-CZ80)*10^6</f>
        <v/>
      </c>
      <c r="DV80" s="2847">
        <f>(CT80-DC80)*10^6</f>
        <v/>
      </c>
      <c r="DW80" s="2847">
        <f>(CW80-DD80)*10^6</f>
        <v/>
      </c>
    </row>
    <row r="81">
      <c r="DU81" s="2847">
        <f>(CS81-CZ81)*10^6</f>
        <v/>
      </c>
      <c r="DV81" s="2847">
        <f>(CT81-DC81)*10^6</f>
        <v/>
      </c>
      <c r="DW81" s="2847">
        <f>(CW81-DD81)*10^6</f>
        <v/>
      </c>
    </row>
    <row r="82">
      <c r="DU82" s="2847">
        <f>(CS82-CZ82)*10^6</f>
        <v/>
      </c>
      <c r="DV82" s="2847">
        <f>(CT82-DC82)*10^6</f>
        <v/>
      </c>
      <c r="DW82" s="2847">
        <f>(CW82-DD82)*10^6</f>
        <v/>
      </c>
    </row>
    <row r="83">
      <c r="DU83" s="2847">
        <f>(CS83-CZ83)*10^6</f>
        <v/>
      </c>
      <c r="DV83" s="2847">
        <f>(CT83-DC83)*10^6</f>
        <v/>
      </c>
      <c r="DW83" s="2847">
        <f>(CW83-DD83)*10^6</f>
        <v/>
      </c>
    </row>
    <row r="84">
      <c r="DU84" s="2847">
        <f>(CS84-CZ84)*10^6</f>
        <v/>
      </c>
      <c r="DV84" s="2847">
        <f>(CT84-DC84)*10^6</f>
        <v/>
      </c>
      <c r="DW84" s="2847">
        <f>(CW84-DD84)*10^6</f>
        <v/>
      </c>
    </row>
    <row r="85">
      <c r="DU85" s="2847">
        <f>(CS85-CZ85)*10^6</f>
        <v/>
      </c>
      <c r="DV85" s="2847">
        <f>(CT85-DC85)*10^6</f>
        <v/>
      </c>
      <c r="DW85" s="2847">
        <f>(CW85-DD85)*10^6</f>
        <v/>
      </c>
    </row>
    <row r="86">
      <c r="DU86" s="2847">
        <f>(CS86-CZ86)*10^6</f>
        <v/>
      </c>
      <c r="DV86" s="2847">
        <f>(CT86-DC86)*10^6</f>
        <v/>
      </c>
      <c r="DW86" s="2847">
        <f>(CW86-DD86)*10^6</f>
        <v/>
      </c>
    </row>
    <row r="87">
      <c r="DU87" s="2847">
        <f>(CS87-CZ87)*10^6</f>
        <v/>
      </c>
      <c r="DV87" s="2847">
        <f>(CT87-DC87)*10^6</f>
        <v/>
      </c>
      <c r="DW87" s="2847">
        <f>(CW87-DD87)*10^6</f>
        <v/>
      </c>
    </row>
    <row r="88">
      <c r="DU88" s="2847">
        <f>(CS88-CZ88)*10^6</f>
        <v/>
      </c>
      <c r="DV88" s="2847">
        <f>(CT88-DC88)*10^6</f>
        <v/>
      </c>
      <c r="DW88" s="2847">
        <f>(CW88-DD88)*10^6</f>
        <v/>
      </c>
    </row>
    <row r="89">
      <c r="DU89" s="2847">
        <f>(CS89-CZ89)*10^6</f>
        <v/>
      </c>
      <c r="DV89" s="2847">
        <f>(CT89-DC89)*10^6</f>
        <v/>
      </c>
      <c r="DW89" s="2847">
        <f>(CW89-DD89)*10^6</f>
        <v/>
      </c>
    </row>
    <row r="90">
      <c r="DU90" s="2847">
        <f>(CS90-CZ90)*10^6</f>
        <v/>
      </c>
      <c r="DV90" s="2847">
        <f>(CT90-DC90)*10^6</f>
        <v/>
      </c>
      <c r="DW90" s="2847">
        <f>(CW90-DD90)*10^6</f>
        <v/>
      </c>
    </row>
    <row r="91">
      <c r="DU91" s="2847">
        <f>(CS91-CZ91)*10^6</f>
        <v/>
      </c>
      <c r="DV91" s="2847">
        <f>(CT91-DC91)*10^6</f>
        <v/>
      </c>
      <c r="DW91" s="2847">
        <f>(CW91-DD91)*10^6</f>
        <v/>
      </c>
    </row>
    <row r="92">
      <c r="DU92" s="2847">
        <f>(CS92-CZ92)*10^6</f>
        <v/>
      </c>
      <c r="DV92" s="2847">
        <f>(CT92-DC92)*10^6</f>
        <v/>
      </c>
      <c r="DW92" s="2847">
        <f>(CW92-DD92)*10^6</f>
        <v/>
      </c>
    </row>
    <row r="93">
      <c r="DU93" s="2847">
        <f>(CS93-CZ93)*10^6</f>
        <v/>
      </c>
      <c r="DV93" s="2847">
        <f>(CT93-DC93)*10^6</f>
        <v/>
      </c>
      <c r="DW93" s="2847">
        <f>(CW93-DD93)*10^6</f>
        <v/>
      </c>
    </row>
    <row r="94">
      <c r="DU94" s="2847">
        <f>(CS94-CZ94)*10^6</f>
        <v/>
      </c>
      <c r="DV94" s="2847">
        <f>(CT94-DC94)*10^6</f>
        <v/>
      </c>
      <c r="DW94" s="2847">
        <f>(CW94-DD94)*10^6</f>
        <v/>
      </c>
    </row>
    <row r="95">
      <c r="DU95" s="2847">
        <f>(CS95-CZ95)*10^6</f>
        <v/>
      </c>
      <c r="DV95" s="2847">
        <f>(CT95-DC95)*10^6</f>
        <v/>
      </c>
      <c r="DW95" s="2847">
        <f>(CW95-DD95)*10^6</f>
        <v/>
      </c>
    </row>
    <row r="96">
      <c r="DU96" s="2847">
        <f>(CS96-CZ96)*10^6</f>
        <v/>
      </c>
      <c r="DV96" s="2847">
        <f>(CT96-DC96)*10^6</f>
        <v/>
      </c>
      <c r="DW96" s="2847">
        <f>(CW96-DD96)*10^6</f>
        <v/>
      </c>
    </row>
    <row r="97">
      <c r="DU97" s="2847">
        <f>(CS97-CZ97)*10^6</f>
        <v/>
      </c>
      <c r="DV97" s="2847">
        <f>(CT97-DC97)*10^6</f>
        <v/>
      </c>
      <c r="DW97" s="2847">
        <f>(CW97-DD97)*10^6</f>
        <v/>
      </c>
    </row>
    <row r="98">
      <c r="DU98" s="2847">
        <f>(CS98-CZ98)*10^6</f>
        <v/>
      </c>
      <c r="DV98" s="2847">
        <f>(CT98-DC98)*10^6</f>
        <v/>
      </c>
      <c r="DW98" s="2847">
        <f>(CW98-DD98)*10^6</f>
        <v/>
      </c>
    </row>
    <row r="99">
      <c r="DU99" s="2847">
        <f>(CS99-CZ99)*10^6</f>
        <v/>
      </c>
      <c r="DV99" s="2847">
        <f>(CT99-DC99)*10^6</f>
        <v/>
      </c>
      <c r="DW99" s="2847">
        <f>(CW99-DD99)*10^6</f>
        <v/>
      </c>
    </row>
    <row r="100">
      <c r="DU100" s="2847">
        <f>(CS100-CZ100)*10^6</f>
        <v/>
      </c>
      <c r="DV100" s="2847">
        <f>(CT100-DC100)*10^6</f>
        <v/>
      </c>
      <c r="DW100" s="2847">
        <f>(CW100-DD100)*10^6</f>
        <v/>
      </c>
    </row>
    <row r="101">
      <c r="DU101" s="2847">
        <f>(CS101-CZ101)*10^6</f>
        <v/>
      </c>
      <c r="DV101" s="2847">
        <f>(CT101-DC101)*10^6</f>
        <v/>
      </c>
      <c r="DW101" s="2847">
        <f>(CW101-DD101)*10^6</f>
        <v/>
      </c>
    </row>
    <row r="102">
      <c r="DU102" s="2847">
        <f>(CS102-CZ102)*10^6</f>
        <v/>
      </c>
      <c r="DV102" s="2847">
        <f>(CT102-DC102)*10^6</f>
        <v/>
      </c>
      <c r="DW102" s="2847">
        <f>(CW102-DD102)*10^6</f>
        <v/>
      </c>
    </row>
    <row r="103">
      <c r="DU103" s="2847">
        <f>(CS103-CZ103)*10^6</f>
        <v/>
      </c>
      <c r="DV103" s="2847">
        <f>(CT103-DC103)*10^6</f>
        <v/>
      </c>
      <c r="DW103" s="2847">
        <f>(CW103-DD103)*10^6</f>
        <v/>
      </c>
    </row>
    <row r="104">
      <c r="DU104" s="2847">
        <f>(CS104-CZ104)*10^6</f>
        <v/>
      </c>
      <c r="DV104" s="2847">
        <f>(CT104-DC104)*10^6</f>
        <v/>
      </c>
      <c r="DW104" s="2847">
        <f>(CW104-DD104)*10^6</f>
        <v/>
      </c>
    </row>
    <row r="105">
      <c r="DU105" s="2847">
        <f>(CS105-CZ105)*10^6</f>
        <v/>
      </c>
      <c r="DV105" s="2847">
        <f>(CT105-DC105)*10^6</f>
        <v/>
      </c>
      <c r="DW105" s="2847">
        <f>(CW105-DD105)*10^6</f>
        <v/>
      </c>
    </row>
    <row r="106">
      <c r="DU106" s="2847">
        <f>(CS106-CZ106)*10^6</f>
        <v/>
      </c>
      <c r="DV106" s="2847">
        <f>(CT106-DC106)*10^6</f>
        <v/>
      </c>
      <c r="DW106" s="2847">
        <f>(CW106-DD106)*10^6</f>
        <v/>
      </c>
    </row>
    <row r="107">
      <c r="DU107" s="2847">
        <f>(CS107-CZ107)*10^6</f>
        <v/>
      </c>
      <c r="DV107" s="2847">
        <f>(CT107-DC107)*10^6</f>
        <v/>
      </c>
      <c r="DW107" s="2847">
        <f>(CW107-DD107)*10^6</f>
        <v/>
      </c>
    </row>
    <row r="108">
      <c r="DU108" s="2847">
        <f>(CS108-CZ108)*10^6</f>
        <v/>
      </c>
      <c r="DV108" s="2847">
        <f>(CT108-DC108)*10^6</f>
        <v/>
      </c>
      <c r="DW108" s="2847">
        <f>(CW108-DD108)*10^6</f>
        <v/>
      </c>
    </row>
    <row r="109">
      <c r="DU109" s="2847">
        <f>(CS109-CZ109)*10^6</f>
        <v/>
      </c>
      <c r="DV109" s="2847">
        <f>(CT109-DC109)*10^6</f>
        <v/>
      </c>
      <c r="DW109" s="2847">
        <f>(CW109-DD109)*10^6</f>
        <v/>
      </c>
    </row>
    <row r="110">
      <c r="DU110" s="2847">
        <f>(CS110-CZ110)*10^6</f>
        <v/>
      </c>
      <c r="DV110" s="2847">
        <f>(CT110-DC110)*10^6</f>
        <v/>
      </c>
      <c r="DW110" s="2847">
        <f>(CW110-DD110)*10^6</f>
        <v/>
      </c>
    </row>
    <row r="111">
      <c r="DU111" s="2847">
        <f>(CS111-CZ111)*10^6</f>
        <v/>
      </c>
      <c r="DV111" s="2847">
        <f>(CT111-DC111)*10^6</f>
        <v/>
      </c>
      <c r="DW111" s="2847">
        <f>(CW111-DD111)*10^6</f>
        <v/>
      </c>
    </row>
    <row r="112">
      <c r="DU112" s="2847">
        <f>(CS112-CZ112)*10^6</f>
        <v/>
      </c>
      <c r="DV112" s="2847">
        <f>(CT112-DC112)*10^6</f>
        <v/>
      </c>
      <c r="DW112" s="2847">
        <f>(CW112-DD112)*10^6</f>
        <v/>
      </c>
    </row>
    <row r="113">
      <c r="DU113" s="2847">
        <f>(CS113-CZ113)*10^6</f>
        <v/>
      </c>
      <c r="DV113" s="2847">
        <f>(CT113-DC113)*10^6</f>
        <v/>
      </c>
      <c r="DW113" s="2847">
        <f>(CW113-DD113)*10^6</f>
        <v/>
      </c>
    </row>
    <row r="114">
      <c r="DU114" s="2847">
        <f>(CS114-CZ114)*10^6</f>
        <v/>
      </c>
      <c r="DV114" s="2847">
        <f>(CT114-DC114)*10^6</f>
        <v/>
      </c>
      <c r="DW114" s="2847">
        <f>(CW114-DD114)*10^6</f>
        <v/>
      </c>
    </row>
    <row r="115">
      <c r="DU115" s="2847">
        <f>(CS115-CZ115)*10^6</f>
        <v/>
      </c>
      <c r="DV115" s="2847">
        <f>(CT115-DC115)*10^6</f>
        <v/>
      </c>
      <c r="DW115" s="2847">
        <f>(CW115-DD115)*10^6</f>
        <v/>
      </c>
    </row>
    <row r="116">
      <c r="DU116" s="2847">
        <f>(CS116-CZ116)*10^6</f>
        <v/>
      </c>
      <c r="DV116" s="2847">
        <f>(CT116-DC116)*10^6</f>
        <v/>
      </c>
      <c r="DW116" s="2847">
        <f>(CW116-DD116)*10^6</f>
        <v/>
      </c>
    </row>
    <row r="117">
      <c r="DU117" s="2847">
        <f>(CS117-CZ117)*10^6</f>
        <v/>
      </c>
      <c r="DV117" s="2847">
        <f>(CT117-DC117)*10^6</f>
        <v/>
      </c>
      <c r="DW117" s="2847">
        <f>(CW117-DD117)*10^6</f>
        <v/>
      </c>
    </row>
    <row r="118">
      <c r="DU118" s="2847">
        <f>(CS118-CZ118)*10^6</f>
        <v/>
      </c>
      <c r="DV118" s="2847">
        <f>(CT118-DC118)*10^6</f>
        <v/>
      </c>
      <c r="DW118" s="2847">
        <f>(CW118-DD118)*10^6</f>
        <v/>
      </c>
    </row>
    <row r="119">
      <c r="DU119" s="2847">
        <f>(CS119-CZ119)*10^6</f>
        <v/>
      </c>
      <c r="DV119" s="2847">
        <f>(CT119-DC119)*10^6</f>
        <v/>
      </c>
      <c r="DW119" s="2847">
        <f>(CW119-DD119)*10^6</f>
        <v/>
      </c>
    </row>
    <row r="120">
      <c r="DU120" s="2847">
        <f>(CS120-CZ120)*10^6</f>
        <v/>
      </c>
      <c r="DV120" s="2847">
        <f>(CT120-DC120)*10^6</f>
        <v/>
      </c>
      <c r="DW120" s="2847">
        <f>(CW120-DD120)*10^6</f>
        <v/>
      </c>
    </row>
    <row r="121">
      <c r="DU121" s="2847">
        <f>(CS121-CZ121)*10^6</f>
        <v/>
      </c>
      <c r="DV121" s="2847">
        <f>(CT121-DC121)*10^6</f>
        <v/>
      </c>
      <c r="DW121" s="2847">
        <f>(CW121-DD121)*10^6</f>
        <v/>
      </c>
    </row>
    <row r="122">
      <c r="DU122" s="2847">
        <f>(CS122-CZ122)*10^6</f>
        <v/>
      </c>
      <c r="DV122" s="2847">
        <f>(CT122-DC122)*10^6</f>
        <v/>
      </c>
      <c r="DW122" s="2847">
        <f>(CW122-DD122)*10^6</f>
        <v/>
      </c>
    </row>
    <row r="123">
      <c r="DU123" s="2847">
        <f>(CS123-CZ123)*10^6</f>
        <v/>
      </c>
      <c r="DV123" s="2847">
        <f>(CT123-DC123)*10^6</f>
        <v/>
      </c>
      <c r="DW123" s="2847">
        <f>(CW123-DD123)*10^6</f>
        <v/>
      </c>
    </row>
    <row r="124">
      <c r="DU124" s="2847">
        <f>(CS124-CZ124)*10^6</f>
        <v/>
      </c>
      <c r="DV124" s="2847">
        <f>(CT124-DC124)*10^6</f>
        <v/>
      </c>
      <c r="DW124" s="2847">
        <f>(CW124-DD124)*10^6</f>
        <v/>
      </c>
    </row>
    <row r="125">
      <c r="DU125" s="2847">
        <f>(CS125-CZ125)*10^6</f>
        <v/>
      </c>
      <c r="DV125" s="2847">
        <f>(CT125-DC125)*10^6</f>
        <v/>
      </c>
      <c r="DW125" s="2847">
        <f>(CW125-DD125)*10^6</f>
        <v/>
      </c>
    </row>
    <row r="126">
      <c r="DU126" s="2847">
        <f>(CS126-CZ126)*10^6</f>
        <v/>
      </c>
      <c r="DV126" s="2847">
        <f>(CT126-DC126)*10^6</f>
        <v/>
      </c>
      <c r="DW126" s="2847">
        <f>(CW126-DD126)*10^6</f>
        <v/>
      </c>
    </row>
    <row r="127">
      <c r="DU127" s="2847">
        <f>(CS127-CZ127)*10^6</f>
        <v/>
      </c>
      <c r="DV127" s="2847">
        <f>(CT127-DC127)*10^6</f>
        <v/>
      </c>
      <c r="DW127" s="2847">
        <f>(CW127-DD127)*10^6</f>
        <v/>
      </c>
    </row>
    <row r="128">
      <c r="DU128" s="2847">
        <f>(CS128-CZ128)*10^6</f>
        <v/>
      </c>
      <c r="DV128" s="2847">
        <f>(CT128-DC128)*10^6</f>
        <v/>
      </c>
      <c r="DW128" s="2847">
        <f>(CW128-DD128)*10^6</f>
        <v/>
      </c>
    </row>
    <row r="129">
      <c r="DU129" s="2847">
        <f>(CS129-CZ129)*10^6</f>
        <v/>
      </c>
      <c r="DV129" s="2847">
        <f>(CT129-DC129)*10^6</f>
        <v/>
      </c>
      <c r="DW129" s="2847">
        <f>(CW129-DD129)*10^6</f>
        <v/>
      </c>
    </row>
    <row r="130">
      <c r="DU130" s="2847">
        <f>(CS130-CZ130)*10^6</f>
        <v/>
      </c>
      <c r="DV130" s="2847">
        <f>(CT130-DC130)*10^6</f>
        <v/>
      </c>
      <c r="DW130" s="2847">
        <f>(CW130-DD130)*10^6</f>
        <v/>
      </c>
    </row>
    <row r="131">
      <c r="DU131" s="2847">
        <f>(CS131-CZ131)*10^6</f>
        <v/>
      </c>
      <c r="DV131" s="2847">
        <f>(CT131-DC131)*10^6</f>
        <v/>
      </c>
      <c r="DW131" s="2847">
        <f>(CW131-DD131)*10^6</f>
        <v/>
      </c>
    </row>
    <row r="132">
      <c r="DU132" s="2847">
        <f>(CS132-CZ132)*10^6</f>
        <v/>
      </c>
      <c r="DV132" s="2847">
        <f>(CT132-DC132)*10^6</f>
        <v/>
      </c>
      <c r="DW132" s="2847">
        <f>(CW132-DD132)*10^6</f>
        <v/>
      </c>
    </row>
    <row r="133">
      <c r="DU133" s="2847">
        <f>(CS133-CZ133)*10^6</f>
        <v/>
      </c>
      <c r="DV133" s="2847">
        <f>(CT133-DC133)*10^6</f>
        <v/>
      </c>
      <c r="DW133" s="2847">
        <f>(CW133-DD133)*10^6</f>
        <v/>
      </c>
    </row>
    <row r="134">
      <c r="DU134" s="2847">
        <f>(CS134-CZ134)*10^6</f>
        <v/>
      </c>
      <c r="DV134" s="2847">
        <f>(CT134-DC134)*10^6</f>
        <v/>
      </c>
      <c r="DW134" s="2847">
        <f>(CW134-DD134)*10^6</f>
        <v/>
      </c>
    </row>
    <row r="135">
      <c r="DU135" s="2847">
        <f>(CS135-CZ135)*10^6</f>
        <v/>
      </c>
      <c r="DV135" s="2847">
        <f>(CT135-DC135)*10^6</f>
        <v/>
      </c>
      <c r="DW135" s="2847">
        <f>(CW135-DD135)*10^6</f>
        <v/>
      </c>
    </row>
    <row r="136">
      <c r="DU136" s="2847">
        <f>(CS136-CZ136)*10^6</f>
        <v/>
      </c>
      <c r="DV136" s="2847">
        <f>(CT136-DC136)*10^6</f>
        <v/>
      </c>
      <c r="DW136" s="2847">
        <f>(CW136-DD136)*10^6</f>
        <v/>
      </c>
    </row>
    <row r="137">
      <c r="DU137" s="2847">
        <f>(CS137-CZ137)*10^6</f>
        <v/>
      </c>
      <c r="DV137" s="2847">
        <f>(CT137-DC137)*10^6</f>
        <v/>
      </c>
      <c r="DW137" s="2847">
        <f>(CW137-DD137)*10^6</f>
        <v/>
      </c>
    </row>
    <row r="138">
      <c r="DU138" s="2847">
        <f>(CS138-CZ138)*10^6</f>
        <v/>
      </c>
      <c r="DV138" s="2847">
        <f>(CT138-DC138)*10^6</f>
        <v/>
      </c>
      <c r="DW138" s="2847">
        <f>(CW138-DD138)*10^6</f>
        <v/>
      </c>
    </row>
    <row r="139">
      <c r="DU139" s="2847">
        <f>(CS139-CZ139)*10^6</f>
        <v/>
      </c>
      <c r="DV139" s="2847">
        <f>(CT139-DC139)*10^6</f>
        <v/>
      </c>
      <c r="DW139" s="2847">
        <f>(CW139-DD139)*10^6</f>
        <v/>
      </c>
    </row>
    <row r="140">
      <c r="DU140" s="2847">
        <f>(CS140-CZ140)*10^6</f>
        <v/>
      </c>
      <c r="DV140" s="2847">
        <f>(CT140-DC140)*10^6</f>
        <v/>
      </c>
      <c r="DW140" s="2847">
        <f>(CW140-DD140)*10^6</f>
        <v/>
      </c>
    </row>
    <row r="141">
      <c r="DU141" s="2847">
        <f>(CS141-CZ141)*10^6</f>
        <v/>
      </c>
      <c r="DV141" s="2847">
        <f>(CT141-DC141)*10^6</f>
        <v/>
      </c>
      <c r="DW141" s="2847">
        <f>(CW141-DD141)*10^6</f>
        <v/>
      </c>
    </row>
    <row r="142">
      <c r="DU142" s="2847">
        <f>(CS142-CZ142)*10^6</f>
        <v/>
      </c>
      <c r="DV142" s="2847">
        <f>(CT142-DC142)*10^6</f>
        <v/>
      </c>
      <c r="DW142" s="2847">
        <f>(CW142-DD142)*10^6</f>
        <v/>
      </c>
    </row>
    <row r="143">
      <c r="DU143" s="2847">
        <f>(CS143-CZ143)*10^6</f>
        <v/>
      </c>
      <c r="DV143" s="2847">
        <f>(CT143-DC143)*10^6</f>
        <v/>
      </c>
      <c r="DW143" s="2847">
        <f>(CW143-DD143)*10^6</f>
        <v/>
      </c>
    </row>
    <row r="144">
      <c r="DU144" s="2847">
        <f>(CS144-CZ144)*10^6</f>
        <v/>
      </c>
      <c r="DV144" s="2847">
        <f>(CT144-DC144)*10^6</f>
        <v/>
      </c>
      <c r="DW144" s="2847">
        <f>(CW144-DD144)*10^6</f>
        <v/>
      </c>
    </row>
    <row r="145">
      <c r="DU145" s="2847">
        <f>(CS145-CZ145)*10^6</f>
        <v/>
      </c>
      <c r="DV145" s="2847">
        <f>(CT145-DC145)*10^6</f>
        <v/>
      </c>
      <c r="DW145" s="2847">
        <f>(CW145-DD145)*10^6</f>
        <v/>
      </c>
    </row>
    <row r="146">
      <c r="DU146" s="2847">
        <f>(CS146-CZ146)*10^6</f>
        <v/>
      </c>
      <c r="DV146" s="2847">
        <f>(CT146-DC146)*10^6</f>
        <v/>
      </c>
      <c r="DW146" s="2847">
        <f>(CW146-DD146)*10^6</f>
        <v/>
      </c>
    </row>
    <row r="147">
      <c r="DU147" s="2847">
        <f>(CS147-CZ147)*10^6</f>
        <v/>
      </c>
      <c r="DV147" s="2847">
        <f>(CT147-DC147)*10^6</f>
        <v/>
      </c>
      <c r="DW147" s="2847">
        <f>(CW147-DD147)*10^6</f>
        <v/>
      </c>
    </row>
    <row r="148">
      <c r="DU148" s="2847">
        <f>(CS148-CZ148)*10^6</f>
        <v/>
      </c>
      <c r="DV148" s="2847">
        <f>(CT148-DC148)*10^6</f>
        <v/>
      </c>
      <c r="DW148" s="2847">
        <f>(CW148-DD148)*10^6</f>
        <v/>
      </c>
    </row>
    <row r="149">
      <c r="DU149" s="2847">
        <f>(CS149-CZ149)*10^6</f>
        <v/>
      </c>
      <c r="DV149" s="2847">
        <f>(CT149-DC149)*10^6</f>
        <v/>
      </c>
      <c r="DW149" s="2847">
        <f>(CW149-DD149)*10^6</f>
        <v/>
      </c>
    </row>
    <row r="150">
      <c r="DU150" s="2847">
        <f>(CS150-CZ150)*10^6</f>
        <v/>
      </c>
      <c r="DV150" s="2847">
        <f>(CT150-DC150)*10^6</f>
        <v/>
      </c>
      <c r="DW150" s="2847">
        <f>(CW150-DD150)*10^6</f>
        <v/>
      </c>
    </row>
    <row r="151">
      <c r="DU151" s="2847">
        <f>(CS151-CZ151)*10^6</f>
        <v/>
      </c>
      <c r="DV151" s="2847">
        <f>(CT151-DC151)*10^6</f>
        <v/>
      </c>
      <c r="DW151" s="2847">
        <f>(CW151-DD151)*10^6</f>
        <v/>
      </c>
    </row>
    <row r="152">
      <c r="DU152" s="2847">
        <f>(CS152-CZ152)*10^6</f>
        <v/>
      </c>
      <c r="DV152" s="2847">
        <f>(CT152-DC152)*10^6</f>
        <v/>
      </c>
      <c r="DW152" s="2847">
        <f>(CW152-DD152)*10^6</f>
        <v/>
      </c>
    </row>
    <row r="153">
      <c r="DU153" s="2847">
        <f>(CS153-CZ153)*10^6</f>
        <v/>
      </c>
      <c r="DV153" s="2847">
        <f>(CT153-DC153)*10^6</f>
        <v/>
      </c>
      <c r="DW153" s="2847">
        <f>(CW153-DD153)*10^6</f>
        <v/>
      </c>
    </row>
    <row r="154">
      <c r="DU154" s="2847">
        <f>(CS154-CZ154)*10^6</f>
        <v/>
      </c>
      <c r="DV154" s="2847">
        <f>(CT154-DC154)*10^6</f>
        <v/>
      </c>
      <c r="DW154" s="2847">
        <f>(CW154-DD154)*10^6</f>
        <v/>
      </c>
    </row>
    <row r="155">
      <c r="DU155" s="2847">
        <f>(CS155-CZ155)*10^6</f>
        <v/>
      </c>
      <c r="DV155" s="2847">
        <f>(CT155-DC155)*10^6</f>
        <v/>
      </c>
      <c r="DW155" s="2847">
        <f>(CW155-DD155)*10^6</f>
        <v/>
      </c>
    </row>
    <row r="156">
      <c r="DU156" s="2847">
        <f>(CS156-CZ156)*10^6</f>
        <v/>
      </c>
      <c r="DV156" s="2847">
        <f>(CT156-DC156)*10^6</f>
        <v/>
      </c>
      <c r="DW156" s="2847">
        <f>(CW156-DD156)*10^6</f>
        <v/>
      </c>
    </row>
    <row r="157">
      <c r="DU157" s="2847">
        <f>(CS157-CZ157)*10^6</f>
        <v/>
      </c>
      <c r="DV157" s="2847">
        <f>(CT157-DC157)*10^6</f>
        <v/>
      </c>
      <c r="DW157" s="2847">
        <f>(CW157-DD157)*10^6</f>
        <v/>
      </c>
    </row>
    <row r="158">
      <c r="DU158" s="2847">
        <f>(CS158-CZ158)*10^6</f>
        <v/>
      </c>
      <c r="DV158" s="2847">
        <f>(CT158-DC158)*10^6</f>
        <v/>
      </c>
      <c r="DW158" s="2847">
        <f>(CW158-DD158)*10^6</f>
        <v/>
      </c>
    </row>
    <row r="159">
      <c r="DU159" s="2847">
        <f>(CS159-CZ159)*10^6</f>
        <v/>
      </c>
      <c r="DV159" s="2847">
        <f>(CT159-DC159)*10^6</f>
        <v/>
      </c>
      <c r="DW159" s="2847">
        <f>(CW159-DD159)*10^6</f>
        <v/>
      </c>
    </row>
    <row r="160">
      <c r="DU160" s="2847">
        <f>(CS160-CZ160)*10^6</f>
        <v/>
      </c>
      <c r="DV160" s="2847">
        <f>(CT160-DC160)*10^6</f>
        <v/>
      </c>
      <c r="DW160" s="2847">
        <f>(CW160-DD160)*10^6</f>
        <v/>
      </c>
    </row>
    <row r="161">
      <c r="DU161" s="2847">
        <f>(CS161-CZ161)*10^6</f>
        <v/>
      </c>
      <c r="DV161" s="2847">
        <f>(CT161-DC161)*10^6</f>
        <v/>
      </c>
      <c r="DW161" s="2847">
        <f>(CW161-DD161)*10^6</f>
        <v/>
      </c>
    </row>
    <row r="162">
      <c r="DU162" s="2847">
        <f>(CS162-CZ162)*10^6</f>
        <v/>
      </c>
      <c r="DV162" s="2847">
        <f>(CT162-DC162)*10^6</f>
        <v/>
      </c>
      <c r="DW162" s="2847">
        <f>(CW162-DD162)*10^6</f>
        <v/>
      </c>
    </row>
    <row r="163">
      <c r="DU163" s="2847">
        <f>(CS163-CZ163)*10^6</f>
        <v/>
      </c>
      <c r="DV163" s="2847">
        <f>(CT163-DC163)*10^6</f>
        <v/>
      </c>
      <c r="DW163" s="2847">
        <f>(CW163-DD163)*10^6</f>
        <v/>
      </c>
    </row>
    <row r="164">
      <c r="DU164" s="2847">
        <f>(CS164-CZ164)*10^6</f>
        <v/>
      </c>
      <c r="DV164" s="2847">
        <f>(CT164-DC164)*10^6</f>
        <v/>
      </c>
      <c r="DW164" s="2847">
        <f>(CW164-DD164)*10^6</f>
        <v/>
      </c>
    </row>
    <row r="165">
      <c r="DU165" s="2847">
        <f>(CS165-CZ165)*10^6</f>
        <v/>
      </c>
      <c r="DV165" s="2847">
        <f>(CT165-DC165)*10^6</f>
        <v/>
      </c>
      <c r="DW165" s="2847">
        <f>(CW165-DD165)*10^6</f>
        <v/>
      </c>
    </row>
    <row r="166">
      <c r="DU166" s="2847">
        <f>(CS166-CZ166)*10^6</f>
        <v/>
      </c>
      <c r="DV166" s="2847">
        <f>(CT166-DC166)*10^6</f>
        <v/>
      </c>
      <c r="DW166" s="2847">
        <f>(CW166-DD166)*10^6</f>
        <v/>
      </c>
    </row>
    <row r="167">
      <c r="DU167" s="2847">
        <f>(CS167-CZ167)*10^6</f>
        <v/>
      </c>
      <c r="DV167" s="2847">
        <f>(CT167-DC167)*10^6</f>
        <v/>
      </c>
      <c r="DW167" s="2847">
        <f>(CW167-DD167)*10^6</f>
        <v/>
      </c>
    </row>
    <row r="168">
      <c r="DU168" s="2847">
        <f>(CS168-CZ168)*10^6</f>
        <v/>
      </c>
      <c r="DV168" s="2847">
        <f>(CT168-DC168)*10^6</f>
        <v/>
      </c>
      <c r="DW168" s="2847">
        <f>(CW168-DD168)*10^6</f>
        <v/>
      </c>
    </row>
    <row r="169">
      <c r="DU169" s="2847">
        <f>(CS169-CZ169)*10^6</f>
        <v/>
      </c>
      <c r="DV169" s="2847">
        <f>(CT169-DC169)*10^6</f>
        <v/>
      </c>
      <c r="DW169" s="2847">
        <f>(CW169-DD169)*10^6</f>
        <v/>
      </c>
    </row>
    <row r="170">
      <c r="DU170" s="2847">
        <f>(CS170-CZ170)*10^6</f>
        <v/>
      </c>
      <c r="DV170" s="2847">
        <f>(CT170-DC170)*10^6</f>
        <v/>
      </c>
      <c r="DW170" s="2847">
        <f>(CW170-DD170)*10^6</f>
        <v/>
      </c>
    </row>
    <row r="171">
      <c r="DU171" s="2847">
        <f>(CS171-CZ171)*10^6</f>
        <v/>
      </c>
      <c r="DV171" s="2847">
        <f>(CT171-DC171)*10^6</f>
        <v/>
      </c>
      <c r="DW171" s="2847">
        <f>(CW171-DD171)*10^6</f>
        <v/>
      </c>
    </row>
    <row r="172">
      <c r="DU172" s="2847">
        <f>(CS172-CZ172)*10^6</f>
        <v/>
      </c>
      <c r="DV172" s="2847">
        <f>(CT172-DC172)*10^6</f>
        <v/>
      </c>
      <c r="DW172" s="2847">
        <f>(CW172-DD172)*10^6</f>
        <v/>
      </c>
    </row>
    <row r="173">
      <c r="DU173" s="2847">
        <f>(CS173-CZ173)*10^6</f>
        <v/>
      </c>
      <c r="DV173" s="2847">
        <f>(CT173-DC173)*10^6</f>
        <v/>
      </c>
      <c r="DW173" s="2847">
        <f>(CW173-DD173)*10^6</f>
        <v/>
      </c>
    </row>
    <row r="174">
      <c r="DU174" s="2847">
        <f>(CS174-CZ174)*10^6</f>
        <v/>
      </c>
      <c r="DV174" s="2847">
        <f>(CT174-DC174)*10^6</f>
        <v/>
      </c>
      <c r="DW174" s="2847">
        <f>(CW174-DD174)*10^6</f>
        <v/>
      </c>
    </row>
    <row r="175">
      <c r="DU175" s="2847">
        <f>(CS175-CZ175)*10^6</f>
        <v/>
      </c>
      <c r="DV175" s="2847">
        <f>(CT175-DC175)*10^6</f>
        <v/>
      </c>
      <c r="DW175" s="2847">
        <f>(CW175-DD175)*10^6</f>
        <v/>
      </c>
    </row>
    <row r="176">
      <c r="DU176" s="2847">
        <f>(CS176-CZ176)*10^6</f>
        <v/>
      </c>
      <c r="DV176" s="2847">
        <f>(CT176-DC176)*10^6</f>
        <v/>
      </c>
      <c r="DW176" s="2847">
        <f>(CW176-DD176)*10^6</f>
        <v/>
      </c>
    </row>
    <row r="177">
      <c r="DU177" s="2847">
        <f>(CS177-CZ177)*10^6</f>
        <v/>
      </c>
      <c r="DV177" s="2847">
        <f>(CT177-DC177)*10^6</f>
        <v/>
      </c>
      <c r="DW177" s="2847">
        <f>(CW177-DD177)*10^6</f>
        <v/>
      </c>
    </row>
    <row r="178">
      <c r="DU178" s="2847">
        <f>(CS178-CZ178)*10^6</f>
        <v/>
      </c>
      <c r="DV178" s="2847">
        <f>(CT178-DC178)*10^6</f>
        <v/>
      </c>
      <c r="DW178" s="2847">
        <f>(CW178-DD178)*10^6</f>
        <v/>
      </c>
    </row>
    <row r="179">
      <c r="DU179" s="2847">
        <f>(CS179-CZ179)*10^6</f>
        <v/>
      </c>
      <c r="DV179" s="2847">
        <f>(CT179-DC179)*10^6</f>
        <v/>
      </c>
      <c r="DW179" s="2847">
        <f>(CW179-DD179)*10^6</f>
        <v/>
      </c>
    </row>
    <row r="180">
      <c r="DU180" s="2847">
        <f>(CS180-CZ180)*10^6</f>
        <v/>
      </c>
      <c r="DV180" s="2847">
        <f>(CT180-DC180)*10^6</f>
        <v/>
      </c>
      <c r="DW180" s="2847">
        <f>(CW180-DD180)*10^6</f>
        <v/>
      </c>
    </row>
    <row r="181">
      <c r="DU181" s="2847">
        <f>(CS181-CZ181)*10^6</f>
        <v/>
      </c>
      <c r="DV181" s="2847">
        <f>(CT181-DC181)*10^6</f>
        <v/>
      </c>
      <c r="DW181" s="2847">
        <f>(CW181-DD181)*10^6</f>
        <v/>
      </c>
    </row>
    <row r="182">
      <c r="DU182" s="2847">
        <f>(CS182-CZ182)*10^6</f>
        <v/>
      </c>
      <c r="DV182" s="2847">
        <f>(CT182-DC182)*10^6</f>
        <v/>
      </c>
      <c r="DW182" s="2847">
        <f>(CW182-DD182)*10^6</f>
        <v/>
      </c>
    </row>
    <row r="183">
      <c r="DU183" s="2847">
        <f>(CS183-CZ183)*10^6</f>
        <v/>
      </c>
      <c r="DV183" s="2847">
        <f>(CT183-DC183)*10^6</f>
        <v/>
      </c>
      <c r="DW183" s="2847">
        <f>(CW183-DD183)*10^6</f>
        <v/>
      </c>
    </row>
    <row r="184">
      <c r="DU184" s="2847">
        <f>(CS184-CZ184)*10^6</f>
        <v/>
      </c>
      <c r="DV184" s="2847">
        <f>(CT184-DC184)*10^6</f>
        <v/>
      </c>
      <c r="DW184" s="2847">
        <f>(CW184-DD184)*10^6</f>
        <v/>
      </c>
    </row>
    <row r="185">
      <c r="DU185" s="2847">
        <f>(CS185-CZ185)*10^6</f>
        <v/>
      </c>
      <c r="DV185" s="2847">
        <f>(CT185-DC185)*10^6</f>
        <v/>
      </c>
      <c r="DW185" s="2847">
        <f>(CW185-DD185)*10^6</f>
        <v/>
      </c>
    </row>
    <row r="186">
      <c r="DU186" s="2847">
        <f>(CS186-CZ186)*10^6</f>
        <v/>
      </c>
      <c r="DV186" s="2847">
        <f>(CT186-DC186)*10^6</f>
        <v/>
      </c>
      <c r="DW186" s="2847">
        <f>(CW186-DD186)*10^6</f>
        <v/>
      </c>
    </row>
    <row r="187">
      <c r="DU187" s="2847">
        <f>(CS187-CZ187)*10^6</f>
        <v/>
      </c>
      <c r="DV187" s="2847">
        <f>(CT187-DC187)*10^6</f>
        <v/>
      </c>
      <c r="DW187" s="2847">
        <f>(CW187-DD187)*10^6</f>
        <v/>
      </c>
    </row>
    <row r="188">
      <c r="DU188" s="2847">
        <f>(CS188-CZ188)*10^6</f>
        <v/>
      </c>
      <c r="DV188" s="2847">
        <f>(CT188-DC188)*10^6</f>
        <v/>
      </c>
      <c r="DW188" s="2847">
        <f>(CW188-DD188)*10^6</f>
        <v/>
      </c>
    </row>
    <row r="189">
      <c r="DU189" s="2847">
        <f>(CS189-CZ189)*10^6</f>
        <v/>
      </c>
      <c r="DV189" s="2847">
        <f>(CT189-DC189)*10^6</f>
        <v/>
      </c>
      <c r="DW189" s="2847">
        <f>(CW189-DD189)*10^6</f>
        <v/>
      </c>
    </row>
    <row r="306">
      <c r="DU306" s="2730" t="n"/>
      <c r="DV306" s="2730" t="n"/>
      <c r="DW306" s="2730" t="n"/>
    </row>
    <row r="307">
      <c r="DU307" s="2730" t="n"/>
      <c r="DV307" s="2730" t="n"/>
      <c r="DW307" s="2730" t="n"/>
    </row>
    <row r="308">
      <c r="DU308" s="2730" t="n"/>
      <c r="DV308" s="2730" t="n"/>
      <c r="DW308" s="2730" t="n"/>
    </row>
    <row r="309">
      <c r="DU309" s="2730" t="n"/>
      <c r="DV309" s="2730" t="n"/>
      <c r="DW309" s="2730" t="n"/>
    </row>
    <row r="310">
      <c r="DU310" s="2730" t="n"/>
      <c r="DV310" s="2730" t="n"/>
      <c r="DW310" s="2730" t="n"/>
    </row>
    <row r="311">
      <c r="DU311" s="2730" t="n"/>
      <c r="DV311" s="2730" t="n"/>
      <c r="DW311" s="2730" t="n"/>
    </row>
    <row r="312">
      <c r="DU312" s="2730" t="n"/>
      <c r="DV312" s="2730" t="n"/>
      <c r="DW312" s="2730" t="n"/>
    </row>
    <row r="313">
      <c r="DU313" s="2730" t="n"/>
      <c r="DV313" s="2730" t="n"/>
      <c r="DW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selection activeCell="Y7" sqref="Y7"/>
    </sheetView>
  </sheetViews>
  <sheetFormatPr baseColWidth="8" defaultColWidth="11.5" defaultRowHeight="12.75"/>
  <cols>
    <col customWidth="1" max="1" min="1" width="3.16666666666667"/>
    <col customWidth="1" max="2" min="2" width="35.5"/>
    <col customWidth="1" hidden="1" max="3" min="3" width="8.16666666666667"/>
    <col customWidth="1" hidden="1" max="4" min="4" width="9.66666666666667"/>
    <col customWidth="1" hidden="1" max="5" min="5" width="15.6666666666667"/>
    <col customWidth="1" hidden="1" max="7" min="6" width="8.33333333333333"/>
    <col customWidth="1" hidden="1" max="7" min="7" width="13"/>
    <col customWidth="1" hidden="1" max="8" min="8" width="5.5"/>
    <col customWidth="1" hidden="1" max="9" min="9" width="0.333333333333333"/>
    <col customWidth="1" hidden="1" max="10" min="10" width="9.66666666666667"/>
    <col customWidth="1" hidden="1" max="11" min="11" width="7.5"/>
    <col customWidth="1" hidden="1" max="12" min="12" width="10.3333333333333"/>
    <col customWidth="1" hidden="1" max="14" min="13" width="7.5"/>
    <col customWidth="1" hidden="1" max="14" min="14" width="13"/>
    <col customWidth="1" hidden="1" max="15" min="15" width="0.333333333333333"/>
    <col customWidth="1" hidden="1" max="16" min="16" width="6.83333333333333"/>
    <col customWidth="1" hidden="1" max="18" min="17" width="8.5"/>
    <col customWidth="1" hidden="1" max="18" min="18" width="13"/>
    <col customWidth="1" hidden="1" max="19" min="19" width="6.83333333333333"/>
    <col customWidth="1" hidden="1" max="20" min="20" style="191" width="6.5"/>
    <col customWidth="1" hidden="1" max="21" min="21" width="0.333333333333333"/>
    <col customWidth="1" max="22" min="22" width="10"/>
    <col customWidth="1" max="23" min="23" width="8.33333333333333"/>
    <col customWidth="1" max="27" min="24" width="10"/>
    <col customWidth="1" max="28" min="28" style="191" width="10"/>
    <col customWidth="1" max="29" min="29" width="0.166666666666667"/>
    <col customWidth="1" hidden="1" max="30" min="30" width="12.5"/>
    <col customWidth="1" hidden="1" max="31" min="31" width="12.3333333333333"/>
    <col customWidth="1" hidden="1" max="32" min="32" width="12.6666666666667"/>
    <col customWidth="1" hidden="1" max="33" min="33" width="13.8333333333333"/>
    <col customWidth="1" hidden="1" max="34" min="34" width="13.1666666666667"/>
    <col customWidth="1" hidden="1" max="35" min="35" width="11.3333333333333"/>
    <col customWidth="1" hidden="1" max="36" min="36" width="7.5"/>
    <col customWidth="1" hidden="1" max="37" min="37" width="0.166666666666667"/>
    <col customWidth="1" hidden="1" max="38" min="38" width="10"/>
    <col customWidth="1" hidden="1" max="39" min="39" width="12.5"/>
    <col customWidth="1" hidden="1" max="40" min="40" width="10.1666666666667"/>
    <col customWidth="1" hidden="1" max="41" min="41" width="13"/>
    <col customWidth="1" hidden="1" max="42" min="42" width="10"/>
    <col customWidth="1" hidden="1" max="44" min="43" width="10.1666666666667"/>
    <col customWidth="1" hidden="1" max="44" min="44" width="13"/>
    <col customWidth="1" hidden="1" max="45" min="45" style="191" width="10.1666666666667"/>
    <col customWidth="1" hidden="1" max="46" min="46" style="191" width="0.166666666666667"/>
    <col customWidth="1" hidden="1" max="53" min="47" style="191" width="9.83333333333333"/>
    <col customWidth="1" hidden="1" max="48" min="48" width="13"/>
    <col customWidth="1" hidden="1" max="49" min="49" width="13"/>
    <col customWidth="1" hidden="1" max="50" min="50" width="13"/>
    <col customWidth="1" hidden="1" max="51" min="51" width="13"/>
    <col customWidth="1" hidden="1" max="52" min="52" width="13"/>
    <col customWidth="1" hidden="1" max="53" min="53" width="13"/>
    <col customWidth="1" hidden="1" max="54" min="54" style="191" width="0.166666666666667"/>
    <col customWidth="1" hidden="1" max="56" min="55" style="191" width="12.5"/>
    <col customWidth="1" hidden="1" max="56" min="56" width="13"/>
    <col customWidth="1" hidden="1" max="57" min="57" style="191" width="10.3333333333333"/>
    <col customWidth="1" hidden="1" max="58" min="58" style="191" width="10.5"/>
    <col customWidth="1" hidden="1" max="59" min="59" style="191" width="12"/>
    <col customWidth="1" hidden="1" max="60" min="60" style="191" width="12.5"/>
    <col customWidth="1" hidden="1" max="61" min="61" style="191" width="6.83333333333333"/>
    <col customWidth="1" hidden="1" max="62" min="62" style="191" width="0.5"/>
    <col customWidth="1" hidden="1" max="63" min="63" style="191" width="12.1666666666667"/>
    <col customWidth="1" hidden="1" max="64" min="64" style="191" width="12.3333333333333"/>
    <col customWidth="1" hidden="1" max="65" min="65" style="191" width="13.6666666666667"/>
    <col customWidth="1" hidden="1" max="66" min="66" style="191" width="15.5"/>
    <col customWidth="1" hidden="1" max="67" min="67" style="191" width="12.3333333333333"/>
    <col customWidth="1" hidden="1" max="68" min="68" style="191" width="11.5"/>
    <col customWidth="1" hidden="1" max="69" min="69" style="191" width="11.8333333333333"/>
    <col customWidth="1" hidden="1" max="70" min="70" style="191" width="6.83333333333333"/>
    <col customWidth="1" hidden="1" max="71" min="71" style="191" width="0.5"/>
    <col customWidth="1" hidden="1" max="72" min="72" style="191" width="10.1666666666667"/>
    <col customWidth="1" hidden="1" max="73" min="73" style="191" width="9.83333333333333"/>
    <col customWidth="1" hidden="1" max="74" min="74" style="191" width="13.5"/>
    <col customWidth="1" hidden="1" max="75" min="75" style="191" width="10.5"/>
    <col customWidth="1" hidden="1" max="76" min="76" style="191" width="12.3333333333333"/>
    <col customWidth="1" hidden="1" max="77" min="77" style="191" width="11.8333333333333"/>
    <col customWidth="1" hidden="1" max="78" min="78" style="191" width="8.33333333333333"/>
    <col customWidth="1" hidden="1" max="79" min="79" style="191" width="0.166666666666667"/>
    <col customWidth="1" hidden="1" max="80" min="80" style="191" width="10.1666666666667"/>
    <col customWidth="1" hidden="1" max="81" min="81" style="191" width="9.16666666666667"/>
    <col customWidth="1" hidden="1" max="82" min="82" style="191" width="11"/>
    <col customWidth="1" hidden="1" max="83" min="83" style="191" width="10.1666666666667"/>
    <col customWidth="1" hidden="1" max="84" min="84" style="191" width="9.66666666666667"/>
    <col customWidth="1" hidden="1" max="85" min="85" style="191" width="10.5"/>
    <col customWidth="1" hidden="1" max="86" min="86" style="191" width="6.83333333333333"/>
    <col customWidth="1" hidden="1" max="87" min="87" style="191" width="0.166666666666667"/>
    <col customWidth="1" hidden="1" max="88" min="88" style="191" width="13.8333333333333"/>
    <col customWidth="1" hidden="1" max="89" min="89" style="191" width="9.83333333333333"/>
    <col customWidth="1" hidden="1" max="90" min="90" style="191" width="10.5"/>
    <col customWidth="1" hidden="1" max="91" min="91" style="191" width="11.5"/>
    <col customWidth="1" hidden="1" max="92" min="92" style="191" width="11"/>
    <col customWidth="1" hidden="1" max="93" min="93" style="191" width="10.1666666666667"/>
    <col customWidth="1" hidden="1" max="94" min="94" style="191" width="10.6666666666667"/>
    <col customWidth="1" hidden="1" max="95" min="95" style="191" width="0.5"/>
    <col customWidth="1" max="96" min="96" style="2606" width="11.6666666666667"/>
    <col customWidth="1" max="98" min="97" style="2606" width="12.1666666666667"/>
    <col customWidth="1" max="100" min="99" style="2606" width="11"/>
    <col customWidth="1" max="101" min="101" style="2606" width="12.1666666666667"/>
    <col customWidth="1" max="102" min="102" style="191" width="6.66666666666667"/>
    <col customWidth="1" max="103" min="103" width="0.666666666666667"/>
    <col customWidth="1" max="104" min="104" style="2606" width="12.1666666666667"/>
    <col customWidth="1" max="106" min="105" style="2606" width="11.6666666666667"/>
    <col customWidth="1" hidden="1" max="106" min="106" width="13"/>
    <col customWidth="1" hidden="1" max="107" min="107" style="2606" width="12.1666666666667"/>
    <col customWidth="1" max="108" min="108" style="3814" width="11.6666666666667"/>
    <col customWidth="1" max="109" min="109" width="10.5"/>
    <col customWidth="1" max="111" min="110" width="8.33333333333333"/>
    <col customWidth="1" hidden="1" max="111" min="111" width="13"/>
    <col customWidth="1" hidden="1" max="112" min="112" width="8.5"/>
    <col customWidth="1" max="113" min="113" style="418" width="8.5"/>
    <col customWidth="1" hidden="1" max="114" min="114" style="418" width="10.6666666666667"/>
    <col customWidth="1" hidden="1" max="115" min="115" style="2761" width="15.1666666666667"/>
    <col customWidth="1" hidden="1" max="117" min="116" style="418" width="11.5"/>
    <col customWidth="1" hidden="1" max="118" min="118" style="418" width="17.5"/>
    <col customWidth="1" hidden="1" max="120" min="119" style="418" width="11.5"/>
    <col customWidth="1" hidden="1" max="121" min="121" style="420" width="11.5"/>
    <col customWidth="1" hidden="1" max="122" min="122" width="11.5"/>
    <col customWidth="1" hidden="1" max="128" min="127" width="11.5"/>
    <col customWidth="1" hidden="1" max="129" min="129" width="21"/>
    <col customWidth="1" hidden="1" max="132" min="130" width="11.5"/>
  </cols>
  <sheetData>
    <row customHeight="1" ht="11.25" r="1">
      <c r="C1" s="2730" t="n"/>
      <c r="D1" s="2730" t="n"/>
      <c r="E1" s="2730" t="n"/>
      <c r="F1" s="2730" t="n"/>
      <c r="G1" s="2730" t="n"/>
      <c r="H1" s="2730" t="n"/>
      <c r="I1" s="2730" t="n"/>
      <c r="J1" s="2730" t="n"/>
      <c r="K1" s="2730" t="n"/>
      <c r="L1" s="2730" t="n"/>
      <c r="M1" s="2730" t="n"/>
      <c r="N1" s="2730" t="n"/>
      <c r="O1" s="2730" t="n"/>
      <c r="P1" s="2730" t="n"/>
      <c r="Q1" s="2730" t="n"/>
      <c r="R1" s="2730" t="n"/>
      <c r="S1" s="2730" t="n"/>
      <c r="U1" s="2730" t="n"/>
      <c r="V1" s="2730" t="n"/>
      <c r="W1" s="2730" t="n"/>
      <c r="X1" s="2730" t="n"/>
      <c r="Y1" s="2730" t="n"/>
      <c r="Z1" s="2730" t="n"/>
      <c r="AA1" s="2730" t="n"/>
      <c r="AC1" s="2730" t="n"/>
      <c r="AD1" s="2730" t="n"/>
      <c r="AE1" s="2730" t="n"/>
      <c r="AF1" s="2730" t="n"/>
      <c r="AG1" s="2730" t="n"/>
      <c r="AH1" s="2730" t="n"/>
      <c r="AI1" s="2730" t="n"/>
      <c r="AJ1" s="2730" t="n"/>
      <c r="AK1" s="2730" t="n"/>
      <c r="AL1" s="2730" t="n"/>
      <c r="AM1" s="2730" t="n"/>
      <c r="AN1" s="2730" t="n"/>
      <c r="AO1" s="2730" t="n"/>
      <c r="AP1" s="2730" t="n"/>
      <c r="AQ1" s="2730" t="n"/>
      <c r="AR1" s="2730" t="n"/>
      <c r="CT1" s="3815" t="n"/>
      <c r="CU1" s="3816">
        <f>+CT1+CR12+CR26</f>
        <v/>
      </c>
      <c r="DX1" s="191" t="n"/>
      <c r="DY1" s="191" t="n"/>
      <c r="DZ1" s="191" t="n"/>
    </row>
    <row customHeight="1" ht="18" r="2">
      <c r="A2" s="35" t="inlineStr">
        <is>
          <t>Capex Consolidés</t>
        </is>
      </c>
      <c r="B2" s="36" t="n"/>
      <c r="D2" s="2766">
        <f>D7-D12-D26</f>
        <v/>
      </c>
      <c r="E2" s="2766">
        <f>D2*1000000</f>
        <v/>
      </c>
      <c r="F2" s="2782" t="n">
        <v>0</v>
      </c>
      <c r="P2" s="2605" t="n"/>
      <c r="AO2" s="2605" t="n"/>
      <c r="BK2" s="3004" t="n"/>
      <c r="BL2" s="3004" t="n"/>
      <c r="BM2" s="3004" t="n"/>
      <c r="BN2" s="3817" t="n"/>
      <c r="BO2" s="3004" t="n"/>
      <c r="BP2" s="3004" t="n"/>
      <c r="BQ2" s="3004" t="n"/>
      <c r="BR2" s="3004" t="n"/>
      <c r="BT2" s="3005" t="n"/>
      <c r="CB2" s="3818">
        <f>+CB7-CB12-CB26</f>
        <v/>
      </c>
      <c r="CQ2" s="3819" t="n"/>
      <c r="CR2" s="3820">
        <f>+CR7-CR26-CR12</f>
        <v/>
      </c>
      <c r="CS2" s="3184" t="n">
        <v>-197.322714654521</v>
      </c>
      <c r="CT2" s="3184" t="n"/>
      <c r="CU2" s="3184" t="n"/>
      <c r="CV2" s="3184" t="n"/>
      <c r="CW2" s="3184" t="n"/>
      <c r="CX2" s="507" t="n"/>
      <c r="CY2" s="326" t="n"/>
      <c r="CZ2" s="3185" t="n">
        <v>-1360.18509567119</v>
      </c>
      <c r="DA2" s="3185" t="n"/>
      <c r="DB2" s="3185" t="n"/>
      <c r="DC2" s="3185" t="n"/>
      <c r="DD2" s="3821" t="n"/>
      <c r="DE2" s="326" t="n"/>
      <c r="DF2" s="326" t="n"/>
      <c r="DG2" s="326" t="n"/>
      <c r="DH2" s="326" t="n"/>
      <c r="DK2" s="2761" t="n">
        <v>0</v>
      </c>
      <c r="DN2" s="2761" t="n"/>
    </row>
    <row customHeight="1" ht="12" r="3">
      <c r="D3" s="3822" t="n"/>
      <c r="E3" s="3823" t="n">
        <v>0</v>
      </c>
      <c r="F3" s="446" t="n"/>
      <c r="G3" s="3823" t="n">
        <v>0</v>
      </c>
      <c r="H3" s="447" t="n"/>
      <c r="I3" s="241" t="n"/>
      <c r="J3" s="3782" t="n"/>
      <c r="K3" s="3782" t="n"/>
      <c r="L3" s="3782" t="n"/>
      <c r="M3" s="3782" t="n"/>
      <c r="N3" s="3782" t="n"/>
      <c r="O3" s="2819" t="n"/>
      <c r="P3" s="3782" t="n"/>
      <c r="Q3" s="3782" t="n"/>
      <c r="R3" s="3782" t="n"/>
      <c r="S3" s="3782" t="n"/>
      <c r="T3" s="447" t="n"/>
      <c r="U3" s="2819" t="n"/>
      <c r="V3" s="3781" t="n"/>
      <c r="W3" s="3782" t="n"/>
      <c r="X3" s="3782" t="n"/>
      <c r="Y3" s="3782" t="n"/>
      <c r="Z3" s="3782" t="n"/>
      <c r="AA3" s="3782" t="n"/>
      <c r="AB3" s="473" t="n"/>
      <c r="AC3" s="2819" t="n"/>
      <c r="AD3" s="3781" t="n"/>
      <c r="AE3" s="3782" t="n"/>
      <c r="AF3" s="3782" t="n"/>
      <c r="AG3" s="3782" t="n"/>
      <c r="AH3" s="3782" t="n"/>
      <c r="AI3" s="3782" t="n"/>
      <c r="AJ3" s="3824" t="n"/>
      <c r="AK3" s="2819" t="n"/>
      <c r="AL3" s="3781" t="n"/>
      <c r="AM3" s="3782" t="n"/>
      <c r="AN3" s="3782" t="n"/>
      <c r="AO3" s="3782" t="n"/>
      <c r="AP3" s="3782" t="n"/>
      <c r="AQ3" s="3782" t="n"/>
      <c r="AR3" s="3782" t="n"/>
      <c r="AS3" s="473" t="n"/>
      <c r="AT3" s="488" t="n"/>
      <c r="AU3" s="489" t="n"/>
      <c r="AV3" s="447" t="n"/>
      <c r="AW3" s="447" t="n"/>
      <c r="AX3" s="447" t="n"/>
      <c r="AY3" s="447" t="n"/>
      <c r="AZ3" s="447" t="n"/>
      <c r="BA3" s="447" t="n"/>
      <c r="BB3" s="488" t="n"/>
      <c r="BC3" s="489" t="n"/>
      <c r="BD3" s="447" t="n"/>
      <c r="BE3" s="447" t="n"/>
      <c r="BF3" s="447" t="n"/>
      <c r="BG3" s="447" t="n"/>
      <c r="BH3" s="447" t="n"/>
      <c r="BI3" s="473" t="n"/>
      <c r="BJ3" s="488" t="n"/>
      <c r="BK3" s="3825" t="n"/>
      <c r="BL3" s="492" t="n"/>
      <c r="BM3" s="492" t="n"/>
      <c r="BN3" s="492" t="n"/>
      <c r="BO3" s="492" t="n"/>
      <c r="BP3" s="492" t="n"/>
      <c r="BQ3" s="492" t="n"/>
      <c r="BR3" s="473" t="n"/>
      <c r="BS3" s="488" t="n"/>
      <c r="BT3" s="489" t="n"/>
      <c r="BU3" s="447" t="n"/>
      <c r="BV3" s="447" t="n"/>
      <c r="BW3" s="447" t="n"/>
      <c r="BX3" s="447" t="n"/>
      <c r="BY3" s="447" t="n"/>
      <c r="BZ3" s="447" t="n"/>
      <c r="CA3" s="488" t="n"/>
      <c r="CB3" s="489" t="n"/>
      <c r="CC3" s="447" t="n"/>
      <c r="CD3" s="447" t="n"/>
      <c r="CE3" s="447" t="n"/>
      <c r="CF3" s="447" t="n"/>
      <c r="CG3" s="447" t="n"/>
      <c r="CH3" s="473" t="n"/>
      <c r="CI3" s="488" t="n"/>
      <c r="CJ3" s="3825" t="n"/>
      <c r="CK3" s="492" t="n"/>
      <c r="CL3" s="492" t="n"/>
      <c r="CM3" s="492" t="n"/>
      <c r="CN3" s="492" t="n"/>
      <c r="CO3" s="492" t="n"/>
      <c r="CP3" s="473" t="n"/>
      <c r="CQ3" s="488" t="n"/>
      <c r="CY3" s="329" t="n"/>
      <c r="CZ3" s="3826" t="n">
        <v>0</v>
      </c>
      <c r="DA3" s="3827" t="n"/>
      <c r="DB3" s="3021" t="n"/>
      <c r="DC3" s="3021" t="n"/>
      <c r="DD3" s="3827" t="n">
        <v>0</v>
      </c>
      <c r="DE3" s="492" t="n"/>
      <c r="DF3" s="492" t="n"/>
      <c r="DG3" s="492" t="n"/>
      <c r="DH3" s="530" t="n"/>
      <c r="DI3" s="534" t="n"/>
      <c r="DK3" s="2761" t="n">
        <v>0</v>
      </c>
    </row>
    <row customFormat="1" customHeight="1" ht="15" r="4" s="188">
      <c r="D4" s="2822" t="n">
        <v>46023</v>
      </c>
      <c r="E4" s="2823" t="n"/>
      <c r="F4" s="2823" t="n"/>
      <c r="G4" s="2823" t="n"/>
      <c r="H4" s="2823" t="n"/>
      <c r="I4" s="242" t="n"/>
      <c r="J4" s="2822" t="n">
        <v>46054</v>
      </c>
      <c r="K4" s="2823" t="n"/>
      <c r="L4" s="2823" t="n"/>
      <c r="M4" s="2823" t="n"/>
      <c r="N4" s="2823" t="n"/>
      <c r="O4" s="306" t="n"/>
      <c r="P4" s="2822" t="n">
        <v>46082</v>
      </c>
      <c r="Q4" s="2823" t="n"/>
      <c r="R4" s="2823" t="n"/>
      <c r="S4" s="2823" t="n"/>
      <c r="T4" s="2823" t="n"/>
      <c r="U4" s="465" t="n"/>
      <c r="V4" s="2822" t="n">
        <v>46113</v>
      </c>
      <c r="W4" s="2823" t="n"/>
      <c r="X4" s="2823" t="n"/>
      <c r="Y4" s="2823" t="n"/>
      <c r="Z4" s="2823" t="n"/>
      <c r="AA4" s="2823" t="n"/>
      <c r="AB4" s="2823" t="n"/>
      <c r="AC4" s="465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465" t="n"/>
      <c r="AL4" s="2824" t="n">
        <v>46174</v>
      </c>
      <c r="AM4" s="2823" t="n"/>
      <c r="AN4" s="2823" t="n"/>
      <c r="AO4" s="2823" t="n"/>
      <c r="AP4" s="2823" t="n"/>
      <c r="AQ4" s="2823" t="n"/>
      <c r="AR4" s="2823" t="n"/>
      <c r="AS4" s="2825" t="n"/>
      <c r="AT4" s="306" t="n"/>
      <c r="AU4" s="2822" t="n">
        <v>46204</v>
      </c>
      <c r="AV4" s="2823" t="n"/>
      <c r="AW4" s="2823" t="n"/>
      <c r="AX4" s="2823" t="n"/>
      <c r="AY4" s="2823" t="n"/>
      <c r="AZ4" s="2823" t="n"/>
      <c r="BA4" s="2823" t="n"/>
      <c r="BB4" s="306" t="n"/>
      <c r="BC4" s="2824" t="n">
        <v>46235</v>
      </c>
      <c r="BD4" s="2823" t="n"/>
      <c r="BE4" s="2823" t="n"/>
      <c r="BF4" s="2823" t="n"/>
      <c r="BG4" s="2823" t="n"/>
      <c r="BH4" s="2823" t="n"/>
      <c r="BI4" s="2825" t="n"/>
      <c r="BJ4" s="306" t="n"/>
      <c r="BK4" s="2824" t="n">
        <v>46266</v>
      </c>
      <c r="BL4" s="2823" t="n"/>
      <c r="BM4" s="2823" t="n"/>
      <c r="BN4" s="2823" t="n"/>
      <c r="BO4" s="2823" t="n"/>
      <c r="BP4" s="2823" t="n"/>
      <c r="BQ4" s="2823" t="n"/>
      <c r="BR4" s="2825" t="n"/>
      <c r="BS4" s="306" t="n"/>
      <c r="BT4" s="2822" t="n">
        <v>46296</v>
      </c>
      <c r="BU4" s="2823" t="n"/>
      <c r="BV4" s="2823" t="n"/>
      <c r="BW4" s="2823" t="n"/>
      <c r="BX4" s="2823" t="n"/>
      <c r="BY4" s="2823" t="n"/>
      <c r="BZ4" s="2823" t="n"/>
      <c r="CA4" s="306" t="n"/>
      <c r="CB4" s="2824" t="n">
        <v>46327</v>
      </c>
      <c r="CC4" s="2823" t="n"/>
      <c r="CD4" s="2823" t="n"/>
      <c r="CE4" s="2823" t="n"/>
      <c r="CF4" s="2823" t="n"/>
      <c r="CG4" s="2823" t="n"/>
      <c r="CH4" s="2825" t="n"/>
      <c r="CI4" s="306" t="n"/>
      <c r="CJ4" s="2824" t="n">
        <v>46357</v>
      </c>
      <c r="CK4" s="2823" t="n"/>
      <c r="CL4" s="2823" t="n"/>
      <c r="CM4" s="2823" t="n"/>
      <c r="CN4" s="2823" t="n"/>
      <c r="CO4" s="2823" t="n"/>
      <c r="CP4" s="2825" t="n"/>
      <c r="CQ4" s="465" t="n"/>
      <c r="CR4" s="358" t="inlineStr">
        <is>
          <t>CUMUL</t>
        </is>
      </c>
      <c r="CY4" s="509" t="n"/>
      <c r="CZ4" s="510" t="inlineStr">
        <is>
          <t>ANNUEL</t>
        </is>
      </c>
      <c r="DA4" s="2823" t="n"/>
      <c r="DB4" s="2823" t="n"/>
      <c r="DC4" s="2823" t="n"/>
      <c r="DD4" s="2823" t="n"/>
      <c r="DE4" s="2823" t="n"/>
      <c r="DF4" s="2823" t="n"/>
      <c r="DG4" s="2823" t="n"/>
      <c r="DH4" s="2828" t="n"/>
      <c r="DI4" s="534" t="n"/>
      <c r="DJ4" s="2999" t="n"/>
      <c r="DK4" s="2999" t="n"/>
      <c r="DL4" s="536" t="n"/>
      <c r="DM4" s="536" t="n"/>
      <c r="DN4" s="536" t="n"/>
      <c r="DO4" s="536" t="n"/>
      <c r="DP4" s="536" t="n"/>
      <c r="DQ4" s="546" t="n"/>
      <c r="DX4" s="358" t="n"/>
      <c r="DY4" s="358" t="n"/>
      <c r="DZ4" s="358" t="n"/>
    </row>
    <row customFormat="1" customHeight="1" ht="31.5" r="5" s="33">
      <c r="B5" s="195" t="inlineStr">
        <is>
          <t>(En Millions ML)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3828" t="n"/>
      <c r="CZ5" s="2635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534" t="n"/>
      <c r="DJ5" s="2835" t="inlineStr">
        <is>
          <t>2025
 Réel</t>
        </is>
      </c>
      <c r="DK5" s="2835" t="inlineStr">
        <is>
          <t>2025 
Budget</t>
        </is>
      </c>
      <c r="DL5" s="2835" t="inlineStr">
        <is>
          <t>2023 
Réel</t>
        </is>
      </c>
      <c r="DM5" s="2835" t="inlineStr">
        <is>
          <t>Actu</t>
        </is>
      </c>
      <c r="DN5" s="534" t="n">
        <v>0</v>
      </c>
      <c r="DO5" s="534" t="n"/>
      <c r="DP5" s="534" t="n"/>
      <c r="DQ5" s="547" t="n"/>
      <c r="DX5" s="359" t="n"/>
      <c r="DY5" s="359" t="n"/>
      <c r="DZ5" s="359" t="n"/>
    </row>
    <row customHeight="1" ht="6" r="6">
      <c r="H6" s="191" t="n"/>
      <c r="I6" s="244" t="n"/>
      <c r="J6" s="2605" t="n"/>
      <c r="K6" s="2605" t="n"/>
      <c r="L6" s="2605" t="n"/>
      <c r="M6" s="2605" t="n"/>
      <c r="N6" s="2605" t="n"/>
      <c r="O6" s="2831" t="n"/>
      <c r="P6" s="2605" t="n"/>
      <c r="Q6" s="2605" t="n"/>
      <c r="R6" s="2605" t="n"/>
      <c r="S6" s="2605" t="n"/>
      <c r="U6" s="2831" t="n"/>
      <c r="V6" s="2605" t="n"/>
      <c r="W6" s="2605" t="n"/>
      <c r="X6" s="2605" t="n"/>
      <c r="Y6" s="2605" t="n"/>
      <c r="Z6" s="2605" t="n"/>
      <c r="AA6" s="2605" t="n"/>
      <c r="AC6" s="2831" t="n"/>
      <c r="AJ6" s="191" t="n"/>
      <c r="AK6" s="480" t="n"/>
      <c r="AL6" s="2605" t="n"/>
      <c r="AM6" s="2605" t="n"/>
      <c r="AN6" s="2605" t="n"/>
      <c r="AO6" s="2605" t="n"/>
      <c r="AP6" s="2605" t="n"/>
      <c r="AQ6" s="2605" t="n"/>
      <c r="AR6" s="2605" t="n"/>
      <c r="AT6" s="480" t="n"/>
      <c r="AU6" s="2605" t="n"/>
      <c r="AV6" s="2605" t="n"/>
      <c r="AW6" s="2605" t="n"/>
      <c r="AX6" s="2605" t="n"/>
      <c r="AY6" s="2605" t="n"/>
      <c r="AZ6" s="2605" t="n"/>
      <c r="BB6" s="480" t="n"/>
      <c r="BC6" s="2605" t="n"/>
      <c r="BD6" s="2605" t="n"/>
      <c r="BE6" s="2605" t="n"/>
      <c r="BF6" s="2605" t="n"/>
      <c r="BG6" s="2605" t="n"/>
      <c r="BH6" s="2605" t="n"/>
      <c r="BJ6" s="480" t="n"/>
      <c r="BK6" s="2605" t="n"/>
      <c r="BL6" s="2605" t="n"/>
      <c r="BM6" s="2605" t="n"/>
      <c r="BN6" s="2605" t="n"/>
      <c r="BO6" s="2605" t="n"/>
      <c r="BP6" s="2605" t="n"/>
      <c r="BQ6" s="2605" t="n"/>
      <c r="BS6" s="2831" t="n"/>
      <c r="BT6" s="2605" t="n"/>
      <c r="BU6" s="2605" t="n"/>
      <c r="BV6" s="2605" t="n"/>
      <c r="BW6" s="2605" t="n"/>
      <c r="BX6" s="2605" t="n"/>
      <c r="BY6" s="2605" t="n"/>
      <c r="BZ6" s="2605" t="n"/>
      <c r="CA6" s="2831" t="n"/>
      <c r="CB6" s="2605" t="n"/>
      <c r="CC6" s="2605" t="n"/>
      <c r="CD6" s="2605" t="n"/>
      <c r="CE6" s="2605" t="n"/>
      <c r="CF6" s="2605" t="n"/>
      <c r="CG6" s="2605" t="n"/>
      <c r="CI6" s="2831" t="n"/>
      <c r="CQ6" s="480" t="n"/>
      <c r="CY6" s="246" t="n"/>
      <c r="CZ6" s="512" t="n"/>
      <c r="DA6" s="3814" t="n"/>
      <c r="DH6" s="531" t="n"/>
      <c r="DI6" s="534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>
      <c r="A7" s="2845" t="inlineStr">
        <is>
          <t>Total capex</t>
        </is>
      </c>
      <c r="B7" s="3829" t="n"/>
      <c r="C7" s="425" t="inlineStr">
        <is>
          <t>CAP1</t>
        </is>
      </c>
      <c r="D7" s="2847" t="n">
        <v>1075.362866925</v>
      </c>
      <c r="E7" s="2847" t="n">
        <v>1945.92534384307</v>
      </c>
      <c r="F7" s="2847" t="n">
        <v>-870.5624769180704</v>
      </c>
      <c r="G7" s="2847" t="n">
        <v>831.484882925</v>
      </c>
      <c r="H7" s="448" t="n">
        <v>0.2933041706568196</v>
      </c>
      <c r="I7" s="2660" t="n"/>
      <c r="J7" s="2847" t="n">
        <v>2616.734613925001</v>
      </c>
      <c r="K7" s="2847" t="n">
        <v>1854.7104589922</v>
      </c>
      <c r="L7" s="2847" t="n">
        <v>762.0241549328007</v>
      </c>
      <c r="M7" s="2847" t="n">
        <v>960.5135249250001</v>
      </c>
      <c r="N7" s="448" t="n">
        <v>1.724307931144773</v>
      </c>
      <c r="O7" s="2851" t="n"/>
      <c r="P7" s="2847" t="n">
        <v>847.9452559249999</v>
      </c>
      <c r="Q7" s="2847" t="n">
        <v>2066.67638788505</v>
      </c>
      <c r="R7" s="2847" t="n">
        <v>-1218.73113196005</v>
      </c>
      <c r="S7" s="2847" t="n">
        <v>681.2060329249999</v>
      </c>
      <c r="T7" s="448" t="n">
        <v>0.2447706199606687</v>
      </c>
      <c r="U7" s="2851" t="n"/>
      <c r="V7" s="2646" t="n">
        <v>1217.166360925</v>
      </c>
      <c r="W7" s="2646" t="n">
        <v>2002.94893690339</v>
      </c>
      <c r="X7" s="2646" t="n">
        <v>655.2334414253731</v>
      </c>
      <c r="Y7" s="2646" t="n">
        <v>-785.78257597839</v>
      </c>
      <c r="Z7" s="2646" t="n">
        <v>561.9329194996268</v>
      </c>
      <c r="AA7" s="2646" t="n">
        <v>1341.34353134</v>
      </c>
      <c r="AB7" s="448" t="n">
        <v>-0.09257670948093921</v>
      </c>
      <c r="AC7" s="2851" t="n"/>
      <c r="AD7" s="2847" t="n"/>
      <c r="AE7" s="2847" t="n"/>
      <c r="AF7" s="2847" t="n"/>
      <c r="AG7" s="2847" t="n"/>
      <c r="AH7" s="2847" t="n"/>
      <c r="AI7" s="2847" t="n"/>
      <c r="AJ7" s="475" t="n"/>
      <c r="AK7" s="481" t="n"/>
      <c r="AL7" s="2847" t="n"/>
      <c r="AM7" s="2847" t="n"/>
      <c r="AN7" s="2847" t="n"/>
      <c r="AO7" s="2847" t="n"/>
      <c r="AP7" s="2847" t="n"/>
      <c r="AQ7" s="2847" t="n"/>
      <c r="AR7" s="2847" t="n"/>
      <c r="AS7" s="475" t="n"/>
      <c r="AT7" s="481" t="n"/>
      <c r="AU7" s="2847" t="n"/>
      <c r="AV7" s="2847" t="n"/>
      <c r="AW7" s="2847" t="n"/>
      <c r="AX7" s="2847" t="n"/>
      <c r="AY7" s="2847" t="n"/>
      <c r="AZ7" s="2847" t="n"/>
      <c r="BA7" s="475" t="n"/>
      <c r="BB7" s="481" t="n"/>
      <c r="BC7" s="2847" t="n"/>
      <c r="BD7" s="2847" t="n"/>
      <c r="BE7" s="2847" t="n"/>
      <c r="BF7" s="2847" t="n"/>
      <c r="BG7" s="2847" t="n"/>
      <c r="BH7" s="2847" t="n"/>
      <c r="BI7" s="475" t="n"/>
      <c r="BJ7" s="481" t="n"/>
      <c r="BK7" s="2847" t="n"/>
      <c r="BL7" s="2847" t="n"/>
      <c r="BM7" s="2847" t="n"/>
      <c r="BN7" s="2847" t="n"/>
      <c r="BO7" s="2847" t="n"/>
      <c r="BP7" s="2847" t="n"/>
      <c r="BQ7" s="2847" t="n"/>
      <c r="BR7" s="475" t="n"/>
      <c r="BS7" s="2851" t="n"/>
      <c r="BT7" s="2847" t="n"/>
      <c r="BU7" s="2847" t="n"/>
      <c r="BV7" s="2847" t="n"/>
      <c r="BW7" s="2847" t="n"/>
      <c r="BX7" s="2847" t="n"/>
      <c r="BY7" s="2847" t="n"/>
      <c r="BZ7" s="475" t="n"/>
      <c r="CA7" s="2851" t="n"/>
      <c r="CB7" s="2847" t="n"/>
      <c r="CC7" s="2847" t="n"/>
      <c r="CD7" s="2847" t="n"/>
      <c r="CE7" s="2847" t="n"/>
      <c r="CF7" s="2847" t="n"/>
      <c r="CG7" s="2847" t="n"/>
      <c r="CH7" s="475" t="n"/>
      <c r="CI7" s="2851" t="n"/>
      <c r="CJ7" s="2847" t="n"/>
      <c r="CK7" s="2847" t="n"/>
      <c r="CL7" s="2847" t="n"/>
      <c r="CM7" s="2847" t="n"/>
      <c r="CN7" s="2847" t="n"/>
      <c r="CO7" s="2847" t="n"/>
      <c r="CP7" s="475" t="n"/>
      <c r="CQ7" s="499" t="n"/>
      <c r="CR7" s="2847" t="n">
        <v>5757.2090977</v>
      </c>
      <c r="CS7" s="2847" t="n">
        <v>7870.26112762371</v>
      </c>
      <c r="CT7" s="2847" t="n">
        <v>5195.276178200373</v>
      </c>
      <c r="CU7" s="2847" t="n">
        <v>-2113.052029923711</v>
      </c>
      <c r="CV7" s="2847" t="n">
        <v>561.9329194996271</v>
      </c>
      <c r="CW7" s="2847" t="n">
        <v>3814.547972115</v>
      </c>
      <c r="CX7" s="513">
        <f>IFERROR(+CR7/CW7-1,"-")</f>
        <v/>
      </c>
      <c r="CY7" s="3830" t="n"/>
      <c r="CZ7" s="2854" t="n">
        <v>24873.4134766063</v>
      </c>
      <c r="DA7" s="2847" t="n">
        <v>14124.66661592627</v>
      </c>
      <c r="DB7" s="2847" t="n"/>
      <c r="DC7" s="2847" t="n"/>
      <c r="DD7" s="2847" t="n">
        <v>27370.49469007588</v>
      </c>
      <c r="DE7" s="2850">
        <f>+CZ7/DD7-1</f>
        <v/>
      </c>
      <c r="DF7" s="2850">
        <f>+DA7/DD7-1</f>
        <v/>
      </c>
      <c r="DG7" s="2850">
        <f>+DB7/DD7-1</f>
        <v/>
      </c>
      <c r="DH7" s="2850">
        <f>+DC7/DD7-1</f>
        <v/>
      </c>
      <c r="DI7" s="534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3831">
        <f>+DN10+DN23+DN28</f>
        <v/>
      </c>
      <c r="DO7" s="2653">
        <f>DN7-CR7</f>
        <v/>
      </c>
      <c r="DP7" s="2653" t="n"/>
    </row>
    <row customHeight="1" ht="1.5" r="8">
      <c r="A8" s="39" t="n"/>
      <c r="B8" s="39" t="n"/>
      <c r="C8" s="425" t="inlineStr">
        <is>
          <t>CAP2</t>
        </is>
      </c>
      <c r="D8" s="2671" t="n"/>
      <c r="E8" s="2671" t="n"/>
      <c r="F8" s="2671" t="n"/>
      <c r="G8" s="2671" t="n"/>
      <c r="H8" s="353" t="n"/>
      <c r="I8" s="60" t="n"/>
      <c r="J8" s="2671" t="n"/>
      <c r="K8" s="2671" t="n"/>
      <c r="L8" s="2671" t="n"/>
      <c r="M8" s="2671" t="n"/>
      <c r="N8" s="353" t="n"/>
      <c r="O8" s="2862" t="n"/>
      <c r="P8" s="2671" t="n"/>
      <c r="Q8" s="2671" t="n"/>
      <c r="R8" s="2671" t="n"/>
      <c r="S8" s="2671" t="n"/>
      <c r="T8" s="353" t="n"/>
      <c r="U8" s="2862" t="n"/>
      <c r="V8" s="2674" t="n"/>
      <c r="W8" s="2674" t="n"/>
      <c r="X8" s="2674" t="n"/>
      <c r="Y8" s="2674" t="n"/>
      <c r="Z8" s="2674" t="n"/>
      <c r="AA8" s="2674" t="n"/>
      <c r="AB8" s="353" t="n"/>
      <c r="AC8" s="2862" t="n"/>
      <c r="AD8" s="2671" t="n"/>
      <c r="AE8" s="2671" t="n"/>
      <c r="AF8" s="2671" t="n"/>
      <c r="AG8" s="2779" t="n"/>
      <c r="AH8" s="2671" t="n"/>
      <c r="AI8" s="2671" t="n"/>
      <c r="AJ8" s="353" t="n"/>
      <c r="AK8" s="482" t="n"/>
      <c r="AL8" s="2671" t="n"/>
      <c r="AM8" s="2671" t="n"/>
      <c r="AN8" s="2671" t="n"/>
      <c r="AO8" s="2671" t="n"/>
      <c r="AP8" s="2779" t="n"/>
      <c r="AQ8" s="2779" t="n"/>
      <c r="AR8" s="2671" t="n"/>
      <c r="AS8" s="353" t="n"/>
      <c r="AT8" s="482" t="n"/>
      <c r="AU8" s="2671" t="n"/>
      <c r="AV8" s="2671" t="n"/>
      <c r="AW8" s="2671" t="n"/>
      <c r="AX8" s="2779" t="n"/>
      <c r="AY8" s="2779" t="n"/>
      <c r="AZ8" s="2671" t="n"/>
      <c r="BA8" s="353" t="n"/>
      <c r="BB8" s="482" t="n"/>
      <c r="BC8" s="2671" t="n"/>
      <c r="BD8" s="2671" t="n"/>
      <c r="BE8" s="2671" t="n"/>
      <c r="BF8" s="2779" t="n"/>
      <c r="BG8" s="2779" t="n"/>
      <c r="BH8" s="2671" t="n"/>
      <c r="BI8" s="353" t="n"/>
      <c r="BJ8" s="482" t="n"/>
      <c r="BK8" s="2671" t="n"/>
      <c r="BL8" s="2671" t="n"/>
      <c r="BM8" s="2671" t="n"/>
      <c r="BN8" s="2671" t="n"/>
      <c r="BO8" s="2779" t="n"/>
      <c r="BP8" s="2779" t="n"/>
      <c r="BQ8" s="2671" t="n"/>
      <c r="BR8" s="353" t="n"/>
      <c r="BS8" s="2862" t="n"/>
      <c r="BT8" s="2671" t="n"/>
      <c r="BU8" s="2671" t="n"/>
      <c r="BV8" s="2671" t="n"/>
      <c r="BW8" s="2779" t="n"/>
      <c r="BX8" s="2779" t="n"/>
      <c r="BY8" s="2671" t="n"/>
      <c r="BZ8" s="353" t="n"/>
      <c r="CA8" s="2862" t="n"/>
      <c r="CB8" s="2671" t="n"/>
      <c r="CC8" s="2671" t="n"/>
      <c r="CD8" s="2671" t="n"/>
      <c r="CE8" s="2779" t="n"/>
      <c r="CF8" s="2779" t="n"/>
      <c r="CG8" s="2671" t="n"/>
      <c r="CH8" s="353" t="n"/>
      <c r="CI8" s="2862" t="n"/>
      <c r="CJ8" s="2671" t="n"/>
      <c r="CK8" s="2671" t="n"/>
      <c r="CL8" s="2671" t="n"/>
      <c r="CM8" s="2779" t="n"/>
      <c r="CN8" s="2779" t="n"/>
      <c r="CO8" s="2671" t="n"/>
      <c r="CP8" s="353" t="n"/>
      <c r="CQ8" s="482" t="n"/>
      <c r="CR8" s="2671" t="n"/>
      <c r="CS8" s="2671" t="n"/>
      <c r="CT8" s="2671" t="n"/>
      <c r="CU8" s="2671" t="n"/>
      <c r="CV8" s="2671" t="n"/>
      <c r="CW8" s="2671" t="n"/>
      <c r="CX8" s="353">
        <f>IFERROR(+CR8/CW8-1,"-")</f>
        <v/>
      </c>
      <c r="CY8" s="70" t="n"/>
      <c r="CZ8" s="2864" t="n"/>
      <c r="DA8" s="2671" t="n"/>
      <c r="DB8" s="2671" t="n"/>
      <c r="DC8" s="2671" t="n"/>
      <c r="DD8" s="2671" t="n"/>
      <c r="DE8" s="353" t="n"/>
      <c r="DF8" s="353" t="n"/>
      <c r="DG8" s="353" t="n"/>
      <c r="DH8" s="353" t="n"/>
      <c r="DI8" s="53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904" t="n"/>
      <c r="DO8" s="2653">
        <f>DN8-CR8</f>
        <v/>
      </c>
      <c r="DX8" s="2847">
        <f>CS8-CZ8</f>
        <v/>
      </c>
      <c r="DY8" s="2847">
        <f>CT8-DC8</f>
        <v/>
      </c>
      <c r="DZ8" s="2847">
        <f>CW8-DD8</f>
        <v/>
      </c>
    </row>
    <row customHeight="1" ht="3.75" r="9">
      <c r="A9" s="39" t="n"/>
      <c r="B9" s="39" t="n"/>
      <c r="C9" s="425" t="inlineStr">
        <is>
          <t>CAP3</t>
        </is>
      </c>
      <c r="D9" s="2671" t="n"/>
      <c r="E9" s="2671" t="n"/>
      <c r="F9" s="2671" t="n"/>
      <c r="G9" s="2671" t="n"/>
      <c r="H9" s="353" t="n"/>
      <c r="I9" s="60" t="n"/>
      <c r="J9" s="2671" t="n"/>
      <c r="K9" s="2671" t="n"/>
      <c r="L9" s="2671" t="n"/>
      <c r="M9" s="2671" t="n"/>
      <c r="N9" s="353" t="n"/>
      <c r="O9" s="2862" t="n"/>
      <c r="P9" s="2671" t="n"/>
      <c r="Q9" s="2671" t="n"/>
      <c r="R9" s="2671" t="n"/>
      <c r="S9" s="2671" t="n"/>
      <c r="T9" s="353" t="n"/>
      <c r="U9" s="2862" t="n"/>
      <c r="V9" s="2674" t="n"/>
      <c r="W9" s="2674" t="n"/>
      <c r="X9" s="2674" t="n"/>
      <c r="Y9" s="2674" t="n"/>
      <c r="Z9" s="2674" t="n"/>
      <c r="AA9" s="2674" t="n"/>
      <c r="AB9" s="353" t="n"/>
      <c r="AC9" s="2862" t="n"/>
      <c r="AD9" s="2671" t="n"/>
      <c r="AE9" s="2671" t="n"/>
      <c r="AF9" s="2671" t="n"/>
      <c r="AG9" s="2779" t="n"/>
      <c r="AH9" s="2671" t="n"/>
      <c r="AI9" s="2671" t="n"/>
      <c r="AJ9" s="353" t="n"/>
      <c r="AK9" s="482" t="n"/>
      <c r="AL9" s="2671" t="n"/>
      <c r="AM9" s="2671" t="n"/>
      <c r="AN9" s="2671" t="n"/>
      <c r="AO9" s="2671" t="n"/>
      <c r="AP9" s="2779" t="n"/>
      <c r="AQ9" s="2779" t="n"/>
      <c r="AR9" s="2671" t="n"/>
      <c r="AS9" s="353" t="n"/>
      <c r="AT9" s="482" t="n"/>
      <c r="AU9" s="2671" t="n"/>
      <c r="AV9" s="2671" t="n"/>
      <c r="AW9" s="2671" t="n"/>
      <c r="AX9" s="2779" t="n"/>
      <c r="AY9" s="2779" t="n"/>
      <c r="AZ9" s="2671" t="n"/>
      <c r="BA9" s="353" t="n"/>
      <c r="BB9" s="482" t="n"/>
      <c r="BC9" s="2671" t="n"/>
      <c r="BD9" s="2671" t="n"/>
      <c r="BE9" s="2671" t="n"/>
      <c r="BF9" s="2779" t="n"/>
      <c r="BG9" s="2779" t="n"/>
      <c r="BH9" s="2671" t="n"/>
      <c r="BI9" s="353" t="n"/>
      <c r="BJ9" s="482" t="n"/>
      <c r="BK9" s="2671" t="n"/>
      <c r="BL9" s="2671" t="n"/>
      <c r="BM9" s="2671" t="n"/>
      <c r="BN9" s="2671" t="n"/>
      <c r="BO9" s="2779" t="n"/>
      <c r="BP9" s="2779" t="n"/>
      <c r="BQ9" s="2671" t="n"/>
      <c r="BR9" s="353" t="n"/>
      <c r="BS9" s="2862" t="n"/>
      <c r="BT9" s="2671" t="n"/>
      <c r="BU9" s="2671" t="n"/>
      <c r="BV9" s="2671" t="n"/>
      <c r="BW9" s="2779" t="n"/>
      <c r="BX9" s="2779" t="n"/>
      <c r="BY9" s="2671" t="n"/>
      <c r="BZ9" s="353" t="n"/>
      <c r="CA9" s="2862" t="n"/>
      <c r="CB9" s="2671" t="n"/>
      <c r="CC9" s="2671" t="n"/>
      <c r="CD9" s="2671" t="n"/>
      <c r="CE9" s="2779" t="n"/>
      <c r="CF9" s="2779" t="n"/>
      <c r="CG9" s="2671" t="n"/>
      <c r="CH9" s="353" t="n"/>
      <c r="CI9" s="2862" t="n"/>
      <c r="CJ9" s="2671" t="n"/>
      <c r="CK9" s="2671" t="n"/>
      <c r="CL9" s="2671" t="n"/>
      <c r="CM9" s="2779" t="n"/>
      <c r="CN9" s="2779" t="n"/>
      <c r="CO9" s="2671" t="n"/>
      <c r="CP9" s="353" t="n"/>
      <c r="CQ9" s="482" t="n"/>
      <c r="CR9" s="2671" t="n"/>
      <c r="CS9" s="2671" t="n"/>
      <c r="CT9" s="2671" t="n"/>
      <c r="CU9" s="2671" t="n"/>
      <c r="CV9" s="2671" t="n"/>
      <c r="CW9" s="2671" t="n"/>
      <c r="CX9" s="353">
        <f>IFERROR(+CR9/CW9-1,"-")</f>
        <v/>
      </c>
      <c r="CY9" s="70" t="n"/>
      <c r="CZ9" s="2864" t="n"/>
      <c r="DA9" s="2671" t="n"/>
      <c r="DB9" s="2671" t="n"/>
      <c r="DC9" s="2671" t="n"/>
      <c r="DD9" s="2671" t="n"/>
      <c r="DE9" s="353" t="n"/>
      <c r="DF9" s="353" t="n"/>
      <c r="DG9" s="353" t="n"/>
      <c r="DH9" s="353" t="n"/>
      <c r="DI9" s="534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904" t="n"/>
      <c r="DO9" s="2653">
        <f>DN9-CR9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customHeight="1" ht="23.25" r="10">
      <c r="A10" s="426" t="n"/>
      <c r="B10" s="427" t="inlineStr">
        <is>
          <t>Réseau</t>
        </is>
      </c>
      <c r="C10" s="425" t="inlineStr">
        <is>
          <t>CAP4</t>
        </is>
      </c>
      <c r="D10" s="2847" t="n">
        <v>1042.525901925</v>
      </c>
      <c r="E10" s="2847" t="n">
        <v>1833.935184130414</v>
      </c>
      <c r="F10" s="2847" t="n">
        <v>-791.4092822054145</v>
      </c>
      <c r="G10" s="2847" t="n">
        <v>825.997343925</v>
      </c>
      <c r="H10" s="448" t="n">
        <v>0.2621419543204493</v>
      </c>
      <c r="I10" s="2660" t="n"/>
      <c r="J10" s="2847" t="n">
        <v>2577.359743925001</v>
      </c>
      <c r="K10" s="2847" t="n">
        <v>1746.448329532555</v>
      </c>
      <c r="L10" s="2847" t="n">
        <v>830.9114143924462</v>
      </c>
      <c r="M10" s="2847" t="n">
        <v>949.9259849250001</v>
      </c>
      <c r="N10" s="448" t="n">
        <v>1.713221645503773</v>
      </c>
      <c r="O10" s="2851" t="n"/>
      <c r="P10" s="2847" t="n">
        <v>635.1021479249999</v>
      </c>
      <c r="Q10" s="2847" t="n">
        <v>1949.751029865592</v>
      </c>
      <c r="R10" s="2847" t="n">
        <v>-1314.648881940593</v>
      </c>
      <c r="S10" s="2847" t="n">
        <v>675.129743925</v>
      </c>
      <c r="T10" s="448" t="n">
        <v>-0.05928874614128488</v>
      </c>
      <c r="U10" s="2851" t="n"/>
      <c r="V10" s="2646" t="n">
        <v>1160.404549925</v>
      </c>
      <c r="W10" s="2646" t="n">
        <v>1888.62817423694</v>
      </c>
      <c r="X10" s="2646" t="n">
        <v>540.3919506491112</v>
      </c>
      <c r="Y10" s="2646" t="n">
        <v>-728.2236243119401</v>
      </c>
      <c r="Z10" s="2646" t="n">
        <v>620.0125992758886</v>
      </c>
      <c r="AA10" s="2646" t="n">
        <v>1333.78411634</v>
      </c>
      <c r="AB10" s="448" t="n">
        <v>-0.1299907266033173</v>
      </c>
      <c r="AC10" s="2851" t="n"/>
      <c r="AD10" s="2847" t="n"/>
      <c r="AE10" s="2847" t="n"/>
      <c r="AF10" s="2847" t="n"/>
      <c r="AG10" s="2846" t="n"/>
      <c r="AH10" s="2847" t="n"/>
      <c r="AI10" s="2847" t="n"/>
      <c r="AJ10" s="475" t="n"/>
      <c r="AK10" s="481" t="n"/>
      <c r="AL10" s="2847" t="n"/>
      <c r="AM10" s="2847" t="n"/>
      <c r="AN10" s="2847" t="n"/>
      <c r="AO10" s="2847" t="n"/>
      <c r="AP10" s="2846" t="n"/>
      <c r="AQ10" s="2846" t="n"/>
      <c r="AR10" s="2847" t="n"/>
      <c r="AS10" s="475" t="n"/>
      <c r="AT10" s="481" t="n"/>
      <c r="AU10" s="2847" t="n"/>
      <c r="AV10" s="2847" t="n"/>
      <c r="AW10" s="2847" t="n"/>
      <c r="AX10" s="2846" t="n"/>
      <c r="AY10" s="2846" t="n"/>
      <c r="AZ10" s="2847" t="n"/>
      <c r="BA10" s="475" t="n"/>
      <c r="BB10" s="481" t="n"/>
      <c r="BC10" s="2847" t="n"/>
      <c r="BD10" s="2847" t="n"/>
      <c r="BE10" s="2847" t="n"/>
      <c r="BF10" s="2846" t="n"/>
      <c r="BG10" s="2846" t="n"/>
      <c r="BH10" s="2847" t="n"/>
      <c r="BI10" s="475" t="n"/>
      <c r="BJ10" s="481" t="n"/>
      <c r="BK10" s="2847" t="n"/>
      <c r="BL10" s="2847" t="n"/>
      <c r="BM10" s="2847" t="n"/>
      <c r="BN10" s="2847" t="n"/>
      <c r="BO10" s="2846" t="n"/>
      <c r="BP10" s="2846" t="n"/>
      <c r="BQ10" s="2847" t="n"/>
      <c r="BR10" s="475" t="n"/>
      <c r="BS10" s="2851" t="n"/>
      <c r="BT10" s="2847" t="n"/>
      <c r="BU10" s="2847" t="n"/>
      <c r="BV10" s="2847" t="n"/>
      <c r="BW10" s="2846" t="n"/>
      <c r="BX10" s="2846" t="n"/>
      <c r="BY10" s="2847" t="n"/>
      <c r="BZ10" s="475" t="n"/>
      <c r="CA10" s="2851" t="n"/>
      <c r="CB10" s="2847" t="n"/>
      <c r="CC10" s="2847" t="n"/>
      <c r="CD10" s="2847" t="n"/>
      <c r="CE10" s="2846" t="n"/>
      <c r="CF10" s="2846" t="n"/>
      <c r="CG10" s="2847" t="n"/>
      <c r="CH10" s="475" t="n"/>
      <c r="CI10" s="2851" t="n"/>
      <c r="CJ10" s="2847" t="n"/>
      <c r="CK10" s="2847" t="n"/>
      <c r="CL10" s="2847" t="n"/>
      <c r="CM10" s="2846" t="n"/>
      <c r="CN10" s="2846" t="n"/>
      <c r="CO10" s="2847" t="n"/>
      <c r="CP10" s="475" t="n"/>
      <c r="CQ10" s="499" t="n"/>
      <c r="CR10" s="2847" t="n">
        <v>5415.3923437</v>
      </c>
      <c r="CS10" s="2847" t="n">
        <v>7418.762717765502</v>
      </c>
      <c r="CT10" s="2847" t="n">
        <v>4795.379744424112</v>
      </c>
      <c r="CU10" s="2847" t="n">
        <v>-2003.370374065502</v>
      </c>
      <c r="CV10" s="2847" t="n">
        <v>620.0125992758885</v>
      </c>
      <c r="CW10" s="2847" t="n">
        <v>3784.837189115</v>
      </c>
      <c r="CX10" s="513">
        <f>IFERROR(+CR10/CW10-1,"-")</f>
        <v/>
      </c>
      <c r="CY10" s="3830" t="n"/>
      <c r="CZ10" s="2854" t="n">
        <v>23467.3134766534</v>
      </c>
      <c r="DA10" s="2847" t="n">
        <v>12718.56661597338</v>
      </c>
      <c r="DB10" s="2847" t="n"/>
      <c r="DC10" s="2847" t="n"/>
      <c r="DD10" s="2847" t="n">
        <v>25897.64359707588</v>
      </c>
      <c r="DE10" s="475">
        <f>+CZ10/DD10-1</f>
        <v/>
      </c>
      <c r="DF10" s="475">
        <f>+DA10/DD10-1</f>
        <v/>
      </c>
      <c r="DG10" s="475">
        <f>+DB10/DD10-1</f>
        <v/>
      </c>
      <c r="DH10" s="475">
        <f>+DC10/DD10-1</f>
        <v/>
      </c>
      <c r="DI10" s="53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3831">
        <f>SUM(DN11:DN21)</f>
        <v/>
      </c>
      <c r="DO10" s="2653">
        <f>DN10-CR10</f>
        <v/>
      </c>
      <c r="DP10" s="418" t="n">
        <v>-38.5723770000004</v>
      </c>
      <c r="DX10" s="2847">
        <f>(CS10-CZ10)*10^6</f>
        <v/>
      </c>
      <c r="DY10" s="2847">
        <f>(CT10-DC10)*10^6</f>
        <v/>
      </c>
      <c r="DZ10" s="2847">
        <f>(CW10-DD10)*10^6</f>
        <v/>
      </c>
    </row>
    <row customFormat="1" customHeight="1" ht="15" r="11" s="45">
      <c r="A11" s="428" t="n"/>
      <c r="B11" s="429" t="inlineStr">
        <is>
          <t>Réseau d'accès</t>
        </is>
      </c>
      <c r="C11" s="425" t="inlineStr">
        <is>
          <t>CAP5</t>
        </is>
      </c>
      <c r="D11" s="2950" t="n">
        <v>249.964394</v>
      </c>
      <c r="E11" s="2950" t="n">
        <v>1224.795366865268</v>
      </c>
      <c r="F11" s="2950" t="n">
        <v>-974.8309728652681</v>
      </c>
      <c r="G11" s="2950" t="n">
        <v>613.938729</v>
      </c>
      <c r="H11" s="449" t="n">
        <v>-0.5928512371142496</v>
      </c>
      <c r="I11" s="3832" t="n"/>
      <c r="J11" s="2950" t="n">
        <v>2471.003857000001</v>
      </c>
      <c r="K11" s="2950" t="n">
        <v>1166.367187341638</v>
      </c>
      <c r="L11" s="2950" t="n">
        <v>1304.636669658363</v>
      </c>
      <c r="M11" s="2950" t="n">
        <v>618.980598</v>
      </c>
      <c r="N11" s="449" t="n">
        <v>2.992053813938771</v>
      </c>
      <c r="O11" s="2951" t="n"/>
      <c r="P11" s="2950" t="n">
        <v>450.7068459999999</v>
      </c>
      <c r="Q11" s="2950" t="n">
        <v>1302.143090216401</v>
      </c>
      <c r="R11" s="2950" t="n">
        <v>-851.4362442164014</v>
      </c>
      <c r="S11" s="2950" t="n">
        <v>621.034984</v>
      </c>
      <c r="T11" s="449" t="n">
        <v>-0.2742649647576054</v>
      </c>
      <c r="U11" s="2951" t="n"/>
      <c r="V11" s="3058" t="n">
        <v>375.73295</v>
      </c>
      <c r="W11" s="3058" t="n">
        <v>1261.3221326213</v>
      </c>
      <c r="X11" s="3058" t="n">
        <v>261.8824201483334</v>
      </c>
      <c r="Y11" s="3058" t="n">
        <v>-885.5891826213</v>
      </c>
      <c r="Z11" s="3058" t="n">
        <v>113.8505298516665</v>
      </c>
      <c r="AA11" s="3058" t="n">
        <v>1230.696820415</v>
      </c>
      <c r="AB11" s="449" t="n">
        <v>-0.6946990162261897</v>
      </c>
      <c r="AC11" s="2951" t="n"/>
      <c r="AD11" s="2950" t="n"/>
      <c r="AE11" s="2950" t="n"/>
      <c r="AF11" s="2950" t="n"/>
      <c r="AG11" s="2949" t="n"/>
      <c r="AH11" s="2950" t="n"/>
      <c r="AI11" s="2950" t="n"/>
      <c r="AJ11" s="449" t="n"/>
      <c r="AK11" s="483" t="n"/>
      <c r="AL11" s="2950" t="n"/>
      <c r="AM11" s="2950" t="n"/>
      <c r="AN11" s="2950" t="n"/>
      <c r="AO11" s="2950" t="n"/>
      <c r="AP11" s="2949" t="n"/>
      <c r="AQ11" s="2949" t="n"/>
      <c r="AR11" s="2950" t="n"/>
      <c r="AS11" s="449" t="n"/>
      <c r="AT11" s="483" t="n"/>
      <c r="AU11" s="2950" t="n"/>
      <c r="AV11" s="2950" t="n"/>
      <c r="AW11" s="2950" t="n"/>
      <c r="AX11" s="2949" t="n"/>
      <c r="AY11" s="2949" t="n"/>
      <c r="AZ11" s="2950" t="n"/>
      <c r="BA11" s="449" t="n"/>
      <c r="BB11" s="483" t="n"/>
      <c r="BC11" s="2950" t="n"/>
      <c r="BD11" s="2950" t="n"/>
      <c r="BE11" s="2950" t="n"/>
      <c r="BF11" s="2949" t="n"/>
      <c r="BG11" s="2949" t="n"/>
      <c r="BH11" s="2950" t="n"/>
      <c r="BI11" s="449" t="n"/>
      <c r="BJ11" s="483" t="n"/>
      <c r="BK11" s="2950" t="n"/>
      <c r="BL11" s="2950" t="n"/>
      <c r="BM11" s="2950" t="n"/>
      <c r="BN11" s="2950" t="n"/>
      <c r="BO11" s="2949" t="n"/>
      <c r="BP11" s="2949" t="n"/>
      <c r="BQ11" s="2950" t="n"/>
      <c r="BR11" s="449" t="n"/>
      <c r="BS11" s="2951" t="n"/>
      <c r="BT11" s="2950" t="n"/>
      <c r="BU11" s="2950" t="n"/>
      <c r="BV11" s="2950" t="n"/>
      <c r="BW11" s="2949" t="n"/>
      <c r="BX11" s="2949" t="n"/>
      <c r="BY11" s="2950" t="n"/>
      <c r="BZ11" s="449" t="n"/>
      <c r="CA11" s="2951" t="n"/>
      <c r="CB11" s="2950" t="n"/>
      <c r="CC11" s="2950" t="n"/>
      <c r="CD11" s="2950" t="n"/>
      <c r="CE11" s="2949" t="n"/>
      <c r="CF11" s="2949" t="n"/>
      <c r="CG11" s="2950" t="n"/>
      <c r="CH11" s="449" t="n"/>
      <c r="CI11" s="2951" t="n"/>
      <c r="CJ11" s="2950" t="n"/>
      <c r="CK11" s="2950" t="n"/>
      <c r="CL11" s="2950" t="n"/>
      <c r="CM11" s="2949" t="n"/>
      <c r="CN11" s="2949" t="n"/>
      <c r="CO11" s="2950" t="n"/>
      <c r="CP11" s="449" t="n"/>
      <c r="CQ11" s="482" t="n"/>
      <c r="CR11" s="3238" t="n">
        <v>3547.408047000001</v>
      </c>
      <c r="CS11" s="3238" t="n">
        <v>4954.627777044607</v>
      </c>
      <c r="CT11" s="3238" t="n">
        <v>3433.557517148335</v>
      </c>
      <c r="CU11" s="2950" t="n">
        <v>-1407.219730044606</v>
      </c>
      <c r="CV11" s="2950" t="n">
        <v>113.8505298516666</v>
      </c>
      <c r="CW11" s="3238" t="n">
        <v>3084.651131415</v>
      </c>
      <c r="CX11" s="353">
        <f>IFERROR(+CR11/CW11-1,"-")</f>
        <v/>
      </c>
      <c r="CY11" s="3833" t="n"/>
      <c r="CZ11" s="2953" t="n">
        <v>15672.6677516734</v>
      </c>
      <c r="DA11" s="2950" t="n">
        <v>6909.079791993381</v>
      </c>
      <c r="DB11" s="2950" t="n"/>
      <c r="DC11" s="2950" t="n"/>
      <c r="DD11" s="2950" t="n">
        <v>19868.03088397588</v>
      </c>
      <c r="DE11" s="449">
        <f>+CZ11/DD11-1</f>
        <v/>
      </c>
      <c r="DF11" s="449">
        <f>+DA11/DD11-1</f>
        <v/>
      </c>
      <c r="DG11" s="449">
        <f>+DB11/DD11-1</f>
        <v/>
      </c>
      <c r="DH11" s="449">
        <f>+DC11/DD11-1</f>
        <v/>
      </c>
      <c r="DI11" s="53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3834" t="n">
        <v>22508.785767</v>
      </c>
      <c r="DO11" s="2653">
        <f>DN11-CR11</f>
        <v/>
      </c>
      <c r="DP11" s="541" t="n"/>
      <c r="DQ11" s="548" t="n"/>
      <c r="DX11" s="2847">
        <f>(CS11-CZ11)*10^6</f>
        <v/>
      </c>
      <c r="DY11" s="2847">
        <f>(CT11-DC11)*10^6</f>
        <v/>
      </c>
      <c r="DZ11" s="2847">
        <f>(CW11-DD11)*10^6</f>
        <v/>
      </c>
    </row>
    <row customFormat="1" customHeight="1" ht="15" r="12" s="45">
      <c r="A12" s="431" t="n"/>
      <c r="B12" s="432" t="inlineStr">
        <is>
          <t>Activation du personnel</t>
        </is>
      </c>
      <c r="C12" s="425" t="inlineStr">
        <is>
          <t>CAP6</t>
        </is>
      </c>
      <c r="D12" s="2671" t="n">
        <v>25.842129925</v>
      </c>
      <c r="E12" s="2671" t="n">
        <v>24.23428213006624</v>
      </c>
      <c r="F12" s="2671" t="n">
        <v>1.607847794933761</v>
      </c>
      <c r="G12" s="2671" t="n">
        <v>25.842129925</v>
      </c>
      <c r="H12" s="353" t="n">
        <v>0</v>
      </c>
      <c r="I12" s="3832" t="n"/>
      <c r="J12" s="2671" t="n">
        <v>25.842129925</v>
      </c>
      <c r="K12" s="2671" t="n">
        <v>23.07819922411451</v>
      </c>
      <c r="L12" s="2671" t="n">
        <v>2.763930700885489</v>
      </c>
      <c r="M12" s="2671" t="n">
        <v>25.842129925</v>
      </c>
      <c r="N12" s="353" t="n">
        <v>0</v>
      </c>
      <c r="O12" s="2862" t="n"/>
      <c r="P12" s="2671" t="n">
        <v>25.842129925</v>
      </c>
      <c r="Q12" s="2671" t="n">
        <v>25.76471456026653</v>
      </c>
      <c r="R12" s="2671" t="n">
        <v>0.077415364733465</v>
      </c>
      <c r="S12" s="2671" t="n">
        <v>25.842129925</v>
      </c>
      <c r="T12" s="353" t="n">
        <v>0</v>
      </c>
      <c r="U12" s="2862" t="n"/>
      <c r="V12" s="2674" t="n">
        <v>25.842129925</v>
      </c>
      <c r="W12" s="2674" t="n">
        <v>24.9570150620956</v>
      </c>
      <c r="X12" s="2674" t="n">
        <v>24.95701506209559</v>
      </c>
      <c r="Y12" s="2674" t="n">
        <v>0.8851148629043983</v>
      </c>
      <c r="Z12" s="2674" t="n">
        <v>0.8851148629044125</v>
      </c>
      <c r="AA12" s="2674" t="n">
        <v>25.842129925</v>
      </c>
      <c r="AB12" s="353" t="n">
        <v>0</v>
      </c>
      <c r="AC12" s="2862" t="n"/>
      <c r="AD12" s="2671" t="n"/>
      <c r="AE12" s="2671" t="n"/>
      <c r="AF12" s="2671" t="n"/>
      <c r="AG12" s="2779" t="n"/>
      <c r="AH12" s="2671" t="n"/>
      <c r="AI12" s="2671" t="n"/>
      <c r="AJ12" s="353" t="n"/>
      <c r="AK12" s="3787" t="n"/>
      <c r="AL12" s="2671" t="n"/>
      <c r="AM12" s="2671" t="n"/>
      <c r="AN12" s="2671" t="n"/>
      <c r="AO12" s="2671" t="n"/>
      <c r="AP12" s="2779" t="n"/>
      <c r="AQ12" s="2779" t="n"/>
      <c r="AR12" s="2671" t="n"/>
      <c r="AS12" s="353" t="n"/>
      <c r="AT12" s="482" t="n"/>
      <c r="AU12" s="2671" t="n"/>
      <c r="AV12" s="2671" t="n"/>
      <c r="AW12" s="2671" t="n"/>
      <c r="AX12" s="2779" t="n"/>
      <c r="AY12" s="2779" t="n"/>
      <c r="AZ12" s="2671" t="n"/>
      <c r="BA12" s="353" t="n"/>
      <c r="BB12" s="482" t="n"/>
      <c r="BC12" s="2671" t="n"/>
      <c r="BD12" s="2671" t="n"/>
      <c r="BE12" s="2671" t="n"/>
      <c r="BF12" s="2779" t="n"/>
      <c r="BG12" s="2779" t="n"/>
      <c r="BH12" s="2671" t="n"/>
      <c r="BI12" s="353" t="n"/>
      <c r="BJ12" s="482" t="n"/>
      <c r="BK12" s="2671" t="n"/>
      <c r="BL12" s="2671" t="n"/>
      <c r="BM12" s="2671" t="n"/>
      <c r="BN12" s="2671" t="n"/>
      <c r="BO12" s="2779" t="n"/>
      <c r="BP12" s="2779" t="n"/>
      <c r="BQ12" s="2671" t="n"/>
      <c r="BR12" s="353" t="n"/>
      <c r="BS12" s="2862" t="n"/>
      <c r="BT12" s="2671" t="n"/>
      <c r="BU12" s="2671" t="n"/>
      <c r="BV12" s="2671" t="n"/>
      <c r="BW12" s="2779" t="n"/>
      <c r="BX12" s="2779" t="n"/>
      <c r="BY12" s="2671" t="n"/>
      <c r="BZ12" s="353" t="n"/>
      <c r="CA12" s="2862" t="n"/>
      <c r="CB12" s="2671" t="n"/>
      <c r="CC12" s="2671" t="n"/>
      <c r="CD12" s="2671" t="n"/>
      <c r="CE12" s="2779" t="n"/>
      <c r="CF12" s="2779" t="n"/>
      <c r="CG12" s="2671" t="n"/>
      <c r="CH12" s="353" t="n"/>
      <c r="CI12" s="2862" t="n"/>
      <c r="CJ12" s="2671" t="n"/>
      <c r="CK12" s="2671" t="n"/>
      <c r="CL12" s="2671" t="n"/>
      <c r="CM12" s="2779" t="n"/>
      <c r="CN12" s="2779" t="n"/>
      <c r="CO12" s="2671" t="n"/>
      <c r="CP12" s="353" t="n"/>
      <c r="CQ12" s="3787" t="n"/>
      <c r="CR12" s="2690" t="n">
        <v>103.3685197</v>
      </c>
      <c r="CS12" s="2690" t="n">
        <v>98.03421097654288</v>
      </c>
      <c r="CT12" s="2690" t="n">
        <v>102.4834048370956</v>
      </c>
      <c r="CU12" s="2671" t="n">
        <v>5.334308723457113</v>
      </c>
      <c r="CV12" s="2671" t="n">
        <v>0.8851148629044161</v>
      </c>
      <c r="CW12" s="2690" t="n">
        <v>103.3685197</v>
      </c>
      <c r="CX12" s="353">
        <f>IFERROR(+CR12/CW12-1,"-")</f>
        <v/>
      </c>
      <c r="CY12" s="3833" t="n"/>
      <c r="CZ12" s="2864" t="n">
        <v>310.1055591</v>
      </c>
      <c r="DA12" s="2671" t="n">
        <v>310.1055591</v>
      </c>
      <c r="DB12" s="2671" t="n"/>
      <c r="DC12" s="2671" t="n"/>
      <c r="DD12" s="2671" t="n">
        <v>310.1055591</v>
      </c>
      <c r="DE12" s="353">
        <f>+CZ12/DD12-1</f>
        <v/>
      </c>
      <c r="DF12" s="353" t="n"/>
      <c r="DG12" s="353" t="n"/>
      <c r="DH12" s="353" t="n"/>
      <c r="DI12" s="53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904" t="n">
        <v>306.263429175</v>
      </c>
      <c r="DO12" s="2653">
        <f>DN12-CR12</f>
        <v/>
      </c>
      <c r="DP12" s="541" t="n"/>
      <c r="DQ12" s="548" t="n"/>
      <c r="DX12" s="2847">
        <f>(CS12-CZ12)*10^6</f>
        <v/>
      </c>
      <c r="DY12" s="2847">
        <f>(CT12-DC12)*10^6</f>
        <v/>
      </c>
      <c r="DZ12" s="2847">
        <f>(CW12-DD12)*10^6</f>
        <v/>
      </c>
    </row>
    <row customHeight="1" ht="15" r="13">
      <c r="A13" s="433" t="n"/>
      <c r="B13" s="434" t="inlineStr">
        <is>
          <t>Commutation &amp; plates-formes</t>
        </is>
      </c>
      <c r="C13" s="425" t="inlineStr">
        <is>
          <t>CAP7</t>
        </is>
      </c>
      <c r="D13" s="2671" t="n">
        <v>0</v>
      </c>
      <c r="E13" s="2671" t="n">
        <v>44.78386421012405</v>
      </c>
      <c r="F13" s="2671" t="n">
        <v>-44.78386421012405</v>
      </c>
      <c r="G13" s="2671" t="n">
        <v>0</v>
      </c>
      <c r="H13" s="353" t="n"/>
      <c r="I13" s="2676" t="n"/>
      <c r="J13" s="2671" t="n">
        <v>0</v>
      </c>
      <c r="K13" s="2671" t="n">
        <v>42.64747495799289</v>
      </c>
      <c r="L13" s="2671" t="n">
        <v>-42.64747495799289</v>
      </c>
      <c r="M13" s="2671" t="n">
        <v>0</v>
      </c>
      <c r="N13" s="353" t="n"/>
      <c r="O13" s="2862" t="n"/>
      <c r="P13" s="2671" t="n">
        <v>0</v>
      </c>
      <c r="Q13" s="2671" t="n">
        <v>47.61203455860026</v>
      </c>
      <c r="R13" s="2671" t="n">
        <v>-47.61203455860026</v>
      </c>
      <c r="S13" s="2671" t="n">
        <v>0</v>
      </c>
      <c r="T13" s="353" t="n"/>
      <c r="U13" s="2862" t="n"/>
      <c r="V13" s="2674" t="n">
        <v>0</v>
      </c>
      <c r="W13" s="2674" t="n">
        <v>46.1194421865821</v>
      </c>
      <c r="X13" s="2674" t="n">
        <v>61.12426148955065</v>
      </c>
      <c r="Y13" s="2674" t="n">
        <v>-46.1194421865821</v>
      </c>
      <c r="Z13" s="2674" t="n">
        <v>-61.12426148955065</v>
      </c>
      <c r="AA13" s="2674" t="n">
        <v>0</v>
      </c>
      <c r="AB13" s="353" t="n"/>
      <c r="AC13" s="2862" t="n"/>
      <c r="AD13" s="2671" t="n"/>
      <c r="AE13" s="2671" t="n"/>
      <c r="AF13" s="2671" t="n"/>
      <c r="AG13" s="2779" t="n"/>
      <c r="AH13" s="2671" t="n"/>
      <c r="AI13" s="2671" t="n"/>
      <c r="AJ13" s="353" t="n"/>
      <c r="AK13" s="3787" t="n"/>
      <c r="AL13" s="2671" t="n"/>
      <c r="AM13" s="2671" t="n"/>
      <c r="AN13" s="2671" t="n"/>
      <c r="AO13" s="2671" t="n"/>
      <c r="AP13" s="2779" t="n"/>
      <c r="AQ13" s="2779" t="n"/>
      <c r="AR13" s="2671" t="n"/>
      <c r="AS13" s="353" t="n"/>
      <c r="AT13" s="482" t="n"/>
      <c r="AU13" s="2671" t="n"/>
      <c r="AV13" s="2671" t="n"/>
      <c r="AW13" s="2671" t="n"/>
      <c r="AX13" s="2779" t="n"/>
      <c r="AY13" s="2779" t="n"/>
      <c r="AZ13" s="2671" t="n"/>
      <c r="BA13" s="353" t="n"/>
      <c r="BB13" s="482" t="n"/>
      <c r="BC13" s="2671" t="n"/>
      <c r="BD13" s="2671" t="n"/>
      <c r="BE13" s="2671" t="n"/>
      <c r="BF13" s="2779" t="n"/>
      <c r="BG13" s="2779" t="n"/>
      <c r="BH13" s="2671" t="n"/>
      <c r="BI13" s="353" t="n"/>
      <c r="BJ13" s="482" t="n"/>
      <c r="BK13" s="2671" t="n"/>
      <c r="BL13" s="2671" t="n"/>
      <c r="BM13" s="2671" t="n"/>
      <c r="BN13" s="2671" t="n"/>
      <c r="BO13" s="2779" t="n"/>
      <c r="BP13" s="2779" t="n"/>
      <c r="BQ13" s="2671" t="n"/>
      <c r="BR13" s="353" t="n"/>
      <c r="BS13" s="2862" t="n"/>
      <c r="BT13" s="2671" t="n"/>
      <c r="BU13" s="2671" t="n"/>
      <c r="BV13" s="2671" t="n"/>
      <c r="BW13" s="2779" t="n"/>
      <c r="BX13" s="2779" t="n"/>
      <c r="BY13" s="2671" t="n"/>
      <c r="BZ13" s="353" t="n"/>
      <c r="CA13" s="2862" t="n"/>
      <c r="CB13" s="2671" t="n"/>
      <c r="CC13" s="2671" t="n"/>
      <c r="CD13" s="2671" t="n"/>
      <c r="CE13" s="2779" t="n"/>
      <c r="CF13" s="2779" t="n"/>
      <c r="CG13" s="2671" t="n"/>
      <c r="CH13" s="353" t="n"/>
      <c r="CI13" s="2862" t="n"/>
      <c r="CJ13" s="2671" t="n"/>
      <c r="CK13" s="2671" t="n"/>
      <c r="CL13" s="2671" t="n"/>
      <c r="CM13" s="2779" t="n"/>
      <c r="CN13" s="2779" t="n"/>
      <c r="CO13" s="2671" t="n"/>
      <c r="CP13" s="353" t="n"/>
      <c r="CQ13" s="482" t="n"/>
      <c r="CR13" s="2690" t="n">
        <v>0</v>
      </c>
      <c r="CS13" s="2690" t="n">
        <v>181.1628159132993</v>
      </c>
      <c r="CT13" s="2690" t="n">
        <v>61.12426148955065</v>
      </c>
      <c r="CU13" s="2671" t="n">
        <v>-181.1628159132993</v>
      </c>
      <c r="CV13" s="2671" t="n">
        <v>-61.12426148955065</v>
      </c>
      <c r="CW13" s="2690" t="n">
        <v>0</v>
      </c>
      <c r="CX13" s="353">
        <f>IFERROR(+CR13/CW13-1,"-")</f>
        <v/>
      </c>
      <c r="CY13" s="3828" t="n"/>
      <c r="CZ13" s="2864" t="n">
        <v>573.06113608</v>
      </c>
      <c r="DA13" s="2671" t="n">
        <v>573.0611360799999</v>
      </c>
      <c r="DB13" s="2671" t="n"/>
      <c r="DC13" s="2671" t="n"/>
      <c r="DD13" s="2671" t="n">
        <v>0</v>
      </c>
      <c r="DE13" s="353">
        <f>+CZ13/DD13-1</f>
        <v/>
      </c>
      <c r="DF13" s="353">
        <f>+DA13/DD13-1</f>
        <v/>
      </c>
      <c r="DG13" s="353">
        <f>+DB13/DD13-1</f>
        <v/>
      </c>
      <c r="DH13" s="353">
        <f>+DC13/DD13-1</f>
        <v/>
      </c>
      <c r="DI13" s="534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904" t="n">
        <v>99.531468</v>
      </c>
      <c r="DO13" s="2653">
        <f>DN13-CR13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</row>
    <row customHeight="1" ht="14.25" r="14">
      <c r="A14" s="433" t="n"/>
      <c r="B14" s="434" t="inlineStr">
        <is>
          <t>Transmission</t>
        </is>
      </c>
      <c r="C14" s="425" t="inlineStr">
        <is>
          <t>CAP8</t>
        </is>
      </c>
      <c r="D14" s="2671" t="n">
        <v>0</v>
      </c>
      <c r="E14" s="2671" t="n">
        <v>111.3115016753825</v>
      </c>
      <c r="F14" s="2671" t="n">
        <v>-111.3115016753825</v>
      </c>
      <c r="G14" s="2671" t="n">
        <v>0</v>
      </c>
      <c r="H14" s="353" t="n"/>
      <c r="I14" s="2676" t="n"/>
      <c r="J14" s="2671" t="n">
        <v>0</v>
      </c>
      <c r="K14" s="2671" t="n">
        <v>106.0014486013089</v>
      </c>
      <c r="L14" s="2671" t="n">
        <v>-106.0014486013089</v>
      </c>
      <c r="M14" s="2671" t="n">
        <v>0</v>
      </c>
      <c r="N14" s="353" t="n"/>
      <c r="O14" s="2862" t="n"/>
      <c r="P14" s="2671" t="n">
        <v>0</v>
      </c>
      <c r="Q14" s="2671" t="n">
        <v>118.3409953118765</v>
      </c>
      <c r="R14" s="2671" t="n">
        <v>-118.3409953118765</v>
      </c>
      <c r="S14" s="2671" t="n">
        <v>0</v>
      </c>
      <c r="T14" s="353" t="n"/>
      <c r="U14" s="2862" t="n"/>
      <c r="V14" s="2674" t="n">
        <v>0</v>
      </c>
      <c r="W14" s="2674" t="n">
        <v>114.631116737329</v>
      </c>
      <c r="X14" s="2674" t="n">
        <v>0</v>
      </c>
      <c r="Y14" s="2674" t="n">
        <v>-114.631116737329</v>
      </c>
      <c r="Z14" s="2674" t="n">
        <v>0</v>
      </c>
      <c r="AA14" s="2674" t="n">
        <v>0</v>
      </c>
      <c r="AB14" s="353" t="n"/>
      <c r="AC14" s="2862" t="n"/>
      <c r="AD14" s="2671" t="n"/>
      <c r="AE14" s="2671" t="n"/>
      <c r="AF14" s="2671" t="n"/>
      <c r="AG14" s="2779" t="n"/>
      <c r="AH14" s="2671" t="n"/>
      <c r="AI14" s="2671" t="n"/>
      <c r="AJ14" s="353" t="n"/>
      <c r="AK14" s="3787" t="n"/>
      <c r="AL14" s="2671" t="n"/>
      <c r="AM14" s="2671" t="n"/>
      <c r="AN14" s="2671" t="n"/>
      <c r="AO14" s="2671" t="n"/>
      <c r="AP14" s="2779" t="n"/>
      <c r="AQ14" s="2779" t="n"/>
      <c r="AR14" s="2671" t="n"/>
      <c r="AS14" s="353" t="n"/>
      <c r="AT14" s="482" t="n"/>
      <c r="AU14" s="2671" t="n"/>
      <c r="AV14" s="2671" t="n"/>
      <c r="AW14" s="2671" t="n"/>
      <c r="AX14" s="2779" t="n"/>
      <c r="AY14" s="2779" t="n"/>
      <c r="AZ14" s="2671" t="n"/>
      <c r="BA14" s="353" t="n"/>
      <c r="BB14" s="482" t="n"/>
      <c r="BC14" s="2671" t="n"/>
      <c r="BD14" s="2671" t="n"/>
      <c r="BE14" s="2671" t="n"/>
      <c r="BF14" s="2779" t="n"/>
      <c r="BG14" s="2779" t="n"/>
      <c r="BH14" s="2671" t="n"/>
      <c r="BI14" s="353" t="n"/>
      <c r="BJ14" s="482" t="n"/>
      <c r="BK14" s="2671" t="n"/>
      <c r="BL14" s="2671" t="n"/>
      <c r="BM14" s="2671" t="n"/>
      <c r="BN14" s="2671" t="n"/>
      <c r="BO14" s="2779" t="n"/>
      <c r="BP14" s="2779" t="n"/>
      <c r="BQ14" s="2671" t="n"/>
      <c r="BR14" s="353" t="n"/>
      <c r="BS14" s="2862" t="n"/>
      <c r="BT14" s="2671" t="n"/>
      <c r="BU14" s="2671" t="n"/>
      <c r="BV14" s="2671" t="n"/>
      <c r="BW14" s="2779" t="n"/>
      <c r="BX14" s="2779" t="n"/>
      <c r="BY14" s="2671" t="n"/>
      <c r="BZ14" s="353" t="n"/>
      <c r="CA14" s="2862" t="n"/>
      <c r="CB14" s="2671" t="n"/>
      <c r="CC14" s="2671" t="n"/>
      <c r="CD14" s="2671" t="n"/>
      <c r="CE14" s="2779" t="n"/>
      <c r="CF14" s="2779" t="n"/>
      <c r="CG14" s="2671" t="n"/>
      <c r="CH14" s="353" t="n"/>
      <c r="CI14" s="2862" t="n"/>
      <c r="CJ14" s="2671" t="n"/>
      <c r="CK14" s="2671" t="n"/>
      <c r="CL14" s="2671" t="n"/>
      <c r="CM14" s="2779" t="n"/>
      <c r="CN14" s="2779" t="n"/>
      <c r="CO14" s="2671" t="n"/>
      <c r="CP14" s="353" t="n"/>
      <c r="CQ14" s="482" t="n"/>
      <c r="CR14" s="2690" t="n">
        <v>0</v>
      </c>
      <c r="CS14" s="2690" t="n">
        <v>450.2850623258969</v>
      </c>
      <c r="CT14" s="2690" t="n">
        <v>0</v>
      </c>
      <c r="CU14" s="2671" t="n">
        <v>-450.2850623258969</v>
      </c>
      <c r="CV14" s="2671" t="n">
        <v>0</v>
      </c>
      <c r="CW14" s="2690" t="n">
        <v>0</v>
      </c>
      <c r="CX14" s="353">
        <f>IFERROR(+CR14/CW14-1,"-")</f>
        <v/>
      </c>
      <c r="CY14" s="3828" t="n"/>
      <c r="CZ14" s="2864" t="n">
        <v>1424.358901</v>
      </c>
      <c r="DA14" s="2671" t="n">
        <v>525</v>
      </c>
      <c r="DB14" s="2671" t="n"/>
      <c r="DC14" s="2671" t="n"/>
      <c r="DD14" s="2671" t="n">
        <v>0</v>
      </c>
      <c r="DE14" s="353" t="n"/>
      <c r="DF14" s="353" t="n"/>
      <c r="DG14" s="353">
        <f>+DB14/DD14-1</f>
        <v/>
      </c>
      <c r="DH14" s="353">
        <f>+DC14/DD14-1</f>
        <v/>
      </c>
      <c r="DI14" s="534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904">
        <f>0/(10^6)</f>
        <v/>
      </c>
      <c r="DO14" s="2653">
        <f>DN14-CR14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</row>
    <row customHeight="1" ht="15" r="15">
      <c r="A15" s="433" t="n"/>
      <c r="B15" s="434" t="inlineStr">
        <is>
          <t>Energie &amp; climatisation</t>
        </is>
      </c>
      <c r="C15" s="425" t="inlineStr">
        <is>
          <t>CAP9</t>
        </is>
      </c>
      <c r="D15" s="2671" t="n">
        <v>111.177856</v>
      </c>
      <c r="E15" s="2671" t="n">
        <v>264.6983338447527</v>
      </c>
      <c r="F15" s="2671" t="n">
        <v>-153.5204778447526</v>
      </c>
      <c r="G15" s="2671" t="n">
        <v>29.702405</v>
      </c>
      <c r="H15" s="353" t="n">
        <v>2.743059055318922</v>
      </c>
      <c r="I15" s="2676" t="n"/>
      <c r="J15" s="2671" t="n">
        <v>77.23397199999999</v>
      </c>
      <c r="K15" s="2671" t="n">
        <v>252.0710475340034</v>
      </c>
      <c r="L15" s="2671" t="n">
        <v>-174.8370755340034</v>
      </c>
      <c r="M15" s="2671" t="n">
        <v>207.392086</v>
      </c>
      <c r="N15" s="353" t="n">
        <v>-0.6275944107143993</v>
      </c>
      <c r="O15" s="2862" t="n"/>
      <c r="P15" s="2671" t="n">
        <v>151.060831</v>
      </c>
      <c r="Q15" s="2671" t="n">
        <v>281.4144433693423</v>
      </c>
      <c r="R15" s="2671" t="n">
        <v>-130.3536123693423</v>
      </c>
      <c r="S15" s="2671" t="n">
        <v>5.67167</v>
      </c>
      <c r="T15" s="353" t="n">
        <v>25.63427720583179</v>
      </c>
      <c r="U15" s="2862" t="n"/>
      <c r="V15" s="2674" t="n">
        <v>648.820233</v>
      </c>
      <c r="W15" s="2674" t="n">
        <v>272.592366021821</v>
      </c>
      <c r="X15" s="2674" t="n">
        <v>123.5602733271653</v>
      </c>
      <c r="Y15" s="2674" t="n">
        <v>376.227866978179</v>
      </c>
      <c r="Z15" s="2674" t="n">
        <v>525.2599596728347</v>
      </c>
      <c r="AA15" s="2674" t="n">
        <v>0</v>
      </c>
      <c r="AB15" s="353" t="n"/>
      <c r="AC15" s="2862" t="n"/>
      <c r="AD15" s="2671" t="n"/>
      <c r="AE15" s="2671" t="n"/>
      <c r="AF15" s="2671" t="n"/>
      <c r="AG15" s="2779" t="n"/>
      <c r="AH15" s="2671" t="n"/>
      <c r="AI15" s="2671" t="n"/>
      <c r="AJ15" s="353" t="n"/>
      <c r="AK15" s="3787" t="n"/>
      <c r="AL15" s="2671" t="n"/>
      <c r="AM15" s="2671" t="n"/>
      <c r="AN15" s="2671" t="n"/>
      <c r="AO15" s="2671" t="n"/>
      <c r="AP15" s="2779" t="n"/>
      <c r="AQ15" s="2779" t="n"/>
      <c r="AR15" s="2671" t="n"/>
      <c r="AS15" s="353" t="n"/>
      <c r="AT15" s="482" t="n"/>
      <c r="AU15" s="2671" t="n"/>
      <c r="AV15" s="2671" t="n"/>
      <c r="AW15" s="2671" t="n"/>
      <c r="AX15" s="2779" t="n"/>
      <c r="AY15" s="2779" t="n"/>
      <c r="AZ15" s="2671" t="n"/>
      <c r="BA15" s="353" t="n"/>
      <c r="BB15" s="482" t="n"/>
      <c r="BC15" s="2671" t="n"/>
      <c r="BD15" s="2671" t="n"/>
      <c r="BE15" s="2671" t="n"/>
      <c r="BF15" s="2779" t="n"/>
      <c r="BG15" s="2779" t="n"/>
      <c r="BH15" s="2671" t="n"/>
      <c r="BI15" s="353" t="n"/>
      <c r="BJ15" s="482" t="n"/>
      <c r="BK15" s="2671" t="n"/>
      <c r="BL15" s="2671" t="n"/>
      <c r="BM15" s="2671" t="n"/>
      <c r="BN15" s="2671" t="n"/>
      <c r="BO15" s="2779" t="n"/>
      <c r="BP15" s="2779" t="n"/>
      <c r="BQ15" s="2671" t="n"/>
      <c r="BR15" s="353" t="n"/>
      <c r="BS15" s="2862" t="n"/>
      <c r="BT15" s="2671" t="n"/>
      <c r="BU15" s="2671" t="n"/>
      <c r="BV15" s="2671" t="n"/>
      <c r="BW15" s="2779" t="n"/>
      <c r="BX15" s="2779" t="n"/>
      <c r="BY15" s="2671" t="n"/>
      <c r="BZ15" s="353" t="n"/>
      <c r="CA15" s="2862" t="n"/>
      <c r="CB15" s="2671" t="n"/>
      <c r="CC15" s="2671" t="n"/>
      <c r="CD15" s="2671" t="n"/>
      <c r="CE15" s="2779" t="n"/>
      <c r="CF15" s="2779" t="n"/>
      <c r="CG15" s="2671" t="n"/>
      <c r="CH15" s="353" t="n"/>
      <c r="CI15" s="2862" t="n"/>
      <c r="CJ15" s="2671" t="n"/>
      <c r="CK15" s="2671" t="n"/>
      <c r="CL15" s="2671" t="n"/>
      <c r="CM15" s="2779" t="n"/>
      <c r="CN15" s="2779" t="n"/>
      <c r="CO15" s="2671" t="n"/>
      <c r="CP15" s="353" t="n"/>
      <c r="CQ15" s="482" t="n"/>
      <c r="CR15" s="2690" t="n">
        <v>988.2928920000001</v>
      </c>
      <c r="CS15" s="2690" t="n">
        <v>1070.776190769919</v>
      </c>
      <c r="CT15" s="2690" t="n">
        <v>463.0329323271653</v>
      </c>
      <c r="CU15" s="2671" t="n">
        <v>-82.48329876991909</v>
      </c>
      <c r="CV15" s="2671" t="n">
        <v>525.2599596728347</v>
      </c>
      <c r="CW15" s="2690" t="n">
        <v>242.766161</v>
      </c>
      <c r="CX15" s="353">
        <f>IFERROR(+CR15/CW15-1,"-")</f>
        <v/>
      </c>
      <c r="CY15" s="3828" t="n"/>
      <c r="CZ15" s="2864" t="n">
        <v>3387.1201288</v>
      </c>
      <c r="DA15" s="2671" t="n">
        <v>3031.120128799999</v>
      </c>
      <c r="DB15" s="2671" t="n"/>
      <c r="DC15" s="2671" t="n"/>
      <c r="DD15" s="2671" t="n">
        <v>3093.055155</v>
      </c>
      <c r="DE15" s="353">
        <f>+CZ15/DD15-1</f>
        <v/>
      </c>
      <c r="DF15" s="353" t="n"/>
      <c r="DG15" s="353" t="n"/>
      <c r="DH15" s="353" t="n"/>
      <c r="DI15" s="534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904" t="n">
        <v>1010.387318</v>
      </c>
      <c r="DO15" s="2653">
        <f>DN15-CR15</f>
        <v/>
      </c>
      <c r="DX15" s="2847">
        <f>(CS15-CZ15)*10^6</f>
        <v/>
      </c>
      <c r="DY15" s="2847">
        <f>(CT15-DC15)*10^6</f>
        <v/>
      </c>
      <c r="DZ15" s="2847">
        <f>(CW15-DD15)*10^6</f>
        <v/>
      </c>
    </row>
    <row customHeight="1" ht="15" r="16">
      <c r="A16" s="433" t="n"/>
      <c r="B16" s="434" t="inlineStr">
        <is>
          <t>Réseau International et interconnexion</t>
        </is>
      </c>
      <c r="C16" s="425" t="inlineStr">
        <is>
          <t>CAP10</t>
        </is>
      </c>
      <c r="D16" s="2671" t="n">
        <v>0</v>
      </c>
      <c r="E16" s="2671" t="n">
        <v>0</v>
      </c>
      <c r="F16" s="2671" t="n">
        <v>0</v>
      </c>
      <c r="G16" s="2671" t="n">
        <v>0</v>
      </c>
      <c r="H16" s="353" t="n"/>
      <c r="I16" s="2676" t="n"/>
      <c r="J16" s="2671" t="n">
        <v>0</v>
      </c>
      <c r="K16" s="2671" t="n">
        <v>0</v>
      </c>
      <c r="L16" s="2671" t="n">
        <v>0</v>
      </c>
      <c r="M16" s="2671" t="n">
        <v>0</v>
      </c>
      <c r="N16" s="353" t="n"/>
      <c r="O16" s="2862" t="n"/>
      <c r="P16" s="2671" t="n">
        <v>0</v>
      </c>
      <c r="Q16" s="2671" t="n">
        <v>0</v>
      </c>
      <c r="R16" s="2671" t="n">
        <v>0</v>
      </c>
      <c r="S16" s="2671" t="n">
        <v>0</v>
      </c>
      <c r="T16" s="353" t="n"/>
      <c r="U16" s="2862" t="n"/>
      <c r="V16" s="2674" t="n">
        <v>0</v>
      </c>
      <c r="W16" s="2674" t="n">
        <v>0</v>
      </c>
      <c r="X16" s="2674" t="n">
        <v>0</v>
      </c>
      <c r="Y16" s="2674" t="n">
        <v>0</v>
      </c>
      <c r="Z16" s="2674" t="n">
        <v>0</v>
      </c>
      <c r="AA16" s="2674" t="n">
        <v>0</v>
      </c>
      <c r="AB16" s="353" t="n"/>
      <c r="AC16" s="2862" t="n"/>
      <c r="AD16" s="2671" t="n"/>
      <c r="AE16" s="2671" t="n"/>
      <c r="AF16" s="2671" t="n"/>
      <c r="AG16" s="2779" t="n"/>
      <c r="AH16" s="2671" t="n"/>
      <c r="AI16" s="2671" t="n"/>
      <c r="AJ16" s="353" t="n"/>
      <c r="AK16" s="3787" t="n"/>
      <c r="AL16" s="2671" t="n"/>
      <c r="AM16" s="2671" t="n"/>
      <c r="AN16" s="2671" t="n"/>
      <c r="AO16" s="2671" t="n"/>
      <c r="AP16" s="2779" t="n"/>
      <c r="AQ16" s="2779" t="n"/>
      <c r="AR16" s="2671" t="n"/>
      <c r="AS16" s="353" t="n"/>
      <c r="AT16" s="482" t="n"/>
      <c r="AU16" s="2671" t="n"/>
      <c r="AV16" s="2671" t="n"/>
      <c r="AW16" s="2671" t="n"/>
      <c r="AX16" s="2779" t="n"/>
      <c r="AY16" s="2779" t="n"/>
      <c r="AZ16" s="2671" t="n"/>
      <c r="BA16" s="353" t="n"/>
      <c r="BB16" s="482" t="n"/>
      <c r="BC16" s="2671" t="n"/>
      <c r="BD16" s="2671" t="n"/>
      <c r="BE16" s="2671" t="n"/>
      <c r="BF16" s="2779" t="n"/>
      <c r="BG16" s="2779" t="n"/>
      <c r="BH16" s="2671" t="n"/>
      <c r="BI16" s="353" t="n"/>
      <c r="BJ16" s="482" t="n"/>
      <c r="BK16" s="2671" t="n"/>
      <c r="BL16" s="2671" t="n"/>
      <c r="BM16" s="2671" t="n"/>
      <c r="BN16" s="2671" t="n"/>
      <c r="BO16" s="2779" t="n"/>
      <c r="BP16" s="2779" t="n"/>
      <c r="BQ16" s="2671" t="n"/>
      <c r="BR16" s="353" t="n"/>
      <c r="BS16" s="2862" t="n"/>
      <c r="BT16" s="2671" t="n"/>
      <c r="BU16" s="2671" t="n"/>
      <c r="BV16" s="2671" t="n"/>
      <c r="BW16" s="2779" t="n"/>
      <c r="BX16" s="2779" t="n"/>
      <c r="BY16" s="2671" t="n"/>
      <c r="BZ16" s="353" t="n"/>
      <c r="CA16" s="2862" t="n"/>
      <c r="CB16" s="2671" t="n"/>
      <c r="CC16" s="2671" t="n"/>
      <c r="CD16" s="2671" t="n"/>
      <c r="CE16" s="2779" t="n"/>
      <c r="CF16" s="2779" t="n"/>
      <c r="CG16" s="2671" t="n"/>
      <c r="CH16" s="353" t="n"/>
      <c r="CI16" s="2862" t="n"/>
      <c r="CJ16" s="2671" t="n"/>
      <c r="CK16" s="2671" t="n"/>
      <c r="CL16" s="2671" t="n"/>
      <c r="CM16" s="2779" t="n"/>
      <c r="CN16" s="2779" t="n"/>
      <c r="CO16" s="2671" t="n"/>
      <c r="CP16" s="353" t="n"/>
      <c r="CQ16" s="482" t="n"/>
      <c r="CR16" s="2690" t="n">
        <v>0</v>
      </c>
      <c r="CS16" s="2690" t="n">
        <v>0</v>
      </c>
      <c r="CT16" s="2690" t="n">
        <v>0</v>
      </c>
      <c r="CU16" s="2671" t="n">
        <v>0</v>
      </c>
      <c r="CV16" s="2671" t="n">
        <v>0</v>
      </c>
      <c r="CW16" s="2690" t="n">
        <v>0</v>
      </c>
      <c r="CX16" s="353">
        <f>IFERROR(+CR16/CW16-1,"-")</f>
        <v/>
      </c>
      <c r="CY16" s="3828" t="n"/>
      <c r="CZ16" s="2864" t="n"/>
      <c r="DA16" s="2671" t="n">
        <v>0</v>
      </c>
      <c r="DB16" s="2671" t="n"/>
      <c r="DC16" s="2671" t="n"/>
      <c r="DD16" s="2671" t="n">
        <v>0</v>
      </c>
      <c r="DE16" s="353" t="n"/>
      <c r="DF16" s="353" t="n"/>
      <c r="DG16" s="353" t="n"/>
      <c r="DH16" s="353" t="n"/>
      <c r="DI16" s="534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904">
        <f>0/(10^6)</f>
        <v/>
      </c>
      <c r="DO16" s="2653">
        <f>DN16-CR16</f>
        <v/>
      </c>
      <c r="DX16" s="2847">
        <f>(CS16-CZ16)*10^6</f>
        <v/>
      </c>
      <c r="DY16" s="2847">
        <f>(CT16-DC16)*10^6</f>
        <v/>
      </c>
      <c r="DZ16" s="2847">
        <f>(CW16-DD16)*10^6</f>
        <v/>
      </c>
    </row>
    <row customHeight="1" ht="15" r="17">
      <c r="A17" s="433" t="n"/>
      <c r="B17" s="434" t="inlineStr">
        <is>
          <t>Internet</t>
        </is>
      </c>
      <c r="C17" s="425" t="inlineStr">
        <is>
          <t>CAP11</t>
        </is>
      </c>
      <c r="D17" s="2671" t="n">
        <v>0</v>
      </c>
      <c r="E17" s="2671" t="n">
        <v>0</v>
      </c>
      <c r="F17" s="2671" t="n">
        <v>0</v>
      </c>
      <c r="G17" s="2671" t="n">
        <v>0</v>
      </c>
      <c r="H17" s="353" t="n"/>
      <c r="I17" s="2676" t="n"/>
      <c r="J17" s="2671" t="n">
        <v>0</v>
      </c>
      <c r="K17" s="2671" t="n">
        <v>0</v>
      </c>
      <c r="L17" s="2671" t="n">
        <v>0</v>
      </c>
      <c r="M17" s="2671" t="n">
        <v>0</v>
      </c>
      <c r="N17" s="353" t="n"/>
      <c r="O17" s="2862" t="n"/>
      <c r="P17" s="2671" t="n">
        <v>0</v>
      </c>
      <c r="Q17" s="2671" t="n">
        <v>0</v>
      </c>
      <c r="R17" s="2671" t="n">
        <v>0</v>
      </c>
      <c r="S17" s="2671" t="n">
        <v>0</v>
      </c>
      <c r="T17" s="353" t="n"/>
      <c r="U17" s="2862" t="n"/>
      <c r="V17" s="2674" t="n">
        <v>0</v>
      </c>
      <c r="W17" s="2674" t="n">
        <v>0</v>
      </c>
      <c r="X17" s="2674" t="n">
        <v>0</v>
      </c>
      <c r="Y17" s="2674" t="n">
        <v>0</v>
      </c>
      <c r="Z17" s="2674" t="n">
        <v>0</v>
      </c>
      <c r="AA17" s="2674" t="n">
        <v>0</v>
      </c>
      <c r="AB17" s="353" t="n"/>
      <c r="AC17" s="2862" t="n"/>
      <c r="AD17" s="2671" t="n"/>
      <c r="AE17" s="2671" t="n"/>
      <c r="AF17" s="2671" t="n"/>
      <c r="AG17" s="2779" t="n"/>
      <c r="AH17" s="2671" t="n"/>
      <c r="AI17" s="2671" t="n"/>
      <c r="AJ17" s="353" t="n"/>
      <c r="AK17" s="3787" t="n"/>
      <c r="AL17" s="2671" t="n"/>
      <c r="AM17" s="2671" t="n"/>
      <c r="AN17" s="2671" t="n"/>
      <c r="AO17" s="2671" t="n"/>
      <c r="AP17" s="2779" t="n"/>
      <c r="AQ17" s="2779" t="n"/>
      <c r="AR17" s="2671" t="n"/>
      <c r="AS17" s="353" t="n"/>
      <c r="AT17" s="482" t="n"/>
      <c r="AU17" s="2671" t="n"/>
      <c r="AV17" s="2671" t="n"/>
      <c r="AW17" s="2671" t="n"/>
      <c r="AX17" s="2779" t="n"/>
      <c r="AY17" s="2779" t="n"/>
      <c r="AZ17" s="2671" t="n"/>
      <c r="BA17" s="353" t="n"/>
      <c r="BB17" s="482" t="n"/>
      <c r="BC17" s="2671" t="n"/>
      <c r="BD17" s="2671" t="n"/>
      <c r="BE17" s="2671" t="n"/>
      <c r="BF17" s="2779" t="n"/>
      <c r="BG17" s="2779" t="n"/>
      <c r="BH17" s="2671" t="n"/>
      <c r="BI17" s="353" t="n"/>
      <c r="BJ17" s="482" t="n"/>
      <c r="BK17" s="2671" t="n"/>
      <c r="BL17" s="2671" t="n"/>
      <c r="BM17" s="2671" t="n"/>
      <c r="BN17" s="2671" t="n"/>
      <c r="BO17" s="2779" t="n"/>
      <c r="BP17" s="2779" t="n"/>
      <c r="BQ17" s="2671" t="n"/>
      <c r="BR17" s="353" t="n"/>
      <c r="BS17" s="2862" t="n"/>
      <c r="BT17" s="2671" t="n"/>
      <c r="BU17" s="2671" t="n"/>
      <c r="BV17" s="2671" t="n"/>
      <c r="BW17" s="2779" t="n"/>
      <c r="BX17" s="2779" t="n"/>
      <c r="BY17" s="2671" t="n"/>
      <c r="BZ17" s="353" t="n"/>
      <c r="CA17" s="2862" t="n"/>
      <c r="CB17" s="2671" t="n"/>
      <c r="CC17" s="2671" t="n"/>
      <c r="CD17" s="2671" t="n"/>
      <c r="CE17" s="2779" t="n"/>
      <c r="CF17" s="2779" t="n"/>
      <c r="CG17" s="2671" t="n"/>
      <c r="CH17" s="353" t="n"/>
      <c r="CI17" s="2862" t="n"/>
      <c r="CJ17" s="2671" t="n"/>
      <c r="CK17" s="2671" t="n"/>
      <c r="CL17" s="2671" t="n"/>
      <c r="CM17" s="2779" t="n"/>
      <c r="CN17" s="2779" t="n"/>
      <c r="CO17" s="2671" t="n"/>
      <c r="CP17" s="353" t="n"/>
      <c r="CQ17" s="482" t="n"/>
      <c r="CR17" s="2690" t="n">
        <v>0</v>
      </c>
      <c r="CS17" s="2690" t="n">
        <v>0</v>
      </c>
      <c r="CT17" s="2690" t="n">
        <v>0</v>
      </c>
      <c r="CU17" s="2671" t="n">
        <v>0</v>
      </c>
      <c r="CV17" s="2671" t="n">
        <v>0</v>
      </c>
      <c r="CW17" s="2690" t="n">
        <v>0</v>
      </c>
      <c r="CX17" s="353">
        <f>IFERROR(+CR17/CW17-1,"-")</f>
        <v/>
      </c>
      <c r="CY17" s="3828" t="n"/>
      <c r="CZ17" s="2864" t="n"/>
      <c r="DA17" s="2671" t="n">
        <v>0</v>
      </c>
      <c r="DB17" s="2671" t="n"/>
      <c r="DC17" s="2671" t="n"/>
      <c r="DD17" s="2671" t="n">
        <v>0</v>
      </c>
      <c r="DE17" s="353" t="n"/>
      <c r="DF17" s="353" t="n"/>
      <c r="DG17" s="353" t="n"/>
      <c r="DH17" s="353" t="n"/>
      <c r="DI17" s="534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904">
        <f>0/(10^6)</f>
        <v/>
      </c>
      <c r="DO17" s="2653">
        <f>DN17-CR17</f>
        <v/>
      </c>
      <c r="DX17" s="2847">
        <f>(CS17-CZ17)*10^6</f>
        <v/>
      </c>
      <c r="DY17" s="2847">
        <f>(CT17-DC17)*10^6</f>
        <v/>
      </c>
      <c r="DZ17" s="2847">
        <f>(CW17-DD17)*10^6</f>
        <v/>
      </c>
    </row>
    <row customHeight="1" ht="15" r="18">
      <c r="A18" s="433" t="n"/>
      <c r="B18" s="434" t="inlineStr">
        <is>
          <t>Système d'information</t>
        </is>
      </c>
      <c r="C18" s="425" t="inlineStr">
        <is>
          <t>CAP12</t>
        </is>
      </c>
      <c r="D18" s="2671" t="n">
        <v>655.5415219999999</v>
      </c>
      <c r="E18" s="2671" t="n">
        <v>164.1118354048207</v>
      </c>
      <c r="F18" s="2671" t="n">
        <v>491.4296865951792</v>
      </c>
      <c r="G18" s="2671" t="n">
        <v>156.51408</v>
      </c>
      <c r="H18" s="353" t="n">
        <v>3.188386897843312</v>
      </c>
      <c r="I18" s="2676" t="n"/>
      <c r="J18" s="2671" t="n">
        <v>3.279785</v>
      </c>
      <c r="K18" s="2671" t="n">
        <v>156.2829718734974</v>
      </c>
      <c r="L18" s="2671" t="n">
        <v>-153.0031868734974</v>
      </c>
      <c r="M18" s="2671" t="n">
        <v>97.71117100000001</v>
      </c>
      <c r="N18" s="353" t="n">
        <v>-0.9664338788857622</v>
      </c>
      <c r="O18" s="2862" t="n"/>
      <c r="P18" s="2671" t="n">
        <v>7.492340999999996</v>
      </c>
      <c r="Q18" s="2671" t="n">
        <v>174.4757518491055</v>
      </c>
      <c r="R18" s="2671" t="n">
        <v>-166.9834108491056</v>
      </c>
      <c r="S18" s="2671" t="n">
        <v>22.58096</v>
      </c>
      <c r="T18" s="353" t="n">
        <v>-0.6682009533695646</v>
      </c>
      <c r="U18" s="2862" t="n"/>
      <c r="V18" s="2674" t="n">
        <v>110.009237</v>
      </c>
      <c r="W18" s="2674" t="n">
        <v>169.006101607808</v>
      </c>
      <c r="X18" s="2674" t="n">
        <v>68.8679806219662</v>
      </c>
      <c r="Y18" s="2674" t="n">
        <v>-58.99686460780801</v>
      </c>
      <c r="Z18" s="2674" t="n">
        <v>41.1412563780338</v>
      </c>
      <c r="AA18" s="2674" t="n">
        <v>77.245166</v>
      </c>
      <c r="AB18" s="353" t="n">
        <v>0.4241569109968641</v>
      </c>
      <c r="AC18" s="2862" t="n"/>
      <c r="AD18" s="2671" t="n"/>
      <c r="AE18" s="2671" t="n"/>
      <c r="AF18" s="2671" t="n"/>
      <c r="AG18" s="2779" t="n"/>
      <c r="AH18" s="2671" t="n"/>
      <c r="AI18" s="2671" t="n"/>
      <c r="AJ18" s="353" t="n"/>
      <c r="AK18" s="3787" t="n"/>
      <c r="AL18" s="2671" t="n"/>
      <c r="AM18" s="2671" t="n"/>
      <c r="AN18" s="2671" t="n"/>
      <c r="AO18" s="2671" t="n"/>
      <c r="AP18" s="2779" t="n"/>
      <c r="AQ18" s="2779" t="n"/>
      <c r="AR18" s="2671" t="n"/>
      <c r="AS18" s="353" t="n"/>
      <c r="AT18" s="482" t="n"/>
      <c r="AU18" s="2671" t="n"/>
      <c r="AV18" s="2671" t="n"/>
      <c r="AW18" s="2671" t="n"/>
      <c r="AX18" s="2779" t="n"/>
      <c r="AY18" s="2779" t="n"/>
      <c r="AZ18" s="2671" t="n"/>
      <c r="BA18" s="353" t="n"/>
      <c r="BB18" s="482" t="n"/>
      <c r="BC18" s="2671" t="n"/>
      <c r="BD18" s="2671" t="n"/>
      <c r="BE18" s="2671" t="n"/>
      <c r="BF18" s="2779" t="n"/>
      <c r="BG18" s="2779" t="n"/>
      <c r="BH18" s="2671" t="n"/>
      <c r="BI18" s="353" t="n"/>
      <c r="BJ18" s="482" t="n"/>
      <c r="BK18" s="2671" t="n"/>
      <c r="BL18" s="2671" t="n"/>
      <c r="BM18" s="2671" t="n"/>
      <c r="BN18" s="2671" t="n"/>
      <c r="BO18" s="2779" t="n"/>
      <c r="BP18" s="2779" t="n"/>
      <c r="BQ18" s="2671" t="n"/>
      <c r="BR18" s="353" t="n"/>
      <c r="BS18" s="2862" t="n"/>
      <c r="BT18" s="2671" t="n"/>
      <c r="BU18" s="2671" t="n"/>
      <c r="BV18" s="2671" t="n"/>
      <c r="BW18" s="2779" t="n"/>
      <c r="BX18" s="2779" t="n"/>
      <c r="BY18" s="2671" t="n"/>
      <c r="BZ18" s="353" t="n"/>
      <c r="CA18" s="2862" t="n"/>
      <c r="CB18" s="2671" t="n"/>
      <c r="CC18" s="2671" t="n"/>
      <c r="CD18" s="2671" t="n"/>
      <c r="CE18" s="2779" t="n"/>
      <c r="CF18" s="2779" t="n"/>
      <c r="CG18" s="2671" t="n"/>
      <c r="CH18" s="353" t="n"/>
      <c r="CI18" s="2862" t="n"/>
      <c r="CJ18" s="2671" t="n"/>
      <c r="CK18" s="2671" t="n"/>
      <c r="CL18" s="2671" t="n"/>
      <c r="CM18" s="2779" t="n"/>
      <c r="CN18" s="2779" t="n"/>
      <c r="CO18" s="2671" t="n"/>
      <c r="CP18" s="353" t="n"/>
      <c r="CQ18" s="482" t="n"/>
      <c r="CR18" s="2690" t="n">
        <v>776.3228849999998</v>
      </c>
      <c r="CS18" s="2690" t="n">
        <v>663.8766607352316</v>
      </c>
      <c r="CT18" s="2690" t="n">
        <v>735.1816286219661</v>
      </c>
      <c r="CU18" s="2671" t="n">
        <v>112.4462242647683</v>
      </c>
      <c r="CV18" s="2671" t="n">
        <v>41.14125637803375</v>
      </c>
      <c r="CW18" s="2690" t="n">
        <v>354.0513769999999</v>
      </c>
      <c r="CX18" s="353">
        <f>IFERROR(+CR18/CW18-1,"-")</f>
        <v/>
      </c>
      <c r="CY18" s="3828" t="n"/>
      <c r="CZ18" s="2864" t="n">
        <v>2100</v>
      </c>
      <c r="DA18" s="2671" t="n">
        <v>1370.2</v>
      </c>
      <c r="DB18" s="2671" t="n"/>
      <c r="DC18" s="2671" t="n"/>
      <c r="DD18" s="2671" t="n">
        <v>2626.451999</v>
      </c>
      <c r="DE18" s="353">
        <f>+CZ18/DD18-1</f>
        <v/>
      </c>
      <c r="DF18" s="353">
        <f>+DA18/DD18-1</f>
        <v/>
      </c>
      <c r="DG18" s="353">
        <f>+DB18/DD18-1</f>
        <v/>
      </c>
      <c r="DH18" s="353">
        <f>+DC18/DD18-1</f>
        <v/>
      </c>
      <c r="DI18" s="534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904" t="n">
        <v>1427.100156</v>
      </c>
      <c r="DO18" s="2653">
        <f>DN18-CR18</f>
        <v/>
      </c>
      <c r="DX18" s="2847">
        <f>(CS18-CZ18)*10^6</f>
        <v/>
      </c>
      <c r="DY18" s="2847">
        <f>(CT18-DC18)*10^6</f>
        <v/>
      </c>
      <c r="DZ18" s="2847">
        <f>(CW18-DD18)*10^6</f>
        <v/>
      </c>
    </row>
    <row customHeight="1" ht="15" r="19">
      <c r="A19" s="433" t="n"/>
      <c r="B19" s="434" t="inlineStr">
        <is>
          <t>Matériel industriel</t>
        </is>
      </c>
      <c r="C19" s="425" t="inlineStr">
        <is>
          <t>CAP13</t>
        </is>
      </c>
      <c r="D19" s="2671" t="n">
        <v>0</v>
      </c>
      <c r="E19" s="2671" t="n">
        <v>0</v>
      </c>
      <c r="F19" s="2671" t="n">
        <v>0</v>
      </c>
      <c r="G19" s="2671" t="n">
        <v>0</v>
      </c>
      <c r="H19" s="353" t="n"/>
      <c r="I19" s="2676" t="n"/>
      <c r="J19" s="2671" t="n">
        <v>0</v>
      </c>
      <c r="K19" s="2671" t="n">
        <v>0</v>
      </c>
      <c r="L19" s="2671" t="n">
        <v>0</v>
      </c>
      <c r="M19" s="2671" t="n">
        <v>0</v>
      </c>
      <c r="N19" s="353" t="n"/>
      <c r="O19" s="2862" t="n"/>
      <c r="P19" s="2671" t="n">
        <v>0</v>
      </c>
      <c r="Q19" s="2671" t="n">
        <v>0</v>
      </c>
      <c r="R19" s="2671" t="n">
        <v>0</v>
      </c>
      <c r="S19" s="2671" t="n">
        <v>0</v>
      </c>
      <c r="T19" s="353" t="n"/>
      <c r="U19" s="2862" t="n"/>
      <c r="V19" s="2674" t="n">
        <v>0</v>
      </c>
      <c r="W19" s="2674" t="n">
        <v>0</v>
      </c>
      <c r="X19" s="2674" t="n">
        <v>0</v>
      </c>
      <c r="Y19" s="2674" t="n">
        <v>0</v>
      </c>
      <c r="Z19" s="2674" t="n">
        <v>0</v>
      </c>
      <c r="AA19" s="2674" t="n">
        <v>0</v>
      </c>
      <c r="AB19" s="353" t="n"/>
      <c r="AC19" s="2862" t="n"/>
      <c r="AD19" s="2671" t="n"/>
      <c r="AE19" s="2671" t="n"/>
      <c r="AF19" s="2671" t="n"/>
      <c r="AG19" s="2779" t="n"/>
      <c r="AH19" s="2671" t="n"/>
      <c r="AI19" s="2671" t="n"/>
      <c r="AJ19" s="353" t="n"/>
      <c r="AK19" s="3787" t="n"/>
      <c r="AL19" s="2671" t="n"/>
      <c r="AM19" s="2671" t="n"/>
      <c r="AN19" s="2671" t="n"/>
      <c r="AO19" s="2671" t="n"/>
      <c r="AP19" s="2779" t="n"/>
      <c r="AQ19" s="2779" t="n"/>
      <c r="AR19" s="2671" t="n"/>
      <c r="AS19" s="353" t="n"/>
      <c r="AT19" s="482" t="n"/>
      <c r="AU19" s="2671" t="n"/>
      <c r="AV19" s="2671" t="n"/>
      <c r="AW19" s="2671" t="n"/>
      <c r="AX19" s="2779" t="n"/>
      <c r="AY19" s="2779" t="n"/>
      <c r="AZ19" s="2671" t="n"/>
      <c r="BA19" s="353" t="n"/>
      <c r="BB19" s="482" t="n"/>
      <c r="BC19" s="2671" t="n"/>
      <c r="BD19" s="2671" t="n"/>
      <c r="BE19" s="2671" t="n"/>
      <c r="BF19" s="2779" t="n"/>
      <c r="BG19" s="2779" t="n"/>
      <c r="BH19" s="2671" t="n"/>
      <c r="BI19" s="353" t="n"/>
      <c r="BJ19" s="482" t="n"/>
      <c r="BK19" s="2671" t="n"/>
      <c r="BL19" s="2671" t="n"/>
      <c r="BM19" s="2671" t="n"/>
      <c r="BN19" s="2671" t="n"/>
      <c r="BO19" s="2779" t="n"/>
      <c r="BP19" s="2779" t="n"/>
      <c r="BQ19" s="2671" t="n"/>
      <c r="BR19" s="353" t="n"/>
      <c r="BS19" s="2862" t="n"/>
      <c r="BT19" s="2671" t="n"/>
      <c r="BU19" s="2671" t="n"/>
      <c r="BV19" s="2671" t="n"/>
      <c r="BW19" s="2779" t="n"/>
      <c r="BX19" s="2779" t="n"/>
      <c r="BY19" s="2671" t="n"/>
      <c r="BZ19" s="353" t="n"/>
      <c r="CA19" s="2862" t="n"/>
      <c r="CB19" s="2671" t="n"/>
      <c r="CC19" s="2671" t="n"/>
      <c r="CD19" s="2671" t="n"/>
      <c r="CE19" s="2779" t="n"/>
      <c r="CF19" s="2779" t="n"/>
      <c r="CG19" s="2671" t="n"/>
      <c r="CH19" s="353" t="n"/>
      <c r="CI19" s="2862" t="n"/>
      <c r="CJ19" s="2671" t="n"/>
      <c r="CK19" s="2671" t="n"/>
      <c r="CL19" s="2671" t="n"/>
      <c r="CM19" s="2779" t="n"/>
      <c r="CN19" s="2779" t="n"/>
      <c r="CO19" s="2671" t="n"/>
      <c r="CP19" s="353" t="n"/>
      <c r="CQ19" s="482" t="n"/>
      <c r="CR19" s="2690" t="n">
        <v>0</v>
      </c>
      <c r="CS19" s="2690" t="n">
        <v>0</v>
      </c>
      <c r="CT19" s="2690" t="n">
        <v>0</v>
      </c>
      <c r="CU19" s="2671" t="n">
        <v>0</v>
      </c>
      <c r="CV19" s="2671" t="n">
        <v>0</v>
      </c>
      <c r="CW19" s="2690" t="n">
        <v>0</v>
      </c>
      <c r="CX19" s="353">
        <f>IFERROR(+CR19/CW19-1,"-")</f>
        <v/>
      </c>
      <c r="CY19" s="3828" t="n"/>
      <c r="CZ19" s="2864" t="n"/>
      <c r="DA19" s="2671" t="n">
        <v>0</v>
      </c>
      <c r="DB19" s="2671" t="n"/>
      <c r="DC19" s="2671" t="n"/>
      <c r="DD19" s="2671" t="n">
        <v>0</v>
      </c>
      <c r="DE19" s="353" t="n"/>
      <c r="DF19" s="353" t="n"/>
      <c r="DG19" s="353" t="n"/>
      <c r="DH19" s="353" t="n"/>
      <c r="DI19" s="534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904">
        <f>0/(10^6)</f>
        <v/>
      </c>
      <c r="DO19" s="2653">
        <f>DN19-CR19</f>
        <v/>
      </c>
      <c r="DX19" s="2847">
        <f>(CS19-CZ19)*10^6</f>
        <v/>
      </c>
      <c r="DY19" s="2847">
        <f>(CT19-DC19)*10^6</f>
        <v/>
      </c>
      <c r="DZ19" s="2847">
        <f>(CW19-DD19)*10^6</f>
        <v/>
      </c>
    </row>
    <row customHeight="1" ht="15" r="20">
      <c r="A20" s="433" t="n"/>
      <c r="B20" s="434" t="inlineStr">
        <is>
          <t>Installation et agencement</t>
        </is>
      </c>
      <c r="C20" s="425" t="inlineStr">
        <is>
          <t>CAP14</t>
        </is>
      </c>
      <c r="D20" s="2671" t="n">
        <v>0</v>
      </c>
      <c r="E20" s="2671" t="n">
        <v>0</v>
      </c>
      <c r="F20" s="2671" t="n">
        <v>0</v>
      </c>
      <c r="G20" s="2671" t="n">
        <v>0</v>
      </c>
      <c r="H20" s="353" t="n"/>
      <c r="I20" s="2676" t="n"/>
      <c r="J20" s="2671" t="n">
        <v>0</v>
      </c>
      <c r="K20" s="2671" t="n">
        <v>0</v>
      </c>
      <c r="L20" s="2671" t="n">
        <v>0</v>
      </c>
      <c r="M20" s="2671" t="n">
        <v>0</v>
      </c>
      <c r="N20" s="353" t="n"/>
      <c r="O20" s="2862" t="n"/>
      <c r="P20" s="2671" t="n">
        <v>0</v>
      </c>
      <c r="Q20" s="2671" t="n">
        <v>0</v>
      </c>
      <c r="R20" s="2671" t="n">
        <v>0</v>
      </c>
      <c r="S20" s="2671" t="n">
        <v>0</v>
      </c>
      <c r="T20" s="353" t="n"/>
      <c r="U20" s="2862" t="n"/>
      <c r="V20" s="2674" t="n">
        <v>0</v>
      </c>
      <c r="W20" s="2674" t="n">
        <v>0</v>
      </c>
      <c r="X20" s="2674" t="n">
        <v>0</v>
      </c>
      <c r="Y20" s="2674" t="n">
        <v>0</v>
      </c>
      <c r="Z20" s="2674" t="n">
        <v>0</v>
      </c>
      <c r="AA20" s="2674" t="n">
        <v>0</v>
      </c>
      <c r="AB20" s="353" t="n"/>
      <c r="AC20" s="2862" t="n"/>
      <c r="AD20" s="2671" t="n"/>
      <c r="AE20" s="2671" t="n"/>
      <c r="AF20" s="2671" t="n"/>
      <c r="AG20" s="2779" t="n"/>
      <c r="AH20" s="2671" t="n"/>
      <c r="AI20" s="2671" t="n"/>
      <c r="AJ20" s="353" t="n"/>
      <c r="AK20" s="3787" t="n"/>
      <c r="AL20" s="2671" t="n"/>
      <c r="AM20" s="2671" t="n"/>
      <c r="AN20" s="2671" t="n"/>
      <c r="AO20" s="2671" t="n"/>
      <c r="AP20" s="2779" t="n"/>
      <c r="AQ20" s="2779" t="n"/>
      <c r="AR20" s="2671" t="n"/>
      <c r="AS20" s="353" t="n"/>
      <c r="AT20" s="482" t="n"/>
      <c r="AU20" s="2671" t="n"/>
      <c r="AV20" s="2671" t="n"/>
      <c r="AW20" s="2671" t="n"/>
      <c r="AX20" s="2779" t="n"/>
      <c r="AY20" s="2779" t="n"/>
      <c r="AZ20" s="2671" t="n"/>
      <c r="BA20" s="353" t="n"/>
      <c r="BB20" s="482" t="n"/>
      <c r="BC20" s="2671" t="n"/>
      <c r="BD20" s="2671" t="n"/>
      <c r="BE20" s="2671" t="n"/>
      <c r="BF20" s="2779" t="n"/>
      <c r="BG20" s="2779" t="n"/>
      <c r="BH20" s="2671" t="n"/>
      <c r="BI20" s="353" t="n"/>
      <c r="BJ20" s="482" t="n"/>
      <c r="BK20" s="2671" t="n"/>
      <c r="BL20" s="2671" t="n"/>
      <c r="BM20" s="2671" t="n"/>
      <c r="BN20" s="2671" t="n"/>
      <c r="BO20" s="2779" t="n"/>
      <c r="BP20" s="2779" t="n"/>
      <c r="BQ20" s="2671" t="n"/>
      <c r="BR20" s="353" t="n"/>
      <c r="BS20" s="2862" t="n"/>
      <c r="BT20" s="2671" t="n"/>
      <c r="BU20" s="2671" t="n"/>
      <c r="BV20" s="2671" t="n"/>
      <c r="BW20" s="2779" t="n"/>
      <c r="BX20" s="2779" t="n"/>
      <c r="BY20" s="2671" t="n"/>
      <c r="BZ20" s="353" t="n"/>
      <c r="CA20" s="2862" t="n"/>
      <c r="CB20" s="2671" t="n"/>
      <c r="CC20" s="2671" t="n"/>
      <c r="CD20" s="2671" t="n"/>
      <c r="CE20" s="2779" t="n"/>
      <c r="CF20" s="2779" t="n"/>
      <c r="CG20" s="2671" t="n"/>
      <c r="CH20" s="353" t="n"/>
      <c r="CI20" s="2862" t="n"/>
      <c r="CJ20" s="2671" t="n"/>
      <c r="CK20" s="2671" t="n"/>
      <c r="CL20" s="2671" t="n"/>
      <c r="CM20" s="2779" t="n"/>
      <c r="CN20" s="2779" t="n"/>
      <c r="CO20" s="2671" t="n"/>
      <c r="CP20" s="353" t="n"/>
      <c r="CQ20" s="482" t="n"/>
      <c r="CR20" s="2690" t="n">
        <v>0</v>
      </c>
      <c r="CS20" s="2690" t="n">
        <v>0</v>
      </c>
      <c r="CT20" s="2690" t="n">
        <v>0</v>
      </c>
      <c r="CU20" s="2671" t="n">
        <v>0</v>
      </c>
      <c r="CV20" s="2671" t="n">
        <v>0</v>
      </c>
      <c r="CW20" s="2690" t="n">
        <v>0</v>
      </c>
      <c r="CX20" s="353">
        <f>IFERROR(+CR20/CW20-1,"-")</f>
        <v/>
      </c>
      <c r="CY20" s="3828" t="n"/>
      <c r="CZ20" s="2864" t="n"/>
      <c r="DA20" s="2671" t="n">
        <v>0</v>
      </c>
      <c r="DB20" s="2671" t="n"/>
      <c r="DC20" s="2671" t="n"/>
      <c r="DD20" s="2671" t="n">
        <v>0</v>
      </c>
      <c r="DE20" s="353" t="n"/>
      <c r="DF20" s="353" t="n"/>
      <c r="DG20" s="353" t="n"/>
      <c r="DH20" s="353" t="n"/>
      <c r="DI20" s="534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904">
        <f>0/(10^6)</f>
        <v/>
      </c>
      <c r="DO20" s="2653">
        <f>DN20-CR20</f>
        <v/>
      </c>
      <c r="DX20" s="2847">
        <f>(CS20-CZ20)*10^6</f>
        <v/>
      </c>
      <c r="DY20" s="2847">
        <f>(CT20-DC20)*10^6</f>
        <v/>
      </c>
      <c r="DZ20" s="2847">
        <f>(CW20-DD20)*10^6</f>
        <v/>
      </c>
    </row>
    <row customHeight="1" ht="15" r="21">
      <c r="A21" s="435" t="n"/>
      <c r="B21" s="436" t="inlineStr">
        <is>
          <t>Matériel informatique</t>
        </is>
      </c>
      <c r="C21" s="425" t="inlineStr">
        <is>
          <t>CAP15</t>
        </is>
      </c>
      <c r="D21" s="2944" t="n">
        <v>0</v>
      </c>
      <c r="E21" s="3835" t="n">
        <v>0</v>
      </c>
      <c r="F21" s="3835" t="n">
        <v>0</v>
      </c>
      <c r="G21" s="3835" t="n">
        <v>0</v>
      </c>
      <c r="H21" s="451" t="n"/>
      <c r="I21" s="2676" t="n"/>
      <c r="J21" s="2944" t="n">
        <v>0</v>
      </c>
      <c r="K21" s="3835" t="n">
        <v>0</v>
      </c>
      <c r="L21" s="3835" t="n">
        <v>0</v>
      </c>
      <c r="M21" s="3835" t="n">
        <v>0</v>
      </c>
      <c r="N21" s="451" t="n"/>
      <c r="O21" s="2945" t="n"/>
      <c r="P21" s="2944" t="n">
        <v>0</v>
      </c>
      <c r="Q21" s="3835" t="n">
        <v>0</v>
      </c>
      <c r="R21" s="3835" t="n">
        <v>0</v>
      </c>
      <c r="S21" s="3835" t="n">
        <v>0</v>
      </c>
      <c r="T21" s="451" t="n"/>
      <c r="U21" s="2945" t="n"/>
      <c r="V21" s="3302" t="n">
        <v>0</v>
      </c>
      <c r="W21" s="3302" t="n">
        <v>0</v>
      </c>
      <c r="X21" s="3302" t="n">
        <v>0</v>
      </c>
      <c r="Y21" s="3302" t="n">
        <v>0</v>
      </c>
      <c r="Z21" s="3302" t="n">
        <v>0</v>
      </c>
      <c r="AA21" s="3302" t="n">
        <v>0</v>
      </c>
      <c r="AB21" s="451" t="n"/>
      <c r="AC21" s="2945" t="n"/>
      <c r="AD21" s="2944" t="n"/>
      <c r="AE21" s="3835" t="n"/>
      <c r="AF21" s="3835" t="n"/>
      <c r="AG21" s="2943" t="n"/>
      <c r="AH21" s="3835" t="n"/>
      <c r="AI21" s="3835" t="n"/>
      <c r="AJ21" s="451" t="n"/>
      <c r="AK21" s="3801" t="n"/>
      <c r="AL21" s="2944" t="n"/>
      <c r="AM21" s="3835" t="n"/>
      <c r="AN21" s="3835" t="n"/>
      <c r="AO21" s="3835" t="n"/>
      <c r="AP21" s="2943" t="n"/>
      <c r="AQ21" s="2943" t="n"/>
      <c r="AR21" s="3835" t="n"/>
      <c r="AS21" s="451" t="n"/>
      <c r="AT21" s="486" t="n"/>
      <c r="AU21" s="2944" t="n"/>
      <c r="AV21" s="3835" t="n"/>
      <c r="AW21" s="3835" t="n"/>
      <c r="AX21" s="2943" t="n"/>
      <c r="AY21" s="2943" t="n"/>
      <c r="AZ21" s="3835" t="n"/>
      <c r="BA21" s="451" t="n"/>
      <c r="BB21" s="486" t="n"/>
      <c r="BC21" s="2944" t="n"/>
      <c r="BD21" s="3835" t="n"/>
      <c r="BE21" s="3835" t="n"/>
      <c r="BF21" s="2943" t="n"/>
      <c r="BG21" s="2943" t="n"/>
      <c r="BH21" s="3835" t="n"/>
      <c r="BI21" s="451" t="n"/>
      <c r="BJ21" s="486" t="n"/>
      <c r="BK21" s="2944" t="n"/>
      <c r="BL21" s="3835" t="n"/>
      <c r="BM21" s="3835" t="n"/>
      <c r="BN21" s="3835" t="n"/>
      <c r="BO21" s="2943" t="n"/>
      <c r="BP21" s="2943" t="n"/>
      <c r="BQ21" s="3835" t="n"/>
      <c r="BR21" s="451" t="n"/>
      <c r="BS21" s="2945" t="n"/>
      <c r="BT21" s="2944" t="n"/>
      <c r="BU21" s="3835" t="n"/>
      <c r="BV21" s="3835" t="n"/>
      <c r="BW21" s="2943" t="n"/>
      <c r="BX21" s="2943" t="n"/>
      <c r="BY21" s="3835" t="n"/>
      <c r="BZ21" s="451" t="n"/>
      <c r="CA21" s="2945" t="n"/>
      <c r="CB21" s="2944" t="n"/>
      <c r="CC21" s="3835" t="n"/>
      <c r="CD21" s="3835" t="n"/>
      <c r="CE21" s="2943" t="n"/>
      <c r="CF21" s="2943" t="n"/>
      <c r="CG21" s="3835" t="n"/>
      <c r="CH21" s="451" t="n"/>
      <c r="CI21" s="2945" t="n"/>
      <c r="CJ21" s="2944" t="n"/>
      <c r="CK21" s="3835" t="n"/>
      <c r="CL21" s="3835" t="n"/>
      <c r="CM21" s="2943" t="n"/>
      <c r="CN21" s="2943" t="n"/>
      <c r="CO21" s="3835" t="n"/>
      <c r="CP21" s="451" t="n"/>
      <c r="CQ21" s="3787" t="n"/>
      <c r="CR21" s="3835" t="n">
        <v>0</v>
      </c>
      <c r="CS21" s="3835" t="n">
        <v>0</v>
      </c>
      <c r="CT21" s="3835" t="n">
        <v>0</v>
      </c>
      <c r="CU21" s="3835" t="n">
        <v>0</v>
      </c>
      <c r="CV21" s="3835" t="n">
        <v>0</v>
      </c>
      <c r="CW21" s="3835" t="n">
        <v>0</v>
      </c>
      <c r="CX21" s="353">
        <f>IFERROR(+CR21/CW21-1,"-")</f>
        <v/>
      </c>
      <c r="CY21" s="3828" t="n"/>
      <c r="CZ21" s="3836" t="n"/>
      <c r="DA21" s="3835" t="n">
        <v>0</v>
      </c>
      <c r="DB21" s="3835" t="n"/>
      <c r="DC21" s="3835" t="n"/>
      <c r="DD21" s="3835" t="n">
        <v>0</v>
      </c>
      <c r="DE21" s="451" t="n"/>
      <c r="DF21" s="451" t="n"/>
      <c r="DG21" s="451" t="n"/>
      <c r="DH21" s="451" t="n"/>
      <c r="DI21" s="534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3837">
        <f>0/(10^6)</f>
        <v/>
      </c>
      <c r="DO21" s="2653">
        <f>DN21-CR21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</row>
    <row customHeight="1" ht="4.5" r="22">
      <c r="A22" s="39" t="n"/>
      <c r="B22" s="39" t="n"/>
      <c r="C22" s="425" t="inlineStr">
        <is>
          <t>CAP16</t>
        </is>
      </c>
      <c r="D22" s="2753" t="n"/>
      <c r="E22" s="2671" t="n"/>
      <c r="F22" s="2671" t="n"/>
      <c r="G22" s="2671" t="n"/>
      <c r="H22" s="353" t="n"/>
      <c r="I22" s="2676" t="n"/>
      <c r="J22" s="2753" t="n"/>
      <c r="K22" s="2671" t="n"/>
      <c r="L22" s="2671" t="n"/>
      <c r="M22" s="2671" t="n"/>
      <c r="N22" s="353" t="n"/>
      <c r="O22" s="2862" t="n"/>
      <c r="P22" s="2753" t="n"/>
      <c r="Q22" s="2671" t="n"/>
      <c r="R22" s="2671" t="n"/>
      <c r="S22" s="2671" t="n"/>
      <c r="T22" s="353" t="n"/>
      <c r="U22" s="2862" t="n"/>
      <c r="V22" s="3838" t="n"/>
      <c r="W22" s="2674" t="n"/>
      <c r="X22" s="2674" t="n"/>
      <c r="Y22" s="2674" t="n"/>
      <c r="Z22" s="2674" t="n"/>
      <c r="AA22" s="2674" t="n"/>
      <c r="AB22" s="353" t="n"/>
      <c r="AC22" s="2862" t="n"/>
      <c r="AD22" s="2753" t="n"/>
      <c r="AE22" s="2671" t="n"/>
      <c r="AF22" s="2671" t="n"/>
      <c r="AG22" s="2779" t="n"/>
      <c r="AH22" s="2671" t="n"/>
      <c r="AI22" s="2671" t="n"/>
      <c r="AJ22" s="353" t="n"/>
      <c r="AK22" s="482" t="n"/>
      <c r="AL22" s="2753" t="n"/>
      <c r="AM22" s="2671" t="n"/>
      <c r="AN22" s="2671" t="n"/>
      <c r="AO22" s="2671" t="n"/>
      <c r="AP22" s="2779" t="n"/>
      <c r="AQ22" s="2779" t="n"/>
      <c r="AR22" s="2671" t="n"/>
      <c r="AS22" s="353" t="n"/>
      <c r="AT22" s="482" t="n"/>
      <c r="AU22" s="2753" t="n"/>
      <c r="AV22" s="2671" t="n"/>
      <c r="AW22" s="2671" t="n"/>
      <c r="AX22" s="2779" t="n"/>
      <c r="AY22" s="2779" t="n"/>
      <c r="AZ22" s="2671" t="n"/>
      <c r="BA22" s="353" t="n"/>
      <c r="BB22" s="482" t="n"/>
      <c r="BC22" s="2753" t="n"/>
      <c r="BD22" s="2671" t="n"/>
      <c r="BE22" s="2671" t="n"/>
      <c r="BF22" s="2779" t="n"/>
      <c r="BG22" s="2779" t="n"/>
      <c r="BH22" s="2671" t="n"/>
      <c r="BI22" s="353" t="n"/>
      <c r="BJ22" s="482" t="n"/>
      <c r="BK22" s="2753" t="n"/>
      <c r="BL22" s="2671" t="n"/>
      <c r="BM22" s="2671" t="n"/>
      <c r="BN22" s="2671" t="n"/>
      <c r="BO22" s="2779" t="n"/>
      <c r="BP22" s="2779" t="n"/>
      <c r="BQ22" s="2671" t="n"/>
      <c r="BR22" s="353" t="n"/>
      <c r="BS22" s="2862" t="n"/>
      <c r="BT22" s="2753" t="n"/>
      <c r="BU22" s="2671" t="n"/>
      <c r="BV22" s="2671" t="n"/>
      <c r="BW22" s="2779" t="n"/>
      <c r="BX22" s="2779" t="n"/>
      <c r="BY22" s="2671" t="n"/>
      <c r="BZ22" s="353" t="n"/>
      <c r="CA22" s="2862" t="n"/>
      <c r="CB22" s="2753" t="n"/>
      <c r="CC22" s="2671" t="n"/>
      <c r="CD22" s="2671" t="n"/>
      <c r="CE22" s="2779" t="n"/>
      <c r="CF22" s="2779" t="n"/>
      <c r="CG22" s="2671" t="n"/>
      <c r="CH22" s="353" t="n"/>
      <c r="CI22" s="2862" t="n"/>
      <c r="CJ22" s="2753" t="n"/>
      <c r="CK22" s="2671" t="n"/>
      <c r="CL22" s="2671" t="n"/>
      <c r="CM22" s="2779" t="n"/>
      <c r="CN22" s="2779" t="n"/>
      <c r="CO22" s="2671" t="n"/>
      <c r="CP22" s="353" t="n"/>
      <c r="CQ22" s="482" t="n"/>
      <c r="CR22" s="2671" t="n"/>
      <c r="CS22" s="2671" t="n"/>
      <c r="CT22" s="2671" t="n"/>
      <c r="CU22" s="2671" t="n"/>
      <c r="CV22" s="2671" t="n"/>
      <c r="CW22" s="2671" t="n"/>
      <c r="CX22" s="353">
        <f>IFERROR(+CR22/CW22-1,"-")</f>
        <v/>
      </c>
      <c r="CY22" s="3828" t="n"/>
      <c r="CZ22" s="2864" t="n"/>
      <c r="DA22" s="2671" t="n"/>
      <c r="DB22" s="2671" t="n"/>
      <c r="DC22" s="2671" t="n"/>
      <c r="DD22" s="2671" t="n"/>
      <c r="DE22" s="353" t="n"/>
      <c r="DF22" s="353" t="n"/>
      <c r="DG22" s="353" t="n"/>
      <c r="DH22" s="353" t="n"/>
      <c r="DI22" s="534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780" t="n"/>
      <c r="DO22" s="2653">
        <f>DN22-CR22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</row>
    <row customHeight="1" ht="23.25" r="23">
      <c r="A23" s="426" t="n"/>
      <c r="B23" s="427" t="inlineStr">
        <is>
          <t>Commercial et Marketing</t>
        </is>
      </c>
      <c r="C23" s="425" t="inlineStr">
        <is>
          <t>CAP17</t>
        </is>
      </c>
      <c r="D23" s="2847" t="n">
        <v>28.452561</v>
      </c>
      <c r="E23" s="2847" t="n">
        <v>33.84166666274117</v>
      </c>
      <c r="F23" s="2847" t="n">
        <v>-5.389105662741169</v>
      </c>
      <c r="G23" s="2847" t="n">
        <v>5.487539</v>
      </c>
      <c r="H23" s="448" t="n">
        <v>4.184940097920033</v>
      </c>
      <c r="I23" s="2660" t="n"/>
      <c r="J23" s="2847" t="n">
        <v>35.67487</v>
      </c>
      <c r="K23" s="2847" t="n">
        <v>33.84166666274117</v>
      </c>
      <c r="L23" s="2847" t="n">
        <v>1.83320333725883</v>
      </c>
      <c r="M23" s="2847" t="n">
        <v>10.58754</v>
      </c>
      <c r="N23" s="448" t="n">
        <v>2.369514542566073</v>
      </c>
      <c r="O23" s="2851" t="n"/>
      <c r="P23" s="2847" t="n">
        <v>32.711016</v>
      </c>
      <c r="Q23" s="2847" t="n">
        <v>33.84166666274117</v>
      </c>
      <c r="R23" s="2847" t="n">
        <v>-1.130650662741168</v>
      </c>
      <c r="S23" s="2847" t="n">
        <v>5.487539</v>
      </c>
      <c r="T23" s="448" t="n">
        <v>4.960962828692425</v>
      </c>
      <c r="U23" s="2851" t="n"/>
      <c r="V23" s="2646" t="n">
        <v>29.611811</v>
      </c>
      <c r="W23" s="2646" t="n">
        <v>33.8416666627412</v>
      </c>
      <c r="X23" s="2646" t="n">
        <v>34.36239477254378</v>
      </c>
      <c r="Y23" s="2646" t="n">
        <v>-4.229855662741198</v>
      </c>
      <c r="Z23" s="2646" t="n">
        <v>-4.750583772543781</v>
      </c>
      <c r="AA23" s="2646" t="n">
        <v>5.48754</v>
      </c>
      <c r="AB23" s="448" t="n">
        <v>4.396190460570675</v>
      </c>
      <c r="AC23" s="2851" t="n"/>
      <c r="AD23" s="2847" t="n"/>
      <c r="AE23" s="2847" t="n"/>
      <c r="AF23" s="2847" t="n"/>
      <c r="AG23" s="2846" t="n"/>
      <c r="AH23" s="2847" t="n"/>
      <c r="AI23" s="2847" t="n"/>
      <c r="AJ23" s="475" t="n"/>
      <c r="AK23" s="481" t="n"/>
      <c r="AL23" s="2847" t="n"/>
      <c r="AM23" s="2847" t="n"/>
      <c r="AN23" s="2847" t="n"/>
      <c r="AO23" s="2847" t="n"/>
      <c r="AP23" s="2846" t="n"/>
      <c r="AQ23" s="2846" t="n"/>
      <c r="AR23" s="2847" t="n"/>
      <c r="AS23" s="475" t="n"/>
      <c r="AT23" s="481" t="n"/>
      <c r="AU23" s="2847" t="n"/>
      <c r="AV23" s="2847" t="n"/>
      <c r="AW23" s="2847" t="n"/>
      <c r="AX23" s="2846" t="n"/>
      <c r="AY23" s="2846" t="n"/>
      <c r="AZ23" s="2847" t="n"/>
      <c r="BA23" s="475" t="n"/>
      <c r="BB23" s="481" t="n"/>
      <c r="BC23" s="2847" t="n"/>
      <c r="BD23" s="2847" t="n"/>
      <c r="BE23" s="2847" t="n"/>
      <c r="BF23" s="2846" t="n"/>
      <c r="BG23" s="2846" t="n"/>
      <c r="BH23" s="2847" t="n"/>
      <c r="BI23" s="475" t="n"/>
      <c r="BJ23" s="481" t="n"/>
      <c r="BK23" s="2847" t="n"/>
      <c r="BL23" s="2847" t="n"/>
      <c r="BM23" s="2847" t="n"/>
      <c r="BN23" s="2847" t="n"/>
      <c r="BO23" s="2846" t="n"/>
      <c r="BP23" s="2846" t="n"/>
      <c r="BQ23" s="2847" t="n"/>
      <c r="BR23" s="475" t="n"/>
      <c r="BS23" s="2851" t="n"/>
      <c r="BT23" s="2847" t="n"/>
      <c r="BU23" s="2847" t="n"/>
      <c r="BV23" s="2847" t="n"/>
      <c r="BW23" s="2846" t="n"/>
      <c r="BX23" s="2846" t="n"/>
      <c r="BY23" s="2847" t="n"/>
      <c r="BZ23" s="475" t="n"/>
      <c r="CA23" s="2851" t="n"/>
      <c r="CB23" s="2847" t="n"/>
      <c r="CC23" s="2847" t="n"/>
      <c r="CD23" s="2847" t="n"/>
      <c r="CE23" s="2846" t="n"/>
      <c r="CF23" s="2846" t="n"/>
      <c r="CG23" s="2847" t="n"/>
      <c r="CH23" s="475" t="n"/>
      <c r="CI23" s="2851" t="n"/>
      <c r="CJ23" s="2847" t="n"/>
      <c r="CK23" s="2847" t="n"/>
      <c r="CL23" s="2847" t="n"/>
      <c r="CM23" s="2846" t="n"/>
      <c r="CN23" s="2846" t="n"/>
      <c r="CO23" s="2847" t="n"/>
      <c r="CP23" s="475" t="n"/>
      <c r="CQ23" s="499" t="n"/>
      <c r="CR23" s="2847" t="n">
        <v>126.450258</v>
      </c>
      <c r="CS23" s="2847" t="n">
        <v>135.3666666509647</v>
      </c>
      <c r="CT23" s="2847" t="n">
        <v>131.2008417725438</v>
      </c>
      <c r="CU23" s="2847" t="n">
        <v>-8.916408650964698</v>
      </c>
      <c r="CV23" s="2847" t="n">
        <v>-4.750583772543777</v>
      </c>
      <c r="CW23" s="2847" t="n">
        <v>27.050158</v>
      </c>
      <c r="CX23" s="513">
        <f>IFERROR(+CR23/CW23-1,"-")</f>
        <v/>
      </c>
      <c r="CY23" s="3830" t="n"/>
      <c r="CZ23" s="2854" t="n">
        <v>406.099999952894</v>
      </c>
      <c r="DA23" s="2847" t="n">
        <v>406.099999952894</v>
      </c>
      <c r="DB23" s="2847" t="n"/>
      <c r="DC23" s="2847" t="n"/>
      <c r="DD23" s="2847" t="n">
        <v>614.990318</v>
      </c>
      <c r="DE23" s="475">
        <f>+CZ23/DD23-1</f>
        <v/>
      </c>
      <c r="DF23" s="475">
        <f>+DA23/DD23-1</f>
        <v/>
      </c>
      <c r="DG23" s="475">
        <f>+DB23/DD23-1</f>
        <v/>
      </c>
      <c r="DH23" s="475">
        <f>+DC23/DD23-1</f>
        <v/>
      </c>
      <c r="DI23" s="534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3831">
        <f>SUM(DN24:DN26)</f>
        <v/>
      </c>
      <c r="DO23" s="2653">
        <f>DN23-CR23</f>
        <v/>
      </c>
      <c r="DX23" s="2847">
        <f>(CS23-CZ23)*10^6</f>
        <v/>
      </c>
      <c r="DY23" s="2847">
        <f>(CT23-DC23)*10^6</f>
        <v/>
      </c>
      <c r="DZ23" s="2847">
        <f>(CW23-DD23)*10^6</f>
        <v/>
      </c>
    </row>
    <row customFormat="1" customHeight="1" ht="15" r="24" s="45">
      <c r="A24" s="438" t="n"/>
      <c r="B24" s="439" t="inlineStr">
        <is>
          <t xml:space="preserve">Commercial </t>
        </is>
      </c>
      <c r="C24" s="425" t="inlineStr">
        <is>
          <t>CAP18</t>
        </is>
      </c>
      <c r="D24" s="2950" t="n">
        <v>0</v>
      </c>
      <c r="E24" s="2950" t="n">
        <v>0</v>
      </c>
      <c r="F24" s="2950" t="n">
        <v>0</v>
      </c>
      <c r="G24" s="2950" t="n">
        <v>0</v>
      </c>
      <c r="H24" s="353" t="n"/>
      <c r="I24" s="3832" t="n"/>
      <c r="J24" s="2950" t="n">
        <v>0</v>
      </c>
      <c r="K24" s="2950" t="n">
        <v>0</v>
      </c>
      <c r="L24" s="2950" t="n">
        <v>0</v>
      </c>
      <c r="M24" s="2950" t="n">
        <v>5.1</v>
      </c>
      <c r="N24" s="353" t="n">
        <v>-1</v>
      </c>
      <c r="O24" s="2862" t="n"/>
      <c r="P24" s="2950" t="n">
        <v>0</v>
      </c>
      <c r="Q24" s="2950" t="n">
        <v>0</v>
      </c>
      <c r="R24" s="2950" t="n">
        <v>0</v>
      </c>
      <c r="S24" s="2950" t="n">
        <v>0</v>
      </c>
      <c r="T24" s="353" t="n"/>
      <c r="U24" s="2862" t="n"/>
      <c r="V24" s="3058" t="n">
        <v>0</v>
      </c>
      <c r="W24" s="3058" t="n">
        <v>0</v>
      </c>
      <c r="X24" s="3058" t="n">
        <v>0</v>
      </c>
      <c r="Y24" s="3058" t="n">
        <v>0</v>
      </c>
      <c r="Z24" s="3058" t="n">
        <v>0</v>
      </c>
      <c r="AA24" s="3058" t="n">
        <v>0</v>
      </c>
      <c r="AB24" s="353" t="n"/>
      <c r="AC24" s="2862" t="n"/>
      <c r="AD24" s="2950" t="n"/>
      <c r="AE24" s="2950" t="n"/>
      <c r="AF24" s="2950" t="n"/>
      <c r="AG24" s="2779" t="n"/>
      <c r="AH24" s="2950" t="n"/>
      <c r="AI24" s="2950" t="n"/>
      <c r="AJ24" s="353" t="n"/>
      <c r="AK24" s="482" t="n"/>
      <c r="AL24" s="2950" t="n"/>
      <c r="AM24" s="2950" t="n"/>
      <c r="AN24" s="2950" t="n"/>
      <c r="AO24" s="2950" t="n"/>
      <c r="AP24" s="2779" t="n"/>
      <c r="AQ24" s="2779" t="n"/>
      <c r="AR24" s="2950" t="n"/>
      <c r="AS24" s="353" t="n"/>
      <c r="AT24" s="482" t="n"/>
      <c r="AU24" s="2950" t="n"/>
      <c r="AV24" s="2950" t="n"/>
      <c r="AW24" s="2950" t="n"/>
      <c r="AX24" s="2779" t="n"/>
      <c r="AY24" s="2779" t="n"/>
      <c r="AZ24" s="2950" t="n"/>
      <c r="BA24" s="353" t="n"/>
      <c r="BB24" s="482" t="n"/>
      <c r="BC24" s="2950" t="n"/>
      <c r="BD24" s="2950" t="n"/>
      <c r="BE24" s="2950" t="n"/>
      <c r="BF24" s="2779" t="n"/>
      <c r="BG24" s="2779" t="n"/>
      <c r="BH24" s="2950" t="n"/>
      <c r="BI24" s="353" t="n"/>
      <c r="BJ24" s="482" t="n"/>
      <c r="BK24" s="2950" t="n"/>
      <c r="BL24" s="2950" t="n"/>
      <c r="BM24" s="2950" t="n"/>
      <c r="BN24" s="2950" t="n"/>
      <c r="BO24" s="2779" t="n"/>
      <c r="BP24" s="2779" t="n"/>
      <c r="BQ24" s="2950" t="n"/>
      <c r="BR24" s="353" t="n"/>
      <c r="BS24" s="2862" t="n"/>
      <c r="BT24" s="2950" t="n"/>
      <c r="BU24" s="2950" t="n"/>
      <c r="BV24" s="2950" t="n"/>
      <c r="BW24" s="2779" t="n"/>
      <c r="BX24" s="2779" t="n"/>
      <c r="BY24" s="2950" t="n"/>
      <c r="BZ24" s="353" t="n"/>
      <c r="CA24" s="2862" t="n"/>
      <c r="CB24" s="2950" t="n"/>
      <c r="CC24" s="2950" t="n"/>
      <c r="CD24" s="2950" t="n"/>
      <c r="CE24" s="2779" t="n"/>
      <c r="CF24" s="2779" t="n"/>
      <c r="CG24" s="2950" t="n"/>
      <c r="CH24" s="353" t="n"/>
      <c r="CI24" s="2862" t="n"/>
      <c r="CJ24" s="2950" t="n"/>
      <c r="CK24" s="2950" t="n"/>
      <c r="CL24" s="2950" t="n"/>
      <c r="CM24" s="2779" t="n"/>
      <c r="CN24" s="2779" t="n"/>
      <c r="CO24" s="2950" t="n"/>
      <c r="CP24" s="353" t="n"/>
      <c r="CQ24" s="482" t="n"/>
      <c r="CR24" s="2950" t="n">
        <v>0</v>
      </c>
      <c r="CS24" s="2950" t="n">
        <v>0</v>
      </c>
      <c r="CT24" s="2950" t="n">
        <v>0</v>
      </c>
      <c r="CU24" s="2950" t="n">
        <v>0</v>
      </c>
      <c r="CV24" s="2950" t="n">
        <v>0</v>
      </c>
      <c r="CW24" s="2950" t="n">
        <v>5.1</v>
      </c>
      <c r="CX24" s="353">
        <f>IFERROR(+CR24/CW24-1,"-")</f>
        <v/>
      </c>
      <c r="CY24" s="3833" t="n"/>
      <c r="CZ24" s="2953" t="n">
        <v>0</v>
      </c>
      <c r="DA24" s="2950" t="n">
        <v>0</v>
      </c>
      <c r="DB24" s="2950" t="n"/>
      <c r="DC24" s="2950" t="n"/>
      <c r="DD24" s="2950" t="n">
        <v>57.109621</v>
      </c>
      <c r="DE24" s="449">
        <f>+CZ24/DD24-1</f>
        <v/>
      </c>
      <c r="DF24" s="449">
        <f>+DA24/DD24-1</f>
        <v/>
      </c>
      <c r="DG24" s="449">
        <f>+DB24/DD24-1</f>
        <v/>
      </c>
      <c r="DH24" s="449">
        <f>+DC24/DD24-1</f>
        <v/>
      </c>
      <c r="DI24" s="534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3834" t="n">
        <v>452.757857</v>
      </c>
      <c r="DO24" s="2653">
        <f>DN24-CR24</f>
        <v/>
      </c>
      <c r="DP24" s="541" t="n"/>
      <c r="DQ24" s="548" t="n"/>
      <c r="DX24" s="2847">
        <f>(CS24-CZ24)*10^6</f>
        <v/>
      </c>
      <c r="DY24" s="2847">
        <f>(CT24-DC24)*10^6</f>
        <v/>
      </c>
      <c r="DZ24" s="2847">
        <f>(CW24-DD24)*10^6</f>
        <v/>
      </c>
    </row>
    <row customFormat="1" customHeight="1" ht="15" r="25" s="45">
      <c r="A25" s="431" t="n"/>
      <c r="B25" s="440" t="inlineStr">
        <is>
          <t>Marketing</t>
        </is>
      </c>
      <c r="C25" s="425" t="inlineStr">
        <is>
          <t>CAP19</t>
        </is>
      </c>
      <c r="D25" s="2671" t="n">
        <v>0</v>
      </c>
      <c r="E25" s="2671" t="n">
        <v>0</v>
      </c>
      <c r="F25" s="2671" t="n">
        <v>0</v>
      </c>
      <c r="G25" s="2671" t="n">
        <v>0</v>
      </c>
      <c r="H25" s="353" t="n"/>
      <c r="I25" s="3832" t="n"/>
      <c r="J25" s="2671" t="n">
        <v>0</v>
      </c>
      <c r="K25" s="2671" t="n">
        <v>0</v>
      </c>
      <c r="L25" s="2671" t="n">
        <v>0</v>
      </c>
      <c r="M25" s="2671" t="n">
        <v>0</v>
      </c>
      <c r="N25" s="353" t="n"/>
      <c r="O25" s="2862" t="n"/>
      <c r="P25" s="2671" t="n">
        <v>0</v>
      </c>
      <c r="Q25" s="2671" t="n">
        <v>0</v>
      </c>
      <c r="R25" s="2671" t="n">
        <v>0</v>
      </c>
      <c r="S25" s="2671" t="n">
        <v>0</v>
      </c>
      <c r="T25" s="353" t="n"/>
      <c r="U25" s="2862" t="n"/>
      <c r="V25" s="2674" t="n">
        <v>0</v>
      </c>
      <c r="W25" s="2674" t="n">
        <v>0</v>
      </c>
      <c r="X25" s="2674" t="n">
        <v>0</v>
      </c>
      <c r="Y25" s="2674" t="n">
        <v>0</v>
      </c>
      <c r="Z25" s="2674" t="n">
        <v>0</v>
      </c>
      <c r="AA25" s="2674" t="n">
        <v>0</v>
      </c>
      <c r="AB25" s="353" t="n"/>
      <c r="AC25" s="2862" t="n"/>
      <c r="AD25" s="2671" t="n"/>
      <c r="AE25" s="2671" t="n"/>
      <c r="AF25" s="2671" t="n"/>
      <c r="AG25" s="2779" t="n"/>
      <c r="AH25" s="2704" t="n"/>
      <c r="AI25" s="2671" t="n"/>
      <c r="AJ25" s="353" t="n"/>
      <c r="AK25" s="482" t="n"/>
      <c r="AL25" s="2671" t="n"/>
      <c r="AM25" s="2671" t="n"/>
      <c r="AN25" s="2671" t="n"/>
      <c r="AO25" s="2671" t="n"/>
      <c r="AP25" s="2779" t="n"/>
      <c r="AQ25" s="2779" t="n"/>
      <c r="AR25" s="2671" t="n"/>
      <c r="AS25" s="353" t="n"/>
      <c r="AT25" s="482" t="n"/>
      <c r="AU25" s="2671" t="n"/>
      <c r="AV25" s="2671" t="n"/>
      <c r="AW25" s="2671" t="n"/>
      <c r="AX25" s="2779" t="n"/>
      <c r="AY25" s="2779" t="n"/>
      <c r="AZ25" s="2671" t="n"/>
      <c r="BA25" s="353" t="n"/>
      <c r="BB25" s="482" t="n"/>
      <c r="BC25" s="2671" t="n"/>
      <c r="BD25" s="2671" t="n"/>
      <c r="BE25" s="2671" t="n"/>
      <c r="BF25" s="2779" t="n"/>
      <c r="BG25" s="2779" t="n"/>
      <c r="BH25" s="2671" t="n"/>
      <c r="BI25" s="353" t="n"/>
      <c r="BJ25" s="482" t="n"/>
      <c r="BK25" s="2671" t="n"/>
      <c r="BL25" s="2671" t="n"/>
      <c r="BM25" s="2671" t="n"/>
      <c r="BN25" s="2671" t="n"/>
      <c r="BO25" s="2779" t="n"/>
      <c r="BP25" s="2779" t="n"/>
      <c r="BQ25" s="2671" t="n"/>
      <c r="BR25" s="353" t="n"/>
      <c r="BS25" s="2862" t="n"/>
      <c r="BT25" s="2671" t="n"/>
      <c r="BU25" s="2671" t="n"/>
      <c r="BV25" s="2671" t="n"/>
      <c r="BW25" s="2779" t="n"/>
      <c r="BX25" s="2779" t="n"/>
      <c r="BY25" s="2671" t="n"/>
      <c r="BZ25" s="353" t="n"/>
      <c r="CA25" s="2862" t="n"/>
      <c r="CB25" s="2671" t="n"/>
      <c r="CC25" s="2671" t="n"/>
      <c r="CD25" s="2671" t="n"/>
      <c r="CE25" s="2779" t="n"/>
      <c r="CF25" s="2779" t="n"/>
      <c r="CG25" s="2671" t="n"/>
      <c r="CH25" s="353" t="n"/>
      <c r="CI25" s="2862" t="n"/>
      <c r="CJ25" s="2671" t="n"/>
      <c r="CK25" s="2671" t="n"/>
      <c r="CL25" s="2671" t="n"/>
      <c r="CM25" s="2779" t="n"/>
      <c r="CN25" s="2779" t="n"/>
      <c r="CO25" s="2671" t="n"/>
      <c r="CP25" s="353" t="n"/>
      <c r="CQ25" s="482" t="n"/>
      <c r="CR25" s="2690" t="n">
        <v>0</v>
      </c>
      <c r="CS25" s="2690" t="n">
        <v>0</v>
      </c>
      <c r="CT25" s="2690" t="n">
        <v>0</v>
      </c>
      <c r="CU25" s="2704" t="n">
        <v>0</v>
      </c>
      <c r="CV25" s="2704" t="n">
        <v>0</v>
      </c>
      <c r="CW25" s="2690" t="n">
        <v>0</v>
      </c>
      <c r="CX25" s="353">
        <f>IFERROR(+CR25/CW25-1,"-")</f>
        <v/>
      </c>
      <c r="CY25" s="3833" t="n"/>
      <c r="CZ25" s="2864" t="n"/>
      <c r="DA25" s="2671" t="n"/>
      <c r="DB25" s="2671" t="n"/>
      <c r="DC25" s="2671" t="n"/>
      <c r="DD25" s="2671" t="n">
        <v>0</v>
      </c>
      <c r="DE25" s="353" t="n"/>
      <c r="DF25" s="353" t="n"/>
      <c r="DG25" s="353" t="n"/>
      <c r="DH25" s="353" t="n"/>
      <c r="DI25" s="534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904">
        <f>0/(10^6)</f>
        <v/>
      </c>
      <c r="DO25" s="2653">
        <f>DN25-CR25</f>
        <v/>
      </c>
      <c r="DP25" s="541" t="n"/>
      <c r="DQ25" s="548" t="n"/>
      <c r="DX25" s="2847">
        <f>(CS25-CZ25)*10^6</f>
        <v/>
      </c>
      <c r="DY25" s="2847">
        <f>(CT25-DC25)*10^6</f>
        <v/>
      </c>
      <c r="DZ25" s="2847">
        <f>(CW25-DD25)*10^6</f>
        <v/>
      </c>
    </row>
    <row customHeight="1" ht="15" r="26">
      <c r="A26" s="435" t="n"/>
      <c r="B26" s="441" t="inlineStr">
        <is>
          <t>Capexisation des kits</t>
        </is>
      </c>
      <c r="C26" s="425" t="inlineStr">
        <is>
          <t>CAP20</t>
        </is>
      </c>
      <c r="D26" s="2944" t="n">
        <v>28.452561</v>
      </c>
      <c r="E26" s="2944" t="n">
        <v>33.84166666274117</v>
      </c>
      <c r="F26" s="2944" t="n">
        <v>-5.389105662741169</v>
      </c>
      <c r="G26" s="2944" t="n">
        <v>5.487539</v>
      </c>
      <c r="H26" s="451" t="n">
        <v>4.184940097920033</v>
      </c>
      <c r="I26" s="2676" t="n"/>
      <c r="J26" s="2944" t="n">
        <v>35.67487</v>
      </c>
      <c r="K26" s="2944" t="n">
        <v>33.84166666274117</v>
      </c>
      <c r="L26" s="2944" t="n">
        <v>1.83320333725883</v>
      </c>
      <c r="M26" s="2944" t="n">
        <v>5.48754</v>
      </c>
      <c r="N26" s="451" t="n">
        <v>5.501067873764929</v>
      </c>
      <c r="O26" s="2945" t="n"/>
      <c r="P26" s="2944" t="n">
        <v>32.711016</v>
      </c>
      <c r="Q26" s="2944" t="n">
        <v>33.84166666274117</v>
      </c>
      <c r="R26" s="2944" t="n">
        <v>-1.130650662741168</v>
      </c>
      <c r="S26" s="2944" t="n">
        <v>5.487539</v>
      </c>
      <c r="T26" s="451" t="n">
        <v>4.960962828692425</v>
      </c>
      <c r="U26" s="2945" t="n"/>
      <c r="V26" s="3302" t="n">
        <v>29.611811</v>
      </c>
      <c r="W26" s="3302" t="n">
        <v>33.8416666627412</v>
      </c>
      <c r="X26" s="3302" t="n">
        <v>34.36239477254378</v>
      </c>
      <c r="Y26" s="3302" t="n">
        <v>-4.229855662741198</v>
      </c>
      <c r="Z26" s="3302" t="n">
        <v>-4.750583772543781</v>
      </c>
      <c r="AA26" s="3302" t="n">
        <v>5.48754</v>
      </c>
      <c r="AB26" s="451" t="n">
        <v>4.396190460570675</v>
      </c>
      <c r="AC26" s="2945" t="n"/>
      <c r="AD26" s="2944" t="n"/>
      <c r="AE26" s="2944" t="n"/>
      <c r="AF26" s="2944" t="n"/>
      <c r="AG26" s="2943" t="n"/>
      <c r="AH26" s="3835" t="n"/>
      <c r="AI26" s="2944" t="n"/>
      <c r="AJ26" s="451" t="n"/>
      <c r="AK26" s="486" t="n"/>
      <c r="AL26" s="2944" t="n"/>
      <c r="AM26" s="2944" t="n"/>
      <c r="AN26" s="2944" t="n"/>
      <c r="AO26" s="2944" t="n"/>
      <c r="AP26" s="2943" t="n"/>
      <c r="AQ26" s="2943" t="n"/>
      <c r="AR26" s="2944" t="n"/>
      <c r="AS26" s="451" t="n"/>
      <c r="AT26" s="486" t="n"/>
      <c r="AU26" s="2944" t="n"/>
      <c r="AV26" s="2944" t="n"/>
      <c r="AW26" s="2944" t="n"/>
      <c r="AX26" s="2943" t="n"/>
      <c r="AY26" s="2943" t="n"/>
      <c r="AZ26" s="2944" t="n"/>
      <c r="BA26" s="451" t="n"/>
      <c r="BB26" s="486" t="n"/>
      <c r="BC26" s="2944" t="n"/>
      <c r="BD26" s="2944" t="n"/>
      <c r="BE26" s="2944" t="n"/>
      <c r="BF26" s="2943" t="n"/>
      <c r="BG26" s="2943" t="n"/>
      <c r="BH26" s="2944" t="n"/>
      <c r="BI26" s="451" t="n"/>
      <c r="BJ26" s="486" t="n"/>
      <c r="BK26" s="2944" t="n"/>
      <c r="BL26" s="2944" t="n"/>
      <c r="BM26" s="2944" t="n"/>
      <c r="BN26" s="2944" t="n"/>
      <c r="BO26" s="2943" t="n"/>
      <c r="BP26" s="2943" t="n"/>
      <c r="BQ26" s="2944" t="n"/>
      <c r="BR26" s="451" t="n"/>
      <c r="BS26" s="2945" t="n"/>
      <c r="BT26" s="2944" t="n"/>
      <c r="BU26" s="2944" t="n"/>
      <c r="BV26" s="2944" t="n"/>
      <c r="BW26" s="2943" t="n"/>
      <c r="BX26" s="2943" t="n"/>
      <c r="BY26" s="2944" t="n"/>
      <c r="BZ26" s="451" t="n"/>
      <c r="CA26" s="2945" t="n"/>
      <c r="CB26" s="2944" t="n"/>
      <c r="CC26" s="2944" t="n"/>
      <c r="CD26" s="2944" t="n"/>
      <c r="CE26" s="2943" t="n"/>
      <c r="CF26" s="2943" t="n"/>
      <c r="CG26" s="2944" t="n"/>
      <c r="CH26" s="451" t="n"/>
      <c r="CI26" s="2945" t="n"/>
      <c r="CJ26" s="2944" t="n"/>
      <c r="CK26" s="2944" t="n"/>
      <c r="CL26" s="2944" t="n"/>
      <c r="CM26" s="2943" t="n"/>
      <c r="CN26" s="2943" t="n"/>
      <c r="CO26" s="2944" t="n"/>
      <c r="CP26" s="451" t="n"/>
      <c r="CQ26" s="482" t="n"/>
      <c r="CR26" s="3835" t="n">
        <v>126.450258</v>
      </c>
      <c r="CS26" s="3835" t="n">
        <v>135.3666666509647</v>
      </c>
      <c r="CT26" s="3835" t="n">
        <v>131.2008417725438</v>
      </c>
      <c r="CU26" s="3835" t="n">
        <v>-8.916408650964698</v>
      </c>
      <c r="CV26" s="3835" t="n">
        <v>-4.750583772543777</v>
      </c>
      <c r="CW26" s="3835" t="n">
        <v>21.950158</v>
      </c>
      <c r="CX26" s="353">
        <f>IFERROR(+CR26/CW26-1,"-")</f>
        <v/>
      </c>
      <c r="CY26" s="3828" t="n"/>
      <c r="CZ26" s="2947" t="n">
        <v>406.099999952894</v>
      </c>
      <c r="DA26" s="2944" t="n">
        <v>406.099999952894</v>
      </c>
      <c r="DB26" s="2944" t="n"/>
      <c r="DC26" s="2944" t="n"/>
      <c r="DD26" s="2944" t="n">
        <v>557.8806970000001</v>
      </c>
      <c r="DE26" s="451" t="n"/>
      <c r="DF26" s="451" t="n"/>
      <c r="DG26" s="451" t="n"/>
      <c r="DH26" s="451" t="n"/>
      <c r="DI26" s="534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3837">
        <f>#VALUE!</f>
        <v/>
      </c>
      <c r="DO26" s="2653">
        <f>DN26-CR26</f>
        <v/>
      </c>
      <c r="DX26" s="2847">
        <f>(CS26-CZ26)*10^6</f>
        <v/>
      </c>
      <c r="DY26" s="2847">
        <f>(CT26-DC26)*10^6</f>
        <v/>
      </c>
      <c r="DZ26" s="2847">
        <f>(CW26-DD26)*10^6</f>
        <v/>
      </c>
    </row>
    <row customFormat="1" customHeight="1" ht="3.75" r="27" s="45">
      <c r="C27" s="425" t="inlineStr">
        <is>
          <t>CAP21</t>
        </is>
      </c>
      <c r="D27" s="3284" t="n"/>
      <c r="E27" s="2690" t="n"/>
      <c r="F27" s="2690" t="n"/>
      <c r="G27" s="2690" t="n"/>
      <c r="H27" s="353" t="n"/>
      <c r="I27" s="3832" t="n"/>
      <c r="J27" s="3284" t="n"/>
      <c r="K27" s="2690" t="n"/>
      <c r="L27" s="2690" t="n"/>
      <c r="M27" s="2690" t="n"/>
      <c r="N27" s="353" t="n"/>
      <c r="O27" s="2862" t="n"/>
      <c r="P27" s="3284" t="n"/>
      <c r="Q27" s="2690" t="n"/>
      <c r="R27" s="2690" t="n"/>
      <c r="S27" s="2690" t="n"/>
      <c r="T27" s="353" t="n"/>
      <c r="U27" s="2862" t="n"/>
      <c r="V27" s="3839" t="n"/>
      <c r="W27" s="2674" t="n"/>
      <c r="X27" s="2674" t="n"/>
      <c r="Y27" s="2674" t="n"/>
      <c r="Z27" s="2674" t="n"/>
      <c r="AA27" s="2674" t="n"/>
      <c r="AB27" s="353" t="n"/>
      <c r="AC27" s="2862" t="n"/>
      <c r="AD27" s="3284" t="n"/>
      <c r="AE27" s="2690" t="n"/>
      <c r="AF27" s="2690" t="n"/>
      <c r="AG27" s="2779" t="n"/>
      <c r="AH27" s="2704" t="n"/>
      <c r="AI27" s="2690" t="n"/>
      <c r="AJ27" s="353" t="n"/>
      <c r="AK27" s="482" t="n"/>
      <c r="AL27" s="3284" t="n"/>
      <c r="AM27" s="2690" t="n"/>
      <c r="AN27" s="2690" t="n"/>
      <c r="AO27" s="2690" t="n"/>
      <c r="AP27" s="2779" t="n"/>
      <c r="AQ27" s="2779" t="n"/>
      <c r="AR27" s="2690" t="n"/>
      <c r="AS27" s="353" t="n"/>
      <c r="AT27" s="482" t="n"/>
      <c r="AU27" s="3284" t="n"/>
      <c r="AV27" s="2690" t="n"/>
      <c r="AW27" s="2690" t="n"/>
      <c r="AX27" s="2779" t="n"/>
      <c r="AY27" s="2779" t="n"/>
      <c r="AZ27" s="2690" t="n"/>
      <c r="BA27" s="353" t="n"/>
      <c r="BB27" s="482" t="n"/>
      <c r="BC27" s="3284" t="n"/>
      <c r="BD27" s="2690" t="n"/>
      <c r="BE27" s="2690" t="n"/>
      <c r="BF27" s="2779" t="n"/>
      <c r="BG27" s="2779" t="n"/>
      <c r="BH27" s="2690" t="n"/>
      <c r="BI27" s="353" t="n"/>
      <c r="BJ27" s="482" t="n"/>
      <c r="BK27" s="3284" t="n"/>
      <c r="BL27" s="2690" t="n"/>
      <c r="BM27" s="2690" t="n"/>
      <c r="BN27" s="2690" t="n"/>
      <c r="BO27" s="2779" t="n"/>
      <c r="BP27" s="2779" t="n"/>
      <c r="BQ27" s="2690" t="n"/>
      <c r="BR27" s="353" t="n"/>
      <c r="BS27" s="2862" t="n"/>
      <c r="BT27" s="3284" t="n"/>
      <c r="BU27" s="2690" t="n"/>
      <c r="BV27" s="2690" t="n"/>
      <c r="BW27" s="2779" t="n"/>
      <c r="BX27" s="2779" t="n"/>
      <c r="BY27" s="2690" t="n"/>
      <c r="BZ27" s="353" t="n"/>
      <c r="CA27" s="2862" t="n"/>
      <c r="CB27" s="3284" t="n"/>
      <c r="CC27" s="2690" t="n"/>
      <c r="CD27" s="2690" t="n"/>
      <c r="CE27" s="2779" t="n"/>
      <c r="CF27" s="2779" t="n"/>
      <c r="CG27" s="2690" t="n"/>
      <c r="CH27" s="353" t="n"/>
      <c r="CI27" s="2862" t="n"/>
      <c r="CJ27" s="3284" t="n"/>
      <c r="CK27" s="2690" t="n"/>
      <c r="CL27" s="2690" t="n"/>
      <c r="CM27" s="2779" t="n"/>
      <c r="CN27" s="2779" t="n"/>
      <c r="CO27" s="2690" t="n"/>
      <c r="CP27" s="353" t="n"/>
      <c r="CQ27" s="482" t="n"/>
      <c r="CR27" s="2704" t="n"/>
      <c r="CS27" s="2704" t="n"/>
      <c r="CT27" s="2704" t="n"/>
      <c r="CU27" s="2704" t="n"/>
      <c r="CV27" s="2704" t="n"/>
      <c r="CW27" s="2704" t="n"/>
      <c r="CX27" s="353">
        <f>IFERROR(+CR27/CW27-1,"-")</f>
        <v/>
      </c>
      <c r="CY27" s="3833" t="n"/>
      <c r="CZ27" s="3840" t="n"/>
      <c r="DA27" s="2690" t="n"/>
      <c r="DB27" s="2690" t="n"/>
      <c r="DC27" s="2690" t="n"/>
      <c r="DD27" s="2690" t="n"/>
      <c r="DE27" s="353" t="n"/>
      <c r="DF27" s="353" t="n"/>
      <c r="DG27" s="353" t="n"/>
      <c r="DH27" s="353" t="n"/>
      <c r="DI27" s="534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3841" t="n"/>
      <c r="DO27" s="2653">
        <f>DN27-CR27</f>
        <v/>
      </c>
      <c r="DP27" s="541" t="n"/>
      <c r="DQ27" s="548" t="n"/>
      <c r="DX27" s="2847">
        <f>(CS27-CZ27)*10^6</f>
        <v/>
      </c>
      <c r="DY27" s="2847">
        <f>(CT27-DC27)*10^6</f>
        <v/>
      </c>
      <c r="DZ27" s="2847">
        <f>(CW27-DD27)*10^6</f>
        <v/>
      </c>
    </row>
    <row customHeight="1" ht="23.25" r="28">
      <c r="A28" s="426" t="n"/>
      <c r="B28" s="427" t="inlineStr">
        <is>
          <t>Administratif et Financier</t>
        </is>
      </c>
      <c r="C28" s="425" t="inlineStr">
        <is>
          <t>CAP22</t>
        </is>
      </c>
      <c r="D28" s="2847" t="n">
        <v>4.384404</v>
      </c>
      <c r="E28" s="2847" t="n">
        <v>78.14849304991462</v>
      </c>
      <c r="F28" s="2847" t="n">
        <v>-73.76408904991462</v>
      </c>
      <c r="G28" s="2847" t="n">
        <v>0</v>
      </c>
      <c r="H28" s="448" t="n"/>
      <c r="I28" s="2660" t="n"/>
      <c r="J28" s="2847" t="n">
        <v>3.7</v>
      </c>
      <c r="K28" s="2847" t="n">
        <v>74.42046279690351</v>
      </c>
      <c r="L28" s="2847" t="n">
        <v>-70.7204627969035</v>
      </c>
      <c r="M28" s="2847" t="n">
        <v>0</v>
      </c>
      <c r="N28" s="448" t="n"/>
      <c r="O28" s="2851" t="n"/>
      <c r="P28" s="2847" t="n">
        <v>180.132092</v>
      </c>
      <c r="Q28" s="2847" t="n">
        <v>83.08369135671691</v>
      </c>
      <c r="R28" s="2847" t="n">
        <v>97.04840064328309</v>
      </c>
      <c r="S28" s="2847" t="n">
        <v>0.58875</v>
      </c>
      <c r="T28" s="448" t="n">
        <v>304.9568441613588</v>
      </c>
      <c r="U28" s="2851" t="n"/>
      <c r="V28" s="2646" t="n">
        <v>27.15</v>
      </c>
      <c r="W28" s="2646" t="n">
        <v>80.4790960037181</v>
      </c>
      <c r="X28" s="2646" t="n">
        <v>80.47909600371814</v>
      </c>
      <c r="Y28" s="2646" t="n">
        <v>-53.3290960037181</v>
      </c>
      <c r="Z28" s="2646" t="n">
        <v>-53.32909600371814</v>
      </c>
      <c r="AA28" s="2646" t="n">
        <v>2.071875</v>
      </c>
      <c r="AB28" s="448" t="n">
        <v>12.10407239819004</v>
      </c>
      <c r="AC28" s="2851" t="n"/>
      <c r="AD28" s="2847" t="n"/>
      <c r="AE28" s="2847" t="n"/>
      <c r="AF28" s="2847" t="n"/>
      <c r="AG28" s="2846" t="n"/>
      <c r="AH28" s="2847" t="n"/>
      <c r="AI28" s="2847" t="n"/>
      <c r="AJ28" s="475" t="n"/>
      <c r="AK28" s="481" t="n"/>
      <c r="AL28" s="2847" t="n"/>
      <c r="AM28" s="2847" t="n"/>
      <c r="AN28" s="2847" t="n"/>
      <c r="AO28" s="2847" t="n"/>
      <c r="AP28" s="2846" t="n"/>
      <c r="AQ28" s="2846" t="n"/>
      <c r="AR28" s="2847" t="n"/>
      <c r="AS28" s="475" t="n"/>
      <c r="AT28" s="481" t="n"/>
      <c r="AU28" s="2847" t="n"/>
      <c r="AV28" s="2847" t="n"/>
      <c r="AW28" s="2847" t="n"/>
      <c r="AX28" s="2846" t="n"/>
      <c r="AY28" s="2846" t="n"/>
      <c r="AZ28" s="2847" t="n"/>
      <c r="BA28" s="475" t="n"/>
      <c r="BB28" s="481" t="n"/>
      <c r="BC28" s="2847" t="n"/>
      <c r="BD28" s="2847" t="n"/>
      <c r="BE28" s="2847" t="n"/>
      <c r="BF28" s="2846" t="n"/>
      <c r="BG28" s="2846" t="n"/>
      <c r="BH28" s="2847" t="n"/>
      <c r="BI28" s="475" t="n"/>
      <c r="BJ28" s="481" t="n"/>
      <c r="BK28" s="2847" t="n"/>
      <c r="BL28" s="2847" t="n"/>
      <c r="BM28" s="2847" t="n"/>
      <c r="BN28" s="2847" t="n"/>
      <c r="BO28" s="2846" t="n"/>
      <c r="BP28" s="2846" t="n"/>
      <c r="BQ28" s="2847" t="n"/>
      <c r="BR28" s="475" t="n"/>
      <c r="BS28" s="2851" t="n"/>
      <c r="BT28" s="2847" t="n"/>
      <c r="BU28" s="2847" t="n"/>
      <c r="BV28" s="2847" t="n"/>
      <c r="BW28" s="2846" t="n"/>
      <c r="BX28" s="2846" t="n"/>
      <c r="BY28" s="2847" t="n"/>
      <c r="BZ28" s="475" t="n"/>
      <c r="CA28" s="2851" t="n"/>
      <c r="CB28" s="2847" t="n"/>
      <c r="CC28" s="2847" t="n"/>
      <c r="CD28" s="2847" t="n"/>
      <c r="CE28" s="2846" t="n"/>
      <c r="CF28" s="2846" t="n"/>
      <c r="CG28" s="2847" t="n"/>
      <c r="CH28" s="475" t="n"/>
      <c r="CI28" s="2851" t="n"/>
      <c r="CJ28" s="2847" t="n"/>
      <c r="CK28" s="2847" t="n"/>
      <c r="CL28" s="2847" t="n"/>
      <c r="CM28" s="2846" t="n"/>
      <c r="CN28" s="2846" t="n"/>
      <c r="CO28" s="2847" t="n"/>
      <c r="CP28" s="475" t="n"/>
      <c r="CQ28" s="499" t="n"/>
      <c r="CR28" s="2847" t="n">
        <v>215.366496</v>
      </c>
      <c r="CS28" s="2847" t="n">
        <v>316.1317432072532</v>
      </c>
      <c r="CT28" s="2847" t="n">
        <v>268.6955920037182</v>
      </c>
      <c r="CU28" s="2847" t="n">
        <v>-100.7652472072532</v>
      </c>
      <c r="CV28" s="2847" t="n">
        <v>-53.32909600371815</v>
      </c>
      <c r="CW28" s="2847" t="n">
        <v>2.660625</v>
      </c>
      <c r="CX28" s="513">
        <f>IFERROR(+CR28/CW28-1,"-")</f>
        <v/>
      </c>
      <c r="CY28" s="3830" t="n"/>
      <c r="CZ28" s="2854" t="n">
        <v>1000</v>
      </c>
      <c r="DA28" s="2847" t="n">
        <v>1000</v>
      </c>
      <c r="DB28" s="2847" t="n"/>
      <c r="DC28" s="2847" t="n"/>
      <c r="DD28" s="2847" t="n">
        <v>857.860775</v>
      </c>
      <c r="DE28" s="475">
        <f>+CZ28/DD28-1</f>
        <v/>
      </c>
      <c r="DF28" s="475">
        <f>+DA28/DD28-1</f>
        <v/>
      </c>
      <c r="DG28" s="475">
        <f>+DB28/DD28-1</f>
        <v/>
      </c>
      <c r="DH28" s="475">
        <f>+DC28/DD28-1</f>
        <v/>
      </c>
      <c r="DI28" s="534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3831">
        <f>SUM(DN29:DN41)</f>
        <v/>
      </c>
      <c r="DO28" s="2653">
        <f>DN28-CR28</f>
        <v/>
      </c>
      <c r="DX28" s="2847">
        <f>(CS28-CZ28)*10^6</f>
        <v/>
      </c>
      <c r="DY28" s="2847">
        <f>(CT28-DC28)*10^6</f>
        <v/>
      </c>
      <c r="DZ28" s="2847">
        <f>(CW28-DD28)*10^6</f>
        <v/>
      </c>
    </row>
    <row customHeight="1" ht="15" r="29">
      <c r="A29" s="438" t="n"/>
      <c r="B29" s="439" t="inlineStr">
        <is>
          <t>Logistique</t>
        </is>
      </c>
      <c r="C29" s="425" t="inlineStr">
        <is>
          <t>CAP23</t>
        </is>
      </c>
      <c r="D29" s="2950" t="n">
        <v>0</v>
      </c>
      <c r="E29" s="2950" t="n">
        <v>0</v>
      </c>
      <c r="F29" s="2950" t="n">
        <v>0</v>
      </c>
      <c r="G29" s="2950" t="n">
        <v>0</v>
      </c>
      <c r="H29" s="449" t="n"/>
      <c r="I29" s="2676" t="n"/>
      <c r="J29" s="2950" t="n">
        <v>0</v>
      </c>
      <c r="K29" s="2950" t="n">
        <v>0</v>
      </c>
      <c r="L29" s="2950" t="n">
        <v>0</v>
      </c>
      <c r="M29" s="2950" t="n">
        <v>0</v>
      </c>
      <c r="N29" s="449" t="n"/>
      <c r="O29" s="2951" t="n"/>
      <c r="P29" s="2950" t="n">
        <v>0</v>
      </c>
      <c r="Q29" s="2950" t="n">
        <v>0</v>
      </c>
      <c r="R29" s="2950" t="n">
        <v>0</v>
      </c>
      <c r="S29" s="2950" t="n">
        <v>0</v>
      </c>
      <c r="T29" s="449" t="n"/>
      <c r="U29" s="2951" t="n"/>
      <c r="V29" s="3058" t="n">
        <v>0</v>
      </c>
      <c r="W29" s="3058" t="n">
        <v>0</v>
      </c>
      <c r="X29" s="3058" t="n">
        <v>0</v>
      </c>
      <c r="Y29" s="3058" t="n">
        <v>0</v>
      </c>
      <c r="Z29" s="3058" t="n">
        <v>0</v>
      </c>
      <c r="AA29" s="3058" t="n">
        <v>0</v>
      </c>
      <c r="AB29" s="449" t="n"/>
      <c r="AC29" s="2951" t="n"/>
      <c r="AD29" s="2950" t="n"/>
      <c r="AE29" s="2950" t="n"/>
      <c r="AF29" s="2950" t="n"/>
      <c r="AG29" s="2949" t="n"/>
      <c r="AH29" s="2950" t="n"/>
      <c r="AI29" s="2950" t="n"/>
      <c r="AJ29" s="449" t="n"/>
      <c r="AK29" s="483" t="n"/>
      <c r="AL29" s="2950" t="n"/>
      <c r="AM29" s="2950" t="n"/>
      <c r="AN29" s="2950" t="n"/>
      <c r="AO29" s="2950" t="n"/>
      <c r="AP29" s="2949" t="n"/>
      <c r="AQ29" s="2949" t="n"/>
      <c r="AR29" s="2950" t="n"/>
      <c r="AS29" s="449" t="n"/>
      <c r="AT29" s="483" t="n"/>
      <c r="AU29" s="2950" t="n"/>
      <c r="AV29" s="2950" t="n"/>
      <c r="AW29" s="2950" t="n"/>
      <c r="AX29" s="2949" t="n"/>
      <c r="AY29" s="2949" t="n"/>
      <c r="AZ29" s="2950" t="n"/>
      <c r="BA29" s="449" t="n"/>
      <c r="BB29" s="483" t="n"/>
      <c r="BC29" s="2950" t="n"/>
      <c r="BD29" s="2950" t="n"/>
      <c r="BE29" s="2950" t="n"/>
      <c r="BF29" s="2949" t="n"/>
      <c r="BG29" s="2949" t="n"/>
      <c r="BH29" s="2950" t="n"/>
      <c r="BI29" s="449" t="n"/>
      <c r="BJ29" s="483" t="n"/>
      <c r="BK29" s="2950" t="n"/>
      <c r="BL29" s="2950" t="n"/>
      <c r="BM29" s="2950" t="n"/>
      <c r="BN29" s="2950" t="n"/>
      <c r="BO29" s="2949" t="n"/>
      <c r="BP29" s="2949" t="n"/>
      <c r="BQ29" s="2950" t="n"/>
      <c r="BR29" s="449" t="n"/>
      <c r="BS29" s="2951" t="n"/>
      <c r="BT29" s="2950" t="n"/>
      <c r="BU29" s="2950" t="n"/>
      <c r="BV29" s="2950" t="n"/>
      <c r="BW29" s="2949" t="n"/>
      <c r="BX29" s="2949" t="n"/>
      <c r="BY29" s="2950" t="n"/>
      <c r="BZ29" s="449" t="n"/>
      <c r="CA29" s="2951" t="n"/>
      <c r="CB29" s="2950" t="n"/>
      <c r="CC29" s="2950" t="n"/>
      <c r="CD29" s="2950" t="n"/>
      <c r="CE29" s="2949" t="n"/>
      <c r="CF29" s="2949" t="n"/>
      <c r="CG29" s="2950" t="n"/>
      <c r="CH29" s="449" t="n"/>
      <c r="CI29" s="2951" t="n"/>
      <c r="CJ29" s="2950" t="n"/>
      <c r="CK29" s="2950" t="n"/>
      <c r="CL29" s="2950" t="n"/>
      <c r="CM29" s="2949" t="n"/>
      <c r="CN29" s="2949" t="n"/>
      <c r="CO29" s="2950" t="n"/>
      <c r="CP29" s="449" t="n"/>
      <c r="CQ29" s="482" t="n"/>
      <c r="CR29" s="2950" t="n">
        <v>0</v>
      </c>
      <c r="CS29" s="2950" t="n">
        <v>0</v>
      </c>
      <c r="CT29" s="2950" t="n">
        <v>0</v>
      </c>
      <c r="CU29" s="2950" t="n">
        <v>0</v>
      </c>
      <c r="CV29" s="2950" t="n">
        <v>0</v>
      </c>
      <c r="CW29" s="2950" t="n">
        <v>0</v>
      </c>
      <c r="CX29" s="353">
        <f>IFERROR(+CR29/CW29-1,"-")</f>
        <v/>
      </c>
      <c r="CY29" s="3828" t="n"/>
      <c r="CZ29" s="2953" t="n"/>
      <c r="DA29" s="2950" t="n">
        <v>0</v>
      </c>
      <c r="DB29" s="2950" t="n"/>
      <c r="DC29" s="2950" t="n"/>
      <c r="DD29" s="2950" t="n">
        <v>0</v>
      </c>
      <c r="DE29" s="449" t="n"/>
      <c r="DF29" s="449" t="n"/>
      <c r="DG29" s="449" t="n"/>
      <c r="DH29" s="449" t="n"/>
      <c r="DI29" s="534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3834">
        <f>0/(10^6)</f>
        <v/>
      </c>
      <c r="DO29" s="2653">
        <f>DN29-CR29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</row>
    <row customHeight="1" ht="15" r="30">
      <c r="A30" s="431" t="n"/>
      <c r="B30" s="440" t="inlineStr">
        <is>
          <t>Matériel et outillage industriels</t>
        </is>
      </c>
      <c r="C30" s="425" t="inlineStr">
        <is>
          <t>CAP24</t>
        </is>
      </c>
      <c r="D30" s="2671" t="n">
        <v>0</v>
      </c>
      <c r="E30" s="2671" t="n">
        <v>0</v>
      </c>
      <c r="F30" s="2671" t="n">
        <v>0</v>
      </c>
      <c r="G30" s="2671" t="n">
        <v>0</v>
      </c>
      <c r="H30" s="353" t="n"/>
      <c r="I30" s="3832" t="n"/>
      <c r="J30" s="2671" t="n">
        <v>0</v>
      </c>
      <c r="K30" s="2671" t="n">
        <v>0</v>
      </c>
      <c r="L30" s="2671" t="n">
        <v>0</v>
      </c>
      <c r="M30" s="2671" t="n">
        <v>0</v>
      </c>
      <c r="N30" s="353" t="n"/>
      <c r="O30" s="2862" t="n"/>
      <c r="P30" s="2671" t="n">
        <v>0</v>
      </c>
      <c r="Q30" s="2671" t="n">
        <v>0</v>
      </c>
      <c r="R30" s="2671" t="n">
        <v>0</v>
      </c>
      <c r="S30" s="2671" t="n">
        <v>0</v>
      </c>
      <c r="T30" s="353" t="n"/>
      <c r="U30" s="2862" t="n"/>
      <c r="V30" s="2674" t="n">
        <v>0</v>
      </c>
      <c r="W30" s="2674" t="n">
        <v>0</v>
      </c>
      <c r="X30" s="2674" t="n">
        <v>0</v>
      </c>
      <c r="Y30" s="2674" t="n">
        <v>0</v>
      </c>
      <c r="Z30" s="2674" t="n">
        <v>0</v>
      </c>
      <c r="AA30" s="2674" t="n">
        <v>0</v>
      </c>
      <c r="AB30" s="353" t="n"/>
      <c r="AC30" s="2862" t="n"/>
      <c r="AD30" s="2671" t="n"/>
      <c r="AE30" s="2671" t="n"/>
      <c r="AF30" s="2671" t="n"/>
      <c r="AG30" s="2779" t="n"/>
      <c r="AH30" s="2690" t="n"/>
      <c r="AI30" s="2671" t="n"/>
      <c r="AJ30" s="353" t="n"/>
      <c r="AK30" s="482" t="n"/>
      <c r="AL30" s="2671" t="n"/>
      <c r="AM30" s="2671" t="n"/>
      <c r="AN30" s="2671" t="n"/>
      <c r="AO30" s="2671" t="n"/>
      <c r="AP30" s="2779" t="n"/>
      <c r="AQ30" s="2779" t="n"/>
      <c r="AR30" s="2671" t="n"/>
      <c r="AS30" s="353" t="n"/>
      <c r="AT30" s="482" t="n"/>
      <c r="AU30" s="2671" t="n"/>
      <c r="AV30" s="2671" t="n"/>
      <c r="AW30" s="2671" t="n"/>
      <c r="AX30" s="2779" t="n"/>
      <c r="AY30" s="2779" t="n"/>
      <c r="AZ30" s="2671" t="n"/>
      <c r="BA30" s="353" t="n"/>
      <c r="BB30" s="482" t="n"/>
      <c r="BC30" s="2671" t="n"/>
      <c r="BD30" s="2671" t="n"/>
      <c r="BE30" s="2671" t="n"/>
      <c r="BF30" s="2779" t="n"/>
      <c r="BG30" s="2779" t="n"/>
      <c r="BH30" s="2671" t="n"/>
      <c r="BI30" s="353" t="n"/>
      <c r="BJ30" s="482" t="n"/>
      <c r="BK30" s="2671" t="n"/>
      <c r="BL30" s="2671" t="n"/>
      <c r="BM30" s="2671" t="n"/>
      <c r="BN30" s="2671" t="n"/>
      <c r="BO30" s="2779" t="n"/>
      <c r="BP30" s="2779" t="n"/>
      <c r="BQ30" s="2671" t="n"/>
      <c r="BR30" s="353" t="n"/>
      <c r="BS30" s="2862" t="n"/>
      <c r="BT30" s="2671" t="n"/>
      <c r="BU30" s="2671" t="n"/>
      <c r="BV30" s="2671" t="n"/>
      <c r="BW30" s="2779" t="n"/>
      <c r="BX30" s="2779" t="n"/>
      <c r="BY30" s="2671" t="n"/>
      <c r="BZ30" s="353" t="n"/>
      <c r="CA30" s="2862" t="n"/>
      <c r="CB30" s="2671" t="n"/>
      <c r="CC30" s="2671" t="n"/>
      <c r="CD30" s="2671" t="n"/>
      <c r="CE30" s="2779" t="n"/>
      <c r="CF30" s="2779" t="n"/>
      <c r="CG30" s="2671" t="n"/>
      <c r="CH30" s="353" t="n"/>
      <c r="CI30" s="2862" t="n"/>
      <c r="CJ30" s="2671" t="n"/>
      <c r="CK30" s="2671" t="n"/>
      <c r="CL30" s="2671" t="n"/>
      <c r="CM30" s="2779" t="n"/>
      <c r="CN30" s="2779" t="n"/>
      <c r="CO30" s="2671" t="n"/>
      <c r="CP30" s="353" t="n"/>
      <c r="CQ30" s="482" t="n"/>
      <c r="CR30" s="2690" t="n">
        <v>0</v>
      </c>
      <c r="CS30" s="2690" t="n">
        <v>0</v>
      </c>
      <c r="CT30" s="2690" t="n">
        <v>0</v>
      </c>
      <c r="CU30" s="2690" t="n">
        <v>0</v>
      </c>
      <c r="CV30" s="2690" t="n">
        <v>0</v>
      </c>
      <c r="CW30" s="2690" t="n">
        <v>0</v>
      </c>
      <c r="CX30" s="353">
        <f>IFERROR(+CR30/CW30-1,"-")</f>
        <v/>
      </c>
      <c r="CY30" s="3833" t="n"/>
      <c r="CZ30" s="2864" t="n"/>
      <c r="DA30" s="2671" t="n">
        <v>0</v>
      </c>
      <c r="DB30" s="2671" t="n"/>
      <c r="DC30" s="2671" t="n"/>
      <c r="DD30" s="2671" t="n">
        <v>0</v>
      </c>
      <c r="DE30" s="353" t="n"/>
      <c r="DF30" s="353" t="n"/>
      <c r="DG30" s="353" t="n"/>
      <c r="DH30" s="353" t="n"/>
      <c r="DI30" s="534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904">
        <f>0/(10^6)</f>
        <v/>
      </c>
      <c r="DO30" s="2653">
        <f>DN30-CR30</f>
        <v/>
      </c>
      <c r="DX30" s="2847">
        <f>(CS30-CZ30)*10^6</f>
        <v/>
      </c>
      <c r="DY30" s="2847">
        <f>(CT30-DC30)*10^6</f>
        <v/>
      </c>
      <c r="DZ30" s="2847">
        <f>(CW30-DD30)*10^6</f>
        <v/>
      </c>
    </row>
    <row customHeight="1" ht="15" r="31">
      <c r="A31" s="443" t="n"/>
      <c r="B31" s="440" t="inlineStr">
        <is>
          <t>Materiel informatique</t>
        </is>
      </c>
      <c r="C31" s="425" t="inlineStr">
        <is>
          <t>CAP25</t>
        </is>
      </c>
      <c r="D31" s="2671" t="n">
        <v>0</v>
      </c>
      <c r="E31" s="2671" t="n">
        <v>0</v>
      </c>
      <c r="F31" s="2671" t="n">
        <v>0</v>
      </c>
      <c r="G31" s="2671" t="n">
        <v>0</v>
      </c>
      <c r="H31" s="353" t="n"/>
      <c r="I31" s="60" t="n"/>
      <c r="J31" s="2671" t="n">
        <v>0</v>
      </c>
      <c r="K31" s="2671" t="n">
        <v>0</v>
      </c>
      <c r="L31" s="2671" t="n">
        <v>0</v>
      </c>
      <c r="M31" s="2671" t="n">
        <v>0</v>
      </c>
      <c r="N31" s="353" t="n"/>
      <c r="O31" s="2862" t="n"/>
      <c r="P31" s="2671" t="n">
        <v>0</v>
      </c>
      <c r="Q31" s="2671" t="n">
        <v>0</v>
      </c>
      <c r="R31" s="2671" t="n">
        <v>0</v>
      </c>
      <c r="S31" s="2671" t="n">
        <v>0</v>
      </c>
      <c r="T31" s="353" t="n"/>
      <c r="U31" s="2862" t="n"/>
      <c r="V31" s="2674" t="n">
        <v>0</v>
      </c>
      <c r="W31" s="2674" t="n">
        <v>0</v>
      </c>
      <c r="X31" s="2674" t="n">
        <v>0</v>
      </c>
      <c r="Y31" s="2674" t="n">
        <v>0</v>
      </c>
      <c r="Z31" s="2674" t="n">
        <v>0</v>
      </c>
      <c r="AA31" s="2674" t="n">
        <v>0</v>
      </c>
      <c r="AB31" s="353" t="n"/>
      <c r="AC31" s="2862" t="n"/>
      <c r="AD31" s="2671" t="n"/>
      <c r="AE31" s="2671" t="n"/>
      <c r="AF31" s="2671" t="n"/>
      <c r="AG31" s="2779" t="n"/>
      <c r="AH31" s="2690" t="n"/>
      <c r="AI31" s="2671" t="n"/>
      <c r="AJ31" s="353" t="n"/>
      <c r="AK31" s="482" t="n"/>
      <c r="AL31" s="2671" t="n"/>
      <c r="AM31" s="2671" t="n"/>
      <c r="AN31" s="2671" t="n"/>
      <c r="AO31" s="2671" t="n"/>
      <c r="AP31" s="2779" t="n"/>
      <c r="AQ31" s="2779" t="n"/>
      <c r="AR31" s="2671" t="n"/>
      <c r="AS31" s="353" t="n"/>
      <c r="AT31" s="482" t="n"/>
      <c r="AU31" s="2671" t="n"/>
      <c r="AV31" s="2671" t="n"/>
      <c r="AW31" s="2671" t="n"/>
      <c r="AX31" s="2779" t="n"/>
      <c r="AY31" s="2779" t="n"/>
      <c r="AZ31" s="2671" t="n"/>
      <c r="BA31" s="353" t="n"/>
      <c r="BB31" s="482" t="n"/>
      <c r="BC31" s="2671" t="n"/>
      <c r="BD31" s="2671" t="n"/>
      <c r="BE31" s="2671" t="n"/>
      <c r="BF31" s="2779" t="n"/>
      <c r="BG31" s="2779" t="n"/>
      <c r="BH31" s="2671" t="n"/>
      <c r="BI31" s="353" t="n"/>
      <c r="BJ31" s="482" t="n"/>
      <c r="BK31" s="2671" t="n"/>
      <c r="BL31" s="2671" t="n"/>
      <c r="BM31" s="2671" t="n"/>
      <c r="BN31" s="2671" t="n"/>
      <c r="BO31" s="2779" t="n"/>
      <c r="BP31" s="2779" t="n"/>
      <c r="BQ31" s="2671" t="n"/>
      <c r="BR31" s="353" t="n"/>
      <c r="BS31" s="2862" t="n"/>
      <c r="BT31" s="2671" t="n"/>
      <c r="BU31" s="2671" t="n"/>
      <c r="BV31" s="2671" t="n"/>
      <c r="BW31" s="2779" t="n"/>
      <c r="BX31" s="2779" t="n"/>
      <c r="BY31" s="2671" t="n"/>
      <c r="BZ31" s="353" t="n"/>
      <c r="CA31" s="2862" t="n"/>
      <c r="CB31" s="2671" t="n"/>
      <c r="CC31" s="2671" t="n"/>
      <c r="CD31" s="2671" t="n"/>
      <c r="CE31" s="2779" t="n"/>
      <c r="CF31" s="2779" t="n"/>
      <c r="CG31" s="2671" t="n"/>
      <c r="CH31" s="353" t="n"/>
      <c r="CI31" s="2862" t="n"/>
      <c r="CJ31" s="2671" t="n"/>
      <c r="CK31" s="2671" t="n"/>
      <c r="CL31" s="2671" t="n"/>
      <c r="CM31" s="2779" t="n"/>
      <c r="CN31" s="2779" t="n"/>
      <c r="CO31" s="2671" t="n"/>
      <c r="CP31" s="353" t="n"/>
      <c r="CQ31" s="482" t="n"/>
      <c r="CR31" s="2690" t="n">
        <v>0</v>
      </c>
      <c r="CS31" s="2690" t="n">
        <v>0</v>
      </c>
      <c r="CT31" s="2690" t="n">
        <v>0</v>
      </c>
      <c r="CU31" s="2690" t="n">
        <v>0</v>
      </c>
      <c r="CV31" s="2690" t="n">
        <v>0</v>
      </c>
      <c r="CW31" s="2690" t="n">
        <v>0</v>
      </c>
      <c r="CX31" s="353">
        <f>IFERROR(+CR31/CW31-1,"-")</f>
        <v/>
      </c>
      <c r="CY31" s="70" t="n"/>
      <c r="CZ31" s="2864" t="n"/>
      <c r="DA31" s="2671" t="n">
        <v>0</v>
      </c>
      <c r="DB31" s="2671" t="n"/>
      <c r="DC31" s="2671" t="n"/>
      <c r="DD31" s="2671" t="n">
        <v>0</v>
      </c>
      <c r="DE31" s="353">
        <f>+CZ31/DD31-1</f>
        <v/>
      </c>
      <c r="DF31" s="353">
        <f>+DA31/DD31-1</f>
        <v/>
      </c>
      <c r="DG31" s="353">
        <f>+DB31/DD31-1</f>
        <v/>
      </c>
      <c r="DH31" s="353">
        <f>+DC31/DD31-1</f>
        <v/>
      </c>
      <c r="DI31" s="534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904" t="n">
        <v>1943.46301</v>
      </c>
      <c r="DO31" s="2653">
        <f>DN31-CR31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</row>
    <row customHeight="1" ht="15" r="32">
      <c r="A32" s="443" t="n"/>
      <c r="B32" s="440" t="inlineStr">
        <is>
          <t>Matériels et mobiliers</t>
        </is>
      </c>
      <c r="C32" s="425" t="inlineStr">
        <is>
          <t>CAP26</t>
        </is>
      </c>
      <c r="D32" s="2671" t="n">
        <v>0</v>
      </c>
      <c r="E32" s="2671" t="n">
        <v>0</v>
      </c>
      <c r="F32" s="2671" t="n">
        <v>0</v>
      </c>
      <c r="G32" s="2671" t="n">
        <v>0</v>
      </c>
      <c r="H32" s="353" t="n"/>
      <c r="I32" s="60" t="n"/>
      <c r="J32" s="2671" t="n">
        <v>0</v>
      </c>
      <c r="K32" s="2671" t="n">
        <v>0</v>
      </c>
      <c r="L32" s="2671" t="n">
        <v>0</v>
      </c>
      <c r="M32" s="2671" t="n">
        <v>0</v>
      </c>
      <c r="N32" s="353" t="n"/>
      <c r="O32" s="2862" t="n"/>
      <c r="P32" s="2671" t="n">
        <v>0</v>
      </c>
      <c r="Q32" s="2671" t="n">
        <v>0</v>
      </c>
      <c r="R32" s="2671" t="n">
        <v>0</v>
      </c>
      <c r="S32" s="2671" t="n">
        <v>0</v>
      </c>
      <c r="T32" s="353" t="n"/>
      <c r="U32" s="2862" t="n"/>
      <c r="V32" s="2674" t="n">
        <v>0</v>
      </c>
      <c r="W32" s="2674" t="n">
        <v>0</v>
      </c>
      <c r="X32" s="2674" t="n">
        <v>0</v>
      </c>
      <c r="Y32" s="2674" t="n">
        <v>0</v>
      </c>
      <c r="Z32" s="2674" t="n">
        <v>0</v>
      </c>
      <c r="AA32" s="2674" t="n">
        <v>0</v>
      </c>
      <c r="AB32" s="353" t="n"/>
      <c r="AC32" s="2862" t="n"/>
      <c r="AD32" s="2671" t="n"/>
      <c r="AE32" s="2671" t="n"/>
      <c r="AF32" s="2671" t="n"/>
      <c r="AG32" s="2779" t="n"/>
      <c r="AH32" s="2690" t="n"/>
      <c r="AI32" s="2671" t="n"/>
      <c r="AJ32" s="353" t="n"/>
      <c r="AK32" s="482" t="n"/>
      <c r="AL32" s="2671" t="n"/>
      <c r="AM32" s="2671" t="n"/>
      <c r="AN32" s="2671" t="n"/>
      <c r="AO32" s="2671" t="n"/>
      <c r="AP32" s="2779" t="n"/>
      <c r="AQ32" s="2779" t="n"/>
      <c r="AR32" s="2671" t="n"/>
      <c r="AS32" s="353" t="n"/>
      <c r="AT32" s="482" t="n"/>
      <c r="AU32" s="2671" t="n"/>
      <c r="AV32" s="2671" t="n"/>
      <c r="AW32" s="2671" t="n"/>
      <c r="AX32" s="2779" t="n"/>
      <c r="AY32" s="2779" t="n"/>
      <c r="AZ32" s="2671" t="n"/>
      <c r="BA32" s="353" t="n"/>
      <c r="BB32" s="482" t="n"/>
      <c r="BC32" s="2671" t="n"/>
      <c r="BD32" s="2671" t="n"/>
      <c r="BE32" s="2671" t="n"/>
      <c r="BF32" s="2779" t="n"/>
      <c r="BG32" s="2779" t="n"/>
      <c r="BH32" s="2671" t="n"/>
      <c r="BI32" s="353" t="n"/>
      <c r="BJ32" s="482" t="n"/>
      <c r="BK32" s="2671" t="n"/>
      <c r="BL32" s="2671" t="n"/>
      <c r="BM32" s="2671" t="n"/>
      <c r="BN32" s="2671" t="n"/>
      <c r="BO32" s="2779" t="n"/>
      <c r="BP32" s="2779" t="n"/>
      <c r="BQ32" s="2671" t="n"/>
      <c r="BR32" s="353" t="n"/>
      <c r="BS32" s="2862" t="n"/>
      <c r="BT32" s="2671" t="n"/>
      <c r="BU32" s="2671" t="n"/>
      <c r="BV32" s="2671" t="n"/>
      <c r="BW32" s="2779" t="n"/>
      <c r="BX32" s="2779" t="n"/>
      <c r="BY32" s="2671" t="n"/>
      <c r="BZ32" s="353" t="n"/>
      <c r="CA32" s="2862" t="n"/>
      <c r="CB32" s="2671" t="n"/>
      <c r="CC32" s="2671" t="n"/>
      <c r="CD32" s="2671" t="n"/>
      <c r="CE32" s="2779" t="n"/>
      <c r="CF32" s="2779" t="n"/>
      <c r="CG32" s="2671" t="n"/>
      <c r="CH32" s="353" t="n"/>
      <c r="CI32" s="2862" t="n"/>
      <c r="CJ32" s="2671" t="n"/>
      <c r="CK32" s="2671" t="n"/>
      <c r="CL32" s="2671" t="n"/>
      <c r="CM32" s="2779" t="n"/>
      <c r="CN32" s="2779" t="n"/>
      <c r="CO32" s="2671" t="n"/>
      <c r="CP32" s="353" t="n"/>
      <c r="CQ32" s="482" t="n"/>
      <c r="CR32" s="2690" t="n">
        <v>0</v>
      </c>
      <c r="CS32" s="2690" t="n">
        <v>0</v>
      </c>
      <c r="CT32" s="2690" t="n">
        <v>0</v>
      </c>
      <c r="CU32" s="2690" t="n">
        <v>0</v>
      </c>
      <c r="CV32" s="2690" t="n">
        <v>0</v>
      </c>
      <c r="CW32" s="2690" t="n">
        <v>0</v>
      </c>
      <c r="CX32" s="353">
        <f>IFERROR(+CR32/CW32-1,"-")</f>
        <v/>
      </c>
      <c r="CY32" s="70" t="n"/>
      <c r="CZ32" s="2864" t="n"/>
      <c r="DA32" s="2671" t="n">
        <v>0</v>
      </c>
      <c r="DB32" s="2671" t="n"/>
      <c r="DC32" s="2671" t="n"/>
      <c r="DD32" s="2671" t="n">
        <v>0</v>
      </c>
      <c r="DE32" s="353" t="n"/>
      <c r="DF32" s="353" t="n"/>
      <c r="DG32" s="353" t="n"/>
      <c r="DH32" s="353" t="n"/>
      <c r="DI32" s="534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904">
        <f>0/(10^6)</f>
        <v/>
      </c>
      <c r="DO32" s="2653">
        <f>DN32-CR32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</row>
    <row customHeight="1" ht="15" r="33">
      <c r="A33" s="443" t="n"/>
      <c r="B33" s="440" t="inlineStr">
        <is>
          <t>Climatiseurs</t>
        </is>
      </c>
      <c r="C33" s="425" t="inlineStr">
        <is>
          <t>CAP27</t>
        </is>
      </c>
      <c r="D33" s="2671" t="n">
        <v>0</v>
      </c>
      <c r="E33" s="2671" t="n">
        <v>0</v>
      </c>
      <c r="F33" s="2671" t="n">
        <v>0</v>
      </c>
      <c r="G33" s="2671" t="n">
        <v>0</v>
      </c>
      <c r="H33" s="353" t="n"/>
      <c r="I33" s="60" t="n"/>
      <c r="J33" s="2671" t="n">
        <v>0</v>
      </c>
      <c r="K33" s="2671" t="n">
        <v>0</v>
      </c>
      <c r="L33" s="2671" t="n">
        <v>0</v>
      </c>
      <c r="M33" s="2671" t="n">
        <v>0</v>
      </c>
      <c r="N33" s="353" t="n"/>
      <c r="O33" s="2862" t="n"/>
      <c r="P33" s="2671" t="n">
        <v>0</v>
      </c>
      <c r="Q33" s="2671" t="n">
        <v>0</v>
      </c>
      <c r="R33" s="2671" t="n">
        <v>0</v>
      </c>
      <c r="S33" s="2671" t="n">
        <v>0</v>
      </c>
      <c r="T33" s="353" t="n"/>
      <c r="U33" s="2862" t="n"/>
      <c r="V33" s="2674" t="n">
        <v>0</v>
      </c>
      <c r="W33" s="2674" t="n">
        <v>0</v>
      </c>
      <c r="X33" s="2674" t="n">
        <v>0</v>
      </c>
      <c r="Y33" s="2674" t="n">
        <v>0</v>
      </c>
      <c r="Z33" s="2674" t="n">
        <v>0</v>
      </c>
      <c r="AA33" s="2674" t="n">
        <v>0</v>
      </c>
      <c r="AB33" s="353" t="n"/>
      <c r="AC33" s="2862" t="n"/>
      <c r="AD33" s="2671" t="n"/>
      <c r="AE33" s="2671" t="n"/>
      <c r="AF33" s="2671" t="n"/>
      <c r="AG33" s="2779" t="n"/>
      <c r="AH33" s="2690" t="n"/>
      <c r="AI33" s="2671" t="n"/>
      <c r="AJ33" s="353" t="n"/>
      <c r="AK33" s="482" t="n"/>
      <c r="AL33" s="2671" t="n"/>
      <c r="AM33" s="2671" t="n"/>
      <c r="AN33" s="2671" t="n"/>
      <c r="AO33" s="2671" t="n"/>
      <c r="AP33" s="2779" t="n"/>
      <c r="AQ33" s="2779" t="n"/>
      <c r="AR33" s="2671" t="n"/>
      <c r="AS33" s="353" t="n"/>
      <c r="AT33" s="482" t="n"/>
      <c r="AU33" s="2671" t="n"/>
      <c r="AV33" s="2671" t="n"/>
      <c r="AW33" s="2671" t="n"/>
      <c r="AX33" s="2779" t="n"/>
      <c r="AY33" s="2779" t="n"/>
      <c r="AZ33" s="2671" t="n"/>
      <c r="BA33" s="353" t="n"/>
      <c r="BB33" s="482" t="n"/>
      <c r="BC33" s="2671" t="n"/>
      <c r="BD33" s="2671" t="n"/>
      <c r="BE33" s="2671" t="n"/>
      <c r="BF33" s="2779" t="n"/>
      <c r="BG33" s="2779" t="n"/>
      <c r="BH33" s="2671" t="n"/>
      <c r="BI33" s="353" t="n"/>
      <c r="BJ33" s="482" t="n"/>
      <c r="BK33" s="2671" t="n"/>
      <c r="BL33" s="2671" t="n"/>
      <c r="BM33" s="2671" t="n"/>
      <c r="BN33" s="2671" t="n"/>
      <c r="BO33" s="2779" t="n"/>
      <c r="BP33" s="2779" t="n"/>
      <c r="BQ33" s="2671" t="n"/>
      <c r="BR33" s="353" t="n"/>
      <c r="BS33" s="2862" t="n"/>
      <c r="BT33" s="2671" t="n"/>
      <c r="BU33" s="2671" t="n"/>
      <c r="BV33" s="2671" t="n"/>
      <c r="BW33" s="2779" t="n"/>
      <c r="BX33" s="2779" t="n"/>
      <c r="BY33" s="2671" t="n"/>
      <c r="BZ33" s="353" t="n"/>
      <c r="CA33" s="2862" t="n"/>
      <c r="CB33" s="2671" t="n"/>
      <c r="CC33" s="2671" t="n"/>
      <c r="CD33" s="2671" t="n"/>
      <c r="CE33" s="2779" t="n"/>
      <c r="CF33" s="2779" t="n"/>
      <c r="CG33" s="2671" t="n"/>
      <c r="CH33" s="353" t="n"/>
      <c r="CI33" s="2862" t="n"/>
      <c r="CJ33" s="2671" t="n"/>
      <c r="CK33" s="2671" t="n"/>
      <c r="CL33" s="2671" t="n"/>
      <c r="CM33" s="2779" t="n"/>
      <c r="CN33" s="2779" t="n"/>
      <c r="CO33" s="2671" t="n"/>
      <c r="CP33" s="353" t="n"/>
      <c r="CQ33" s="482" t="n"/>
      <c r="CR33" s="2690" t="n">
        <v>0</v>
      </c>
      <c r="CS33" s="2690" t="n">
        <v>0</v>
      </c>
      <c r="CT33" s="2690" t="n">
        <v>0</v>
      </c>
      <c r="CU33" s="2690" t="n">
        <v>0</v>
      </c>
      <c r="CV33" s="2690" t="n">
        <v>0</v>
      </c>
      <c r="CW33" s="2690" t="n">
        <v>0</v>
      </c>
      <c r="CX33" s="353">
        <f>IFERROR(+CR33/CW33-1,"-")</f>
        <v/>
      </c>
      <c r="CY33" s="70" t="n"/>
      <c r="CZ33" s="2864" t="n"/>
      <c r="DA33" s="2671" t="n">
        <v>0</v>
      </c>
      <c r="DB33" s="2671" t="n"/>
      <c r="DC33" s="2671" t="n"/>
      <c r="DD33" s="2671" t="n">
        <v>0</v>
      </c>
      <c r="DE33" s="353" t="n"/>
      <c r="DF33" s="353" t="n"/>
      <c r="DG33" s="353" t="n"/>
      <c r="DH33" s="353" t="n"/>
      <c r="DI33" s="534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904">
        <f>0/(10^6)</f>
        <v/>
      </c>
      <c r="DO33" s="2653">
        <f>DN33-CR33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</row>
    <row customHeight="1" ht="15" r="34">
      <c r="A34" s="443" t="n"/>
      <c r="B34" s="440" t="inlineStr">
        <is>
          <t>Autres matériels et mobiliers</t>
        </is>
      </c>
      <c r="C34" s="425" t="inlineStr">
        <is>
          <t>CAP28</t>
        </is>
      </c>
      <c r="D34" s="2671" t="n">
        <v>0</v>
      </c>
      <c r="E34" s="2671" t="n">
        <v>0</v>
      </c>
      <c r="F34" s="2671" t="n">
        <v>0</v>
      </c>
      <c r="G34" s="2671" t="n">
        <v>0</v>
      </c>
      <c r="H34" s="353" t="n"/>
      <c r="I34" s="60" t="n"/>
      <c r="J34" s="2671" t="n">
        <v>0</v>
      </c>
      <c r="K34" s="2671" t="n">
        <v>0</v>
      </c>
      <c r="L34" s="2671" t="n">
        <v>0</v>
      </c>
      <c r="M34" s="2671" t="n">
        <v>0</v>
      </c>
      <c r="N34" s="353" t="n"/>
      <c r="O34" s="2862" t="n"/>
      <c r="P34" s="2671" t="n">
        <v>0</v>
      </c>
      <c r="Q34" s="2671" t="n">
        <v>0</v>
      </c>
      <c r="R34" s="2671" t="n">
        <v>0</v>
      </c>
      <c r="S34" s="2671" t="n">
        <v>0</v>
      </c>
      <c r="T34" s="353" t="n"/>
      <c r="U34" s="2862" t="n"/>
      <c r="V34" s="2674" t="n">
        <v>0</v>
      </c>
      <c r="W34" s="2674" t="n">
        <v>0</v>
      </c>
      <c r="X34" s="2674" t="n">
        <v>0</v>
      </c>
      <c r="Y34" s="2674" t="n">
        <v>0</v>
      </c>
      <c r="Z34" s="2674" t="n">
        <v>0</v>
      </c>
      <c r="AA34" s="2674" t="n">
        <v>0</v>
      </c>
      <c r="AB34" s="353" t="n"/>
      <c r="AC34" s="2862" t="n"/>
      <c r="AD34" s="2671" t="n"/>
      <c r="AE34" s="2671" t="n"/>
      <c r="AF34" s="2671" t="n"/>
      <c r="AG34" s="2779" t="n"/>
      <c r="AH34" s="2690" t="n"/>
      <c r="AI34" s="2671" t="n"/>
      <c r="AJ34" s="353" t="n"/>
      <c r="AK34" s="482" t="n"/>
      <c r="AL34" s="2671" t="n"/>
      <c r="AM34" s="2671" t="n"/>
      <c r="AN34" s="2671" t="n"/>
      <c r="AO34" s="2671" t="n"/>
      <c r="AP34" s="2779" t="n"/>
      <c r="AQ34" s="2779" t="n"/>
      <c r="AR34" s="2671" t="n"/>
      <c r="AS34" s="353" t="n"/>
      <c r="AT34" s="482" t="n"/>
      <c r="AU34" s="2671" t="n"/>
      <c r="AV34" s="2671" t="n"/>
      <c r="AW34" s="2671" t="n"/>
      <c r="AX34" s="2779" t="n"/>
      <c r="AY34" s="2779" t="n"/>
      <c r="AZ34" s="2671" t="n"/>
      <c r="BA34" s="353" t="n"/>
      <c r="BB34" s="482" t="n"/>
      <c r="BC34" s="2671" t="n"/>
      <c r="BD34" s="2671" t="n"/>
      <c r="BE34" s="2671" t="n"/>
      <c r="BF34" s="2779" t="n"/>
      <c r="BG34" s="2779" t="n"/>
      <c r="BH34" s="2671" t="n"/>
      <c r="BI34" s="353" t="n"/>
      <c r="BJ34" s="482" t="n"/>
      <c r="BK34" s="2671" t="n"/>
      <c r="BL34" s="2671" t="n"/>
      <c r="BM34" s="2671" t="n"/>
      <c r="BN34" s="2671" t="n"/>
      <c r="BO34" s="2779" t="n"/>
      <c r="BP34" s="2779" t="n"/>
      <c r="BQ34" s="2671" t="n"/>
      <c r="BR34" s="353" t="n"/>
      <c r="BS34" s="2862" t="n"/>
      <c r="BT34" s="2671" t="n"/>
      <c r="BU34" s="2671" t="n"/>
      <c r="BV34" s="2671" t="n"/>
      <c r="BW34" s="2779" t="n"/>
      <c r="BX34" s="2779" t="n"/>
      <c r="BY34" s="2671" t="n"/>
      <c r="BZ34" s="353" t="n"/>
      <c r="CA34" s="2862" t="n"/>
      <c r="CB34" s="2671" t="n"/>
      <c r="CC34" s="2671" t="n"/>
      <c r="CD34" s="2671" t="n"/>
      <c r="CE34" s="2779" t="n"/>
      <c r="CF34" s="2779" t="n"/>
      <c r="CG34" s="2671" t="n"/>
      <c r="CH34" s="353" t="n"/>
      <c r="CI34" s="2862" t="n"/>
      <c r="CJ34" s="2671" t="n"/>
      <c r="CK34" s="2671" t="n"/>
      <c r="CL34" s="2671" t="n"/>
      <c r="CM34" s="2779" t="n"/>
      <c r="CN34" s="2779" t="n"/>
      <c r="CO34" s="2671" t="n"/>
      <c r="CP34" s="353" t="n"/>
      <c r="CQ34" s="482" t="n"/>
      <c r="CR34" s="2690" t="n">
        <v>0</v>
      </c>
      <c r="CS34" s="2690" t="n">
        <v>0</v>
      </c>
      <c r="CT34" s="2690" t="n">
        <v>0</v>
      </c>
      <c r="CU34" s="2690" t="n">
        <v>0</v>
      </c>
      <c r="CV34" s="2690" t="n">
        <v>0</v>
      </c>
      <c r="CW34" s="2690" t="n">
        <v>0</v>
      </c>
      <c r="CX34" s="353">
        <f>IFERROR(+CR34/CW34-1,"-")</f>
        <v/>
      </c>
      <c r="CY34" s="70" t="n"/>
      <c r="CZ34" s="2864" t="n"/>
      <c r="DA34" s="2671" t="n">
        <v>0</v>
      </c>
      <c r="DB34" s="2671" t="n"/>
      <c r="DC34" s="2671" t="n"/>
      <c r="DD34" s="2671" t="n">
        <v>0</v>
      </c>
      <c r="DE34" s="353" t="n"/>
      <c r="DF34" s="353" t="n"/>
      <c r="DG34" s="353" t="n"/>
      <c r="DH34" s="353" t="n"/>
      <c r="DI34" s="534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904">
        <f>0/(10^6)</f>
        <v/>
      </c>
      <c r="DO34" s="2653">
        <f>DN34-CR34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</row>
    <row customHeight="1" ht="15" r="35">
      <c r="A35" s="443" t="n"/>
      <c r="B35" s="440" t="inlineStr">
        <is>
          <t>Autres agencements (eau electricité, autres)</t>
        </is>
      </c>
      <c r="C35" s="425" t="inlineStr">
        <is>
          <t>CAP29</t>
        </is>
      </c>
      <c r="D35" s="2671" t="n">
        <v>0</v>
      </c>
      <c r="E35" s="2671" t="n">
        <v>0</v>
      </c>
      <c r="F35" s="2671" t="n">
        <v>0</v>
      </c>
      <c r="G35" s="2671" t="n">
        <v>0</v>
      </c>
      <c r="H35" s="353" t="n"/>
      <c r="I35" s="60" t="n"/>
      <c r="J35" s="2671" t="n">
        <v>0</v>
      </c>
      <c r="K35" s="2671" t="n">
        <v>0</v>
      </c>
      <c r="L35" s="2671" t="n">
        <v>0</v>
      </c>
      <c r="M35" s="2671" t="n">
        <v>0</v>
      </c>
      <c r="N35" s="353" t="n"/>
      <c r="O35" s="2862" t="n"/>
      <c r="P35" s="2671" t="n">
        <v>0</v>
      </c>
      <c r="Q35" s="2671" t="n">
        <v>0</v>
      </c>
      <c r="R35" s="2671" t="n">
        <v>0</v>
      </c>
      <c r="S35" s="2671" t="n">
        <v>0</v>
      </c>
      <c r="T35" s="353" t="n"/>
      <c r="U35" s="2862" t="n"/>
      <c r="V35" s="2674" t="n">
        <v>0</v>
      </c>
      <c r="W35" s="2674" t="n">
        <v>0</v>
      </c>
      <c r="X35" s="2674" t="n">
        <v>0</v>
      </c>
      <c r="Y35" s="2674" t="n">
        <v>0</v>
      </c>
      <c r="Z35" s="2674" t="n">
        <v>0</v>
      </c>
      <c r="AA35" s="2674" t="n">
        <v>0</v>
      </c>
      <c r="AB35" s="353" t="n"/>
      <c r="AC35" s="2862" t="n"/>
      <c r="AD35" s="2671" t="n"/>
      <c r="AE35" s="2671" t="n"/>
      <c r="AF35" s="2671" t="n"/>
      <c r="AG35" s="2779" t="n"/>
      <c r="AH35" s="2690" t="n"/>
      <c r="AI35" s="2671" t="n"/>
      <c r="AJ35" s="353" t="n"/>
      <c r="AK35" s="482" t="n"/>
      <c r="AL35" s="2671" t="n"/>
      <c r="AM35" s="2671" t="n"/>
      <c r="AN35" s="2671" t="n"/>
      <c r="AO35" s="2671" t="n"/>
      <c r="AP35" s="2779" t="n"/>
      <c r="AQ35" s="2779" t="n"/>
      <c r="AR35" s="2671" t="n"/>
      <c r="AS35" s="353" t="n"/>
      <c r="AT35" s="482" t="n"/>
      <c r="AU35" s="2671" t="n"/>
      <c r="AV35" s="2671" t="n"/>
      <c r="AW35" s="2671" t="n"/>
      <c r="AX35" s="2779" t="n"/>
      <c r="AY35" s="2779" t="n"/>
      <c r="AZ35" s="2671" t="n"/>
      <c r="BA35" s="353" t="n"/>
      <c r="BB35" s="482" t="n"/>
      <c r="BC35" s="2671" t="n"/>
      <c r="BD35" s="2671" t="n"/>
      <c r="BE35" s="2671" t="n"/>
      <c r="BF35" s="2779" t="n"/>
      <c r="BG35" s="2779" t="n"/>
      <c r="BH35" s="2671" t="n"/>
      <c r="BI35" s="353" t="n"/>
      <c r="BJ35" s="482" t="n"/>
      <c r="BK35" s="2671" t="n"/>
      <c r="BL35" s="2671" t="n"/>
      <c r="BM35" s="2671" t="n"/>
      <c r="BN35" s="2671" t="n"/>
      <c r="BO35" s="2779" t="n"/>
      <c r="BP35" s="2779" t="n"/>
      <c r="BQ35" s="2671" t="n"/>
      <c r="BR35" s="353" t="n"/>
      <c r="BS35" s="2862" t="n"/>
      <c r="BT35" s="2671" t="n"/>
      <c r="BU35" s="2671" t="n"/>
      <c r="BV35" s="2671" t="n"/>
      <c r="BW35" s="2779" t="n"/>
      <c r="BX35" s="2779" t="n"/>
      <c r="BY35" s="2671" t="n"/>
      <c r="BZ35" s="353" t="n"/>
      <c r="CA35" s="2862" t="n"/>
      <c r="CB35" s="2671" t="n"/>
      <c r="CC35" s="2671" t="n"/>
      <c r="CD35" s="2671" t="n"/>
      <c r="CE35" s="2779" t="n"/>
      <c r="CF35" s="2779" t="n"/>
      <c r="CG35" s="2671" t="n"/>
      <c r="CH35" s="353" t="n"/>
      <c r="CI35" s="2862" t="n"/>
      <c r="CJ35" s="2671" t="n"/>
      <c r="CK35" s="2671" t="n"/>
      <c r="CL35" s="2671" t="n"/>
      <c r="CM35" s="2779" t="n"/>
      <c r="CN35" s="2779" t="n"/>
      <c r="CO35" s="2671" t="n"/>
      <c r="CP35" s="353" t="n"/>
      <c r="CQ35" s="482" t="n"/>
      <c r="CR35" s="2690" t="n">
        <v>0</v>
      </c>
      <c r="CS35" s="2690" t="n">
        <v>0</v>
      </c>
      <c r="CT35" s="2690" t="n">
        <v>0</v>
      </c>
      <c r="CU35" s="2690" t="n">
        <v>0</v>
      </c>
      <c r="CV35" s="2690" t="n">
        <v>0</v>
      </c>
      <c r="CW35" s="2690" t="n">
        <v>0</v>
      </c>
      <c r="CX35" s="353">
        <f>IFERROR(+CR35/CW35-1,"-")</f>
        <v/>
      </c>
      <c r="CY35" s="70" t="n"/>
      <c r="CZ35" s="2864" t="n"/>
      <c r="DA35" s="2671" t="n">
        <v>0</v>
      </c>
      <c r="DB35" s="2671" t="n"/>
      <c r="DC35" s="2671" t="n"/>
      <c r="DD35" s="2671" t="n">
        <v>6.026378</v>
      </c>
      <c r="DE35" s="353" t="n"/>
      <c r="DF35" s="353" t="n"/>
      <c r="DG35" s="353" t="n"/>
      <c r="DH35" s="353" t="n"/>
      <c r="DI35" s="534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904" t="n">
        <v>22.204944</v>
      </c>
      <c r="DO35" s="2653">
        <f>DN35-CR35</f>
        <v/>
      </c>
      <c r="DX35" s="2847">
        <f>(CS35-CZ35)*10^6</f>
        <v/>
      </c>
      <c r="DY35" s="2847">
        <f>(CT35-DC35)*10^6</f>
        <v/>
      </c>
      <c r="DZ35" s="2847">
        <f>(CW35-DD35)*10^6</f>
        <v/>
      </c>
    </row>
    <row customHeight="1" ht="15" r="36">
      <c r="A36" s="443" t="n"/>
      <c r="B36" s="440" t="inlineStr">
        <is>
          <t>Autres installations</t>
        </is>
      </c>
      <c r="C36" s="425" t="inlineStr">
        <is>
          <t>CAP30</t>
        </is>
      </c>
      <c r="D36" s="2671" t="n">
        <v>0</v>
      </c>
      <c r="E36" s="2671" t="n">
        <v>15.62969860998292</v>
      </c>
      <c r="F36" s="2671" t="n">
        <v>-15.62969860998292</v>
      </c>
      <c r="G36" s="2671" t="n">
        <v>0</v>
      </c>
      <c r="H36" s="353" t="n"/>
      <c r="I36" s="60" t="n"/>
      <c r="J36" s="2671" t="n">
        <v>0</v>
      </c>
      <c r="K36" s="2671" t="n">
        <v>14.8840925593807</v>
      </c>
      <c r="L36" s="2671" t="n">
        <v>-14.8840925593807</v>
      </c>
      <c r="M36" s="2671" t="n">
        <v>0</v>
      </c>
      <c r="N36" s="353" t="n"/>
      <c r="O36" s="2862" t="n"/>
      <c r="P36" s="2671" t="n">
        <v>0</v>
      </c>
      <c r="Q36" s="2671" t="n">
        <v>16.61673827134338</v>
      </c>
      <c r="R36" s="2671" t="n">
        <v>-16.61673827134338</v>
      </c>
      <c r="S36" s="2671" t="n">
        <v>0</v>
      </c>
      <c r="T36" s="353" t="n"/>
      <c r="U36" s="2862" t="n"/>
      <c r="V36" s="2674" t="n">
        <v>0</v>
      </c>
      <c r="W36" s="2674" t="n">
        <v>16.0958192007436</v>
      </c>
      <c r="X36" s="2674" t="n">
        <v>16.09581920074363</v>
      </c>
      <c r="Y36" s="2674" t="n">
        <v>-16.0958192007436</v>
      </c>
      <c r="Z36" s="2674" t="n">
        <v>-16.09581920074363</v>
      </c>
      <c r="AA36" s="2674" t="n">
        <v>0</v>
      </c>
      <c r="AB36" s="353" t="n"/>
      <c r="AC36" s="2862" t="n"/>
      <c r="AD36" s="2671" t="n"/>
      <c r="AE36" s="2671" t="n"/>
      <c r="AF36" s="2671" t="n"/>
      <c r="AG36" s="2779" t="n"/>
      <c r="AH36" s="2690" t="n"/>
      <c r="AI36" s="2671" t="n"/>
      <c r="AJ36" s="353" t="n"/>
      <c r="AK36" s="482" t="n"/>
      <c r="AL36" s="2671" t="n"/>
      <c r="AM36" s="2671" t="n"/>
      <c r="AN36" s="2671" t="n"/>
      <c r="AO36" s="2671" t="n"/>
      <c r="AP36" s="2779" t="n"/>
      <c r="AQ36" s="2779" t="n"/>
      <c r="AR36" s="2671" t="n"/>
      <c r="AS36" s="353" t="n"/>
      <c r="AT36" s="482" t="n"/>
      <c r="AU36" s="2671" t="n"/>
      <c r="AV36" s="2671" t="n"/>
      <c r="AW36" s="2671" t="n"/>
      <c r="AX36" s="2779" t="n"/>
      <c r="AY36" s="2779" t="n"/>
      <c r="AZ36" s="2671" t="n"/>
      <c r="BA36" s="353" t="n"/>
      <c r="BB36" s="482" t="n"/>
      <c r="BC36" s="2671" t="n"/>
      <c r="BD36" s="2671" t="n"/>
      <c r="BE36" s="2671" t="n"/>
      <c r="BF36" s="2779" t="n"/>
      <c r="BG36" s="2779" t="n"/>
      <c r="BH36" s="2671" t="n"/>
      <c r="BI36" s="353" t="n"/>
      <c r="BJ36" s="482" t="n"/>
      <c r="BK36" s="2671" t="n"/>
      <c r="BL36" s="2671" t="n"/>
      <c r="BM36" s="2671" t="n"/>
      <c r="BN36" s="2671" t="n"/>
      <c r="BO36" s="2779" t="n"/>
      <c r="BP36" s="2779" t="n"/>
      <c r="BQ36" s="2671" t="n"/>
      <c r="BR36" s="353" t="n"/>
      <c r="BS36" s="2862" t="n"/>
      <c r="BT36" s="2671" t="n"/>
      <c r="BU36" s="2671" t="n"/>
      <c r="BV36" s="2671" t="n"/>
      <c r="BW36" s="2779" t="n"/>
      <c r="BX36" s="2779" t="n"/>
      <c r="BY36" s="2671" t="n"/>
      <c r="BZ36" s="353" t="n"/>
      <c r="CA36" s="2862" t="n"/>
      <c r="CB36" s="2671" t="n"/>
      <c r="CC36" s="2671" t="n"/>
      <c r="CD36" s="2671" t="n"/>
      <c r="CE36" s="2779" t="n"/>
      <c r="CF36" s="2779" t="n"/>
      <c r="CG36" s="2671" t="n"/>
      <c r="CH36" s="353" t="n"/>
      <c r="CI36" s="2862" t="n"/>
      <c r="CJ36" s="2671" t="n"/>
      <c r="CK36" s="2671" t="n"/>
      <c r="CL36" s="2671" t="n"/>
      <c r="CM36" s="2779" t="n"/>
      <c r="CN36" s="2779" t="n"/>
      <c r="CO36" s="2671" t="n"/>
      <c r="CP36" s="353" t="n"/>
      <c r="CQ36" s="482" t="n"/>
      <c r="CR36" s="2690" t="n">
        <v>0</v>
      </c>
      <c r="CS36" s="2690" t="n">
        <v>63.22634864145061</v>
      </c>
      <c r="CT36" s="2690" t="n">
        <v>16.09581920074363</v>
      </c>
      <c r="CU36" s="2690" t="n">
        <v>-63.22634864145061</v>
      </c>
      <c r="CV36" s="2690" t="n">
        <v>-16.09581920074363</v>
      </c>
      <c r="CW36" s="2690" t="n">
        <v>0</v>
      </c>
      <c r="CX36" s="353">
        <f>IFERROR(+CR36/CW36-1,"-")</f>
        <v/>
      </c>
      <c r="CY36" s="70" t="n"/>
      <c r="CZ36" s="2864" t="n">
        <v>200</v>
      </c>
      <c r="DA36" s="2671" t="n">
        <v>200.0000000000001</v>
      </c>
      <c r="DB36" s="2671" t="n"/>
      <c r="DC36" s="2671" t="n"/>
      <c r="DD36" s="2671" t="n">
        <v>0</v>
      </c>
      <c r="DE36" s="353" t="n"/>
      <c r="DF36" s="353" t="n"/>
      <c r="DG36" s="353" t="n"/>
      <c r="DH36" s="353" t="n"/>
      <c r="DI36" s="534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904">
        <f>0/(10^6)</f>
        <v/>
      </c>
      <c r="DO36" s="2653">
        <f>DN36-CR36</f>
        <v/>
      </c>
      <c r="DX36" s="2847">
        <f>(CS36-CZ36)*10^6</f>
        <v/>
      </c>
      <c r="DY36" s="2847">
        <f>(CT36-DC36)*10^6</f>
        <v/>
      </c>
      <c r="DZ36" s="2847">
        <f>(CW36-DD36)*10^6</f>
        <v/>
      </c>
    </row>
    <row customHeight="1" ht="15" r="37">
      <c r="A37" s="431" t="n"/>
      <c r="B37" s="440" t="inlineStr">
        <is>
          <t>Terrains et Batiments</t>
        </is>
      </c>
      <c r="C37" s="425" t="inlineStr">
        <is>
          <t>CAP31</t>
        </is>
      </c>
      <c r="D37" s="2671" t="n">
        <v>0</v>
      </c>
      <c r="E37" s="2671" t="n">
        <v>39.07424652495731</v>
      </c>
      <c r="F37" s="2671" t="n">
        <v>-39.07424652495731</v>
      </c>
      <c r="G37" s="2671" t="n">
        <v>0</v>
      </c>
      <c r="H37" s="353" t="n"/>
      <c r="I37" s="3832" t="n"/>
      <c r="J37" s="2671" t="n">
        <v>3.7</v>
      </c>
      <c r="K37" s="2671" t="n">
        <v>37.21023139845175</v>
      </c>
      <c r="L37" s="2671" t="n">
        <v>-33.51023139845175</v>
      </c>
      <c r="M37" s="2671" t="n">
        <v>0</v>
      </c>
      <c r="N37" s="353" t="n"/>
      <c r="O37" s="2862" t="n"/>
      <c r="P37" s="2671" t="n">
        <v>169.215</v>
      </c>
      <c r="Q37" s="2671" t="n">
        <v>41.54184567835846</v>
      </c>
      <c r="R37" s="2671" t="n">
        <v>127.6731543216415</v>
      </c>
      <c r="S37" s="2671" t="n">
        <v>0</v>
      </c>
      <c r="T37" s="353" t="n"/>
      <c r="U37" s="2862" t="n"/>
      <c r="V37" s="2674" t="n">
        <v>27.15</v>
      </c>
      <c r="W37" s="2674" t="n">
        <v>40.2395480018591</v>
      </c>
      <c r="X37" s="2674" t="n">
        <v>40.23954800185907</v>
      </c>
      <c r="Y37" s="2674" t="n">
        <v>-13.0895480018591</v>
      </c>
      <c r="Z37" s="2674" t="n">
        <v>-13.08954800185907</v>
      </c>
      <c r="AA37" s="2674" t="n">
        <v>2.071875</v>
      </c>
      <c r="AB37" s="353" t="n">
        <v>12.10407239819004</v>
      </c>
      <c r="AC37" s="2862" t="n"/>
      <c r="AD37" s="2671" t="n"/>
      <c r="AE37" s="2671" t="n"/>
      <c r="AF37" s="2671" t="n"/>
      <c r="AG37" s="2779" t="n"/>
      <c r="AH37" s="2690" t="n"/>
      <c r="AI37" s="2671" t="n"/>
      <c r="AJ37" s="353" t="n"/>
      <c r="AK37" s="482" t="n"/>
      <c r="AL37" s="2671" t="n"/>
      <c r="AM37" s="2671" t="n"/>
      <c r="AN37" s="2671" t="n"/>
      <c r="AO37" s="2671" t="n"/>
      <c r="AP37" s="2779" t="n"/>
      <c r="AQ37" s="2779" t="n"/>
      <c r="AR37" s="2671" t="n"/>
      <c r="AS37" s="353" t="n"/>
      <c r="AT37" s="482" t="n"/>
      <c r="AU37" s="2671" t="n"/>
      <c r="AV37" s="2671" t="n"/>
      <c r="AW37" s="2671" t="n"/>
      <c r="AX37" s="2779" t="n"/>
      <c r="AY37" s="2779" t="n"/>
      <c r="AZ37" s="2671" t="n"/>
      <c r="BA37" s="353" t="n"/>
      <c r="BB37" s="482" t="n"/>
      <c r="BC37" s="2671" t="n"/>
      <c r="BD37" s="2671" t="n"/>
      <c r="BE37" s="2671" t="n"/>
      <c r="BF37" s="2779" t="n"/>
      <c r="BG37" s="2779" t="n"/>
      <c r="BH37" s="2671" t="n"/>
      <c r="BI37" s="353" t="n"/>
      <c r="BJ37" s="482" t="n"/>
      <c r="BK37" s="2671" t="n"/>
      <c r="BL37" s="2671" t="n"/>
      <c r="BM37" s="2671" t="n"/>
      <c r="BN37" s="2671" t="n"/>
      <c r="BO37" s="2779" t="n"/>
      <c r="BP37" s="2779" t="n"/>
      <c r="BQ37" s="2671" t="n"/>
      <c r="BR37" s="353" t="n"/>
      <c r="BS37" s="2862" t="n"/>
      <c r="BT37" s="2671" t="n"/>
      <c r="BU37" s="2671" t="n"/>
      <c r="BV37" s="2671" t="n"/>
      <c r="BW37" s="2779" t="n"/>
      <c r="BX37" s="2779" t="n"/>
      <c r="BY37" s="2671" t="n"/>
      <c r="BZ37" s="353" t="n"/>
      <c r="CA37" s="2862" t="n"/>
      <c r="CB37" s="2671" t="n"/>
      <c r="CC37" s="2671" t="n"/>
      <c r="CD37" s="2671" t="n"/>
      <c r="CE37" s="2779" t="n"/>
      <c r="CF37" s="2779" t="n"/>
      <c r="CG37" s="2671" t="n"/>
      <c r="CH37" s="353" t="n"/>
      <c r="CI37" s="2862" t="n"/>
      <c r="CJ37" s="2671" t="n"/>
      <c r="CK37" s="2671" t="n"/>
      <c r="CL37" s="2671" t="n"/>
      <c r="CM37" s="2779" t="n"/>
      <c r="CN37" s="2779" t="n"/>
      <c r="CO37" s="2671" t="n"/>
      <c r="CP37" s="353" t="n"/>
      <c r="CQ37" s="482" t="n"/>
      <c r="CR37" s="2690" t="n">
        <v>200.065</v>
      </c>
      <c r="CS37" s="2690" t="n">
        <v>158.0658716036266</v>
      </c>
      <c r="CT37" s="2690" t="n">
        <v>213.1545480018591</v>
      </c>
      <c r="CU37" s="2690" t="n">
        <v>41.99912839637338</v>
      </c>
      <c r="CV37" s="2690" t="n">
        <v>-13.08954800185907</v>
      </c>
      <c r="CW37" s="2690" t="n">
        <v>2.071875</v>
      </c>
      <c r="CX37" s="353">
        <f>IFERROR(+CR37/CW37-1,"-")</f>
        <v/>
      </c>
      <c r="CY37" s="3833" t="n"/>
      <c r="CZ37" s="2864" t="n">
        <v>500</v>
      </c>
      <c r="DA37" s="2671" t="n">
        <v>500.0000000000001</v>
      </c>
      <c r="DB37" s="2671" t="n"/>
      <c r="DC37" s="2671" t="n"/>
      <c r="DD37" s="2671" t="n">
        <v>840.4009159999999</v>
      </c>
      <c r="DE37" s="353">
        <f>+CZ37/DD37-1</f>
        <v/>
      </c>
      <c r="DF37" s="353">
        <f>+DA37/DD37-1</f>
        <v/>
      </c>
      <c r="DG37" s="353">
        <f>+DB37/DD37-1</f>
        <v/>
      </c>
      <c r="DH37" s="353">
        <f>+DC37/DD37-1</f>
        <v/>
      </c>
      <c r="DI37" s="534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904" t="n">
        <v>364.6338</v>
      </c>
      <c r="DO37" s="2653">
        <f>DN37-CR37</f>
        <v/>
      </c>
      <c r="DX37" s="2847">
        <f>(CS37-CZ37)*10^6</f>
        <v/>
      </c>
      <c r="DY37" s="2847">
        <f>(CT37-DC37)*10^6</f>
        <v/>
      </c>
      <c r="DZ37" s="2847">
        <f>(CW37-DD37)*10^6</f>
        <v/>
      </c>
    </row>
    <row customHeight="1" ht="15" r="38">
      <c r="A38" s="443" t="n"/>
      <c r="B38" s="440" t="inlineStr">
        <is>
          <t>Transport</t>
        </is>
      </c>
      <c r="C38" s="425" t="inlineStr">
        <is>
          <t>CAP32</t>
        </is>
      </c>
      <c r="D38" s="2671" t="n">
        <v>1.56</v>
      </c>
      <c r="E38" s="2671" t="n">
        <v>0</v>
      </c>
      <c r="F38" s="2671" t="n">
        <v>1.56</v>
      </c>
      <c r="G38" s="2671" t="n">
        <v>0</v>
      </c>
      <c r="H38" s="353" t="n"/>
      <c r="I38" s="60" t="n"/>
      <c r="J38" s="2671" t="n">
        <v>0</v>
      </c>
      <c r="K38" s="2671" t="n">
        <v>0</v>
      </c>
      <c r="L38" s="2671" t="n">
        <v>0</v>
      </c>
      <c r="M38" s="2671" t="n">
        <v>0</v>
      </c>
      <c r="N38" s="353" t="n"/>
      <c r="O38" s="2862" t="n"/>
      <c r="P38" s="2671" t="n">
        <v>0</v>
      </c>
      <c r="Q38" s="2671" t="n">
        <v>0</v>
      </c>
      <c r="R38" s="2671" t="n">
        <v>0</v>
      </c>
      <c r="S38" s="2671" t="n">
        <v>0</v>
      </c>
      <c r="T38" s="353" t="n"/>
      <c r="U38" s="2862" t="n"/>
      <c r="V38" s="2674" t="n">
        <v>0</v>
      </c>
      <c r="W38" s="2674" t="n">
        <v>0</v>
      </c>
      <c r="X38" s="2674" t="n">
        <v>0</v>
      </c>
      <c r="Y38" s="2674" t="n">
        <v>0</v>
      </c>
      <c r="Z38" s="2674" t="n">
        <v>0</v>
      </c>
      <c r="AA38" s="2674" t="n">
        <v>0</v>
      </c>
      <c r="AB38" s="353" t="n"/>
      <c r="AC38" s="2862" t="n"/>
      <c r="AD38" s="2671" t="n"/>
      <c r="AE38" s="2671" t="n"/>
      <c r="AF38" s="2671" t="n"/>
      <c r="AG38" s="2779" t="n"/>
      <c r="AH38" s="2690" t="n"/>
      <c r="AI38" s="2671" t="n"/>
      <c r="AJ38" s="353" t="n"/>
      <c r="AK38" s="482" t="n"/>
      <c r="AL38" s="2671" t="n"/>
      <c r="AM38" s="2671" t="n"/>
      <c r="AN38" s="2671" t="n"/>
      <c r="AO38" s="2671" t="n"/>
      <c r="AP38" s="2779" t="n"/>
      <c r="AQ38" s="2779" t="n"/>
      <c r="AR38" s="2671" t="n"/>
      <c r="AS38" s="353" t="n"/>
      <c r="AT38" s="482" t="n"/>
      <c r="AU38" s="2671" t="n"/>
      <c r="AV38" s="2671" t="n"/>
      <c r="AW38" s="2671" t="n"/>
      <c r="AX38" s="2779" t="n"/>
      <c r="AY38" s="2779" t="n"/>
      <c r="AZ38" s="2671" t="n"/>
      <c r="BA38" s="353" t="n"/>
      <c r="BB38" s="482" t="n"/>
      <c r="BC38" s="2671" t="n"/>
      <c r="BD38" s="2671" t="n"/>
      <c r="BE38" s="2671" t="n"/>
      <c r="BF38" s="2779" t="n"/>
      <c r="BG38" s="2779" t="n"/>
      <c r="BH38" s="2671" t="n"/>
      <c r="BI38" s="353" t="n"/>
      <c r="BJ38" s="482" t="n"/>
      <c r="BK38" s="2671" t="n"/>
      <c r="BL38" s="2671" t="n"/>
      <c r="BM38" s="2671" t="n"/>
      <c r="BN38" s="2671" t="n"/>
      <c r="BO38" s="2779" t="n"/>
      <c r="BP38" s="2779" t="n"/>
      <c r="BQ38" s="2671" t="n"/>
      <c r="BR38" s="353" t="n"/>
      <c r="BS38" s="2862" t="n"/>
      <c r="BT38" s="2671" t="n"/>
      <c r="BU38" s="2671" t="n"/>
      <c r="BV38" s="2671" t="n"/>
      <c r="BW38" s="2779" t="n"/>
      <c r="BX38" s="2779" t="n"/>
      <c r="BY38" s="2671" t="n"/>
      <c r="BZ38" s="353" t="n"/>
      <c r="CA38" s="2862" t="n"/>
      <c r="CB38" s="2671" t="n"/>
      <c r="CC38" s="2671" t="n"/>
      <c r="CD38" s="2671" t="n"/>
      <c r="CE38" s="2779" t="n"/>
      <c r="CF38" s="2779" t="n"/>
      <c r="CG38" s="2671" t="n"/>
      <c r="CH38" s="353" t="n"/>
      <c r="CI38" s="2862" t="n"/>
      <c r="CJ38" s="2671" t="n"/>
      <c r="CK38" s="2671" t="n"/>
      <c r="CL38" s="2671" t="n"/>
      <c r="CM38" s="2779" t="n"/>
      <c r="CN38" s="2779" t="n"/>
      <c r="CO38" s="2671" t="n"/>
      <c r="CP38" s="353" t="n"/>
      <c r="CQ38" s="482" t="n"/>
      <c r="CR38" s="2690" t="n">
        <v>1.56</v>
      </c>
      <c r="CS38" s="2690" t="n">
        <v>0</v>
      </c>
      <c r="CT38" s="2690" t="n">
        <v>1.56</v>
      </c>
      <c r="CU38" s="2690" t="n">
        <v>1.56</v>
      </c>
      <c r="CV38" s="2690" t="n">
        <v>0</v>
      </c>
      <c r="CW38" s="2690" t="n">
        <v>0</v>
      </c>
      <c r="CX38" s="353">
        <f>IFERROR(+CR38/CW38-1,"-")</f>
        <v/>
      </c>
      <c r="CY38" s="70" t="n"/>
      <c r="CZ38" s="2864" t="n"/>
      <c r="DA38" s="2671" t="n">
        <v>0</v>
      </c>
      <c r="DB38" s="2671" t="n"/>
      <c r="DC38" s="2671" t="n"/>
      <c r="DD38" s="2671" t="n">
        <v>0</v>
      </c>
      <c r="DE38" s="353" t="n"/>
      <c r="DF38" s="353" t="n"/>
      <c r="DG38" s="353" t="n"/>
      <c r="DH38" s="353" t="n"/>
      <c r="DI38" s="534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904" t="n">
        <v>0</v>
      </c>
      <c r="DO38" s="2653">
        <f>DN38-CR38</f>
        <v/>
      </c>
      <c r="DX38" s="2847">
        <f>(CS38-CZ38)*10^6</f>
        <v/>
      </c>
      <c r="DY38" s="2847">
        <f>(CT38-DC38)*10^6</f>
        <v/>
      </c>
      <c r="DZ38" s="2847">
        <f>(CW38-DD38)*10^6</f>
        <v/>
      </c>
    </row>
    <row customHeight="1" ht="15" r="39">
      <c r="A39" s="443" t="n"/>
      <c r="B39" s="440" t="inlineStr">
        <is>
          <t>Autres(mat. Bureau, bureautique,…)</t>
        </is>
      </c>
      <c r="C39" s="425" t="inlineStr">
        <is>
          <t>CAP33</t>
        </is>
      </c>
      <c r="D39" s="2671" t="n">
        <v>0</v>
      </c>
      <c r="E39" s="2671" t="n">
        <v>23.44454791497439</v>
      </c>
      <c r="F39" s="2671" t="n">
        <v>-23.44454791497439</v>
      </c>
      <c r="G39" s="2671" t="n">
        <v>0</v>
      </c>
      <c r="H39" s="353" t="n"/>
      <c r="I39" s="60" t="n"/>
      <c r="J39" s="2671" t="n">
        <v>0</v>
      </c>
      <c r="K39" s="2671" t="n">
        <v>22.32613883907105</v>
      </c>
      <c r="L39" s="2671" t="n">
        <v>-22.32613883907105</v>
      </c>
      <c r="M39" s="2671" t="n">
        <v>0</v>
      </c>
      <c r="N39" s="353" t="n"/>
      <c r="O39" s="2862" t="n"/>
      <c r="P39" s="2671" t="n">
        <v>0</v>
      </c>
      <c r="Q39" s="2671" t="n">
        <v>24.92510740701507</v>
      </c>
      <c r="R39" s="2671" t="n">
        <v>-24.92510740701507</v>
      </c>
      <c r="S39" s="2671" t="n">
        <v>0</v>
      </c>
      <c r="T39" s="353" t="n"/>
      <c r="U39" s="2862" t="n"/>
      <c r="V39" s="2674" t="n">
        <v>0</v>
      </c>
      <c r="W39" s="2674" t="n">
        <v>24.1437288011154</v>
      </c>
      <c r="X39" s="2674" t="n">
        <v>24.14372880111544</v>
      </c>
      <c r="Y39" s="2674" t="n">
        <v>-24.1437288011154</v>
      </c>
      <c r="Z39" s="2674" t="n">
        <v>-24.14372880111544</v>
      </c>
      <c r="AA39" s="2674" t="n">
        <v>0</v>
      </c>
      <c r="AB39" s="353" t="n"/>
      <c r="AC39" s="2862" t="n"/>
      <c r="AD39" s="2671" t="n"/>
      <c r="AE39" s="2671" t="n"/>
      <c r="AF39" s="2671" t="n"/>
      <c r="AG39" s="2779" t="n"/>
      <c r="AH39" s="2690" t="n"/>
      <c r="AI39" s="2671" t="n"/>
      <c r="AJ39" s="353" t="n"/>
      <c r="AK39" s="482" t="n"/>
      <c r="AL39" s="2671" t="n"/>
      <c r="AM39" s="2671" t="n"/>
      <c r="AN39" s="2671" t="n"/>
      <c r="AO39" s="2671" t="n"/>
      <c r="AP39" s="2779" t="n"/>
      <c r="AQ39" s="2779" t="n"/>
      <c r="AR39" s="2671" t="n"/>
      <c r="AS39" s="353" t="n"/>
      <c r="AT39" s="482" t="n"/>
      <c r="AU39" s="2671" t="n"/>
      <c r="AV39" s="2671" t="n"/>
      <c r="AW39" s="2671" t="n"/>
      <c r="AX39" s="2779" t="n"/>
      <c r="AY39" s="2779" t="n"/>
      <c r="AZ39" s="2671" t="n"/>
      <c r="BA39" s="353" t="n"/>
      <c r="BB39" s="482" t="n"/>
      <c r="BC39" s="2671" t="n"/>
      <c r="BD39" s="2671" t="n"/>
      <c r="BE39" s="2671" t="n"/>
      <c r="BF39" s="2779" t="n"/>
      <c r="BG39" s="2779" t="n"/>
      <c r="BH39" s="2671" t="n"/>
      <c r="BI39" s="353" t="n"/>
      <c r="BJ39" s="482" t="n"/>
      <c r="BK39" s="2671" t="n"/>
      <c r="BL39" s="2671" t="n"/>
      <c r="BM39" s="2671" t="n"/>
      <c r="BN39" s="2671" t="n"/>
      <c r="BO39" s="2779" t="n"/>
      <c r="BP39" s="2779" t="n"/>
      <c r="BQ39" s="2671" t="n"/>
      <c r="BR39" s="353" t="n"/>
      <c r="BS39" s="2862" t="n"/>
      <c r="BT39" s="2671" t="n"/>
      <c r="BU39" s="2671" t="n"/>
      <c r="BV39" s="2671" t="n"/>
      <c r="BW39" s="2779" t="n"/>
      <c r="BX39" s="2779" t="n"/>
      <c r="BY39" s="2671" t="n"/>
      <c r="BZ39" s="353" t="n"/>
      <c r="CA39" s="2862" t="n"/>
      <c r="CB39" s="2671" t="n"/>
      <c r="CC39" s="2671" t="n"/>
      <c r="CD39" s="2671" t="n"/>
      <c r="CE39" s="2779" t="n"/>
      <c r="CF39" s="2779" t="n"/>
      <c r="CG39" s="2671" t="n"/>
      <c r="CH39" s="353" t="n"/>
      <c r="CI39" s="2862" t="n"/>
      <c r="CJ39" s="2671" t="n"/>
      <c r="CK39" s="2671" t="n"/>
      <c r="CL39" s="2671" t="n"/>
      <c r="CM39" s="2779" t="n"/>
      <c r="CN39" s="2779" t="n"/>
      <c r="CO39" s="2671" t="n"/>
      <c r="CP39" s="353" t="n"/>
      <c r="CQ39" s="482" t="n"/>
      <c r="CR39" s="2690" t="n">
        <v>0</v>
      </c>
      <c r="CS39" s="2690" t="n">
        <v>94.83952296217592</v>
      </c>
      <c r="CT39" s="2690" t="n">
        <v>24.14372880111544</v>
      </c>
      <c r="CU39" s="2690" t="n">
        <v>-94.83952296217592</v>
      </c>
      <c r="CV39" s="2690" t="n">
        <v>-24.14372880111544</v>
      </c>
      <c r="CW39" s="2690" t="n">
        <v>0</v>
      </c>
      <c r="CX39" s="353">
        <f>IFERROR(+CR39/CW39-1,"-")</f>
        <v/>
      </c>
      <c r="CY39" s="70" t="n"/>
      <c r="CZ39" s="2864" t="n">
        <v>300</v>
      </c>
      <c r="DA39" s="2671" t="n">
        <v>300.0000000000001</v>
      </c>
      <c r="DB39" s="2671" t="n"/>
      <c r="DC39" s="2671" t="n"/>
      <c r="DD39" s="2671" t="n">
        <v>0</v>
      </c>
      <c r="DE39" s="353" t="n"/>
      <c r="DF39" s="353" t="n"/>
      <c r="DG39" s="353" t="n"/>
      <c r="DH39" s="353" t="n"/>
      <c r="DI39" s="534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904" t="n">
        <v>2.806203</v>
      </c>
      <c r="DO39" s="2653">
        <f>DN39-CR39</f>
        <v/>
      </c>
      <c r="DX39" s="2847">
        <f>(CS39-CZ39)*10^6</f>
        <v/>
      </c>
      <c r="DY39" s="2847">
        <f>(CT39-DC39)*10^6</f>
        <v/>
      </c>
      <c r="DZ39" s="2847">
        <f>(CW39-DD39)*10^6</f>
        <v/>
      </c>
    </row>
    <row customHeight="1" ht="15" r="40">
      <c r="A40" s="443" t="n"/>
      <c r="B40" s="440" t="inlineStr">
        <is>
          <t>Materiel bureautique</t>
        </is>
      </c>
      <c r="C40" s="425" t="inlineStr">
        <is>
          <t>CAP34</t>
        </is>
      </c>
      <c r="D40" s="2861" t="n">
        <v>0.974404</v>
      </c>
      <c r="E40" s="2671" t="n">
        <v>0</v>
      </c>
      <c r="F40" s="2671" t="n">
        <v>0.974404</v>
      </c>
      <c r="G40" s="2671" t="n">
        <v>0</v>
      </c>
      <c r="H40" s="353" t="n"/>
      <c r="I40" s="60" t="n"/>
      <c r="J40" s="2861" t="n">
        <v>0</v>
      </c>
      <c r="K40" s="2671" t="n">
        <v>0</v>
      </c>
      <c r="L40" s="2671" t="n">
        <v>0</v>
      </c>
      <c r="M40" s="2671" t="n">
        <v>0</v>
      </c>
      <c r="N40" s="353" t="n"/>
      <c r="O40" s="2862" t="n"/>
      <c r="P40" s="2861" t="n">
        <v>0</v>
      </c>
      <c r="Q40" s="2671" t="n">
        <v>0</v>
      </c>
      <c r="R40" s="2671" t="n">
        <v>0</v>
      </c>
      <c r="S40" s="2671" t="n">
        <v>0.58875</v>
      </c>
      <c r="T40" s="353" t="n">
        <v>-1</v>
      </c>
      <c r="U40" s="2862" t="n"/>
      <c r="V40" s="3256" t="n">
        <v>0</v>
      </c>
      <c r="W40" s="2674" t="n">
        <v>0</v>
      </c>
      <c r="X40" s="2674" t="n">
        <v>0</v>
      </c>
      <c r="Y40" s="2674" t="n">
        <v>0</v>
      </c>
      <c r="Z40" s="2674" t="n">
        <v>0</v>
      </c>
      <c r="AA40" s="2674" t="n">
        <v>0</v>
      </c>
      <c r="AB40" s="353" t="n"/>
      <c r="AC40" s="2862" t="n"/>
      <c r="AD40" s="2861" t="n"/>
      <c r="AE40" s="2671" t="n"/>
      <c r="AF40" s="2671" t="n"/>
      <c r="AG40" s="2779" t="n"/>
      <c r="AH40" s="2690" t="n"/>
      <c r="AI40" s="2671" t="n"/>
      <c r="AJ40" s="353" t="n"/>
      <c r="AK40" s="482" t="n"/>
      <c r="AL40" s="2861" t="n"/>
      <c r="AM40" s="2671" t="n"/>
      <c r="AN40" s="2671" t="n"/>
      <c r="AO40" s="2671" t="n"/>
      <c r="AP40" s="2779" t="n"/>
      <c r="AQ40" s="2779" t="n"/>
      <c r="AR40" s="2671" t="n"/>
      <c r="AS40" s="353" t="n"/>
      <c r="AT40" s="482" t="n"/>
      <c r="AU40" s="2861" t="n"/>
      <c r="AV40" s="2671" t="n"/>
      <c r="AW40" s="2671" t="n"/>
      <c r="AX40" s="2779" t="n"/>
      <c r="AY40" s="2779" t="n"/>
      <c r="AZ40" s="2671" t="n"/>
      <c r="BA40" s="353" t="n"/>
      <c r="BB40" s="482" t="n"/>
      <c r="BC40" s="2861" t="n"/>
      <c r="BD40" s="2671" t="n"/>
      <c r="BE40" s="2671" t="n"/>
      <c r="BF40" s="2779" t="n"/>
      <c r="BG40" s="2779" t="n"/>
      <c r="BH40" s="2671" t="n"/>
      <c r="BI40" s="353" t="n"/>
      <c r="BJ40" s="482" t="n"/>
      <c r="BK40" s="2861" t="n"/>
      <c r="BL40" s="2671" t="n"/>
      <c r="BM40" s="2671" t="n"/>
      <c r="BN40" s="2671" t="n"/>
      <c r="BO40" s="2779" t="n"/>
      <c r="BP40" s="2779" t="n"/>
      <c r="BQ40" s="2671" t="n"/>
      <c r="BR40" s="353" t="n"/>
      <c r="BS40" s="2862" t="n"/>
      <c r="BT40" s="2861" t="n"/>
      <c r="BU40" s="2671" t="n"/>
      <c r="BV40" s="2671" t="n"/>
      <c r="BW40" s="2779" t="n"/>
      <c r="BX40" s="2779" t="n"/>
      <c r="BY40" s="2671" t="n"/>
      <c r="BZ40" s="353" t="n"/>
      <c r="CA40" s="2862" t="n"/>
      <c r="CB40" s="2861" t="n"/>
      <c r="CC40" s="2671" t="n"/>
      <c r="CD40" s="2671" t="n"/>
      <c r="CE40" s="2779" t="n"/>
      <c r="CF40" s="2779" t="n"/>
      <c r="CG40" s="2671" t="n"/>
      <c r="CH40" s="353" t="n"/>
      <c r="CI40" s="2862" t="n"/>
      <c r="CJ40" s="2861" t="n"/>
      <c r="CK40" s="2671" t="n"/>
      <c r="CL40" s="2671" t="n"/>
      <c r="CM40" s="2779" t="n"/>
      <c r="CN40" s="2779" t="n"/>
      <c r="CO40" s="2671" t="n"/>
      <c r="CP40" s="353" t="n"/>
      <c r="CQ40" s="482" t="n"/>
      <c r="CR40" s="2690" t="n">
        <v>0.974404</v>
      </c>
      <c r="CS40" s="2690" t="n">
        <v>0</v>
      </c>
      <c r="CT40" s="2690" t="n">
        <v>0.974404</v>
      </c>
      <c r="CU40" s="2690" t="n">
        <v>0.974404</v>
      </c>
      <c r="CV40" s="2690" t="n">
        <v>0</v>
      </c>
      <c r="CW40" s="2690" t="n">
        <v>0.58875</v>
      </c>
      <c r="CX40" s="353">
        <f>IFERROR(+CR40/CW40-1,"-")</f>
        <v/>
      </c>
      <c r="CY40" s="70" t="n"/>
      <c r="CZ40" s="2864" t="n"/>
      <c r="DA40" s="2671" t="n">
        <v>0</v>
      </c>
      <c r="DB40" s="2671" t="n"/>
      <c r="DC40" s="2671" t="n"/>
      <c r="DD40" s="2671" t="n">
        <v>3.9522</v>
      </c>
      <c r="DE40" s="353">
        <f>+CZ40/DD40-1</f>
        <v/>
      </c>
      <c r="DF40" s="353">
        <f>+DA40/DD40-1</f>
        <v/>
      </c>
      <c r="DG40" s="353">
        <f>+DB40/DD40-1</f>
        <v/>
      </c>
      <c r="DH40" s="353">
        <f>+DC40/DD40-1</f>
        <v/>
      </c>
      <c r="DI40" s="534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3842" t="n">
        <v>7.294191</v>
      </c>
      <c r="DO40" s="2653">
        <f>DN40-CR40</f>
        <v/>
      </c>
      <c r="DX40" s="2847">
        <f>(CS40-CZ40)*10^6</f>
        <v/>
      </c>
      <c r="DY40" s="2847">
        <f>(CT40-DC40)*10^6</f>
        <v/>
      </c>
      <c r="DZ40" s="2847">
        <f>(CW40-DD40)*10^6</f>
        <v/>
      </c>
    </row>
    <row customHeight="1" ht="15" r="41">
      <c r="A41" s="435" t="n"/>
      <c r="B41" s="441" t="inlineStr">
        <is>
          <t>Mobilier de bureau</t>
        </is>
      </c>
      <c r="C41" s="425" t="inlineStr">
        <is>
          <t>CAP35</t>
        </is>
      </c>
      <c r="D41" s="2944" t="n">
        <v>1.85</v>
      </c>
      <c r="E41" s="3835" t="n">
        <v>0</v>
      </c>
      <c r="F41" s="3835" t="n">
        <v>1.85</v>
      </c>
      <c r="G41" s="3835" t="n">
        <v>0</v>
      </c>
      <c r="H41" s="451" t="n"/>
      <c r="I41" s="3843" t="n"/>
      <c r="J41" s="2944" t="n">
        <v>0</v>
      </c>
      <c r="K41" s="3835" t="n">
        <v>0</v>
      </c>
      <c r="L41" s="3835" t="n">
        <v>0</v>
      </c>
      <c r="M41" s="3835" t="n">
        <v>0</v>
      </c>
      <c r="N41" s="451" t="n"/>
      <c r="O41" s="3427" t="n"/>
      <c r="P41" s="2944" t="n">
        <v>10.917092</v>
      </c>
      <c r="Q41" s="3835" t="n">
        <v>0</v>
      </c>
      <c r="R41" s="3835" t="n">
        <v>10.917092</v>
      </c>
      <c r="S41" s="3835" t="n">
        <v>0</v>
      </c>
      <c r="T41" s="451" t="n"/>
      <c r="U41" s="3427" t="n"/>
      <c r="V41" s="3302" t="n">
        <v>0</v>
      </c>
      <c r="W41" s="3302" t="n">
        <v>0</v>
      </c>
      <c r="X41" s="3302" t="n">
        <v>0</v>
      </c>
      <c r="Y41" s="3302" t="n">
        <v>0</v>
      </c>
      <c r="Z41" s="3302" t="n">
        <v>0</v>
      </c>
      <c r="AA41" s="3302" t="n">
        <v>0</v>
      </c>
      <c r="AB41" s="451" t="n"/>
      <c r="AC41" s="3427" t="n"/>
      <c r="AD41" s="2944" t="n"/>
      <c r="AE41" s="3835" t="n"/>
      <c r="AF41" s="3835" t="n"/>
      <c r="AG41" s="2779" t="n"/>
      <c r="AH41" s="3835" t="n"/>
      <c r="AI41" s="3835" t="n"/>
      <c r="AJ41" s="451" t="n"/>
      <c r="AK41" s="487" t="n"/>
      <c r="AL41" s="2944" t="n"/>
      <c r="AM41" s="3835" t="n"/>
      <c r="AN41" s="3835" t="n"/>
      <c r="AO41" s="3835" t="n"/>
      <c r="AP41" s="2779" t="n"/>
      <c r="AQ41" s="2779" t="n"/>
      <c r="AR41" s="3835" t="n"/>
      <c r="AS41" s="451" t="n"/>
      <c r="AT41" s="487" t="n"/>
      <c r="AU41" s="2944" t="n"/>
      <c r="AV41" s="3835" t="n"/>
      <c r="AW41" s="3835" t="n"/>
      <c r="AX41" s="3835" t="n"/>
      <c r="AY41" s="3835" t="n"/>
      <c r="AZ41" s="3835" t="n"/>
      <c r="BA41" s="451" t="n"/>
      <c r="BB41" s="487" t="n"/>
      <c r="BC41" s="2944" t="n"/>
      <c r="BD41" s="3835" t="n"/>
      <c r="BE41" s="3835" t="n"/>
      <c r="BF41" s="3835" t="n"/>
      <c r="BG41" s="3835" t="n"/>
      <c r="BH41" s="3835" t="n"/>
      <c r="BI41" s="451" t="n"/>
      <c r="BJ41" s="487" t="n"/>
      <c r="BK41" s="2944" t="n"/>
      <c r="BL41" s="3835" t="n"/>
      <c r="BM41" s="3835" t="n"/>
      <c r="BN41" s="3835" t="n"/>
      <c r="BO41" s="3835" t="n"/>
      <c r="BP41" s="3835" t="n"/>
      <c r="BQ41" s="3835" t="n"/>
      <c r="BR41" s="451" t="n"/>
      <c r="BS41" s="3427" t="n"/>
      <c r="BT41" s="2944" t="n"/>
      <c r="BU41" s="3835" t="n"/>
      <c r="BV41" s="3835" t="n"/>
      <c r="BW41" s="3835" t="n"/>
      <c r="BX41" s="3835" t="n"/>
      <c r="BY41" s="3835" t="n"/>
      <c r="BZ41" s="451" t="n"/>
      <c r="CA41" s="3427" t="n"/>
      <c r="CB41" s="2944" t="n"/>
      <c r="CC41" s="3835" t="n"/>
      <c r="CD41" s="3835" t="n"/>
      <c r="CE41" s="3835" t="n"/>
      <c r="CF41" s="3835" t="n"/>
      <c r="CG41" s="3835" t="n"/>
      <c r="CH41" s="451" t="n"/>
      <c r="CI41" s="3427" t="n"/>
      <c r="CJ41" s="2944" t="n"/>
      <c r="CK41" s="3835" t="n"/>
      <c r="CL41" s="3835" t="n"/>
      <c r="CM41" s="3835" t="n"/>
      <c r="CN41" s="3835" t="n"/>
      <c r="CO41" s="3835" t="n"/>
      <c r="CP41" s="451" t="n"/>
      <c r="CQ41" s="487" t="n"/>
      <c r="CR41" s="3835" t="n">
        <v>12.767092</v>
      </c>
      <c r="CS41" s="3835" t="n">
        <v>0</v>
      </c>
      <c r="CT41" s="3835" t="n">
        <v>12.767092</v>
      </c>
      <c r="CU41" s="3835" t="n">
        <v>12.767092</v>
      </c>
      <c r="CV41" s="3835" t="n">
        <v>0</v>
      </c>
      <c r="CW41" s="3835" t="n">
        <v>0</v>
      </c>
      <c r="CX41" s="519">
        <f>IFERROR(+CR41/CW41-1,"-")</f>
        <v/>
      </c>
      <c r="CY41" s="3844" t="n"/>
      <c r="CZ41" s="3845" t="n"/>
      <c r="DA41" s="3846" t="n">
        <v>0</v>
      </c>
      <c r="DB41" s="3846" t="n"/>
      <c r="DC41" s="3846" t="n"/>
      <c r="DD41" s="3846" t="n">
        <v>7.481280999999999</v>
      </c>
      <c r="DE41" s="533">
        <f>+CZ41/DD41-1</f>
        <v/>
      </c>
      <c r="DF41" s="533">
        <f>+DA41/DD41-1</f>
        <v/>
      </c>
      <c r="DG41" s="533">
        <f>+DB41/DD41-1</f>
        <v/>
      </c>
      <c r="DH41" s="533">
        <f>+DC41/DD41-1</f>
        <v/>
      </c>
      <c r="DI41" s="534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3837" t="n">
        <v>28.9394</v>
      </c>
      <c r="DO41" s="2653">
        <f>DN41-CR41</f>
        <v/>
      </c>
      <c r="DX41" s="2847">
        <f>(CS41-CZ41)*10^6</f>
        <v/>
      </c>
      <c r="DY41" s="2847">
        <f>(CT41-DC41)*10^6</f>
        <v/>
      </c>
      <c r="DZ41" s="2847">
        <f>(CW41-DD41)*10^6</f>
        <v/>
      </c>
    </row>
    <row customHeight="1" ht="30" r="42">
      <c r="DA42" s="191" t="n"/>
      <c r="DI42" s="534" t="n"/>
      <c r="DX42" s="2847">
        <f>(CS42-CZ42)*10^6</f>
        <v/>
      </c>
      <c r="DY42" s="2847">
        <f>(CT42-DC42)*10^6</f>
        <v/>
      </c>
      <c r="DZ42" s="2847">
        <f>(CW42-DD42)*10^6</f>
        <v/>
      </c>
    </row>
    <row customHeight="1" ht="23.25" r="43">
      <c r="BZ43" s="496" t="n"/>
      <c r="CA43" s="496" t="n"/>
      <c r="CB43" s="496" t="n"/>
      <c r="CC43" s="496" t="n"/>
      <c r="CD43" s="496" t="n"/>
      <c r="CE43" s="496" t="n"/>
      <c r="CF43" s="496" t="n"/>
      <c r="CG43" s="496" t="n"/>
      <c r="CH43" s="496" t="n"/>
      <c r="CI43" s="496" t="n"/>
      <c r="CJ43" s="496" t="n"/>
      <c r="CK43" s="496" t="n"/>
      <c r="CL43" s="496" t="n"/>
      <c r="CM43" s="496" t="n"/>
      <c r="CN43" s="496" t="n"/>
      <c r="CO43" s="496" t="n"/>
      <c r="CP43" s="496" t="n"/>
      <c r="CQ43" s="496" t="n"/>
      <c r="CR43" s="3847" t="n"/>
      <c r="CS43" s="3847" t="n"/>
      <c r="CT43" s="3847" t="n"/>
      <c r="CU43" s="2757" t="n"/>
      <c r="CV43" s="2757" t="n"/>
      <c r="CW43" s="2771" t="n"/>
      <c r="CX43" s="496" t="n"/>
      <c r="CY43" s="418" t="n"/>
      <c r="CZ43" s="2771" t="n"/>
      <c r="DA43" s="2771" t="n"/>
      <c r="DB43" s="2771" t="n"/>
      <c r="DC43" s="2771" t="n"/>
      <c r="DD43" s="2756" t="n"/>
      <c r="DI43" s="534" t="n"/>
      <c r="DX43" s="2847">
        <f>(CS43-CZ43)*10^6</f>
        <v/>
      </c>
      <c r="DY43" s="2847">
        <f>(CT43-DC43)*10^6</f>
        <v/>
      </c>
      <c r="DZ43" s="2847">
        <f>(CW43-DD43)*10^6</f>
        <v/>
      </c>
    </row>
    <row customHeight="1" ht="20.25" r="44">
      <c r="BZ44" s="496" t="n"/>
      <c r="CA44" s="496" t="n"/>
      <c r="CB44" s="496" t="n"/>
      <c r="CC44" s="496" t="n"/>
      <c r="CD44" s="496" t="n"/>
      <c r="CE44" s="496" t="n"/>
      <c r="CF44" s="496" t="n"/>
      <c r="CG44" s="496" t="n"/>
      <c r="CH44" s="496" t="n"/>
      <c r="CI44" s="496" t="n"/>
      <c r="CJ44" s="496" t="n"/>
      <c r="CK44" s="496" t="n"/>
      <c r="CL44" s="496" t="n"/>
      <c r="CM44" s="496" t="n"/>
      <c r="CN44" s="496" t="n"/>
      <c r="CO44" s="496" t="n"/>
      <c r="CP44" s="496" t="n"/>
      <c r="CQ44" s="496" t="n"/>
      <c r="CR44" s="3847" t="n"/>
      <c r="CS44" s="3847" t="n"/>
      <c r="CT44" s="3014" t="n"/>
      <c r="CU44" s="3014" t="n"/>
      <c r="CV44" s="3014" t="n"/>
      <c r="CW44" s="3014" t="n"/>
      <c r="CX44" s="496" t="n"/>
      <c r="CY44" s="418" t="n"/>
      <c r="CZ44" s="3014" t="n"/>
      <c r="DA44" s="3014" t="n"/>
      <c r="DB44" s="3014" t="n"/>
      <c r="DC44" s="3014" t="n"/>
      <c r="DD44" s="3848" t="n"/>
      <c r="DI44" s="534" t="n"/>
      <c r="DX44" s="2847">
        <f>(CS44-CZ44)*10^6</f>
        <v/>
      </c>
      <c r="DY44" s="2847">
        <f>(CT44-DC44)*10^6</f>
        <v/>
      </c>
      <c r="DZ44" s="2847">
        <f>(CW44-DD44)*10^6</f>
        <v/>
      </c>
    </row>
    <row r="45">
      <c r="BZ45" s="496" t="n"/>
      <c r="CA45" s="496" t="n"/>
      <c r="CB45" s="496" t="n"/>
      <c r="CC45" s="496" t="n"/>
      <c r="CD45" s="496" t="n"/>
      <c r="CE45" s="496" t="n"/>
      <c r="CF45" s="496" t="n"/>
      <c r="CG45" s="496" t="n"/>
      <c r="CH45" s="496" t="n"/>
      <c r="CI45" s="496" t="n"/>
      <c r="CJ45" s="496" t="n"/>
      <c r="CK45" s="496" t="n"/>
      <c r="CL45" s="496" t="n"/>
      <c r="CM45" s="496" t="n"/>
      <c r="CN45" s="496" t="n"/>
      <c r="CO45" s="496" t="n"/>
      <c r="CP45" s="496" t="n"/>
      <c r="CQ45" s="496" t="n"/>
      <c r="CR45" s="3014" t="n"/>
      <c r="CS45" s="3014" t="n"/>
      <c r="CT45" s="3014" t="n"/>
      <c r="CU45" s="3014" t="n"/>
      <c r="CV45" s="3014" t="n"/>
      <c r="CW45" s="3014" t="n"/>
      <c r="CX45" s="496" t="n"/>
      <c r="CY45" s="418" t="n"/>
      <c r="CZ45" s="3014" t="n"/>
      <c r="DA45" s="3014" t="n"/>
      <c r="DB45" s="3014" t="n"/>
      <c r="DC45" s="3014" t="n"/>
      <c r="DD45" s="3848" t="n"/>
      <c r="DI45" s="534" t="n"/>
      <c r="DX45" s="2847">
        <f>(CS45-CZ45)*10^6</f>
        <v/>
      </c>
      <c r="DY45" s="2847">
        <f>(CT45-DC45)*10^6</f>
        <v/>
      </c>
      <c r="DZ45" s="2847">
        <f>(CW45-DD45)*10^6</f>
        <v/>
      </c>
    </row>
    <row r="46">
      <c r="BZ46" s="496" t="n"/>
      <c r="CA46" s="496" t="n"/>
      <c r="CB46" s="496" t="n"/>
      <c r="CC46" s="496" t="n"/>
      <c r="CD46" s="496" t="n"/>
      <c r="CE46" s="496" t="n"/>
      <c r="CF46" s="496" t="n"/>
      <c r="CG46" s="496" t="n"/>
      <c r="CH46" s="496" t="n"/>
      <c r="CI46" s="496" t="n"/>
      <c r="CJ46" s="496" t="n"/>
      <c r="CK46" s="496" t="n"/>
      <c r="CL46" s="496" t="n"/>
      <c r="CM46" s="496" t="n"/>
      <c r="CN46" s="496" t="n"/>
      <c r="CO46" s="496" t="n"/>
      <c r="CP46" s="496" t="n"/>
      <c r="CQ46" s="496" t="n"/>
      <c r="CR46" s="3014" t="n"/>
      <c r="CS46" s="3014" t="n"/>
      <c r="CT46" s="3014" t="n"/>
      <c r="CU46" s="3014" t="n"/>
      <c r="CV46" s="3014" t="n"/>
      <c r="CW46" s="3014" t="n"/>
      <c r="CX46" s="496" t="n"/>
      <c r="CY46" s="418" t="n"/>
      <c r="CZ46" s="3014" t="n"/>
      <c r="DA46" s="3014" t="n"/>
      <c r="DB46" s="3014" t="n"/>
      <c r="DC46" s="3014" t="n"/>
      <c r="DD46" s="3848" t="n"/>
      <c r="DI46" s="534" t="n"/>
      <c r="DX46" s="2847">
        <f>(CS46-CZ46)*10^6</f>
        <v/>
      </c>
      <c r="DY46" s="2847">
        <f>(CT46-DC46)*10^6</f>
        <v/>
      </c>
      <c r="DZ46" s="2847">
        <f>(CW46-DD46)*10^6</f>
        <v/>
      </c>
    </row>
    <row r="47">
      <c r="BZ47" s="496" t="n"/>
      <c r="CA47" s="496" t="n"/>
      <c r="CB47" s="496" t="n"/>
      <c r="CC47" s="496" t="n"/>
      <c r="CD47" s="496" t="n"/>
      <c r="CE47" s="496" t="n"/>
      <c r="CF47" s="496" t="n"/>
      <c r="CG47" s="496" t="n"/>
      <c r="CH47" s="496" t="n"/>
      <c r="CI47" s="496" t="n"/>
      <c r="CJ47" s="496" t="n"/>
      <c r="CK47" s="496" t="n"/>
      <c r="CL47" s="496" t="n"/>
      <c r="CM47" s="496" t="n"/>
      <c r="CN47" s="496" t="n"/>
      <c r="CO47" s="496" t="n"/>
      <c r="CP47" s="496" t="n"/>
      <c r="CQ47" s="496" t="n"/>
      <c r="CR47" s="3014" t="n"/>
      <c r="CS47" s="3014" t="n"/>
      <c r="CT47" s="3014" t="n"/>
      <c r="CU47" s="3014" t="n"/>
      <c r="CV47" s="3014" t="n"/>
      <c r="CW47" s="3014" t="n"/>
      <c r="CX47" s="496" t="n"/>
      <c r="CY47" s="418" t="n"/>
      <c r="CZ47" s="3014" t="n"/>
      <c r="DA47" s="3014" t="n"/>
      <c r="DB47" s="3014" t="n"/>
      <c r="DC47" s="3014" t="n"/>
      <c r="DD47" s="3848" t="n"/>
      <c r="DX47" s="2847">
        <f>(CS47-CZ47)*10^6</f>
        <v/>
      </c>
      <c r="DY47" s="2847">
        <f>(CT47-DC47)*10^6</f>
        <v/>
      </c>
      <c r="DZ47" s="2847">
        <f>(CW47-DD47)*10^6</f>
        <v/>
      </c>
    </row>
    <row r="48">
      <c r="B48" t="inlineStr">
        <is>
          <t xml:space="preserve">Terrains </t>
        </is>
      </c>
      <c r="BZ48" s="496" t="n"/>
      <c r="CA48" s="496" t="n"/>
      <c r="CB48" s="496" t="n"/>
      <c r="CC48" s="496" t="n"/>
      <c r="CD48" s="496" t="n"/>
      <c r="CE48" s="496" t="n"/>
      <c r="CF48" s="496" t="n"/>
      <c r="CG48" s="496" t="n"/>
      <c r="CH48" s="496" t="n"/>
      <c r="CI48" s="496" t="n"/>
      <c r="CJ48" s="496" t="n"/>
      <c r="CK48" s="496" t="n"/>
      <c r="CL48" s="496" t="n"/>
      <c r="CM48" s="496" t="n"/>
      <c r="CN48" s="496" t="n"/>
      <c r="CO48" s="496" t="n"/>
      <c r="CP48" s="496" t="n"/>
      <c r="CQ48" s="496" t="n"/>
      <c r="CR48" s="3014" t="n"/>
      <c r="CS48" s="3014" t="n"/>
      <c r="CT48" s="3014" t="n"/>
      <c r="CU48" s="3014" t="n"/>
      <c r="CV48" s="3014" t="n"/>
      <c r="CW48" s="3014" t="n"/>
      <c r="CX48" s="496" t="n"/>
      <c r="CY48" s="418" t="n"/>
      <c r="CZ48" s="3014" t="n"/>
      <c r="DA48" s="3014" t="n"/>
      <c r="DB48" s="3014" t="n"/>
      <c r="DC48" s="3014" t="n"/>
      <c r="DD48" s="3848" t="n"/>
      <c r="DX48" s="2847">
        <f>(CS48-CZ48)*10^6</f>
        <v/>
      </c>
      <c r="DY48" s="2847">
        <f>(CT48-DC48)*10^6</f>
        <v/>
      </c>
      <c r="DZ48" s="2847">
        <f>(CW48-DD48)*10^6</f>
        <v/>
      </c>
    </row>
    <row r="49">
      <c r="B49" t="inlineStr">
        <is>
          <t xml:space="preserve">Constructions </t>
        </is>
      </c>
      <c r="BZ49" s="496" t="n"/>
      <c r="CA49" s="496" t="n"/>
      <c r="CB49" s="496" t="n"/>
      <c r="CC49" s="496" t="n"/>
      <c r="CD49" s="496" t="n"/>
      <c r="CE49" s="496" t="n"/>
      <c r="CF49" s="496" t="n"/>
      <c r="CG49" s="496" t="n"/>
      <c r="CH49" s="496" t="n"/>
      <c r="CI49" s="496" t="n"/>
      <c r="CJ49" s="496" t="n"/>
      <c r="CK49" s="496" t="n"/>
      <c r="CL49" s="496" t="n"/>
      <c r="CM49" s="496" t="n"/>
      <c r="CN49" s="496" t="n"/>
      <c r="CO49" s="496" t="n"/>
      <c r="CP49" s="496" t="n"/>
      <c r="CQ49" s="496" t="n"/>
      <c r="CR49" s="3014" t="n"/>
      <c r="CS49" s="3014" t="n"/>
      <c r="CT49" s="3014" t="n"/>
      <c r="CU49" s="3014" t="n"/>
      <c r="CV49" s="3014" t="n"/>
      <c r="CW49" s="3014" t="n"/>
      <c r="CX49" s="496" t="n"/>
      <c r="CY49" s="418" t="n"/>
      <c r="CZ49" s="3014" t="n"/>
      <c r="DA49" s="3014" t="n"/>
      <c r="DB49" s="3014" t="n"/>
      <c r="DC49" s="3014" t="n"/>
      <c r="DD49" s="3848" t="n"/>
      <c r="DX49" s="2847">
        <f>(CS49-CZ49)*10^6</f>
        <v/>
      </c>
      <c r="DY49" s="2847">
        <f>(CT49-DC49)*10^6</f>
        <v/>
      </c>
      <c r="DZ49" s="2847">
        <f>(CW49-DD49)*10^6</f>
        <v/>
      </c>
    </row>
    <row r="50">
      <c r="B50" t="inlineStr">
        <is>
          <t>Installations Techniques, Matériel et Outillage</t>
        </is>
      </c>
      <c r="BZ50" s="496" t="n"/>
      <c r="CA50" s="496" t="n"/>
      <c r="CB50" s="496" t="n"/>
      <c r="CC50" s="496" t="n"/>
      <c r="CD50" s="496" t="n"/>
      <c r="CE50" s="496" t="n"/>
      <c r="CF50" s="496" t="n"/>
      <c r="CG50" s="496" t="n"/>
      <c r="CH50" s="496" t="n"/>
      <c r="CI50" s="496" t="n"/>
      <c r="CJ50" s="496" t="n"/>
      <c r="CK50" s="496" t="n"/>
      <c r="CL50" s="496" t="n"/>
      <c r="CM50" s="496" t="n"/>
      <c r="CN50" s="496" t="n"/>
      <c r="CO50" s="496" t="n"/>
      <c r="CP50" s="496" t="n"/>
      <c r="CQ50" s="496" t="n"/>
      <c r="CR50" s="418" t="n"/>
      <c r="CS50" s="418" t="n"/>
      <c r="CT50" s="418" t="n"/>
      <c r="CU50" s="418" t="n"/>
      <c r="CV50" s="418" t="n"/>
      <c r="CW50" s="418" t="n"/>
      <c r="CX50" s="418" t="n"/>
      <c r="CY50" s="418" t="n"/>
      <c r="CZ50" s="418" t="n"/>
      <c r="DA50" s="418" t="n"/>
      <c r="DB50" s="418" t="n"/>
      <c r="DC50" s="418" t="n"/>
      <c r="DD50" s="529" t="n"/>
      <c r="DX50" s="2847">
        <f>(CS50-CZ50)*10^6</f>
        <v/>
      </c>
      <c r="DY50" s="2847">
        <f>(CT50-DC50)*10^6</f>
        <v/>
      </c>
      <c r="DZ50" s="2847">
        <f>(CW50-DD50)*10^6</f>
        <v/>
      </c>
    </row>
    <row r="51">
      <c r="B51" t="inlineStr">
        <is>
          <t xml:space="preserve">Matériel de Transport </t>
        </is>
      </c>
      <c r="BZ51" s="496" t="n"/>
      <c r="CA51" s="496" t="n"/>
      <c r="CB51" s="496" t="n"/>
      <c r="CC51" s="496" t="n"/>
      <c r="CD51" s="496" t="n"/>
      <c r="CE51" s="496" t="n"/>
      <c r="CF51" s="496" t="n"/>
      <c r="CG51" s="496" t="n"/>
      <c r="CH51" s="496" t="n"/>
      <c r="CI51" s="496" t="n"/>
      <c r="CJ51" s="496" t="n"/>
      <c r="CK51" s="496" t="n"/>
      <c r="CL51" s="496" t="n"/>
      <c r="CM51" s="496" t="n"/>
      <c r="CN51" s="496" t="n"/>
      <c r="CO51" s="496" t="n"/>
      <c r="CP51" s="496" t="n"/>
      <c r="CQ51" s="496" t="n"/>
      <c r="CR51" s="418" t="n"/>
      <c r="CS51" s="418" t="n"/>
      <c r="CT51" s="418" t="n"/>
      <c r="CU51" s="418" t="n"/>
      <c r="CV51" s="418" t="n"/>
      <c r="CW51" s="418" t="n"/>
      <c r="CX51" s="418" t="n"/>
      <c r="CY51" s="418" t="n"/>
      <c r="CZ51" s="418" t="n"/>
      <c r="DA51" s="418" t="n"/>
      <c r="DB51" s="418" t="n"/>
      <c r="DC51" s="418" t="n"/>
      <c r="DD51" s="529" t="n"/>
      <c r="DX51" s="2847">
        <f>(CS51-CZ51)*10^6</f>
        <v/>
      </c>
      <c r="DY51" s="2847">
        <f>(CT51-DC51)*10^6</f>
        <v/>
      </c>
      <c r="DZ51" s="2847">
        <f>(CW51-DD51)*10^6</f>
        <v/>
      </c>
    </row>
    <row r="52">
      <c r="B52" t="inlineStr">
        <is>
          <t xml:space="preserve">Mobiliers, Matériel de Bureau et Aménagements Divers </t>
        </is>
      </c>
      <c r="BZ52" s="496" t="n"/>
      <c r="CA52" s="496" t="n"/>
      <c r="CB52" s="496" t="n"/>
      <c r="CC52" s="496" t="n"/>
      <c r="CD52" s="496" t="n"/>
      <c r="CE52" s="496" t="n"/>
      <c r="CF52" s="496" t="n"/>
      <c r="CG52" s="496" t="n"/>
      <c r="CH52" s="496" t="n"/>
      <c r="CI52" s="496" t="n"/>
      <c r="CJ52" s="496" t="n"/>
      <c r="CK52" s="496" t="n"/>
      <c r="CL52" s="496" t="n"/>
      <c r="CM52" s="496" t="n"/>
      <c r="CN52" s="496" t="n"/>
      <c r="CO52" s="496" t="n"/>
      <c r="CP52" s="496" t="n"/>
      <c r="CQ52" s="496" t="n"/>
      <c r="CR52" s="418" t="n"/>
      <c r="CS52" s="418" t="n"/>
      <c r="CT52" s="418" t="n"/>
      <c r="CU52" s="418" t="n"/>
      <c r="CV52" s="418" t="n"/>
      <c r="CW52" s="418" t="n"/>
      <c r="CX52" s="418" t="n"/>
      <c r="CY52" s="418" t="n"/>
      <c r="CZ52" s="418" t="n"/>
      <c r="DA52" s="418" t="n"/>
      <c r="DB52" s="418" t="n"/>
      <c r="DC52" s="418" t="n"/>
      <c r="DD52" s="529" t="n"/>
      <c r="DX52" s="2847">
        <f>(CS52-CZ52)*10^6</f>
        <v/>
      </c>
      <c r="DY52" s="2847">
        <f>(CT52-DC52)*10^6</f>
        <v/>
      </c>
      <c r="DZ52" s="2847">
        <f>(CW52-DD52)*10^6</f>
        <v/>
      </c>
    </row>
    <row r="53">
      <c r="B53" t="inlineStr">
        <is>
          <t>Licence Mobile</t>
        </is>
      </c>
      <c r="BZ53" s="496" t="n"/>
      <c r="CA53" s="496" t="n"/>
      <c r="CB53" s="496" t="n"/>
      <c r="CC53" s="496" t="n"/>
      <c r="CD53" s="496" t="n"/>
      <c r="CE53" s="496" t="n"/>
      <c r="CF53" s="496" t="n"/>
      <c r="CG53" s="496" t="n"/>
      <c r="CH53" s="496" t="n"/>
      <c r="CI53" s="496" t="n"/>
      <c r="CJ53" s="496" t="n"/>
      <c r="CK53" s="496" t="n"/>
      <c r="CL53" s="496" t="n"/>
      <c r="CM53" s="496" t="n"/>
      <c r="CN53" s="496" t="n"/>
      <c r="CO53" s="496" t="n"/>
      <c r="CP53" s="496" t="n"/>
      <c r="CQ53" s="496" t="n"/>
      <c r="CR53" s="418" t="n"/>
      <c r="CS53" s="418" t="n"/>
      <c r="CT53" s="418" t="n"/>
      <c r="CU53" s="418" t="n"/>
      <c r="CV53" s="418" t="n"/>
      <c r="CW53" s="418" t="n"/>
      <c r="CX53" s="418" t="n"/>
      <c r="CY53" s="418" t="n"/>
      <c r="CZ53" s="418" t="n"/>
      <c r="DA53" s="418" t="n"/>
      <c r="DB53" s="418" t="n"/>
      <c r="DC53" s="418" t="n"/>
      <c r="DD53" s="529" t="n"/>
      <c r="DX53" s="2847">
        <f>(CS53-CZ53)*10^6</f>
        <v/>
      </c>
      <c r="DY53" s="2847">
        <f>(CT53-DC53)*10^6</f>
        <v/>
      </c>
      <c r="DZ53" s="2847">
        <f>(CW53-DD53)*10^6</f>
        <v/>
      </c>
    </row>
    <row r="54">
      <c r="B54" t="inlineStr">
        <is>
          <t>Logiciels</t>
        </is>
      </c>
      <c r="BZ54" s="496" t="n"/>
      <c r="CA54" s="496" t="n"/>
      <c r="CB54" s="496" t="n"/>
      <c r="CC54" s="496" t="n"/>
      <c r="CD54" s="496" t="n"/>
      <c r="CE54" s="496" t="n"/>
      <c r="CF54" s="496" t="n"/>
      <c r="CG54" s="496" t="n"/>
      <c r="CH54" s="496" t="n"/>
      <c r="CI54" s="496" t="n"/>
      <c r="CJ54" s="496" t="n"/>
      <c r="CK54" s="496" t="n"/>
      <c r="CL54" s="496" t="n"/>
      <c r="CM54" s="496" t="n"/>
      <c r="CN54" s="496" t="n"/>
      <c r="CO54" s="496" t="n"/>
      <c r="CP54" s="496" t="n"/>
      <c r="CQ54" s="496" t="n"/>
      <c r="CR54" s="418" t="n"/>
      <c r="CS54" s="418" t="n"/>
      <c r="CT54" s="418" t="n"/>
      <c r="CU54" s="418" t="n"/>
      <c r="CV54" s="418" t="n"/>
      <c r="CW54" s="418" t="n"/>
      <c r="CX54" s="418" t="n"/>
      <c r="CY54" s="418" t="n"/>
      <c r="CZ54" s="418" t="n"/>
      <c r="DA54" s="418" t="n"/>
      <c r="DB54" s="418" t="n"/>
      <c r="DC54" s="418" t="n"/>
      <c r="DD54" s="529" t="n"/>
      <c r="DX54" s="2847">
        <f>(CS54-CZ54)*10^6</f>
        <v/>
      </c>
      <c r="DY54" s="2847">
        <f>(CT54-DC54)*10^6</f>
        <v/>
      </c>
      <c r="DZ54" s="2847">
        <f>(CW54-DD54)*10^6</f>
        <v/>
      </c>
    </row>
    <row r="55">
      <c r="B55" t="inlineStr">
        <is>
          <t>Cartes SIM</t>
        </is>
      </c>
      <c r="BZ55" s="496" t="n"/>
      <c r="CA55" s="496" t="n"/>
      <c r="CB55" s="496" t="n"/>
      <c r="CC55" s="496" t="n"/>
      <c r="CD55" s="496" t="n"/>
      <c r="CE55" s="496" t="n"/>
      <c r="CF55" s="496" t="n"/>
      <c r="CG55" s="496" t="n"/>
      <c r="CH55" s="496" t="n"/>
      <c r="CI55" s="496" t="n"/>
      <c r="CJ55" s="496" t="n"/>
      <c r="CK55" s="496" t="n"/>
      <c r="CL55" s="496" t="n"/>
      <c r="CM55" s="496" t="n"/>
      <c r="CN55" s="496" t="n"/>
      <c r="CO55" s="496" t="n"/>
      <c r="CP55" s="496" t="n"/>
      <c r="CQ55" s="496" t="n"/>
      <c r="CR55" s="418" t="n"/>
      <c r="CS55" s="418" t="n"/>
      <c r="CT55" s="418" t="n"/>
      <c r="CU55" s="418" t="n"/>
      <c r="CV55" s="418" t="n"/>
      <c r="CW55" s="418" t="n"/>
      <c r="CX55" s="418" t="n"/>
      <c r="CY55" s="418" t="n"/>
      <c r="CZ55" s="418" t="n"/>
      <c r="DA55" s="418" t="n"/>
      <c r="DB55" s="418" t="n"/>
      <c r="DC55" s="418" t="n"/>
      <c r="DD55" s="529" t="n"/>
      <c r="DX55" s="2847">
        <f>(CS55-CZ55)*10^6</f>
        <v/>
      </c>
      <c r="DY55" s="2847">
        <f>(CT55-DC55)*10^6</f>
        <v/>
      </c>
      <c r="DZ55" s="2847">
        <f>(CW55-DD55)*10^6</f>
        <v/>
      </c>
    </row>
    <row r="56">
      <c r="BZ56" s="496" t="n"/>
      <c r="CA56" s="496" t="n"/>
      <c r="CB56" s="496" t="n"/>
      <c r="CC56" s="496" t="n"/>
      <c r="CD56" s="496" t="n"/>
      <c r="CE56" s="496" t="n"/>
      <c r="CF56" s="496" t="n"/>
      <c r="CG56" s="496" t="n"/>
      <c r="CH56" s="496" t="n"/>
      <c r="CI56" s="496" t="n"/>
      <c r="CJ56" s="496" t="n"/>
      <c r="CK56" s="496" t="n"/>
      <c r="CL56" s="496" t="n"/>
      <c r="CM56" s="496" t="n"/>
      <c r="CN56" s="496" t="n"/>
      <c r="CO56" s="496" t="n"/>
      <c r="CP56" s="496" t="n"/>
      <c r="CQ56" s="496" t="n"/>
      <c r="CR56" s="418" t="n"/>
      <c r="CS56" s="418" t="n"/>
      <c r="CT56" s="418" t="n"/>
      <c r="CU56" s="418" t="n"/>
      <c r="CV56" s="418" t="n"/>
      <c r="CW56" s="418" t="n"/>
      <c r="CX56" s="418" t="n"/>
      <c r="CY56" s="418" t="n"/>
      <c r="CZ56" s="418" t="n"/>
      <c r="DA56" s="418" t="n"/>
      <c r="DB56" s="418" t="n"/>
      <c r="DC56" s="418" t="n"/>
      <c r="DD56" s="529" t="n"/>
      <c r="DX56" s="2847">
        <f>(CS56-CZ56)*10^6</f>
        <v/>
      </c>
      <c r="DY56" s="2847">
        <f>(CT56-DC56)*10^6</f>
        <v/>
      </c>
      <c r="DZ56" s="2847">
        <f>(CW56-DD56)*10^6</f>
        <v/>
      </c>
    </row>
    <row r="57">
      <c r="BZ57" s="496" t="n"/>
      <c r="CA57" s="496" t="n"/>
      <c r="CB57" s="496" t="n"/>
      <c r="CC57" s="496" t="n"/>
      <c r="CD57" s="496" t="n"/>
      <c r="CE57" s="496" t="n"/>
      <c r="CF57" s="496" t="n"/>
      <c r="CG57" s="496" t="n"/>
      <c r="CH57" s="496" t="n"/>
      <c r="CI57" s="496" t="n"/>
      <c r="CJ57" s="496" t="n"/>
      <c r="CK57" s="496" t="n"/>
      <c r="CL57" s="496" t="n"/>
      <c r="CM57" s="496" t="n"/>
      <c r="CN57" s="496" t="n"/>
      <c r="CO57" s="496" t="n"/>
      <c r="CP57" s="496" t="n"/>
      <c r="CQ57" s="496" t="n"/>
      <c r="CR57" s="418" t="n"/>
      <c r="CS57" s="418" t="n"/>
      <c r="CT57" s="418" t="n"/>
      <c r="CU57" s="418" t="n"/>
      <c r="CV57" s="418" t="n"/>
      <c r="CW57" s="418" t="n"/>
      <c r="CX57" s="418" t="n"/>
      <c r="CY57" s="418" t="n"/>
      <c r="CZ57" s="418" t="n"/>
      <c r="DA57" s="418" t="n"/>
      <c r="DB57" s="418" t="n"/>
      <c r="DC57" s="418" t="n"/>
      <c r="DD57" s="529" t="n"/>
      <c r="DX57" s="2847">
        <f>(CS57-CZ57)*10^6</f>
        <v/>
      </c>
      <c r="DY57" s="2847">
        <f>(CT57-DC57)*10^6</f>
        <v/>
      </c>
      <c r="DZ57" s="2847">
        <f>(CW57-DD57)*10^6</f>
        <v/>
      </c>
    </row>
    <row r="58">
      <c r="BZ58" s="496" t="n"/>
      <c r="CA58" s="496" t="n"/>
      <c r="CB58" s="496" t="n"/>
      <c r="CC58" s="496" t="n"/>
      <c r="CD58" s="496" t="n"/>
      <c r="CE58" s="496" t="n"/>
      <c r="CF58" s="496" t="n"/>
      <c r="CG58" s="496" t="n"/>
      <c r="CH58" s="496" t="n"/>
      <c r="CI58" s="496" t="n"/>
      <c r="CJ58" s="496" t="n"/>
      <c r="CK58" s="496" t="n"/>
      <c r="CL58" s="496" t="n"/>
      <c r="CM58" s="496" t="n"/>
      <c r="CN58" s="496" t="n"/>
      <c r="CO58" s="496" t="n"/>
      <c r="CP58" s="496" t="n"/>
      <c r="CQ58" s="496" t="n"/>
      <c r="CR58" s="3014" t="n"/>
      <c r="CS58" s="3014" t="n"/>
      <c r="CT58" s="3014" t="n"/>
      <c r="CU58" s="3014" t="n"/>
      <c r="CV58" s="3014" t="n"/>
      <c r="CW58" s="3014" t="n"/>
      <c r="CX58" s="496" t="n"/>
      <c r="CY58" s="418" t="n"/>
      <c r="CZ58" s="3014" t="n"/>
      <c r="DA58" s="3014" t="n"/>
      <c r="DB58" s="3014" t="n"/>
      <c r="DC58" s="3014" t="n"/>
      <c r="DD58" s="3848" t="n"/>
      <c r="DX58" s="2847">
        <f>(CS58-CZ58)*10^6</f>
        <v/>
      </c>
      <c r="DY58" s="2847">
        <f>(CT58-DC58)*10^6</f>
        <v/>
      </c>
      <c r="DZ58" s="2847">
        <f>(CW58-DD58)*10^6</f>
        <v/>
      </c>
    </row>
    <row r="59">
      <c r="BZ59" s="496" t="n"/>
      <c r="CA59" s="496" t="n"/>
      <c r="CB59" s="496" t="n"/>
      <c r="CC59" s="496" t="n"/>
      <c r="CD59" s="496" t="n"/>
      <c r="CE59" s="496" t="n"/>
      <c r="CF59" s="496" t="n"/>
      <c r="CG59" s="496" t="n"/>
      <c r="CH59" s="496" t="n"/>
      <c r="CI59" s="496" t="n"/>
      <c r="CJ59" s="496" t="n"/>
      <c r="CK59" s="496" t="n"/>
      <c r="CL59" s="496" t="n"/>
      <c r="CM59" s="496" t="n"/>
      <c r="CN59" s="496" t="n"/>
      <c r="CO59" s="496" t="n"/>
      <c r="CP59" s="496" t="n"/>
      <c r="CQ59" s="496" t="n"/>
      <c r="CR59" s="3014" t="n"/>
      <c r="CS59" s="3014" t="n"/>
      <c r="CT59" s="3014" t="n"/>
      <c r="CU59" s="3014" t="n"/>
      <c r="CV59" s="3014" t="n"/>
      <c r="CW59" s="3014" t="n"/>
      <c r="CX59" s="496" t="n"/>
      <c r="CY59" s="418" t="n"/>
      <c r="CZ59" s="3014" t="n"/>
      <c r="DA59" s="3014" t="n"/>
      <c r="DB59" s="3014" t="n"/>
      <c r="DC59" s="3014" t="n"/>
      <c r="DD59" s="3848" t="n"/>
      <c r="DX59" s="2847">
        <f>(CS59-CZ59)*10^6</f>
        <v/>
      </c>
      <c r="DY59" s="2847">
        <f>(CT59-DC59)*10^6</f>
        <v/>
      </c>
      <c r="DZ59" s="2847">
        <f>(CW59-DD59)*10^6</f>
        <v/>
      </c>
    </row>
    <row r="60">
      <c r="BZ60" s="496" t="n"/>
      <c r="CA60" s="496" t="n"/>
      <c r="CB60" s="496" t="n"/>
      <c r="CC60" s="496" t="n"/>
      <c r="CD60" s="496" t="n"/>
      <c r="CE60" s="496" t="n"/>
      <c r="CF60" s="496" t="n"/>
      <c r="CG60" s="496" t="n"/>
      <c r="CH60" s="496" t="n"/>
      <c r="CI60" s="496" t="n"/>
      <c r="CJ60" s="496" t="n"/>
      <c r="CK60" s="496" t="n"/>
      <c r="CL60" s="496" t="n"/>
      <c r="CM60" s="496" t="n"/>
      <c r="CN60" s="496" t="n"/>
      <c r="CO60" s="496" t="n"/>
      <c r="CP60" s="496" t="n"/>
      <c r="CQ60" s="496" t="n"/>
      <c r="CR60" s="3014" t="n"/>
      <c r="CS60" s="3014" t="n"/>
      <c r="CT60" s="3014" t="n"/>
      <c r="CU60" s="3014" t="n"/>
      <c r="CV60" s="3014" t="n"/>
      <c r="CW60" s="3014" t="n"/>
      <c r="CX60" s="496" t="n"/>
      <c r="CY60" s="418" t="n"/>
      <c r="CZ60" s="3014" t="n"/>
      <c r="DA60" s="3014" t="n"/>
      <c r="DB60" s="3014" t="n"/>
      <c r="DC60" s="3014" t="n"/>
      <c r="DD60" s="3848" t="n"/>
      <c r="DX60" s="2847">
        <f>(CS60-CZ60)*10^6</f>
        <v/>
      </c>
      <c r="DY60" s="2847">
        <f>(CT60-DC60)*10^6</f>
        <v/>
      </c>
      <c r="DZ60" s="2847">
        <f>(CW60-DD60)*10^6</f>
        <v/>
      </c>
    </row>
    <row r="61">
      <c r="BZ61" s="496" t="n"/>
      <c r="CA61" s="496" t="n"/>
      <c r="CB61" s="496" t="n"/>
      <c r="CC61" s="496" t="n"/>
      <c r="CD61" s="496" t="n"/>
      <c r="CE61" s="496" t="n"/>
      <c r="CF61" s="496" t="n"/>
      <c r="CG61" s="496" t="n"/>
      <c r="CH61" s="496" t="n"/>
      <c r="CI61" s="496" t="n"/>
      <c r="CJ61" s="496" t="n"/>
      <c r="CK61" s="496" t="n"/>
      <c r="CL61" s="496" t="n"/>
      <c r="CM61" s="496" t="n"/>
      <c r="CN61" s="496" t="n"/>
      <c r="CO61" s="496" t="n"/>
      <c r="CP61" s="496" t="n"/>
      <c r="CQ61" s="496" t="n"/>
      <c r="CR61" s="3014" t="n"/>
      <c r="CS61" s="3014" t="n"/>
      <c r="CT61" s="3014" t="n"/>
      <c r="CU61" s="3014" t="n"/>
      <c r="CV61" s="3014" t="n"/>
      <c r="CW61" s="3014" t="n"/>
      <c r="CX61" s="496" t="n"/>
      <c r="CY61" s="418" t="n"/>
      <c r="CZ61" s="3014" t="n"/>
      <c r="DA61" s="3014" t="n"/>
      <c r="DB61" s="3014" t="n"/>
      <c r="DC61" s="3014" t="n"/>
      <c r="DD61" s="3848" t="n"/>
      <c r="DX61" s="2847">
        <f>(CS61-CZ61)*10^6</f>
        <v/>
      </c>
      <c r="DY61" s="2847">
        <f>(CT61-DC61)*10^6</f>
        <v/>
      </c>
      <c r="DZ61" s="2847">
        <f>(CW61-DD61)*10^6</f>
        <v/>
      </c>
    </row>
    <row r="62">
      <c r="BZ62" s="496" t="n"/>
      <c r="CA62" s="496" t="n"/>
      <c r="CB62" s="496" t="n"/>
      <c r="CC62" s="496" t="n"/>
      <c r="CD62" s="496" t="n"/>
      <c r="CE62" s="496" t="n"/>
      <c r="CF62" s="496" t="n"/>
      <c r="CG62" s="496" t="n"/>
      <c r="CH62" s="496" t="n"/>
      <c r="CI62" s="496" t="n"/>
      <c r="CJ62" s="496" t="n"/>
      <c r="CK62" s="496" t="n"/>
      <c r="CL62" s="496" t="n"/>
      <c r="CM62" s="496" t="n"/>
      <c r="CN62" s="496" t="n"/>
      <c r="CO62" s="496" t="n"/>
      <c r="CP62" s="496" t="n"/>
      <c r="CQ62" s="496" t="n"/>
      <c r="CR62" s="3014" t="n"/>
      <c r="CS62" s="3014" t="n"/>
      <c r="CT62" s="3014" t="n"/>
      <c r="CU62" s="3014" t="n"/>
      <c r="CV62" s="3014" t="n"/>
      <c r="CW62" s="3014" t="n"/>
      <c r="CX62" s="496" t="n"/>
      <c r="CY62" s="418" t="n"/>
      <c r="CZ62" s="3014" t="n"/>
      <c r="DA62" s="3014" t="n"/>
      <c r="DB62" s="3014" t="n"/>
      <c r="DC62" s="3014" t="n"/>
      <c r="DD62" s="3848" t="n"/>
      <c r="DX62" s="2847">
        <f>(CS62-CZ62)*10^6</f>
        <v/>
      </c>
      <c r="DY62" s="2847">
        <f>(CT62-DC62)*10^6</f>
        <v/>
      </c>
      <c r="DZ62" s="2847">
        <f>(CW62-DD62)*10^6</f>
        <v/>
      </c>
    </row>
    <row r="63">
      <c r="BZ63" s="496" t="n"/>
      <c r="CA63" s="496" t="n"/>
      <c r="CB63" s="496" t="n"/>
      <c r="CC63" s="496" t="n"/>
      <c r="CD63" s="496" t="n"/>
      <c r="CE63" s="496" t="n"/>
      <c r="CF63" s="496" t="n"/>
      <c r="CG63" s="496" t="n"/>
      <c r="CH63" s="496" t="n"/>
      <c r="CI63" s="496" t="n"/>
      <c r="CJ63" s="496" t="n"/>
      <c r="CK63" s="496" t="n"/>
      <c r="CL63" s="496" t="n"/>
      <c r="CM63" s="496" t="n"/>
      <c r="CN63" s="496" t="n"/>
      <c r="CO63" s="496" t="n"/>
      <c r="CP63" s="496" t="n"/>
      <c r="CQ63" s="496" t="n"/>
      <c r="CR63" s="3014" t="n"/>
      <c r="CS63" s="3014" t="n"/>
      <c r="CT63" s="3014" t="n"/>
      <c r="CU63" s="3014" t="n"/>
      <c r="CV63" s="3014" t="n"/>
      <c r="CW63" s="3014" t="n"/>
      <c r="CX63" s="496" t="n"/>
      <c r="CY63" s="418" t="n"/>
      <c r="CZ63" s="3014" t="n"/>
      <c r="DA63" s="3014" t="n"/>
      <c r="DB63" s="3014" t="n"/>
      <c r="DC63" s="3014" t="n"/>
      <c r="DD63" s="3848" t="n"/>
      <c r="DX63" s="2847">
        <f>(CS63-CZ63)*10^6</f>
        <v/>
      </c>
      <c r="DY63" s="2847">
        <f>(CT63-DC63)*10^6</f>
        <v/>
      </c>
      <c r="DZ63" s="2847">
        <f>(CW63-DD63)*10^6</f>
        <v/>
      </c>
    </row>
    <row r="64">
      <c r="BZ64" s="496" t="n"/>
      <c r="CA64" s="496" t="n"/>
      <c r="CB64" s="496" t="n"/>
      <c r="CC64" s="496" t="n"/>
      <c r="CD64" s="496" t="n"/>
      <c r="CE64" s="496" t="n"/>
      <c r="CF64" s="496" t="n"/>
      <c r="CG64" s="496" t="n"/>
      <c r="CH64" s="496" t="n"/>
      <c r="CI64" s="496" t="n"/>
      <c r="CJ64" s="496" t="n"/>
      <c r="CK64" s="496" t="n"/>
      <c r="CL64" s="496" t="n"/>
      <c r="CM64" s="496" t="n"/>
      <c r="CN64" s="496" t="n"/>
      <c r="CO64" s="496" t="n"/>
      <c r="CP64" s="496" t="n"/>
      <c r="CQ64" s="496" t="n"/>
      <c r="CR64" s="3014" t="n"/>
      <c r="CS64" s="3014" t="n"/>
      <c r="CT64" s="3014" t="n"/>
      <c r="CU64" s="3014" t="n"/>
      <c r="CV64" s="3014" t="n"/>
      <c r="CW64" s="3014" t="n"/>
      <c r="CX64" s="496" t="n"/>
      <c r="CY64" s="418" t="n"/>
      <c r="CZ64" s="3014" t="n"/>
      <c r="DA64" s="3014" t="n"/>
      <c r="DB64" s="3014" t="n"/>
      <c r="DC64" s="3014" t="n"/>
      <c r="DD64" s="3848" t="n"/>
      <c r="DX64" s="2847">
        <f>(CS64-CZ64)*10^6</f>
        <v/>
      </c>
      <c r="DY64" s="2847">
        <f>(CT64-DC64)*10^6</f>
        <v/>
      </c>
      <c r="DZ64" s="2847">
        <f>(CW64-DD64)*10^6</f>
        <v/>
      </c>
    </row>
    <row r="65">
      <c r="DX65" s="2847">
        <f>(CS65-CZ65)*10^6</f>
        <v/>
      </c>
      <c r="DY65" s="2847">
        <f>(CT65-DC65)*10^6</f>
        <v/>
      </c>
      <c r="DZ65" s="2847">
        <f>(CW65-DD65)*10^6</f>
        <v/>
      </c>
    </row>
    <row r="66">
      <c r="DX66" s="2847">
        <f>(CS66-CZ66)*10^6</f>
        <v/>
      </c>
      <c r="DY66" s="2847">
        <f>(CT66-DC66)*10^6</f>
        <v/>
      </c>
      <c r="DZ66" s="2847">
        <f>(CW66-DD66)*10^6</f>
        <v/>
      </c>
    </row>
    <row r="67">
      <c r="DX67" s="2847">
        <f>(CS67-CZ67)*10^6</f>
        <v/>
      </c>
      <c r="DY67" s="2847">
        <f>(CT67-DC67)*10^6</f>
        <v/>
      </c>
      <c r="DZ67" s="2847">
        <f>(CW67-DD67)*10^6</f>
        <v/>
      </c>
    </row>
    <row r="68"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DX69" s="2847">
        <f>(CS69-CZ69)*10^6</f>
        <v/>
      </c>
      <c r="DY69" s="2847">
        <f>(CT69-DC69)*10^6</f>
        <v/>
      </c>
      <c r="DZ69" s="2847">
        <f>(CW69-DD69)*10^6</f>
        <v/>
      </c>
    </row>
    <row r="70">
      <c r="DX70" s="2847">
        <f>(CS70-CZ70)*10^6</f>
        <v/>
      </c>
      <c r="DY70" s="2847">
        <f>(CT70-DC70)*10^6</f>
        <v/>
      </c>
      <c r="DZ70" s="2847">
        <f>(CW70-DD70)*10^6</f>
        <v/>
      </c>
    </row>
    <row r="71">
      <c r="DX71" s="2847">
        <f>(CS71-CZ71)*10^6</f>
        <v/>
      </c>
      <c r="DY71" s="2847">
        <f>(CT71-DC71)*10^6</f>
        <v/>
      </c>
      <c r="DZ71" s="2847">
        <f>(CW71-DD71)*10^6</f>
        <v/>
      </c>
    </row>
    <row r="72">
      <c r="DX72" s="2847">
        <f>(CS72-CZ72)*10^6</f>
        <v/>
      </c>
      <c r="DY72" s="2847">
        <f>(CT72-DC72)*10^6</f>
        <v/>
      </c>
      <c r="DZ72" s="2847">
        <f>(CW72-DD72)*10^6</f>
        <v/>
      </c>
    </row>
    <row r="73">
      <c r="DX73" s="2847">
        <f>(CS73-CZ73)*10^6</f>
        <v/>
      </c>
      <c r="DY73" s="2847">
        <f>(CT73-DC73)*10^6</f>
        <v/>
      </c>
      <c r="DZ73" s="2847">
        <f>(CW73-DD73)*10^6</f>
        <v/>
      </c>
    </row>
    <row r="74">
      <c r="DX74" s="2847">
        <f>(CS74-CZ74)*10^6</f>
        <v/>
      </c>
      <c r="DY74" s="2847">
        <f>(CT74-DC74)*10^6</f>
        <v/>
      </c>
      <c r="DZ74" s="2847">
        <f>(CW74-DD74)*10^6</f>
        <v/>
      </c>
    </row>
    <row r="75">
      <c r="DX75" s="2847">
        <f>(CS75-CZ75)*10^6</f>
        <v/>
      </c>
      <c r="DY75" s="2847">
        <f>(CT75-DC75)*10^6</f>
        <v/>
      </c>
      <c r="DZ75" s="2847">
        <f>(CW75-DD75)*10^6</f>
        <v/>
      </c>
    </row>
    <row r="76">
      <c r="DX76" s="2847">
        <f>(CS76-CZ76)*10^6</f>
        <v/>
      </c>
      <c r="DY76" s="2847">
        <f>(CT76-DC76)*10^6</f>
        <v/>
      </c>
      <c r="DZ76" s="2847">
        <f>(CW76-DD76)*10^6</f>
        <v/>
      </c>
    </row>
    <row r="77">
      <c r="DX77" s="2847">
        <f>(CS77-CZ77)*10^6</f>
        <v/>
      </c>
      <c r="DY77" s="2847">
        <f>(CT77-DC77)*10^6</f>
        <v/>
      </c>
      <c r="DZ77" s="2847">
        <f>(CW77-DD77)*10^6</f>
        <v/>
      </c>
    </row>
    <row r="78">
      <c r="DX78" s="2847">
        <f>(CS78-CZ78)*10^6</f>
        <v/>
      </c>
      <c r="DY78" s="2847">
        <f>(CT78-DC78)*10^6</f>
        <v/>
      </c>
      <c r="DZ78" s="2847">
        <f>(CW78-DD78)*10^6</f>
        <v/>
      </c>
    </row>
    <row r="79">
      <c r="DX79" s="2847">
        <f>(CS79-CZ79)*10^6</f>
        <v/>
      </c>
      <c r="DY79" s="2847">
        <f>(CT79-DC79)*10^6</f>
        <v/>
      </c>
      <c r="DZ79" s="2847">
        <f>(CW79-DD79)*10^6</f>
        <v/>
      </c>
    </row>
    <row r="80">
      <c r="DX80" s="2847">
        <f>(CS80-CZ80)*10^6</f>
        <v/>
      </c>
      <c r="DY80" s="2847">
        <f>(CT80-DC80)*10^6</f>
        <v/>
      </c>
      <c r="DZ80" s="2847">
        <f>(CW80-DD80)*10^6</f>
        <v/>
      </c>
    </row>
    <row r="81">
      <c r="DX81" s="2847">
        <f>(CS81-CZ81)*10^6</f>
        <v/>
      </c>
      <c r="DY81" s="2847">
        <f>(CT81-DC81)*10^6</f>
        <v/>
      </c>
      <c r="DZ81" s="2847">
        <f>(CW81-DD81)*10^6</f>
        <v/>
      </c>
    </row>
    <row r="82">
      <c r="DX82" s="2847">
        <f>(CS82-CZ82)*10^6</f>
        <v/>
      </c>
      <c r="DY82" s="2847">
        <f>(CT82-DC82)*10^6</f>
        <v/>
      </c>
      <c r="DZ82" s="2847">
        <f>(CW82-DD82)*10^6</f>
        <v/>
      </c>
    </row>
    <row r="83">
      <c r="DX83" s="2847">
        <f>(CS83-CZ83)*10^6</f>
        <v/>
      </c>
      <c r="DY83" s="2847">
        <f>(CT83-DC83)*10^6</f>
        <v/>
      </c>
      <c r="DZ83" s="2847">
        <f>(CW83-DD83)*10^6</f>
        <v/>
      </c>
    </row>
    <row r="84"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5"/>
  <sheetViews>
    <sheetView view="pageBreakPreview" workbookViewId="0" zoomScaleNormal="85">
      <selection activeCell="A1" sqref="A1"/>
    </sheetView>
  </sheetViews>
  <sheetFormatPr baseColWidth="8" defaultColWidth="11.5" defaultRowHeight="18"/>
  <cols>
    <col customWidth="1" max="1" min="1" style="366" width="174"/>
    <col customWidth="1" max="2" min="2" style="367" width="39.8333333333333"/>
    <col customWidth="1" max="3" min="3" style="368" width="20.1666666666667"/>
    <col customWidth="1" max="4" min="4" style="3849" width="46.8333333333333"/>
    <col customWidth="1" max="5" min="5" style="3849" width="14"/>
    <col customWidth="1" max="7" min="6" style="3849" width="18.3333333333333"/>
    <col customWidth="1" max="8" min="8" style="3849" width="21.3333333333333"/>
    <col customWidth="1" max="9" min="9" style="3849" width="20.3333333333333"/>
    <col customWidth="1" max="11" min="10" style="3849" width="18.3333333333333"/>
    <col customWidth="1" max="12" min="12" style="3849" width="21.3333333333333"/>
    <col customWidth="1" max="15" min="13" style="3849" width="18.3333333333333"/>
    <col customWidth="1" max="16" min="16" style="367" width="21.3333333333333"/>
    <col customWidth="1" max="17" min="17" style="3849" width="18.3333333333333"/>
    <col customWidth="1" max="18" min="18" style="3849" width="20.3333333333333"/>
    <col customWidth="1" max="19" min="19" style="3849" width="18.3333333333333"/>
    <col customWidth="1" max="20" min="20" style="3849" width="21.3333333333333"/>
    <col customWidth="1" max="21" min="21" style="3849" width="20.3333333333333"/>
    <col customWidth="1" max="23" min="22" style="3849" width="18.3333333333333"/>
    <col customWidth="1" max="24" min="24" style="3849" width="21.3333333333333"/>
    <col customWidth="1" max="27" min="25" style="3849" width="18.3333333333333"/>
    <col customWidth="1" max="28" min="28" style="3849" width="21.3333333333333"/>
    <col customWidth="1" max="31" min="29" style="3849" width="20.3333333333333"/>
    <col customWidth="1" max="32" min="32" style="3849" width="21.3333333333333"/>
    <col customWidth="1" max="35" min="33" style="3849" width="20.3333333333333"/>
    <col customWidth="1" max="36" min="36" style="3849" width="21.3333333333333"/>
    <col customWidth="1" max="37" min="37" style="3849" width="20.3333333333333"/>
    <col customWidth="1" max="38" min="38" style="3849" width="16.6666666666667"/>
    <col customWidth="1" max="39" min="39" style="3849" width="20.3333333333333"/>
    <col customWidth="1" max="40" min="40" style="3849" width="21.3333333333333"/>
    <col customWidth="1" max="41" min="41" style="3849" width="20.3333333333333"/>
    <col customWidth="1" max="42" min="42" style="3849" width="18.3333333333333"/>
    <col customWidth="1" max="43" min="43" style="3849" width="20.3333333333333"/>
    <col customWidth="1" max="44" min="44" style="3849" width="21.3333333333333"/>
    <col customWidth="1" max="47" min="45" style="3849" width="18.3333333333333"/>
    <col customWidth="1" max="48" min="48" style="3849" width="21.3333333333333"/>
    <col customWidth="1" max="51" min="49" style="3849" width="20.3333333333333"/>
    <col customWidth="1" max="52" min="52" style="3849" width="21.3333333333333"/>
    <col customWidth="1" max="53" min="53" style="367" width="20.3333333333333"/>
    <col customWidth="1" max="54" min="54" style="362" width="21.5"/>
    <col customWidth="1" hidden="1" max="55" min="55" style="370" width="21.5"/>
    <col customWidth="1" max="1024" min="56" style="370" width="11.5"/>
  </cols>
  <sheetData>
    <row customHeight="1" ht="18.75" r="1">
      <c r="A1" s="371" t="inlineStr">
        <is>
          <t>Filiales : Suivi des CAPEX</t>
        </is>
      </c>
      <c r="B1" s="372" t="n"/>
      <c r="C1" s="371" t="n"/>
      <c r="D1" s="3850" t="n"/>
      <c r="E1" s="3850" t="n"/>
      <c r="F1" s="3850" t="n"/>
      <c r="G1" s="3850" t="n"/>
      <c r="H1" s="3850" t="n"/>
      <c r="I1" s="3850" t="n"/>
      <c r="J1" s="3850" t="n"/>
      <c r="K1" s="3850" t="n"/>
      <c r="L1" s="3850" t="n"/>
      <c r="M1" s="3850" t="n"/>
      <c r="N1" s="3850" t="n"/>
      <c r="O1" s="3850" t="n"/>
      <c r="P1" s="372" t="n"/>
      <c r="Q1" s="3850" t="n"/>
      <c r="R1" s="3850" t="n"/>
      <c r="S1" s="3850" t="n"/>
      <c r="T1" s="3850" t="n"/>
      <c r="U1" s="3850" t="n"/>
      <c r="V1" s="3850" t="n"/>
      <c r="W1" s="3850" t="n"/>
      <c r="X1" s="3850" t="n"/>
      <c r="Y1" s="3850" t="n"/>
      <c r="Z1" s="3850" t="n"/>
      <c r="AA1" s="3850" t="n"/>
      <c r="AB1" s="3850" t="n"/>
      <c r="AC1" s="3850" t="n"/>
      <c r="AD1" s="3850" t="n"/>
      <c r="AE1" s="3850" t="n"/>
      <c r="AF1" s="3850" t="n"/>
      <c r="AG1" s="3850" t="n"/>
      <c r="AH1" s="3850" t="n"/>
      <c r="AI1" s="3850" t="n"/>
      <c r="AJ1" s="3850" t="n"/>
      <c r="AK1" s="3850" t="n"/>
      <c r="AL1" s="3850" t="n"/>
      <c r="AM1" s="3850" t="n"/>
      <c r="AN1" s="3850" t="n"/>
      <c r="AO1" s="3850" t="n"/>
      <c r="AP1" s="3850" t="n"/>
      <c r="AQ1" s="3850" t="n"/>
      <c r="AR1" s="3850" t="n"/>
      <c r="AS1" s="3850" t="n"/>
      <c r="AT1" s="3850" t="n"/>
      <c r="AU1" s="3850" t="n"/>
      <c r="AV1" s="3850" t="n"/>
      <c r="AW1" s="3850" t="n"/>
      <c r="AX1" s="3850" t="n"/>
      <c r="AY1" s="3850" t="n"/>
      <c r="AZ1" s="3850" t="n"/>
      <c r="BA1" s="372" t="n"/>
      <c r="BB1" s="372" t="n"/>
    </row>
    <row r="2">
      <c r="A2" s="374" t="n"/>
      <c r="B2" s="375" t="n"/>
      <c r="C2" s="376" t="n"/>
      <c r="D2" s="377" t="n"/>
      <c r="E2" s="377" t="n"/>
      <c r="F2" s="3851" t="n"/>
      <c r="G2" s="3851" t="n"/>
      <c r="H2" s="3851" t="n"/>
      <c r="I2" s="3851" t="n"/>
      <c r="J2" s="3851" t="n"/>
      <c r="K2" s="3851" t="n"/>
      <c r="L2" s="3851" t="n"/>
      <c r="M2" s="3851" t="n"/>
      <c r="N2" s="3851" t="n"/>
      <c r="O2" s="3851" t="n"/>
      <c r="P2" s="3851" t="n"/>
      <c r="Q2" s="375" t="n"/>
      <c r="R2" s="3851" t="n"/>
      <c r="S2" s="3851" t="n"/>
      <c r="T2" s="3851" t="n"/>
      <c r="U2" s="3851" t="n"/>
      <c r="V2" s="3851" t="n"/>
      <c r="W2" s="3851" t="n"/>
      <c r="X2" s="3851" t="n"/>
      <c r="Y2" s="3851" t="n"/>
      <c r="Z2" s="3851" t="n"/>
      <c r="AA2" s="3851" t="n"/>
      <c r="AB2" s="3851" t="n"/>
      <c r="AC2" s="3851" t="n"/>
      <c r="AD2" s="3851" t="n"/>
      <c r="AE2" s="3851" t="n"/>
      <c r="AF2" s="3851" t="n"/>
      <c r="AG2" s="3851" t="n"/>
      <c r="AH2" s="3851" t="n"/>
      <c r="AI2" s="3851" t="n"/>
      <c r="AJ2" s="3851" t="n"/>
      <c r="AK2" s="3851" t="n"/>
      <c r="AL2" s="3851" t="n"/>
      <c r="AM2" s="3851" t="n"/>
      <c r="AN2" s="3851" t="n"/>
      <c r="AO2" s="3851" t="n"/>
      <c r="AP2" s="3851" t="n"/>
      <c r="AQ2" s="3851" t="n"/>
      <c r="AR2" s="3851" t="n"/>
      <c r="AS2" s="3851" t="n"/>
      <c r="AT2" s="3851" t="n"/>
      <c r="AU2" s="3851" t="n"/>
      <c r="AV2" s="3851" t="n"/>
      <c r="AW2" s="3851" t="n"/>
      <c r="AX2" s="3851" t="n"/>
      <c r="AY2" s="3851" t="n"/>
      <c r="AZ2" s="3851" t="n"/>
      <c r="BA2" s="3852" t="inlineStr">
        <is>
          <t>MOIS</t>
        </is>
      </c>
      <c r="BB2" s="407" t="n"/>
      <c r="BC2" s="375" t="n"/>
    </row>
    <row r="3">
      <c r="A3" s="374" t="n"/>
      <c r="B3" s="375" t="n"/>
      <c r="C3" s="376" t="n"/>
      <c r="D3" s="377" t="n"/>
      <c r="E3" s="377" t="n"/>
      <c r="F3" s="3851" t="n"/>
      <c r="G3" s="3851" t="n"/>
      <c r="H3" s="3851" t="n"/>
      <c r="I3" s="3851" t="n"/>
      <c r="J3" s="3851" t="n"/>
      <c r="K3" s="3851" t="n"/>
      <c r="L3" s="3851" t="n"/>
      <c r="M3" s="3851" t="n"/>
      <c r="N3" s="3851" t="n"/>
      <c r="O3" s="3851" t="n"/>
      <c r="P3" s="3851" t="n"/>
      <c r="Q3" s="375" t="n"/>
      <c r="R3" s="3851" t="n"/>
      <c r="S3" s="3851" t="n"/>
      <c r="T3" s="3851" t="n"/>
      <c r="U3" s="3851" t="n"/>
      <c r="V3" s="3851" t="n"/>
      <c r="W3" s="3851" t="n"/>
      <c r="X3" s="3851" t="n"/>
      <c r="Y3" s="3851" t="n"/>
      <c r="Z3" s="3851" t="n"/>
      <c r="AA3" s="3851" t="n"/>
      <c r="AB3" s="3851" t="n"/>
      <c r="AC3" s="3851" t="n"/>
      <c r="AD3" s="3851" t="n"/>
      <c r="AE3" s="3851" t="n"/>
      <c r="AF3" s="3851" t="n"/>
      <c r="AG3" s="3851" t="n"/>
      <c r="AH3" s="3851" t="n"/>
      <c r="AI3" s="3851" t="n"/>
      <c r="AJ3" s="3851" t="n"/>
      <c r="AK3" s="3851" t="n"/>
      <c r="AL3" s="3851" t="n"/>
      <c r="AM3" s="3851" t="n"/>
      <c r="AN3" s="3851" t="n"/>
      <c r="AO3" s="3851" t="n"/>
      <c r="AP3" s="3851" t="n"/>
      <c r="AQ3" s="3851" t="n"/>
      <c r="AR3" s="3851" t="n"/>
      <c r="AS3" s="3851" t="n"/>
      <c r="AT3" s="3851" t="n"/>
      <c r="AU3" s="3851" t="n"/>
      <c r="AV3" s="3851" t="n"/>
      <c r="AW3" s="3851" t="n"/>
      <c r="AX3" s="3851" t="n"/>
      <c r="AY3" s="3851" t="n"/>
      <c r="AZ3" s="3851" t="n"/>
      <c r="BA3" s="3851" t="n"/>
      <c r="BC3" s="375" t="n"/>
    </row>
    <row customFormat="1" customHeight="1" ht="15" r="4" s="362">
      <c r="A4" s="378" t="inlineStr">
        <is>
          <t>Intitulé du projet</t>
        </is>
      </c>
      <c r="B4" s="378" t="inlineStr">
        <is>
          <t>N° Bon Commande/
Contrat</t>
        </is>
      </c>
      <c r="C4" s="378" t="inlineStr">
        <is>
          <t>Date Emission BC
/Contrat</t>
        </is>
      </c>
      <c r="D4" s="378" t="inlineStr">
        <is>
          <t>Fournissseurs</t>
        </is>
      </c>
      <c r="E4" s="394" t="inlineStr">
        <is>
          <t>Direction</t>
        </is>
      </c>
      <c r="F4" s="3853" t="inlineStr">
        <is>
          <t>Réalisé Janvier 2024</t>
        </is>
      </c>
      <c r="G4" s="3854" t="n"/>
      <c r="H4" s="3854" t="n"/>
      <c r="I4" s="3855" t="n"/>
      <c r="J4" s="401" t="inlineStr">
        <is>
          <t>Réalisé Février 2024</t>
        </is>
      </c>
      <c r="K4" s="3854" t="n"/>
      <c r="L4" s="3854" t="n"/>
      <c r="M4" s="3855" t="n"/>
      <c r="N4" s="401" t="inlineStr">
        <is>
          <t>Réalisé Mars 2024</t>
        </is>
      </c>
      <c r="O4" s="3854" t="n"/>
      <c r="P4" s="3854" t="n"/>
      <c r="Q4" s="3855" t="n"/>
      <c r="R4" s="3853" t="inlineStr">
        <is>
          <t>Réalisé Avril 2024</t>
        </is>
      </c>
      <c r="S4" s="3854" t="n"/>
      <c r="T4" s="3854" t="n"/>
      <c r="U4" s="3855" t="n"/>
      <c r="V4" s="3853" t="inlineStr">
        <is>
          <t>Réalisé Mai 2024</t>
        </is>
      </c>
      <c r="W4" s="3854" t="n"/>
      <c r="X4" s="3854" t="n"/>
      <c r="Y4" s="3855" t="n"/>
      <c r="Z4" s="3853" t="inlineStr">
        <is>
          <t>Réalisé Juin 2024</t>
        </is>
      </c>
      <c r="AA4" s="3854" t="n"/>
      <c r="AB4" s="3854" t="n"/>
      <c r="AC4" s="3855" t="n"/>
      <c r="AD4" s="3853" t="inlineStr">
        <is>
          <t>Réalisé Juillet 2024</t>
        </is>
      </c>
      <c r="AE4" s="3854" t="n"/>
      <c r="AF4" s="3854" t="n"/>
      <c r="AG4" s="3855" t="n"/>
      <c r="AH4" s="3853" t="inlineStr">
        <is>
          <t>Réalisé Août 2024</t>
        </is>
      </c>
      <c r="AI4" s="3854" t="n"/>
      <c r="AJ4" s="3854" t="n"/>
      <c r="AK4" s="3855" t="n"/>
      <c r="AL4" s="3853" t="inlineStr">
        <is>
          <t>Réalisé Septembre 2024</t>
        </is>
      </c>
      <c r="AM4" s="3854" t="n"/>
      <c r="AN4" s="3854" t="n"/>
      <c r="AO4" s="3855" t="n"/>
      <c r="AP4" s="3853" t="inlineStr">
        <is>
          <t>Réalisé Octobre 2024</t>
        </is>
      </c>
      <c r="AQ4" s="3854" t="n"/>
      <c r="AR4" s="3854" t="n"/>
      <c r="AS4" s="3855" t="n"/>
      <c r="AT4" s="3853" t="inlineStr">
        <is>
          <t>Réalisé Novembre 2024</t>
        </is>
      </c>
      <c r="AU4" s="3854" t="n"/>
      <c r="AV4" s="3854" t="n"/>
      <c r="AW4" s="3855" t="n"/>
      <c r="AX4" s="3853" t="inlineStr">
        <is>
          <t>Réalisé Décembre 2024</t>
        </is>
      </c>
      <c r="AY4" s="3854" t="n"/>
      <c r="AZ4" s="3854" t="n"/>
      <c r="BA4" s="3855" t="n"/>
      <c r="BB4" s="4063" t="inlineStr">
        <is>
          <t>Capex mis en service 2026</t>
        </is>
      </c>
      <c r="BC4" s="378" t="inlineStr">
        <is>
          <t>% de réalisation du budget</t>
        </is>
      </c>
    </row>
    <row customFormat="1" r="5" s="362">
      <c r="A5" s="3856" t="n"/>
      <c r="B5" s="3856" t="n"/>
      <c r="C5" s="3856" t="n"/>
      <c r="D5" s="3856" t="n"/>
      <c r="E5" s="3856" t="n"/>
      <c r="F5" s="3857" t="inlineStr">
        <is>
          <t>Equipement</t>
        </is>
      </c>
      <c r="G5" s="3857" t="inlineStr">
        <is>
          <t>Prestations</t>
        </is>
      </c>
      <c r="H5" s="3857" t="inlineStr">
        <is>
          <t>Frais annexe(DD)</t>
        </is>
      </c>
      <c r="I5" s="3853" t="inlineStr">
        <is>
          <t>Total</t>
        </is>
      </c>
      <c r="J5" s="3857" t="inlineStr">
        <is>
          <t>Equipement</t>
        </is>
      </c>
      <c r="K5" s="3857" t="inlineStr">
        <is>
          <t>Prestations</t>
        </is>
      </c>
      <c r="L5" s="3857" t="inlineStr">
        <is>
          <t>Frais annexe(DD)</t>
        </is>
      </c>
      <c r="M5" s="3853" t="inlineStr">
        <is>
          <t>Total</t>
        </is>
      </c>
      <c r="N5" s="3857" t="inlineStr">
        <is>
          <t>Equipement</t>
        </is>
      </c>
      <c r="O5" s="3857" t="inlineStr">
        <is>
          <t>Prestations</t>
        </is>
      </c>
      <c r="P5" s="3857" t="inlineStr">
        <is>
          <t>Frais annexe(DD)</t>
        </is>
      </c>
      <c r="Q5" s="401" t="inlineStr">
        <is>
          <t>Total</t>
        </is>
      </c>
      <c r="R5" s="3857" t="inlineStr">
        <is>
          <t>Equipement</t>
        </is>
      </c>
      <c r="S5" s="3857" t="inlineStr">
        <is>
          <t>Prestations</t>
        </is>
      </c>
      <c r="T5" s="3857" t="inlineStr">
        <is>
          <t>Frais annexe(DD)</t>
        </is>
      </c>
      <c r="U5" s="3853" t="inlineStr">
        <is>
          <t>Total</t>
        </is>
      </c>
      <c r="V5" s="3857" t="inlineStr">
        <is>
          <t>Equipement</t>
        </is>
      </c>
      <c r="W5" s="3857" t="inlineStr">
        <is>
          <t>Prestations</t>
        </is>
      </c>
      <c r="X5" s="3857" t="inlineStr">
        <is>
          <t>Frais annexe(DD)</t>
        </is>
      </c>
      <c r="Y5" s="3853" t="inlineStr">
        <is>
          <t>Total</t>
        </is>
      </c>
      <c r="Z5" s="3857" t="inlineStr">
        <is>
          <t>Equipement</t>
        </is>
      </c>
      <c r="AA5" s="3857" t="inlineStr">
        <is>
          <t>Prestations</t>
        </is>
      </c>
      <c r="AB5" s="3857" t="inlineStr">
        <is>
          <t>Frais annexe(DD)</t>
        </is>
      </c>
      <c r="AC5" s="3853" t="inlineStr">
        <is>
          <t>Total</t>
        </is>
      </c>
      <c r="AD5" s="3857" t="inlineStr">
        <is>
          <t>Equipement</t>
        </is>
      </c>
      <c r="AE5" s="3857" t="inlineStr">
        <is>
          <t>Prestations</t>
        </is>
      </c>
      <c r="AF5" s="3857" t="inlineStr">
        <is>
          <t>Frais annexe(DD)</t>
        </is>
      </c>
      <c r="AG5" s="3853" t="inlineStr">
        <is>
          <t>Total</t>
        </is>
      </c>
      <c r="AH5" s="3858" t="inlineStr">
        <is>
          <t>Equipement</t>
        </is>
      </c>
      <c r="AI5" s="3858" t="inlineStr">
        <is>
          <t>Prestations</t>
        </is>
      </c>
      <c r="AJ5" s="3858" t="inlineStr">
        <is>
          <t>Frais annexe(DD)</t>
        </is>
      </c>
      <c r="AK5" s="3859" t="inlineStr">
        <is>
          <t>Total</t>
        </is>
      </c>
      <c r="AL5" s="3857" t="inlineStr">
        <is>
          <t>Equipement</t>
        </is>
      </c>
      <c r="AM5" s="3857" t="inlineStr">
        <is>
          <t>Prestations</t>
        </is>
      </c>
      <c r="AN5" s="3857" t="inlineStr">
        <is>
          <t>Frais annexe(DD)</t>
        </is>
      </c>
      <c r="AO5" s="3853" t="inlineStr">
        <is>
          <t>Total</t>
        </is>
      </c>
      <c r="AP5" s="3857" t="inlineStr">
        <is>
          <t>Equipement</t>
        </is>
      </c>
      <c r="AQ5" s="3857" t="inlineStr">
        <is>
          <t>Prestations</t>
        </is>
      </c>
      <c r="AR5" s="3857" t="inlineStr">
        <is>
          <t>Frais annexe(DD)</t>
        </is>
      </c>
      <c r="AS5" s="3853" t="inlineStr">
        <is>
          <t>Total</t>
        </is>
      </c>
      <c r="AT5" s="3857" t="inlineStr">
        <is>
          <t>Equipement</t>
        </is>
      </c>
      <c r="AU5" s="3857" t="inlineStr">
        <is>
          <t>Prestations</t>
        </is>
      </c>
      <c r="AV5" s="3857" t="inlineStr">
        <is>
          <t>Frais annexe(DD)</t>
        </is>
      </c>
      <c r="AW5" s="3853" t="inlineStr">
        <is>
          <t>Total</t>
        </is>
      </c>
      <c r="AX5" s="3857" t="inlineStr">
        <is>
          <t>Equipement</t>
        </is>
      </c>
      <c r="AY5" s="3857" t="inlineStr">
        <is>
          <t>Prestations</t>
        </is>
      </c>
      <c r="AZ5" s="3857" t="inlineStr">
        <is>
          <t>Frais annexe(DD)</t>
        </is>
      </c>
      <c r="BA5" s="3853" t="inlineStr">
        <is>
          <t>Total</t>
        </is>
      </c>
      <c r="BB5" s="3856" t="n"/>
      <c r="BC5" s="3856" t="n"/>
    </row>
    <row r="6">
      <c r="A6" s="379" t="n"/>
      <c r="B6" s="362" t="n"/>
      <c r="C6" s="380" t="n"/>
      <c r="D6" s="381" t="n"/>
      <c r="E6" s="381" t="n"/>
      <c r="F6" s="3860" t="n"/>
      <c r="G6" s="3860" t="n"/>
      <c r="H6" s="3860" t="n"/>
      <c r="I6" s="3860" t="n"/>
      <c r="J6" s="3860" t="n"/>
      <c r="K6" s="3860" t="n"/>
      <c r="L6" s="3860" t="n"/>
      <c r="M6" s="3860" t="n"/>
      <c r="N6" s="3860" t="n"/>
      <c r="O6" s="3860" t="n"/>
      <c r="P6" s="3860" t="n"/>
      <c r="Q6" s="362" t="n"/>
      <c r="R6" s="3860" t="n"/>
      <c r="S6" s="3860" t="n"/>
      <c r="T6" s="3860" t="n"/>
      <c r="U6" s="3860" t="n"/>
      <c r="V6" s="3860" t="n"/>
      <c r="W6" s="3860" t="n"/>
      <c r="X6" s="3860" t="n"/>
      <c r="Y6" s="3860" t="n"/>
      <c r="Z6" s="3860" t="n"/>
      <c r="AA6" s="3860" t="n"/>
      <c r="AB6" s="3860" t="n"/>
      <c r="AC6" s="3860" t="n"/>
      <c r="AD6" s="3860" t="n"/>
      <c r="AE6" s="3860" t="n"/>
      <c r="AF6" s="3860" t="n"/>
      <c r="AG6" s="3860" t="n"/>
      <c r="AH6" s="3861" t="n"/>
      <c r="AI6" s="3861" t="n"/>
      <c r="AJ6" s="3861" t="n"/>
      <c r="AK6" s="3861" t="n"/>
      <c r="AL6" s="3860" t="n"/>
      <c r="AM6" s="3860" t="n"/>
      <c r="AN6" s="3860" t="n"/>
      <c r="AO6" s="3860" t="n"/>
      <c r="AP6" s="3860" t="n"/>
      <c r="AQ6" s="3860" t="n"/>
      <c r="AR6" s="3860" t="n"/>
      <c r="AS6" s="3860" t="n"/>
      <c r="AT6" s="3860" t="n"/>
      <c r="AU6" s="3860" t="n"/>
      <c r="AV6" s="3860" t="n"/>
      <c r="AW6" s="3860" t="n"/>
      <c r="AX6" s="3860" t="n"/>
      <c r="AY6" s="3860" t="n"/>
      <c r="AZ6" s="3860" t="n"/>
      <c r="BA6" s="3860" t="n"/>
      <c r="BC6" s="367" t="n"/>
    </row>
    <row customFormat="1" r="7" s="363">
      <c r="A7" s="382" t="n"/>
      <c r="B7" s="383" t="n"/>
      <c r="C7" s="384" t="n"/>
      <c r="D7" s="382" t="n"/>
      <c r="E7" s="382" t="n"/>
      <c r="F7" s="3862" t="n"/>
      <c r="G7" s="3862" t="n"/>
      <c r="H7" s="3862" t="n"/>
      <c r="I7" s="3862" t="n"/>
      <c r="J7" s="3862" t="n"/>
      <c r="K7" s="3862" t="n"/>
      <c r="L7" s="3862" t="n"/>
      <c r="M7" s="3862" t="n"/>
      <c r="N7" s="3862" t="n"/>
      <c r="O7" s="3862" t="n"/>
      <c r="P7" s="3862" t="n"/>
      <c r="Q7" s="3862" t="n"/>
      <c r="R7" s="3862" t="n"/>
      <c r="S7" s="3862" t="n"/>
      <c r="T7" s="3862" t="n"/>
      <c r="U7" s="3862" t="n"/>
      <c r="V7" s="3862" t="n"/>
      <c r="W7" s="3862" t="n"/>
      <c r="X7" s="3862" t="n"/>
      <c r="Y7" s="3862" t="n"/>
      <c r="Z7" s="3862" t="n"/>
      <c r="AA7" s="3862" t="n"/>
      <c r="AB7" s="3862" t="n"/>
      <c r="AC7" s="3862" t="n"/>
      <c r="AD7" s="3862" t="n"/>
      <c r="AE7" s="3862" t="n"/>
      <c r="AF7" s="3862" t="n"/>
      <c r="AG7" s="3862" t="n"/>
      <c r="AH7" s="3862" t="n"/>
      <c r="AI7" s="3862" t="n"/>
      <c r="AJ7" s="3862" t="n"/>
      <c r="AK7" s="3862" t="n"/>
      <c r="AL7" s="3862" t="n"/>
      <c r="AM7" s="3862" t="n"/>
      <c r="AN7" s="3862" t="n"/>
      <c r="AO7" s="3862" t="n"/>
      <c r="AP7" s="3862" t="n"/>
      <c r="AQ7" s="3862" t="n"/>
      <c r="AR7" s="3862" t="n"/>
      <c r="AS7" s="3862" t="n"/>
      <c r="AT7" s="3862" t="n"/>
      <c r="AU7" s="3862" t="n"/>
      <c r="AV7" s="3862" t="n"/>
      <c r="AW7" s="3862" t="n"/>
      <c r="AX7" s="3863" t="n"/>
      <c r="AY7" s="3863" t="n"/>
      <c r="AZ7" s="3863" t="n"/>
      <c r="BA7" s="3863" t="n"/>
      <c r="BB7" s="3864">
        <f>+I7+M7+Q7+U7+Y7+AC7+AG7+AK7+AO7+AS7+AW7+BA7</f>
        <v/>
      </c>
      <c r="BC7" s="410" t="n"/>
    </row>
    <row customFormat="1" customHeight="1" ht="30" r="8" s="363">
      <c r="A8" s="385" t="inlineStr">
        <is>
          <t>TOTAL</t>
        </is>
      </c>
      <c r="B8" s="386" t="n"/>
      <c r="C8" s="387" t="n"/>
      <c r="D8" s="388" t="n"/>
      <c r="E8" s="388" t="n"/>
      <c r="F8" s="3865">
        <f>SUM(F7:F7)</f>
        <v/>
      </c>
      <c r="G8" s="3865">
        <f>SUM(G7:G7)</f>
        <v/>
      </c>
      <c r="H8" s="3865">
        <f>SUM(H7:H7)</f>
        <v/>
      </c>
      <c r="I8" s="3865">
        <f>SUM(I7:I7)</f>
        <v/>
      </c>
      <c r="J8" s="3865">
        <f>SUM(J7:J7)</f>
        <v/>
      </c>
      <c r="K8" s="3865">
        <f>SUM(K7:K7)</f>
        <v/>
      </c>
      <c r="L8" s="3865">
        <f>SUM(L7:L7)</f>
        <v/>
      </c>
      <c r="M8" s="3865">
        <f>SUM(M7:M7)</f>
        <v/>
      </c>
      <c r="N8" s="3865">
        <f>SUM(N7:N7)</f>
        <v/>
      </c>
      <c r="O8" s="3865">
        <f>SUM(O7:O7)</f>
        <v/>
      </c>
      <c r="P8" s="3865">
        <f>SUM(P7:P7)</f>
        <v/>
      </c>
      <c r="Q8" s="3865">
        <f>SUM(Q7:Q7)</f>
        <v/>
      </c>
      <c r="R8" s="3865">
        <f>SUM(R7:R7)</f>
        <v/>
      </c>
      <c r="S8" s="3865">
        <f>SUM(S7:S7)</f>
        <v/>
      </c>
      <c r="T8" s="3865">
        <f>SUM(T7:T7)</f>
        <v/>
      </c>
      <c r="U8" s="3865">
        <f>SUM(U7:U7)</f>
        <v/>
      </c>
      <c r="V8" s="3865">
        <f>SUM(V7:V7)</f>
        <v/>
      </c>
      <c r="W8" s="3865">
        <f>SUM(W7:W7)</f>
        <v/>
      </c>
      <c r="X8" s="3865">
        <f>SUM(X7:X7)</f>
        <v/>
      </c>
      <c r="Y8" s="3865">
        <f>SUM(Y7:Y7)</f>
        <v/>
      </c>
      <c r="Z8" s="3865">
        <f>SUM(Z7:Z7)</f>
        <v/>
      </c>
      <c r="AA8" s="3865">
        <f>SUM(AA7:AA7)</f>
        <v/>
      </c>
      <c r="AB8" s="3865">
        <f>SUM(AB7:AB7)</f>
        <v/>
      </c>
      <c r="AC8" s="3865">
        <f>SUM(AC7:AC7)</f>
        <v/>
      </c>
      <c r="AD8" s="3865">
        <f>SUM(AD7:AD7)</f>
        <v/>
      </c>
      <c r="AE8" s="3865">
        <f>SUM(AE7:AE7)</f>
        <v/>
      </c>
      <c r="AF8" s="3865">
        <f>SUM(AF7:AF7)</f>
        <v/>
      </c>
      <c r="AG8" s="3865">
        <f>SUM(AG7:AG7)</f>
        <v/>
      </c>
      <c r="AH8" s="3865">
        <f>SUM(AH7:AH7)</f>
        <v/>
      </c>
      <c r="AI8" s="3865">
        <f>SUM(AI7:AI7)</f>
        <v/>
      </c>
      <c r="AJ8" s="3865">
        <f>SUM(AJ7:AJ7)</f>
        <v/>
      </c>
      <c r="AK8" s="3865">
        <f>SUM(AK7:AK7)</f>
        <v/>
      </c>
      <c r="AL8" s="3865">
        <f>SUM(AL7:AL7)</f>
        <v/>
      </c>
      <c r="AM8" s="3865">
        <f>SUM(AM7:AM7)</f>
        <v/>
      </c>
      <c r="AN8" s="3865">
        <f>SUM(AN7:AN7)</f>
        <v/>
      </c>
      <c r="AO8" s="3865">
        <f>SUM(AO7:AO7)</f>
        <v/>
      </c>
      <c r="AP8" s="3865">
        <f>SUM(AP7:AP7)</f>
        <v/>
      </c>
      <c r="AQ8" s="3865">
        <f>SUM(AQ7:AQ7)</f>
        <v/>
      </c>
      <c r="AR8" s="3865">
        <f>SUM(AR7:AR7)</f>
        <v/>
      </c>
      <c r="AS8" s="3865">
        <f>SUM(AS7:AS7)</f>
        <v/>
      </c>
      <c r="AT8" s="3865">
        <f>SUM(AT7:AT7)</f>
        <v/>
      </c>
      <c r="AU8" s="3865">
        <f>SUM(AU7:AU7)</f>
        <v/>
      </c>
      <c r="AV8" s="3865">
        <f>SUM(AV7:AV7)</f>
        <v/>
      </c>
      <c r="AW8" s="3865">
        <f>SUM(AW7:AW7)</f>
        <v/>
      </c>
      <c r="AX8" s="3865">
        <f>SUM(AX7:AX7)</f>
        <v/>
      </c>
      <c r="AY8" s="3865">
        <f>SUM(AY7:AY7)</f>
        <v/>
      </c>
      <c r="AZ8" s="3865">
        <f>SUM(AZ7:AZ7)</f>
        <v/>
      </c>
      <c r="BA8" s="3865">
        <f>SUM(BA7:BA7)</f>
        <v/>
      </c>
      <c r="BB8" s="3865">
        <f>SUM(BB7:BB7)</f>
        <v/>
      </c>
      <c r="BC8" s="3866">
        <f>SUM(BC7:BC7)</f>
        <v/>
      </c>
    </row>
    <row customFormat="1" customHeight="1" ht="30" r="9" s="363">
      <c r="A9" s="389" t="n"/>
      <c r="B9" s="390" t="n"/>
      <c r="C9" s="391" t="n"/>
      <c r="D9" s="392" t="n"/>
      <c r="E9" s="392" t="n"/>
      <c r="F9" s="3867" t="n"/>
      <c r="G9" s="3867" t="n"/>
      <c r="H9" s="3867" t="n"/>
      <c r="I9" s="3867" t="n"/>
      <c r="J9" s="3867" t="n"/>
      <c r="K9" s="3867" t="n"/>
      <c r="L9" s="3867" t="n"/>
      <c r="M9" s="3867" t="n"/>
      <c r="N9" s="3867" t="n"/>
      <c r="O9" s="3867" t="n"/>
      <c r="P9" s="3867" t="n"/>
      <c r="Q9" s="3867" t="n"/>
      <c r="R9" s="3867" t="n"/>
      <c r="S9" s="3867" t="n"/>
      <c r="T9" s="3867" t="n"/>
      <c r="U9" s="3867" t="n"/>
      <c r="V9" s="3867" t="n"/>
      <c r="W9" s="3867" t="n"/>
      <c r="X9" s="3867" t="n"/>
      <c r="Y9" s="3867" t="n"/>
      <c r="Z9" s="3867" t="n"/>
      <c r="AA9" s="3867" t="n"/>
      <c r="AB9" s="3867" t="n"/>
      <c r="AC9" s="3867" t="n"/>
      <c r="AD9" s="3867" t="n"/>
      <c r="AE9" s="3867" t="n"/>
      <c r="AF9" s="3867" t="n"/>
      <c r="AG9" s="3867" t="n"/>
      <c r="AH9" s="3867" t="n"/>
      <c r="AI9" s="3867" t="n"/>
      <c r="AJ9" s="3867" t="n"/>
      <c r="AK9" s="3867" t="n"/>
      <c r="AL9" s="3867" t="n"/>
      <c r="AM9" s="3867" t="n"/>
      <c r="AN9" s="3867" t="n"/>
      <c r="AO9" s="3867" t="n"/>
      <c r="AP9" s="3867" t="n"/>
      <c r="AQ9" s="3867" t="n"/>
      <c r="AR9" s="3867" t="n"/>
      <c r="AS9" s="3867" t="n"/>
      <c r="AT9" s="3867" t="n"/>
      <c r="AU9" s="3867" t="n"/>
      <c r="AV9" s="3867" t="n"/>
      <c r="AW9" s="3867" t="n"/>
      <c r="AX9" s="3867" t="n"/>
      <c r="AY9" s="3867" t="n"/>
      <c r="AZ9" s="3867" t="n"/>
      <c r="BA9" s="3867" t="n"/>
      <c r="BB9" s="3868" t="n"/>
      <c r="BC9" s="3867" t="n"/>
    </row>
    <row customFormat="1" customHeight="1" ht="30" r="10" s="363">
      <c r="A10" s="366" t="n"/>
      <c r="B10" s="367" t="n"/>
      <c r="C10" s="368" t="n"/>
      <c r="D10" s="3849" t="n"/>
      <c r="E10" s="3849" t="n"/>
      <c r="F10" s="3849" t="n"/>
      <c r="G10" s="3849" t="n"/>
      <c r="H10" s="3849" t="n"/>
      <c r="I10" s="3849" t="n"/>
      <c r="J10" s="3849" t="n"/>
      <c r="K10" s="3849" t="n"/>
      <c r="L10" s="3849" t="n"/>
      <c r="M10" s="3849" t="n"/>
      <c r="N10" s="3849" t="n"/>
      <c r="O10" s="3849" t="n"/>
      <c r="P10" s="367" t="n"/>
      <c r="Q10" s="3849" t="n"/>
      <c r="R10" s="3849" t="n"/>
      <c r="S10" s="3849" t="n"/>
      <c r="T10" s="3849" t="n"/>
      <c r="U10" s="3849" t="n"/>
      <c r="V10" s="3849" t="n"/>
      <c r="W10" s="3849" t="n"/>
      <c r="X10" s="3849" t="n"/>
      <c r="Y10" s="3849" t="n"/>
      <c r="Z10" s="3849" t="n"/>
      <c r="AA10" s="3849" t="n"/>
      <c r="AB10" s="3849" t="n"/>
      <c r="AC10" s="3849" t="n"/>
      <c r="AD10" s="3849" t="n"/>
      <c r="AE10" s="3849" t="n"/>
      <c r="AF10" s="3849" t="n"/>
      <c r="AG10" s="3849" t="n"/>
      <c r="AH10" s="3849" t="n"/>
      <c r="AI10" s="3849" t="n"/>
      <c r="AJ10" s="3849" t="n"/>
      <c r="AK10" s="3849" t="n"/>
      <c r="AL10" s="3849" t="n"/>
      <c r="AM10" s="3849" t="n"/>
      <c r="AN10" s="3849" t="n"/>
      <c r="AO10" s="3849" t="n"/>
      <c r="AP10" s="3849" t="n"/>
      <c r="AQ10" s="3849" t="n"/>
      <c r="AR10" s="3849" t="n"/>
      <c r="AS10" s="3849" t="n"/>
      <c r="AT10" s="3849" t="n"/>
      <c r="AU10" s="3849" t="n"/>
      <c r="AV10" s="3849" t="n"/>
      <c r="AW10" s="3849" t="n"/>
      <c r="AX10" s="3849" t="n"/>
      <c r="AY10" s="3849" t="n"/>
      <c r="AZ10" s="3849" t="n"/>
      <c r="BA10" s="367" t="n"/>
      <c r="BB10" s="362" t="n"/>
    </row>
    <row customFormat="1" customHeight="1" ht="30" r="11" s="363">
      <c r="A11" s="366" t="n"/>
      <c r="B11" s="367" t="n"/>
      <c r="C11" s="368" t="n"/>
      <c r="D11" s="3849" t="n"/>
      <c r="E11" s="3849" t="n"/>
      <c r="F11" s="3849" t="n"/>
      <c r="G11" s="3849" t="n"/>
      <c r="H11" s="3849" t="n"/>
      <c r="I11" s="3849" t="n"/>
      <c r="J11" s="3849" t="n"/>
      <c r="K11" s="3849" t="n"/>
      <c r="L11" s="3849" t="n"/>
      <c r="M11" s="3849" t="n"/>
      <c r="N11" s="3849" t="n"/>
      <c r="O11" s="3849" t="n"/>
      <c r="P11" s="367" t="n"/>
      <c r="Q11" s="3849" t="n"/>
      <c r="R11" s="3849" t="n"/>
      <c r="S11" s="3849" t="n"/>
      <c r="T11" s="3849" t="n"/>
      <c r="U11" s="3849" t="n"/>
      <c r="V11" s="3849" t="n"/>
      <c r="W11" s="3849" t="n"/>
      <c r="X11" s="3849" t="n"/>
      <c r="Y11" s="3849" t="n"/>
      <c r="Z11" s="3849" t="n"/>
      <c r="AA11" s="3849" t="n"/>
      <c r="AB11" s="3849" t="n"/>
      <c r="AC11" s="3849" t="n"/>
      <c r="AD11" s="3849" t="n"/>
      <c r="AE11" s="3849" t="n"/>
      <c r="AF11" s="3849" t="n"/>
      <c r="AG11" s="3849" t="n"/>
      <c r="AH11" s="3849" t="n"/>
      <c r="AI11" s="3849" t="n"/>
      <c r="AJ11" s="3849" t="n"/>
      <c r="AK11" s="3849" t="n"/>
      <c r="AL11" s="3849" t="n"/>
      <c r="AM11" s="3849" t="n"/>
      <c r="AN11" s="3849" t="n"/>
      <c r="AO11" s="3849" t="n"/>
      <c r="AP11" s="3849" t="n"/>
      <c r="AQ11" s="3849" t="n"/>
      <c r="AR11" s="3849" t="n"/>
      <c r="AS11" s="3849" t="n"/>
      <c r="AT11" s="3849" t="n"/>
      <c r="AU11" s="3849" t="n"/>
      <c r="AV11" s="3849" t="n"/>
      <c r="AW11" s="3849" t="n"/>
      <c r="AX11" s="3849" t="n"/>
      <c r="AY11" s="3849" t="n"/>
      <c r="AZ11" s="3849" t="n"/>
      <c r="BA11" s="367" t="n"/>
      <c r="BB11" s="3860" t="n"/>
      <c r="BC11" s="3869" t="n"/>
    </row>
    <row customFormat="1" customHeight="1" ht="30" r="12" s="363">
      <c r="A12" s="366" t="n"/>
      <c r="B12" s="367" t="n"/>
      <c r="C12" s="368" t="n"/>
      <c r="D12" s="3849" t="n"/>
      <c r="E12" s="3849" t="n"/>
      <c r="F12" s="3849" t="n"/>
      <c r="G12" s="3849" t="n"/>
      <c r="H12" s="3849" t="n"/>
      <c r="I12" s="3849" t="n"/>
      <c r="J12" s="3849" t="n"/>
      <c r="K12" s="3849" t="n"/>
      <c r="L12" s="3849" t="n"/>
      <c r="M12" s="3849" t="n"/>
      <c r="N12" s="3849" t="n"/>
      <c r="O12" s="3849" t="n"/>
      <c r="P12" s="367" t="n"/>
      <c r="Q12" s="3849" t="n"/>
      <c r="R12" s="3849" t="n"/>
      <c r="S12" s="3849" t="n"/>
      <c r="T12" s="3849" t="n"/>
      <c r="U12" s="3849" t="n"/>
      <c r="V12" s="3849" t="n"/>
      <c r="W12" s="3849" t="n"/>
      <c r="X12" s="3849" t="n"/>
      <c r="Y12" s="3849" t="n"/>
      <c r="Z12" s="3849" t="n"/>
      <c r="AA12" s="3849" t="n"/>
      <c r="AB12" s="3849" t="n"/>
      <c r="AC12" s="3849" t="n"/>
      <c r="AD12" s="3849" t="n"/>
      <c r="AE12" s="3849" t="n"/>
      <c r="AF12" s="3849" t="n"/>
      <c r="AG12" s="3849" t="n"/>
      <c r="AH12" s="3849" t="n"/>
      <c r="AI12" s="3849" t="n"/>
      <c r="AJ12" s="3849" t="n"/>
      <c r="AK12" s="3849" t="n"/>
      <c r="AL12" s="3849" t="n"/>
      <c r="AM12" s="3849" t="n"/>
      <c r="AN12" s="3849" t="n"/>
      <c r="AO12" s="3849" t="n"/>
      <c r="AP12" s="3849" t="n"/>
      <c r="AQ12" s="3849" t="n"/>
      <c r="AR12" s="3849" t="n"/>
      <c r="AS12" s="3849" t="n"/>
      <c r="AT12" s="3849" t="n"/>
      <c r="AU12" s="3849" t="n"/>
      <c r="AV12" s="3849" t="n"/>
      <c r="AW12" s="3849" t="n"/>
      <c r="AX12" s="3849" t="n"/>
      <c r="AY12" s="3849" t="n"/>
      <c r="AZ12" s="3849" t="n"/>
      <c r="BA12" s="367" t="n"/>
      <c r="BB12" s="3860" t="n"/>
    </row>
    <row customFormat="1" customHeight="1" ht="30" r="13" s="363">
      <c r="A13" s="366" t="n"/>
      <c r="B13" s="367" t="n"/>
      <c r="C13" s="368" t="n"/>
      <c r="D13" s="3849" t="n"/>
      <c r="E13" s="3849" t="n"/>
      <c r="F13" s="3849" t="n"/>
      <c r="G13" s="3849" t="n"/>
      <c r="H13" s="3849" t="n"/>
      <c r="I13" s="3849" t="n"/>
      <c r="J13" s="3849" t="n"/>
      <c r="K13" s="3849" t="n"/>
      <c r="L13" s="3849" t="n"/>
      <c r="M13" s="3849" t="n"/>
      <c r="N13" s="3849" t="n"/>
      <c r="O13" s="3849" t="n"/>
      <c r="P13" s="367" t="n"/>
      <c r="Q13" s="3849" t="n"/>
      <c r="R13" s="3849" t="n"/>
      <c r="S13" s="3849" t="n"/>
      <c r="T13" s="3849" t="n"/>
      <c r="U13" s="3849" t="n"/>
      <c r="V13" s="3849" t="n"/>
      <c r="W13" s="3849" t="n"/>
      <c r="X13" s="3849" t="n"/>
      <c r="Y13" s="3849" t="n"/>
      <c r="Z13" s="3849" t="n"/>
      <c r="AA13" s="3849" t="n"/>
      <c r="AB13" s="3849" t="n"/>
      <c r="AC13" s="3849" t="n"/>
      <c r="AD13" s="3849" t="n"/>
      <c r="AE13" s="3849" t="n"/>
      <c r="AF13" s="3849" t="n"/>
      <c r="AG13" s="3849" t="n"/>
      <c r="AH13" s="3849" t="n"/>
      <c r="AI13" s="3849" t="n"/>
      <c r="AJ13" s="3849" t="n"/>
      <c r="AK13" s="3849" t="n"/>
      <c r="AL13" s="3849" t="n"/>
      <c r="AM13" s="3849" t="n"/>
      <c r="AN13" s="3849" t="n"/>
      <c r="AO13" s="3849" t="n"/>
      <c r="AP13" s="3849" t="n"/>
      <c r="AQ13" s="3849" t="n"/>
      <c r="AR13" s="3849" t="n"/>
      <c r="AS13" s="3849" t="n"/>
      <c r="AT13" s="3849" t="n"/>
      <c r="AU13" s="3849" t="n"/>
      <c r="AV13" s="3849" t="n"/>
      <c r="AW13" s="3849" t="n"/>
      <c r="AX13" s="3849" t="n"/>
      <c r="AY13" s="3849" t="n"/>
      <c r="AZ13" s="3849" t="n"/>
      <c r="BA13" s="367" t="n"/>
      <c r="BC13" s="3870">
        <f>BB13+BB14</f>
        <v/>
      </c>
    </row>
    <row customFormat="1" customHeight="1" ht="30" r="14" s="363">
      <c r="A14" s="366" t="n"/>
      <c r="B14" s="367" t="n"/>
      <c r="C14" s="368" t="n"/>
      <c r="D14" s="3849" t="n"/>
      <c r="E14" s="3849" t="n"/>
      <c r="F14" s="3849" t="n"/>
      <c r="G14" s="3849" t="n"/>
      <c r="H14" s="3849" t="n"/>
      <c r="I14" s="3849" t="n"/>
      <c r="J14" s="3849" t="n"/>
      <c r="K14" s="3849" t="n"/>
      <c r="L14" s="3849" t="n"/>
      <c r="M14" s="3849" t="n"/>
      <c r="N14" s="3849" t="n"/>
      <c r="O14" s="3849" t="n"/>
      <c r="P14" s="367" t="n"/>
      <c r="Q14" s="3849" t="n"/>
      <c r="R14" s="3849" t="n"/>
      <c r="S14" s="3849" t="n"/>
      <c r="T14" s="3849" t="n"/>
      <c r="U14" s="3849" t="n"/>
      <c r="V14" s="3849" t="n"/>
      <c r="W14" s="3849" t="n"/>
      <c r="X14" s="3849" t="n"/>
      <c r="Y14" s="3849" t="n"/>
      <c r="Z14" s="3849" t="n"/>
      <c r="AA14" s="3849" t="n"/>
      <c r="AB14" s="3849" t="n"/>
      <c r="AC14" s="3849" t="n"/>
      <c r="AD14" s="3849" t="n"/>
      <c r="AE14" s="3849" t="n"/>
      <c r="AF14" s="3849" t="n"/>
      <c r="AG14" s="3849" t="n"/>
      <c r="AH14" s="3849" t="n"/>
      <c r="AI14" s="3849" t="n"/>
      <c r="AJ14" s="3849" t="n"/>
      <c r="AK14" s="3849" t="n"/>
      <c r="AL14" s="3849" t="n"/>
      <c r="AM14" s="3849" t="n"/>
      <c r="AN14" s="3849" t="n"/>
      <c r="AO14" s="3849" t="n"/>
      <c r="AP14" s="3849" t="n"/>
      <c r="AQ14" s="3849" t="n"/>
      <c r="AR14" s="3849" t="n"/>
      <c r="AS14" s="3849" t="n"/>
      <c r="AT14" s="3849" t="n"/>
      <c r="AU14" s="3849" t="n"/>
      <c r="AV14" s="3849" t="n"/>
      <c r="AW14" s="3849" t="n"/>
      <c r="AX14" s="3849" t="n"/>
      <c r="AY14" s="3849" t="n"/>
      <c r="AZ14" s="3849" t="n"/>
      <c r="BA14" s="367" t="n"/>
      <c r="BC14" s="3870">
        <f>BC13-BB12</f>
        <v/>
      </c>
    </row>
    <row customFormat="1" customHeight="1" ht="30" r="15" s="363">
      <c r="A15" s="366" t="n"/>
      <c r="B15" s="367" t="n"/>
      <c r="C15" s="368" t="n"/>
      <c r="D15" s="3849" t="n"/>
      <c r="E15" s="3849" t="n"/>
      <c r="F15" s="3849" t="n"/>
      <c r="G15" s="3849" t="n"/>
      <c r="H15" s="3849" t="n"/>
      <c r="I15" s="3849" t="n"/>
      <c r="J15" s="3849" t="n"/>
      <c r="K15" s="3849" t="n"/>
      <c r="L15" s="3849" t="n"/>
      <c r="M15" s="3849" t="n"/>
      <c r="N15" s="3849" t="n"/>
      <c r="O15" s="3849" t="n"/>
      <c r="P15" s="367" t="n"/>
      <c r="Q15" s="3849" t="n"/>
      <c r="R15" s="3849" t="n"/>
      <c r="S15" s="3849" t="n"/>
      <c r="T15" s="3849" t="n"/>
      <c r="U15" s="3849" t="n"/>
      <c r="V15" s="3849" t="n"/>
      <c r="W15" s="3849" t="n"/>
      <c r="X15" s="3849" t="n"/>
      <c r="Y15" s="3849" t="n"/>
      <c r="Z15" s="3849" t="n"/>
      <c r="AA15" s="3849" t="n"/>
      <c r="AB15" s="3849" t="n"/>
      <c r="AC15" s="3849" t="n"/>
      <c r="AD15" s="3849" t="n"/>
      <c r="AE15" s="3849" t="n"/>
      <c r="AF15" s="3849" t="n"/>
      <c r="AG15" s="3849" t="n"/>
      <c r="AH15" s="3849" t="n"/>
      <c r="AI15" s="3849" t="n"/>
      <c r="AJ15" s="3849" t="n"/>
      <c r="AK15" s="3849" t="n"/>
      <c r="AL15" s="3849" t="n"/>
      <c r="AM15" s="3849" t="n"/>
      <c r="AN15" s="3849" t="n"/>
      <c r="AO15" s="3849" t="n"/>
      <c r="AP15" s="3849" t="n"/>
      <c r="AQ15" s="3849" t="n"/>
      <c r="AR15" s="3849" t="n"/>
      <c r="AS15" s="3849" t="n"/>
      <c r="AT15" s="3849" t="n"/>
      <c r="AU15" s="3849" t="n"/>
      <c r="AV15" s="3849" t="n"/>
      <c r="AW15" s="3849" t="n"/>
      <c r="AX15" s="3849" t="n"/>
      <c r="AY15" s="3849" t="n"/>
      <c r="AZ15" s="3849" t="n"/>
      <c r="BA15" s="367" t="n"/>
      <c r="BB15" s="3860" t="n"/>
    </row>
    <row customFormat="1" customHeight="1" ht="30" r="16" s="364">
      <c r="A16" s="366" t="n"/>
      <c r="B16" s="367" t="n"/>
      <c r="C16" s="368" t="n"/>
      <c r="D16" s="3849" t="n"/>
      <c r="E16" s="3849" t="n"/>
      <c r="F16" s="3849" t="n"/>
      <c r="G16" s="3849" t="n"/>
      <c r="H16" s="3849" t="n"/>
      <c r="I16" s="3849" t="n"/>
      <c r="J16" s="3849" t="n"/>
      <c r="K16" s="3849" t="n"/>
      <c r="L16" s="3849" t="n"/>
      <c r="M16" s="3849" t="n"/>
      <c r="N16" s="3849" t="n"/>
      <c r="O16" s="3849" t="n"/>
      <c r="P16" s="367" t="n"/>
      <c r="Q16" s="3849" t="n"/>
      <c r="R16" s="3849" t="n"/>
      <c r="S16" s="3849" t="n"/>
      <c r="T16" s="3849" t="n"/>
      <c r="U16" s="3849" t="n"/>
      <c r="V16" s="3849" t="n"/>
      <c r="W16" s="3849" t="n"/>
      <c r="X16" s="3849" t="n"/>
      <c r="Y16" s="3849" t="n"/>
      <c r="Z16" s="3849" t="n"/>
      <c r="AA16" s="3849" t="n"/>
      <c r="AB16" s="3849" t="n"/>
      <c r="AC16" s="3849" t="n"/>
      <c r="AD16" s="3849" t="n"/>
      <c r="AE16" s="3849" t="n"/>
      <c r="AF16" s="3849" t="n"/>
      <c r="AG16" s="3849" t="n"/>
      <c r="AH16" s="3849" t="n"/>
      <c r="AI16" s="3849" t="n"/>
      <c r="AJ16" s="3849" t="n"/>
      <c r="AK16" s="3849" t="n"/>
      <c r="AL16" s="3849" t="n"/>
      <c r="AM16" s="3849" t="n"/>
      <c r="AN16" s="3849" t="n"/>
      <c r="AO16" s="3849" t="n"/>
      <c r="AP16" s="3849" t="n"/>
      <c r="AQ16" s="3849" t="n"/>
      <c r="AR16" s="3849" t="n"/>
      <c r="AS16" s="3849" t="n"/>
      <c r="AT16" s="3849" t="n"/>
      <c r="AU16" s="3849" t="n"/>
      <c r="AV16" s="3849" t="n"/>
      <c r="AW16" s="3849" t="n"/>
      <c r="AX16" s="3849" t="n"/>
      <c r="AY16" s="3849" t="n"/>
      <c r="AZ16" s="3849" t="n"/>
      <c r="BA16" s="367" t="n"/>
      <c r="BB16" s="3871" t="n"/>
    </row>
    <row customFormat="1" customHeight="1" ht="30" r="17" s="363">
      <c r="A17" s="366" t="n"/>
      <c r="B17" s="367" t="n"/>
      <c r="C17" s="368" t="n"/>
      <c r="D17" s="3849" t="n"/>
      <c r="E17" s="3849" t="n"/>
      <c r="F17" s="3849" t="n"/>
      <c r="G17" s="3849" t="n"/>
      <c r="H17" s="3849" t="n"/>
      <c r="I17" s="3849" t="n"/>
      <c r="J17" s="3849" t="n"/>
      <c r="K17" s="3849" t="n"/>
      <c r="L17" s="3849" t="n"/>
      <c r="M17" s="3849" t="n"/>
      <c r="N17" s="3849" t="n"/>
      <c r="O17" s="3849" t="n"/>
      <c r="P17" s="367" t="n"/>
      <c r="Q17" s="3849" t="n"/>
      <c r="R17" s="3849" t="n"/>
      <c r="S17" s="3849" t="n"/>
      <c r="T17" s="3849" t="n"/>
      <c r="U17" s="3849" t="n"/>
      <c r="V17" s="3849" t="n"/>
      <c r="W17" s="3849" t="n"/>
      <c r="X17" s="3849" t="n"/>
      <c r="Y17" s="3849" t="n"/>
      <c r="Z17" s="3849" t="n"/>
      <c r="AA17" s="3849" t="n"/>
      <c r="AB17" s="3849" t="n"/>
      <c r="AC17" s="3849" t="n"/>
      <c r="AD17" s="3849" t="n"/>
      <c r="AE17" s="3849" t="n"/>
      <c r="AF17" s="3849" t="n"/>
      <c r="AG17" s="3849" t="n"/>
      <c r="AH17" s="3849" t="n"/>
      <c r="AI17" s="3849" t="n"/>
      <c r="AJ17" s="3849" t="n"/>
      <c r="AK17" s="3849" t="n"/>
      <c r="AL17" s="3849" t="n"/>
      <c r="AM17" s="3849" t="n"/>
      <c r="AN17" s="3849" t="n"/>
      <c r="AO17" s="3849" t="n"/>
      <c r="AP17" s="3849" t="n"/>
      <c r="AQ17" s="3849" t="n"/>
      <c r="AR17" s="3849" t="n"/>
      <c r="AS17" s="3849" t="n"/>
      <c r="AT17" s="3849" t="n"/>
      <c r="AU17" s="3849" t="n"/>
      <c r="AV17" s="3849" t="n"/>
      <c r="AW17" s="3849" t="n"/>
      <c r="AX17" s="3849" t="n"/>
      <c r="AY17" s="3849" t="n"/>
      <c r="AZ17" s="3849" t="n"/>
      <c r="BA17" s="367" t="n"/>
      <c r="BB17" s="3872" t="n"/>
    </row>
    <row customFormat="1" customHeight="1" ht="30" r="18" s="363">
      <c r="A18" s="366" t="n"/>
      <c r="B18" s="367" t="n"/>
      <c r="C18" s="368" t="n"/>
      <c r="D18" s="3849" t="n"/>
      <c r="E18" s="3849" t="n"/>
      <c r="F18" s="3849" t="n"/>
      <c r="G18" s="3849" t="n"/>
      <c r="H18" s="3849" t="n"/>
      <c r="I18" s="3849" t="n"/>
      <c r="J18" s="3849" t="n"/>
      <c r="K18" s="3849" t="n"/>
      <c r="L18" s="3849" t="n"/>
      <c r="M18" s="3849" t="n"/>
      <c r="N18" s="3849" t="n"/>
      <c r="O18" s="3849" t="n"/>
      <c r="P18" s="3849" t="n"/>
      <c r="Q18" s="3849" t="n"/>
      <c r="R18" s="3849" t="n"/>
      <c r="S18" s="3849" t="n"/>
      <c r="T18" s="3849" t="n"/>
      <c r="U18" s="3849" t="n"/>
      <c r="V18" s="3849" t="n"/>
      <c r="W18" s="3849" t="n"/>
      <c r="X18" s="3849" t="n"/>
      <c r="Y18" s="3849" t="n"/>
      <c r="Z18" s="3849" t="n"/>
      <c r="AA18" s="3849" t="n"/>
      <c r="AB18" s="3849" t="n"/>
      <c r="AC18" s="3849" t="n"/>
      <c r="AD18" s="3849" t="n"/>
      <c r="AE18" s="3849" t="n"/>
      <c r="AF18" s="3849" t="n"/>
      <c r="AG18" s="3849" t="n"/>
      <c r="AH18" s="3849" t="n"/>
      <c r="AI18" s="3849" t="n"/>
      <c r="AJ18" s="3849" t="n"/>
      <c r="AK18" s="3849" t="n"/>
      <c r="AL18" s="3849" t="n"/>
      <c r="AM18" s="3849" t="n"/>
      <c r="AN18" s="3849" t="n"/>
      <c r="AO18" s="3849" t="n"/>
      <c r="AP18" s="3849" t="n"/>
      <c r="AQ18" s="3849" t="n"/>
      <c r="AR18" s="3849" t="n"/>
      <c r="AS18" s="3849" t="n"/>
      <c r="AT18" s="3849" t="n"/>
      <c r="AU18" s="3849" t="n"/>
      <c r="AV18" s="3849" t="n"/>
      <c r="AW18" s="3849" t="n"/>
      <c r="AX18" s="3849" t="n"/>
      <c r="AY18" s="3849" t="n"/>
      <c r="AZ18" s="3849" t="n"/>
      <c r="BA18" s="367" t="n"/>
      <c r="BB18" s="362" t="n"/>
    </row>
    <row customFormat="1" customHeight="1" ht="30" r="19" s="363">
      <c r="A19" s="366" t="n"/>
      <c r="B19" s="367" t="n"/>
      <c r="C19" s="368" t="n"/>
      <c r="D19" s="3849" t="n"/>
      <c r="E19" s="3849" t="n"/>
      <c r="F19" s="3849" t="n"/>
      <c r="G19" s="3849" t="n"/>
      <c r="H19" s="3849" t="n"/>
      <c r="I19" s="3849" t="n"/>
      <c r="J19" s="3849" t="n"/>
      <c r="K19" s="3849" t="n"/>
      <c r="L19" s="3849" t="n"/>
      <c r="M19" s="3849" t="n"/>
      <c r="N19" s="3849" t="n"/>
      <c r="O19" s="3849" t="n"/>
      <c r="P19" s="367" t="n"/>
      <c r="Q19" s="3849" t="n"/>
      <c r="R19" s="3849" t="n"/>
      <c r="S19" s="3849" t="n"/>
      <c r="T19" s="3849" t="n"/>
      <c r="U19" s="3849" t="n"/>
      <c r="V19" s="3849" t="n"/>
      <c r="W19" s="3849" t="n"/>
      <c r="X19" s="3849" t="n"/>
      <c r="Y19" s="3849" t="n"/>
      <c r="Z19" s="3849" t="n"/>
      <c r="AA19" s="3849" t="n"/>
      <c r="AB19" s="3849" t="n"/>
      <c r="AC19" s="3849" t="n"/>
      <c r="AD19" s="3849" t="n"/>
      <c r="AE19" s="3849" t="n"/>
      <c r="AF19" s="3849" t="n"/>
      <c r="AG19" s="3849" t="n"/>
      <c r="AH19" s="3849" t="n"/>
      <c r="AI19" s="3849" t="n"/>
      <c r="AJ19" s="3849" t="n"/>
      <c r="AK19" s="3849" t="n"/>
      <c r="AL19" s="3849" t="n"/>
      <c r="AM19" s="3849" t="n"/>
      <c r="AN19" s="3849" t="n"/>
      <c r="AO19" s="3849" t="n"/>
      <c r="AP19" s="3849" t="n"/>
      <c r="AQ19" s="3849" t="n"/>
      <c r="AR19" s="3849" t="n"/>
      <c r="AS19" s="3849" t="n"/>
      <c r="AT19" s="3849" t="n"/>
      <c r="AU19" s="3849" t="n"/>
      <c r="AV19" s="3849" t="n"/>
      <c r="AW19" s="3849" t="n"/>
      <c r="AX19" s="3849" t="n"/>
      <c r="AY19" s="3849" t="n"/>
      <c r="AZ19" s="3849" t="n"/>
      <c r="BA19" s="367" t="n"/>
      <c r="BB19" s="362" t="n"/>
    </row>
    <row customFormat="1" customHeight="1" ht="30" r="20" s="363">
      <c r="A20" s="366" t="n"/>
      <c r="B20" s="367" t="n"/>
      <c r="C20" s="368" t="n"/>
      <c r="D20" s="3849" t="n"/>
      <c r="E20" s="3849" t="n"/>
      <c r="F20" s="3849" t="n"/>
      <c r="G20" s="3849" t="n"/>
      <c r="H20" s="3849" t="n"/>
      <c r="I20" s="3849" t="n"/>
      <c r="J20" s="3849" t="n"/>
      <c r="K20" s="3849" t="n"/>
      <c r="L20" s="3849" t="n"/>
      <c r="M20" s="3849" t="n"/>
      <c r="N20" s="3849" t="n"/>
      <c r="O20" s="3849" t="n"/>
      <c r="P20" s="367" t="n"/>
      <c r="Q20" s="3849" t="n"/>
      <c r="R20" s="3849" t="n"/>
      <c r="S20" s="3849" t="n"/>
      <c r="T20" s="3849" t="n"/>
      <c r="U20" s="3849" t="n"/>
      <c r="V20" s="3849" t="n"/>
      <c r="W20" s="3849" t="n"/>
      <c r="X20" s="3849" t="n"/>
      <c r="Y20" s="3849" t="n"/>
      <c r="Z20" s="3849" t="n"/>
      <c r="AA20" s="3849" t="n"/>
      <c r="AB20" s="3849" t="n"/>
      <c r="AC20" s="3849" t="n"/>
      <c r="AD20" s="3849" t="n"/>
      <c r="AE20" s="3849" t="n"/>
      <c r="AF20" s="3849" t="n"/>
      <c r="AG20" s="3849" t="n"/>
      <c r="AH20" s="3849" t="n"/>
      <c r="AI20" s="3849" t="n"/>
      <c r="AJ20" s="3849" t="n"/>
      <c r="AK20" s="3849" t="n"/>
      <c r="AL20" s="3849" t="n"/>
      <c r="AM20" s="3849" t="n"/>
      <c r="AN20" s="3849" t="n"/>
      <c r="AO20" s="3849" t="n"/>
      <c r="AP20" s="3849" t="n"/>
      <c r="AQ20" s="3849" t="n"/>
      <c r="AR20" s="3849" t="n"/>
      <c r="AS20" s="3849" t="n"/>
      <c r="AT20" s="3849" t="n"/>
      <c r="AU20" s="3849" t="n"/>
      <c r="AV20" s="3849" t="n"/>
      <c r="AW20" s="3849" t="n"/>
      <c r="AX20" s="3849" t="n"/>
      <c r="AY20" s="3849" t="n"/>
      <c r="AZ20" s="3849" t="n"/>
      <c r="BA20" s="367" t="n"/>
      <c r="BB20" s="362" t="n"/>
    </row>
    <row customFormat="1" customHeight="1" ht="30" r="21" s="363">
      <c r="A21" s="366" t="n"/>
      <c r="B21" s="367" t="n"/>
      <c r="C21" s="368" t="n"/>
      <c r="D21" s="3849" t="n"/>
      <c r="E21" s="3849" t="n"/>
      <c r="F21" s="3849" t="n"/>
      <c r="G21" s="3849" t="n"/>
      <c r="H21" s="3849" t="n"/>
      <c r="I21" s="3849" t="n"/>
      <c r="J21" s="3849" t="n"/>
      <c r="K21" s="3849" t="n"/>
      <c r="L21" s="3849" t="n"/>
      <c r="M21" s="3849" t="n"/>
      <c r="N21" s="3849" t="n"/>
      <c r="O21" s="3849" t="n"/>
      <c r="P21" s="367" t="n"/>
      <c r="Q21" s="3849" t="n"/>
      <c r="R21" s="3849" t="n"/>
      <c r="S21" s="3849" t="n"/>
      <c r="T21" s="3849" t="n"/>
      <c r="U21" s="3849" t="n"/>
      <c r="V21" s="3849" t="n"/>
      <c r="W21" s="3849" t="n"/>
      <c r="X21" s="3849" t="n"/>
      <c r="Y21" s="3849" t="n"/>
      <c r="Z21" s="3849" t="n"/>
      <c r="AA21" s="3849" t="n"/>
      <c r="AB21" s="3849" t="n"/>
      <c r="AC21" s="3849" t="n"/>
      <c r="AD21" s="3849" t="n"/>
      <c r="AE21" s="3849" t="n"/>
      <c r="AF21" s="3849" t="n"/>
      <c r="AG21" s="3849" t="n"/>
      <c r="AH21" s="3849" t="n"/>
      <c r="AI21" s="3849" t="n"/>
      <c r="AJ21" s="3849" t="n"/>
      <c r="AK21" s="3849" t="n"/>
      <c r="AL21" s="3849" t="n"/>
      <c r="AM21" s="3849" t="n"/>
      <c r="AN21" s="3849" t="n"/>
      <c r="AO21" s="3849" t="n"/>
      <c r="AP21" s="3849" t="n"/>
      <c r="AQ21" s="3849" t="n"/>
      <c r="AR21" s="3849" t="n"/>
      <c r="AS21" s="3849" t="n"/>
      <c r="AT21" s="3849" t="n"/>
      <c r="AU21" s="3849" t="n"/>
      <c r="AV21" s="3849" t="n"/>
      <c r="AW21" s="3849" t="n"/>
      <c r="AX21" s="3849" t="n"/>
      <c r="AY21" s="3849" t="n"/>
      <c r="AZ21" s="3849" t="n"/>
      <c r="BA21" s="367" t="n"/>
      <c r="BB21" s="362" t="n"/>
    </row>
    <row customFormat="1" customHeight="1" ht="30" r="22" s="363">
      <c r="A22" s="366" t="n"/>
      <c r="B22" s="367" t="n"/>
      <c r="C22" s="368" t="n"/>
      <c r="D22" s="3849" t="n"/>
      <c r="E22" s="3849" t="n"/>
      <c r="F22" s="3849" t="n"/>
      <c r="G22" s="3849" t="n"/>
      <c r="H22" s="3849" t="n"/>
      <c r="I22" s="3849" t="n"/>
      <c r="J22" s="3849" t="n"/>
      <c r="K22" s="3849" t="n"/>
      <c r="L22" s="3849" t="n"/>
      <c r="M22" s="3849" t="n"/>
      <c r="N22" s="3849" t="n"/>
      <c r="O22" s="3849" t="n"/>
      <c r="P22" s="367" t="n"/>
      <c r="Q22" s="3849" t="n"/>
      <c r="R22" s="3849" t="n"/>
      <c r="S22" s="3849" t="n"/>
      <c r="T22" s="3849" t="n"/>
      <c r="U22" s="3849" t="n"/>
      <c r="V22" s="3849" t="n"/>
      <c r="W22" s="3849" t="n"/>
      <c r="X22" s="3849" t="n"/>
      <c r="Y22" s="3849" t="n"/>
      <c r="Z22" s="3849" t="n"/>
      <c r="AA22" s="3849" t="n"/>
      <c r="AB22" s="3849" t="n"/>
      <c r="AC22" s="3849" t="n"/>
      <c r="AD22" s="3849" t="n"/>
      <c r="AE22" s="3849" t="n"/>
      <c r="AF22" s="3849" t="n"/>
      <c r="AG22" s="3849" t="n"/>
      <c r="AH22" s="3849" t="n"/>
      <c r="AI22" s="3849" t="n"/>
      <c r="AJ22" s="3849" t="n"/>
      <c r="AK22" s="3849" t="n"/>
      <c r="AL22" s="3849" t="n"/>
      <c r="AM22" s="3849" t="n"/>
      <c r="AN22" s="3849" t="n"/>
      <c r="AO22" s="3849" t="n"/>
      <c r="AP22" s="3849" t="n"/>
      <c r="AQ22" s="3849" t="n"/>
      <c r="AR22" s="3849" t="n"/>
      <c r="AS22" s="3849" t="n"/>
      <c r="AT22" s="3849" t="n"/>
      <c r="AU22" s="3849" t="n"/>
      <c r="AV22" s="3849" t="n"/>
      <c r="AW22" s="3849" t="n"/>
      <c r="AX22" s="3849" t="n"/>
      <c r="AY22" s="3849" t="n"/>
      <c r="AZ22" s="3849" t="n"/>
      <c r="BA22" s="367" t="n"/>
      <c r="BB22" s="362" t="n"/>
    </row>
    <row customFormat="1" customHeight="1" ht="30" r="23" s="363">
      <c r="A23" s="366" t="n"/>
      <c r="B23" s="367" t="n"/>
      <c r="C23" s="368" t="n"/>
      <c r="D23" s="3849" t="n"/>
      <c r="E23" s="3849" t="n"/>
      <c r="F23" s="3849" t="n"/>
      <c r="G23" s="3849" t="n"/>
      <c r="H23" s="3849" t="n"/>
      <c r="I23" s="3849" t="n"/>
      <c r="J23" s="3849" t="n"/>
      <c r="K23" s="3849" t="n"/>
      <c r="L23" s="3849" t="n"/>
      <c r="M23" s="3849" t="n"/>
      <c r="N23" s="3849" t="n"/>
      <c r="O23" s="3849" t="n"/>
      <c r="P23" s="367" t="n"/>
      <c r="Q23" s="3849" t="n"/>
      <c r="R23" s="3849" t="n"/>
      <c r="S23" s="3849" t="n"/>
      <c r="T23" s="3849" t="n"/>
      <c r="U23" s="3849" t="n"/>
      <c r="V23" s="3849" t="n"/>
      <c r="W23" s="3849" t="n"/>
      <c r="X23" s="3849" t="n"/>
      <c r="Y23" s="3849" t="n"/>
      <c r="Z23" s="3849" t="n"/>
      <c r="AA23" s="3849" t="n"/>
      <c r="AB23" s="3849" t="n"/>
      <c r="AC23" s="3849" t="n"/>
      <c r="AD23" s="3849" t="n"/>
      <c r="AE23" s="3849" t="n"/>
      <c r="AF23" s="3849" t="n"/>
      <c r="AG23" s="3849" t="n"/>
      <c r="AH23" s="3849" t="n"/>
      <c r="AI23" s="3849" t="n"/>
      <c r="AJ23" s="3849" t="n"/>
      <c r="AK23" s="3849" t="n"/>
      <c r="AL23" s="3849" t="n"/>
      <c r="AM23" s="3849" t="n"/>
      <c r="AN23" s="3849" t="n"/>
      <c r="AO23" s="3849" t="n"/>
      <c r="AP23" s="3849" t="n"/>
      <c r="AQ23" s="3849" t="n"/>
      <c r="AR23" s="3849" t="n"/>
      <c r="AS23" s="3849" t="n"/>
      <c r="AT23" s="3849" t="n"/>
      <c r="AU23" s="3849" t="n"/>
      <c r="AV23" s="3849" t="n"/>
      <c r="AW23" s="3849" t="n"/>
      <c r="AX23" s="3849" t="n"/>
      <c r="AY23" s="3849" t="n"/>
      <c r="AZ23" s="3849" t="n"/>
      <c r="BA23" s="367" t="n"/>
      <c r="BB23" s="362" t="n"/>
    </row>
    <row customFormat="1" customHeight="1" ht="30" r="24" s="363">
      <c r="A24" s="366" t="n"/>
      <c r="B24" s="367" t="n"/>
      <c r="C24" s="368" t="n"/>
      <c r="D24" s="3849" t="n"/>
      <c r="E24" s="3849" t="n"/>
      <c r="F24" s="3849" t="n"/>
      <c r="G24" s="3849" t="n"/>
      <c r="H24" s="3849" t="n"/>
      <c r="I24" s="3849" t="n"/>
      <c r="J24" s="3849" t="n"/>
      <c r="K24" s="3849" t="n"/>
      <c r="L24" s="3849" t="n"/>
      <c r="M24" s="3849" t="n"/>
      <c r="N24" s="3849" t="n"/>
      <c r="O24" s="3849" t="n"/>
      <c r="P24" s="367" t="n"/>
      <c r="Q24" s="3849" t="n"/>
      <c r="R24" s="3849" t="n"/>
      <c r="S24" s="3849" t="n"/>
      <c r="T24" s="3849" t="n"/>
      <c r="U24" s="3849" t="n"/>
      <c r="V24" s="3849" t="n"/>
      <c r="W24" s="3849" t="n"/>
      <c r="X24" s="3849" t="n"/>
      <c r="Y24" s="3849" t="n"/>
      <c r="Z24" s="3849" t="n"/>
      <c r="AA24" s="3849" t="n"/>
      <c r="AB24" s="3849" t="n"/>
      <c r="AC24" s="3849" t="n"/>
      <c r="AD24" s="3849" t="n"/>
      <c r="AE24" s="3849" t="n"/>
      <c r="AF24" s="3849" t="n"/>
      <c r="AG24" s="3849" t="n"/>
      <c r="AH24" s="3849" t="n"/>
      <c r="AI24" s="3849" t="n"/>
      <c r="AJ24" s="3849" t="n"/>
      <c r="AK24" s="3849" t="n"/>
      <c r="AL24" s="3849" t="n"/>
      <c r="AM24" s="3849" t="n"/>
      <c r="AN24" s="3849" t="n"/>
      <c r="AO24" s="3849" t="n"/>
      <c r="AP24" s="3849" t="n"/>
      <c r="AQ24" s="3849" t="n"/>
      <c r="AR24" s="3849" t="n"/>
      <c r="AS24" s="3849" t="n"/>
      <c r="AT24" s="3849" t="n"/>
      <c r="AU24" s="3849" t="n"/>
      <c r="AV24" s="3849" t="n"/>
      <c r="AW24" s="3849" t="n"/>
      <c r="AX24" s="3849" t="n"/>
      <c r="AY24" s="3849" t="n"/>
      <c r="AZ24" s="3849" t="n"/>
      <c r="BA24" s="367" t="n"/>
      <c r="BB24" s="362" t="n"/>
    </row>
    <row customFormat="1" customHeight="1" ht="30" r="25" s="363">
      <c r="A25" s="366" t="n"/>
      <c r="B25" s="367" t="n"/>
      <c r="C25" s="368" t="n"/>
      <c r="D25" s="3849" t="n"/>
      <c r="E25" s="3849" t="n"/>
      <c r="F25" s="3849" t="n"/>
      <c r="G25" s="3849" t="n"/>
      <c r="H25" s="3849" t="n"/>
      <c r="I25" s="3849" t="n"/>
      <c r="J25" s="3849" t="n"/>
      <c r="K25" s="3849" t="n"/>
      <c r="L25" s="3849" t="n"/>
      <c r="M25" s="3849" t="n"/>
      <c r="N25" s="3849" t="n"/>
      <c r="O25" s="3849" t="n"/>
      <c r="P25" s="367" t="n"/>
      <c r="Q25" s="3849" t="n"/>
      <c r="R25" s="3849" t="n"/>
      <c r="S25" s="3849" t="n"/>
      <c r="T25" s="3849" t="n"/>
      <c r="U25" s="3849" t="n"/>
      <c r="V25" s="3849" t="n"/>
      <c r="W25" s="3849" t="n"/>
      <c r="X25" s="3849" t="n"/>
      <c r="Y25" s="3849" t="n"/>
      <c r="Z25" s="3849" t="n"/>
      <c r="AA25" s="3849" t="n"/>
      <c r="AB25" s="3849" t="n"/>
      <c r="AC25" s="3849" t="n"/>
      <c r="AD25" s="3849" t="n"/>
      <c r="AE25" s="3849" t="n"/>
      <c r="AF25" s="3849" t="n"/>
      <c r="AG25" s="3849" t="n"/>
      <c r="AH25" s="3849" t="n"/>
      <c r="AI25" s="3849" t="n"/>
      <c r="AJ25" s="3849" t="n"/>
      <c r="AK25" s="3849" t="n"/>
      <c r="AL25" s="3849" t="n"/>
      <c r="AM25" s="3849" t="n"/>
      <c r="AN25" s="3849" t="n"/>
      <c r="AO25" s="3849" t="n"/>
      <c r="AP25" s="3849" t="n"/>
      <c r="AQ25" s="3849" t="n"/>
      <c r="AR25" s="3849" t="n"/>
      <c r="AS25" s="3849" t="n"/>
      <c r="AT25" s="3849" t="n"/>
      <c r="AU25" s="3849" t="n"/>
      <c r="AV25" s="3849" t="n"/>
      <c r="AW25" s="3849" t="n"/>
      <c r="AX25" s="3849" t="n"/>
      <c r="AY25" s="3849" t="n"/>
      <c r="AZ25" s="3849" t="n"/>
      <c r="BA25" s="367" t="n"/>
      <c r="BB25" s="362" t="n"/>
    </row>
    <row customFormat="1" customHeight="1" ht="30" r="26" s="363">
      <c r="A26" s="366" t="n"/>
      <c r="B26" s="367" t="n"/>
      <c r="C26" s="368" t="n"/>
      <c r="D26" s="3849" t="n"/>
      <c r="E26" s="3849" t="n"/>
      <c r="F26" s="3849" t="n"/>
      <c r="G26" s="3849" t="n"/>
      <c r="H26" s="3849" t="n"/>
      <c r="I26" s="3849" t="n"/>
      <c r="J26" s="3849" t="n"/>
      <c r="K26" s="3849" t="n"/>
      <c r="L26" s="3849" t="n"/>
      <c r="M26" s="3849" t="n"/>
      <c r="N26" s="3849" t="n"/>
      <c r="O26" s="3849" t="n"/>
      <c r="P26" s="367" t="n"/>
      <c r="Q26" s="3849" t="n"/>
      <c r="R26" s="3849" t="n"/>
      <c r="S26" s="3849" t="n"/>
      <c r="T26" s="3849" t="n"/>
      <c r="U26" s="3849" t="n"/>
      <c r="V26" s="3849" t="n"/>
      <c r="W26" s="3849" t="n"/>
      <c r="X26" s="3849" t="n"/>
      <c r="Y26" s="3849" t="n"/>
      <c r="Z26" s="3849" t="n"/>
      <c r="AA26" s="3849" t="n"/>
      <c r="AB26" s="3849" t="n"/>
      <c r="AC26" s="3849" t="n"/>
      <c r="AD26" s="3849" t="n"/>
      <c r="AE26" s="3849" t="n"/>
      <c r="AF26" s="3849" t="n"/>
      <c r="AG26" s="3849" t="n"/>
      <c r="AH26" s="3849" t="n"/>
      <c r="AI26" s="3849" t="n"/>
      <c r="AJ26" s="3849" t="n"/>
      <c r="AK26" s="3849" t="n"/>
      <c r="AL26" s="3849" t="n"/>
      <c r="AM26" s="3849" t="n"/>
      <c r="AN26" s="3849" t="n"/>
      <c r="AO26" s="3849" t="n"/>
      <c r="AP26" s="3849" t="n"/>
      <c r="AQ26" s="3849" t="n"/>
      <c r="AR26" s="3849" t="n"/>
      <c r="AS26" s="3849" t="n"/>
      <c r="AT26" s="3849" t="n"/>
      <c r="AU26" s="3849" t="n"/>
      <c r="AV26" s="3849" t="n"/>
      <c r="AW26" s="3849" t="n"/>
      <c r="AX26" s="3849" t="n"/>
      <c r="AY26" s="3849" t="n"/>
      <c r="AZ26" s="3849" t="n"/>
      <c r="BA26" s="367" t="n"/>
      <c r="BB26" s="362" t="n"/>
    </row>
    <row customFormat="1" customHeight="1" ht="30" r="27" s="363">
      <c r="A27" s="366" t="n"/>
      <c r="B27" s="367" t="n"/>
      <c r="C27" s="368" t="n"/>
      <c r="D27" s="3849" t="n"/>
      <c r="E27" s="3849" t="n"/>
      <c r="F27" s="3849" t="n"/>
      <c r="G27" s="3849" t="n"/>
      <c r="H27" s="3849" t="n"/>
      <c r="I27" s="3849" t="n"/>
      <c r="J27" s="3849" t="n"/>
      <c r="K27" s="3849" t="n"/>
      <c r="L27" s="3849" t="n"/>
      <c r="M27" s="3849" t="n"/>
      <c r="N27" s="3849" t="n"/>
      <c r="O27" s="3849" t="n"/>
      <c r="P27" s="367" t="n"/>
      <c r="Q27" s="3849" t="n"/>
      <c r="R27" s="3849" t="n"/>
      <c r="S27" s="3849" t="n"/>
      <c r="T27" s="3849" t="n"/>
      <c r="U27" s="3849" t="n"/>
      <c r="V27" s="3849" t="n"/>
      <c r="W27" s="3849" t="n"/>
      <c r="X27" s="3849" t="n"/>
      <c r="Y27" s="3849" t="n"/>
      <c r="Z27" s="3849" t="n"/>
      <c r="AA27" s="3849" t="n"/>
      <c r="AB27" s="3849" t="n"/>
      <c r="AC27" s="3849" t="n"/>
      <c r="AD27" s="3849" t="n"/>
      <c r="AE27" s="3849" t="n"/>
      <c r="AF27" s="3849" t="n"/>
      <c r="AG27" s="3849" t="n"/>
      <c r="AH27" s="3849" t="n"/>
      <c r="AI27" s="3849" t="n"/>
      <c r="AJ27" s="3849" t="n"/>
      <c r="AK27" s="3849" t="n"/>
      <c r="AL27" s="3849" t="n"/>
      <c r="AM27" s="3849" t="n"/>
      <c r="AN27" s="3849" t="n"/>
      <c r="AO27" s="3849" t="n"/>
      <c r="AP27" s="3849" t="n"/>
      <c r="AQ27" s="3849" t="n"/>
      <c r="AR27" s="3849" t="n"/>
      <c r="AS27" s="3849" t="n"/>
      <c r="AT27" s="3849" t="n"/>
      <c r="AU27" s="3849" t="n"/>
      <c r="AV27" s="3849" t="n"/>
      <c r="AW27" s="3849" t="n"/>
      <c r="AX27" s="3849" t="n"/>
      <c r="AY27" s="3849" t="n"/>
      <c r="AZ27" s="3849" t="n"/>
      <c r="BA27" s="367" t="n"/>
      <c r="BB27" s="362" t="n"/>
    </row>
    <row customFormat="1" customHeight="1" ht="30" r="28" s="363">
      <c r="A28" s="366" t="n"/>
      <c r="B28" s="367" t="n"/>
      <c r="C28" s="368" t="n"/>
      <c r="D28" s="3849" t="n"/>
      <c r="E28" s="3849" t="n"/>
      <c r="F28" s="3849" t="n"/>
      <c r="G28" s="3849" t="n"/>
      <c r="H28" s="3849" t="n"/>
      <c r="I28" s="3849" t="n"/>
      <c r="J28" s="3849" t="n"/>
      <c r="K28" s="3849" t="n"/>
      <c r="L28" s="3849" t="n"/>
      <c r="M28" s="3849" t="n"/>
      <c r="N28" s="3849" t="n"/>
      <c r="O28" s="3849" t="n"/>
      <c r="P28" s="367" t="n"/>
      <c r="Q28" s="3849" t="n"/>
      <c r="R28" s="3849" t="n"/>
      <c r="S28" s="3849" t="n"/>
      <c r="T28" s="3849" t="n"/>
      <c r="U28" s="3849" t="n"/>
      <c r="V28" s="3849" t="n"/>
      <c r="W28" s="3849" t="n"/>
      <c r="X28" s="3849" t="n"/>
      <c r="Y28" s="3849" t="n"/>
      <c r="Z28" s="3849" t="n"/>
      <c r="AA28" s="3849" t="n"/>
      <c r="AB28" s="3849" t="n"/>
      <c r="AC28" s="3849" t="n"/>
      <c r="AD28" s="3849" t="n"/>
      <c r="AE28" s="3849" t="n"/>
      <c r="AF28" s="3849" t="n"/>
      <c r="AG28" s="3849" t="n"/>
      <c r="AH28" s="3849" t="n"/>
      <c r="AI28" s="3849" t="n"/>
      <c r="AJ28" s="3849" t="n"/>
      <c r="AK28" s="3849" t="n"/>
      <c r="AL28" s="3849" t="n"/>
      <c r="AM28" s="3849" t="n"/>
      <c r="AN28" s="3849" t="n"/>
      <c r="AO28" s="3849" t="n"/>
      <c r="AP28" s="3849" t="n"/>
      <c r="AQ28" s="3849" t="n"/>
      <c r="AR28" s="3849" t="n"/>
      <c r="AS28" s="3849" t="n"/>
      <c r="AT28" s="3849" t="n"/>
      <c r="AU28" s="3849" t="n"/>
      <c r="AV28" s="3849" t="n"/>
      <c r="AW28" s="3849" t="n"/>
      <c r="AX28" s="3849" t="n"/>
      <c r="AY28" s="3849" t="n"/>
      <c r="AZ28" s="3849" t="n"/>
      <c r="BA28" s="367" t="n"/>
      <c r="BB28" s="362" t="n"/>
    </row>
    <row customFormat="1" customHeight="1" ht="30" r="29" s="363">
      <c r="A29" s="366" t="n"/>
      <c r="B29" s="367" t="n"/>
      <c r="C29" s="368" t="n"/>
      <c r="D29" s="3849" t="n"/>
      <c r="E29" s="3849" t="n"/>
      <c r="F29" s="3849" t="n"/>
      <c r="G29" s="3849" t="n"/>
      <c r="H29" s="3849" t="n"/>
      <c r="I29" s="3849" t="n"/>
      <c r="J29" s="3849" t="n"/>
      <c r="K29" s="3849" t="n"/>
      <c r="L29" s="3849" t="n"/>
      <c r="M29" s="3849" t="n"/>
      <c r="N29" s="3849" t="n"/>
      <c r="O29" s="3849" t="n"/>
      <c r="P29" s="367" t="n"/>
      <c r="Q29" s="3849" t="n"/>
      <c r="R29" s="3849" t="n"/>
      <c r="S29" s="3849" t="n"/>
      <c r="T29" s="3849" t="n"/>
      <c r="U29" s="3849" t="n"/>
      <c r="V29" s="3849" t="n"/>
      <c r="W29" s="3849" t="n"/>
      <c r="X29" s="3849" t="n"/>
      <c r="Y29" s="3849" t="n"/>
      <c r="Z29" s="3849" t="n"/>
      <c r="AA29" s="3849" t="n"/>
      <c r="AB29" s="3849" t="n"/>
      <c r="AC29" s="3849" t="n"/>
      <c r="AD29" s="3849" t="n"/>
      <c r="AE29" s="3849" t="n"/>
      <c r="AF29" s="3849" t="n"/>
      <c r="AG29" s="3849" t="n"/>
      <c r="AH29" s="3849" t="n"/>
      <c r="AI29" s="3849" t="n"/>
      <c r="AJ29" s="3849" t="n"/>
      <c r="AK29" s="3849" t="n"/>
      <c r="AL29" s="3849" t="n"/>
      <c r="AM29" s="3849" t="n"/>
      <c r="AN29" s="3849" t="n"/>
      <c r="AO29" s="3849" t="n"/>
      <c r="AP29" s="3849" t="n"/>
      <c r="AQ29" s="3849" t="n"/>
      <c r="AR29" s="3849" t="n"/>
      <c r="AS29" s="3849" t="n"/>
      <c r="AT29" s="3849" t="n"/>
      <c r="AU29" s="3849" t="n"/>
      <c r="AV29" s="3849" t="n"/>
      <c r="AW29" s="3849" t="n"/>
      <c r="AX29" s="3849" t="n"/>
      <c r="AY29" s="3849" t="n"/>
      <c r="AZ29" s="3849" t="n"/>
      <c r="BA29" s="367" t="n"/>
      <c r="BB29" s="362" t="n"/>
    </row>
    <row customFormat="1" customHeight="1" ht="30" r="30" s="363">
      <c r="A30" s="366" t="n"/>
      <c r="B30" s="367" t="n"/>
      <c r="C30" s="368" t="n"/>
      <c r="D30" s="3849" t="n"/>
      <c r="E30" s="3849" t="n"/>
      <c r="F30" s="3849" t="n"/>
      <c r="G30" s="3849" t="n"/>
      <c r="H30" s="3849" t="n"/>
      <c r="I30" s="3849" t="n"/>
      <c r="J30" s="3849" t="n"/>
      <c r="K30" s="3849" t="n"/>
      <c r="L30" s="3849" t="n"/>
      <c r="M30" s="3849" t="n"/>
      <c r="N30" s="3849" t="n"/>
      <c r="O30" s="3849" t="n"/>
      <c r="P30" s="367" t="n"/>
      <c r="Q30" s="3849" t="n"/>
      <c r="R30" s="3849" t="n"/>
      <c r="S30" s="3849" t="n"/>
      <c r="T30" s="3849" t="n"/>
      <c r="U30" s="3849" t="n"/>
      <c r="V30" s="3849" t="n"/>
      <c r="W30" s="3849" t="n"/>
      <c r="X30" s="3849" t="n"/>
      <c r="Y30" s="3849" t="n"/>
      <c r="Z30" s="3849" t="n"/>
      <c r="AA30" s="3849" t="n"/>
      <c r="AB30" s="3849" t="n"/>
      <c r="AC30" s="3849" t="n"/>
      <c r="AD30" s="3849" t="n"/>
      <c r="AE30" s="3849" t="n"/>
      <c r="AF30" s="3849" t="n"/>
      <c r="AG30" s="3849" t="n"/>
      <c r="AH30" s="3849" t="n"/>
      <c r="AI30" s="3849" t="n"/>
      <c r="AJ30" s="3849" t="n"/>
      <c r="AK30" s="3849" t="n"/>
      <c r="AL30" s="3849" t="n"/>
      <c r="AM30" s="3849" t="n"/>
      <c r="AN30" s="3849" t="n"/>
      <c r="AO30" s="3849" t="n"/>
      <c r="AP30" s="3849" t="n"/>
      <c r="AQ30" s="3849" t="n"/>
      <c r="AR30" s="3849" t="n"/>
      <c r="AS30" s="3849" t="n"/>
      <c r="AT30" s="3849" t="n"/>
      <c r="AU30" s="3849" t="n"/>
      <c r="AV30" s="3849" t="n"/>
      <c r="AW30" s="3849" t="n"/>
      <c r="AX30" s="3849" t="n"/>
      <c r="AY30" s="3849" t="n"/>
      <c r="AZ30" s="3849" t="n"/>
      <c r="BA30" s="367" t="n"/>
      <c r="BB30" s="362" t="n"/>
    </row>
    <row customFormat="1" customHeight="1" ht="30" r="31" s="363">
      <c r="A31" s="366" t="n"/>
      <c r="B31" s="367" t="n"/>
      <c r="C31" s="368" t="n"/>
      <c r="D31" s="3849" t="n"/>
      <c r="E31" s="3849" t="n"/>
      <c r="F31" s="3849" t="n"/>
      <c r="G31" s="3849" t="n"/>
      <c r="H31" s="3849" t="n"/>
      <c r="I31" s="3849" t="n"/>
      <c r="J31" s="3849" t="n"/>
      <c r="K31" s="3849" t="n"/>
      <c r="L31" s="3849" t="n"/>
      <c r="M31" s="3849" t="n"/>
      <c r="N31" s="3849" t="n"/>
      <c r="O31" s="3849" t="n"/>
      <c r="P31" s="367" t="n"/>
      <c r="Q31" s="3849" t="n"/>
      <c r="R31" s="3849" t="n"/>
      <c r="S31" s="3849" t="n"/>
      <c r="T31" s="3849" t="n"/>
      <c r="U31" s="3849" t="n"/>
      <c r="V31" s="3849" t="n"/>
      <c r="W31" s="3849" t="n"/>
      <c r="X31" s="3849" t="n"/>
      <c r="Y31" s="3849" t="n"/>
      <c r="Z31" s="3849" t="n"/>
      <c r="AA31" s="3849" t="n"/>
      <c r="AB31" s="3849" t="n"/>
      <c r="AC31" s="3849" t="n"/>
      <c r="AD31" s="3849" t="n"/>
      <c r="AE31" s="3849" t="n"/>
      <c r="AF31" s="3849" t="n"/>
      <c r="AG31" s="3849" t="n"/>
      <c r="AH31" s="3849" t="n"/>
      <c r="AI31" s="3849" t="n"/>
      <c r="AJ31" s="3849" t="n"/>
      <c r="AK31" s="3849" t="n"/>
      <c r="AL31" s="3849" t="n"/>
      <c r="AM31" s="3849" t="n"/>
      <c r="AN31" s="3849" t="n"/>
      <c r="AO31" s="3849" t="n"/>
      <c r="AP31" s="3849" t="n"/>
      <c r="AQ31" s="3849" t="n"/>
      <c r="AR31" s="3849" t="n"/>
      <c r="AS31" s="3849" t="n"/>
      <c r="AT31" s="3849" t="n"/>
      <c r="AU31" s="3849" t="n"/>
      <c r="AV31" s="3849" t="n"/>
      <c r="AW31" s="3849" t="n"/>
      <c r="AX31" s="3849" t="n"/>
      <c r="AY31" s="3849" t="n"/>
      <c r="AZ31" s="3849" t="n"/>
      <c r="BA31" s="367" t="n"/>
      <c r="BB31" s="362" t="n"/>
    </row>
    <row customFormat="1" customHeight="1" ht="30" r="32" s="363">
      <c r="A32" s="366" t="n"/>
      <c r="B32" s="367" t="n"/>
      <c r="C32" s="368" t="n"/>
      <c r="D32" s="3849" t="n"/>
      <c r="E32" s="3849" t="n"/>
      <c r="F32" s="3849" t="n"/>
      <c r="G32" s="3849" t="n"/>
      <c r="H32" s="3849" t="n"/>
      <c r="I32" s="3849" t="n"/>
      <c r="J32" s="3849" t="n"/>
      <c r="K32" s="3849" t="n"/>
      <c r="L32" s="3849" t="n"/>
      <c r="M32" s="3849" t="n"/>
      <c r="N32" s="3849" t="n"/>
      <c r="O32" s="3849" t="n"/>
      <c r="P32" s="367" t="n"/>
      <c r="Q32" s="3849" t="n"/>
      <c r="R32" s="3849" t="n"/>
      <c r="S32" s="3849" t="n"/>
      <c r="T32" s="3849" t="n"/>
      <c r="U32" s="3849" t="n"/>
      <c r="V32" s="3849" t="n"/>
      <c r="W32" s="3849" t="n"/>
      <c r="X32" s="3849" t="n"/>
      <c r="Y32" s="3849" t="n"/>
      <c r="Z32" s="3849" t="n"/>
      <c r="AA32" s="3849" t="n"/>
      <c r="AB32" s="3849" t="n"/>
      <c r="AC32" s="3849" t="n"/>
      <c r="AD32" s="3849" t="n"/>
      <c r="AE32" s="3849" t="n"/>
      <c r="AF32" s="3849" t="n"/>
      <c r="AG32" s="3849" t="n"/>
      <c r="AH32" s="3849" t="n"/>
      <c r="AI32" s="3849" t="n"/>
      <c r="AJ32" s="3849" t="n"/>
      <c r="AK32" s="3849" t="n"/>
      <c r="AL32" s="3849" t="n"/>
      <c r="AM32" s="3849" t="n"/>
      <c r="AN32" s="3849" t="n"/>
      <c r="AO32" s="3849" t="n"/>
      <c r="AP32" s="3849" t="n"/>
      <c r="AQ32" s="3849" t="n"/>
      <c r="AR32" s="3849" t="n"/>
      <c r="AS32" s="3849" t="n"/>
      <c r="AT32" s="3849" t="n"/>
      <c r="AU32" s="3849" t="n"/>
      <c r="AV32" s="3849" t="n"/>
      <c r="AW32" s="3849" t="n"/>
      <c r="AX32" s="3849" t="n"/>
      <c r="AY32" s="3849" t="n"/>
      <c r="AZ32" s="3849" t="n"/>
      <c r="BA32" s="367" t="n"/>
      <c r="BB32" s="362" t="n"/>
    </row>
    <row customFormat="1" customHeight="1" ht="30" r="33" s="363">
      <c r="A33" s="366" t="n"/>
      <c r="B33" s="367" t="n"/>
      <c r="C33" s="368" t="n"/>
      <c r="D33" s="3849" t="n"/>
      <c r="E33" s="3849" t="n"/>
      <c r="F33" s="3849" t="n"/>
      <c r="G33" s="3849" t="n"/>
      <c r="H33" s="3849" t="n"/>
      <c r="I33" s="3849" t="n"/>
      <c r="J33" s="3849" t="n"/>
      <c r="K33" s="3849" t="n"/>
      <c r="L33" s="3849" t="n"/>
      <c r="M33" s="3849" t="n"/>
      <c r="N33" s="3849" t="n"/>
      <c r="O33" s="3849" t="n"/>
      <c r="P33" s="367" t="n"/>
      <c r="Q33" s="3849" t="n"/>
      <c r="R33" s="3849" t="n"/>
      <c r="S33" s="3849" t="n"/>
      <c r="T33" s="3849" t="n"/>
      <c r="U33" s="3849" t="n"/>
      <c r="V33" s="3849" t="n"/>
      <c r="W33" s="3849" t="n"/>
      <c r="X33" s="3849" t="n"/>
      <c r="Y33" s="3849" t="n"/>
      <c r="Z33" s="3849" t="n"/>
      <c r="AA33" s="3849" t="n"/>
      <c r="AB33" s="3849" t="n"/>
      <c r="AC33" s="3849" t="n"/>
      <c r="AD33" s="3849" t="n"/>
      <c r="AE33" s="3849" t="n"/>
      <c r="AF33" s="3849" t="n"/>
      <c r="AG33" s="3849" t="n"/>
      <c r="AH33" s="3849" t="n"/>
      <c r="AI33" s="3849" t="n"/>
      <c r="AJ33" s="3849" t="n"/>
      <c r="AK33" s="3849" t="n"/>
      <c r="AL33" s="3849" t="n"/>
      <c r="AM33" s="3849" t="n"/>
      <c r="AN33" s="3849" t="n"/>
      <c r="AO33" s="3849" t="n"/>
      <c r="AP33" s="3849" t="n"/>
      <c r="AQ33" s="3849" t="n"/>
      <c r="AR33" s="3849" t="n"/>
      <c r="AS33" s="3849" t="n"/>
      <c r="AT33" s="3849" t="n"/>
      <c r="AU33" s="3849" t="n"/>
      <c r="AV33" s="3849" t="n"/>
      <c r="AW33" s="3849" t="n"/>
      <c r="AX33" s="3849" t="n"/>
      <c r="AY33" s="3849" t="n"/>
      <c r="AZ33" s="3849" t="n"/>
      <c r="BA33" s="367" t="n"/>
      <c r="BB33" s="362" t="n"/>
    </row>
    <row customFormat="1" customHeight="1" ht="30" r="34" s="363">
      <c r="A34" s="366" t="n"/>
      <c r="B34" s="367" t="n"/>
      <c r="C34" s="368" t="n"/>
      <c r="D34" s="3849" t="n"/>
      <c r="E34" s="3849" t="n"/>
      <c r="F34" s="3849" t="n"/>
      <c r="G34" s="3849" t="n"/>
      <c r="H34" s="3849" t="n"/>
      <c r="I34" s="3849" t="n"/>
      <c r="J34" s="3849" t="n"/>
      <c r="K34" s="3849" t="n"/>
      <c r="L34" s="3849" t="n"/>
      <c r="M34" s="3849" t="n"/>
      <c r="N34" s="3849" t="n"/>
      <c r="O34" s="3849" t="n"/>
      <c r="P34" s="367" t="n"/>
      <c r="Q34" s="3849" t="n"/>
      <c r="R34" s="3849" t="n"/>
      <c r="S34" s="3849" t="n"/>
      <c r="T34" s="3849" t="n"/>
      <c r="U34" s="3849" t="n"/>
      <c r="V34" s="3849" t="n"/>
      <c r="W34" s="3849" t="n"/>
      <c r="X34" s="3849" t="n"/>
      <c r="Y34" s="3849" t="n"/>
      <c r="Z34" s="3849" t="n"/>
      <c r="AA34" s="3849" t="n"/>
      <c r="AB34" s="3849" t="n"/>
      <c r="AC34" s="3849" t="n"/>
      <c r="AD34" s="3849" t="n"/>
      <c r="AE34" s="3849" t="n"/>
      <c r="AF34" s="3849" t="n"/>
      <c r="AG34" s="3849" t="n"/>
      <c r="AH34" s="3849" t="n"/>
      <c r="AI34" s="3849" t="n"/>
      <c r="AJ34" s="3849" t="n"/>
      <c r="AK34" s="3849" t="n"/>
      <c r="AL34" s="3849" t="n"/>
      <c r="AM34" s="3849" t="n"/>
      <c r="AN34" s="3849" t="n"/>
      <c r="AO34" s="3849" t="n"/>
      <c r="AP34" s="3849" t="n"/>
      <c r="AQ34" s="3849" t="n"/>
      <c r="AR34" s="3849" t="n"/>
      <c r="AS34" s="3849" t="n"/>
      <c r="AT34" s="3849" t="n"/>
      <c r="AU34" s="3849" t="n"/>
      <c r="AV34" s="3849" t="n"/>
      <c r="AW34" s="3849" t="n"/>
      <c r="AX34" s="3849" t="n"/>
      <c r="AY34" s="3849" t="n"/>
      <c r="AZ34" s="3849" t="n"/>
      <c r="BA34" s="367" t="n"/>
      <c r="BB34" s="362" t="n"/>
    </row>
    <row customFormat="1" customHeight="1" ht="30" r="35" s="363">
      <c r="A35" s="366" t="n"/>
      <c r="B35" s="367" t="n"/>
      <c r="C35" s="368" t="n"/>
      <c r="D35" s="3849" t="n"/>
      <c r="E35" s="3849" t="n"/>
      <c r="F35" s="3849" t="n"/>
      <c r="G35" s="3849" t="n"/>
      <c r="H35" s="3849" t="n"/>
      <c r="I35" s="3849" t="n"/>
      <c r="J35" s="3849" t="n"/>
      <c r="K35" s="3849" t="n"/>
      <c r="L35" s="3849" t="n"/>
      <c r="M35" s="3849" t="n"/>
      <c r="N35" s="3849" t="n"/>
      <c r="O35" s="3849" t="n"/>
      <c r="P35" s="367" t="n"/>
      <c r="Q35" s="3849" t="n"/>
      <c r="R35" s="3849" t="n"/>
      <c r="S35" s="3849" t="n"/>
      <c r="T35" s="3849" t="n"/>
      <c r="U35" s="3849" t="n"/>
      <c r="V35" s="3849" t="n"/>
      <c r="W35" s="3849" t="n"/>
      <c r="X35" s="3849" t="n"/>
      <c r="Y35" s="3849" t="n"/>
      <c r="Z35" s="3849" t="n"/>
      <c r="AA35" s="3849" t="n"/>
      <c r="AB35" s="3849" t="n"/>
      <c r="AC35" s="3849" t="n"/>
      <c r="AD35" s="3849" t="n"/>
      <c r="AE35" s="3849" t="n"/>
      <c r="AF35" s="3849" t="n"/>
      <c r="AG35" s="3849" t="n"/>
      <c r="AH35" s="3849" t="n"/>
      <c r="AI35" s="3849" t="n"/>
      <c r="AJ35" s="3849" t="n"/>
      <c r="AK35" s="3849" t="n"/>
      <c r="AL35" s="3849" t="n"/>
      <c r="AM35" s="3849" t="n"/>
      <c r="AN35" s="3849" t="n"/>
      <c r="AO35" s="3849" t="n"/>
      <c r="AP35" s="3849" t="n"/>
      <c r="AQ35" s="3849" t="n"/>
      <c r="AR35" s="3849" t="n"/>
      <c r="AS35" s="3849" t="n"/>
      <c r="AT35" s="3849" t="n"/>
      <c r="AU35" s="3849" t="n"/>
      <c r="AV35" s="3849" t="n"/>
      <c r="AW35" s="3849" t="n"/>
      <c r="AX35" s="3849" t="n"/>
      <c r="AY35" s="3849" t="n"/>
      <c r="AZ35" s="3849" t="n"/>
      <c r="BA35" s="367" t="n"/>
      <c r="BB35" s="362" t="n"/>
    </row>
    <row customFormat="1" customHeight="1" ht="30" r="36" s="363">
      <c r="A36" s="366" t="n"/>
      <c r="B36" s="367" t="n"/>
      <c r="C36" s="368" t="n"/>
      <c r="D36" s="3849" t="n"/>
      <c r="E36" s="3849" t="n"/>
      <c r="F36" s="3849" t="n"/>
      <c r="G36" s="3849" t="n"/>
      <c r="H36" s="3849" t="n"/>
      <c r="I36" s="3849" t="n"/>
      <c r="J36" s="3849" t="n"/>
      <c r="K36" s="3849" t="n"/>
      <c r="L36" s="3849" t="n"/>
      <c r="M36" s="3849" t="n"/>
      <c r="N36" s="3849" t="n"/>
      <c r="O36" s="3849" t="n"/>
      <c r="P36" s="367" t="n"/>
      <c r="Q36" s="3849" t="n"/>
      <c r="R36" s="3849" t="n"/>
      <c r="S36" s="3849" t="n"/>
      <c r="T36" s="3849" t="n"/>
      <c r="U36" s="3849" t="n"/>
      <c r="V36" s="3849" t="n"/>
      <c r="W36" s="3849" t="n"/>
      <c r="X36" s="3849" t="n"/>
      <c r="Y36" s="3849" t="n"/>
      <c r="Z36" s="3849" t="n"/>
      <c r="AA36" s="3849" t="n"/>
      <c r="AB36" s="3849" t="n"/>
      <c r="AC36" s="3849" t="n"/>
      <c r="AD36" s="3849" t="n"/>
      <c r="AE36" s="3849" t="n"/>
      <c r="AF36" s="3849" t="n"/>
      <c r="AG36" s="3849" t="n"/>
      <c r="AH36" s="3849" t="n"/>
      <c r="AI36" s="3849" t="n"/>
      <c r="AJ36" s="3849" t="n"/>
      <c r="AK36" s="3849" t="n"/>
      <c r="AL36" s="3849" t="n"/>
      <c r="AM36" s="3849" t="n"/>
      <c r="AN36" s="3849" t="n"/>
      <c r="AO36" s="3849" t="n"/>
      <c r="AP36" s="3849" t="n"/>
      <c r="AQ36" s="3849" t="n"/>
      <c r="AR36" s="3849" t="n"/>
      <c r="AS36" s="3849" t="n"/>
      <c r="AT36" s="3849" t="n"/>
      <c r="AU36" s="3849" t="n"/>
      <c r="AV36" s="3849" t="n"/>
      <c r="AW36" s="3849" t="n"/>
      <c r="AX36" s="3849" t="n"/>
      <c r="AY36" s="3849" t="n"/>
      <c r="AZ36" s="3849" t="n"/>
      <c r="BA36" s="367" t="n"/>
      <c r="BB36" s="362" t="n"/>
    </row>
    <row customFormat="1" customHeight="1" ht="30" r="37" s="363">
      <c r="A37" s="366" t="n"/>
      <c r="B37" s="367" t="n"/>
      <c r="C37" s="368" t="n"/>
      <c r="D37" s="3849" t="n"/>
      <c r="E37" s="3849" t="n"/>
      <c r="F37" s="3849" t="n"/>
      <c r="G37" s="3849" t="n"/>
      <c r="H37" s="3849" t="n"/>
      <c r="I37" s="3849" t="n"/>
      <c r="J37" s="3849" t="n"/>
      <c r="K37" s="3849" t="n"/>
      <c r="L37" s="3849" t="n"/>
      <c r="M37" s="3849" t="n"/>
      <c r="N37" s="3849" t="n"/>
      <c r="O37" s="3849" t="n"/>
      <c r="P37" s="367" t="n"/>
      <c r="Q37" s="3849" t="n"/>
      <c r="R37" s="3849" t="n"/>
      <c r="S37" s="3849" t="n"/>
      <c r="T37" s="3849" t="n"/>
      <c r="U37" s="3849" t="n"/>
      <c r="V37" s="3849" t="n"/>
      <c r="W37" s="3849" t="n"/>
      <c r="X37" s="3849" t="n"/>
      <c r="Y37" s="3849" t="n"/>
      <c r="Z37" s="3849" t="n"/>
      <c r="AA37" s="3849" t="n"/>
      <c r="AB37" s="3849" t="n"/>
      <c r="AC37" s="3849" t="n"/>
      <c r="AD37" s="3849" t="n"/>
      <c r="AE37" s="3849" t="n"/>
      <c r="AF37" s="3849" t="n"/>
      <c r="AG37" s="3849" t="n"/>
      <c r="AH37" s="3849" t="n"/>
      <c r="AI37" s="3849" t="n"/>
      <c r="AJ37" s="3849" t="n"/>
      <c r="AK37" s="3849" t="n"/>
      <c r="AL37" s="3849" t="n"/>
      <c r="AM37" s="3849" t="n"/>
      <c r="AN37" s="3849" t="n"/>
      <c r="AO37" s="3849" t="n"/>
      <c r="AP37" s="3849" t="n"/>
      <c r="AQ37" s="3849" t="n"/>
      <c r="AR37" s="3849" t="n"/>
      <c r="AS37" s="3849" t="n"/>
      <c r="AT37" s="3849" t="n"/>
      <c r="AU37" s="3849" t="n"/>
      <c r="AV37" s="3849" t="n"/>
      <c r="AW37" s="3849" t="n"/>
      <c r="AX37" s="3849" t="n"/>
      <c r="AY37" s="3849" t="n"/>
      <c r="AZ37" s="3849" t="n"/>
      <c r="BA37" s="367" t="n"/>
      <c r="BB37" s="362" t="n"/>
    </row>
    <row customFormat="1" customHeight="1" ht="30" r="38" s="363">
      <c r="A38" s="366" t="n"/>
      <c r="B38" s="367" t="n"/>
      <c r="C38" s="368" t="n"/>
      <c r="D38" s="3849" t="n"/>
      <c r="E38" s="3849" t="n"/>
      <c r="F38" s="3849" t="n"/>
      <c r="G38" s="3849" t="n"/>
      <c r="H38" s="3849" t="n"/>
      <c r="I38" s="3849" t="n"/>
      <c r="J38" s="3849" t="n"/>
      <c r="K38" s="3849" t="n"/>
      <c r="L38" s="3849" t="n"/>
      <c r="M38" s="3849" t="n"/>
      <c r="N38" s="3849" t="n"/>
      <c r="O38" s="3849" t="n"/>
      <c r="P38" s="367" t="n"/>
      <c r="Q38" s="3849" t="n"/>
      <c r="R38" s="3849" t="n"/>
      <c r="S38" s="3849" t="n"/>
      <c r="T38" s="3849" t="n"/>
      <c r="U38" s="3849" t="n"/>
      <c r="V38" s="3849" t="n"/>
      <c r="W38" s="3849" t="n"/>
      <c r="X38" s="3849" t="n"/>
      <c r="Y38" s="3849" t="n"/>
      <c r="Z38" s="3849" t="n"/>
      <c r="AA38" s="3849" t="n"/>
      <c r="AB38" s="3849" t="n"/>
      <c r="AC38" s="3849" t="n"/>
      <c r="AD38" s="3849" t="n"/>
      <c r="AE38" s="3849" t="n"/>
      <c r="AF38" s="3849" t="n"/>
      <c r="AG38" s="3849" t="n"/>
      <c r="AH38" s="3849" t="n"/>
      <c r="AI38" s="3849" t="n"/>
      <c r="AJ38" s="3849" t="n"/>
      <c r="AK38" s="3849" t="n"/>
      <c r="AL38" s="3849" t="n"/>
      <c r="AM38" s="3849" t="n"/>
      <c r="AN38" s="3849" t="n"/>
      <c r="AO38" s="3849" t="n"/>
      <c r="AP38" s="3849" t="n"/>
      <c r="AQ38" s="3849" t="n"/>
      <c r="AR38" s="3849" t="n"/>
      <c r="AS38" s="3849" t="n"/>
      <c r="AT38" s="3849" t="n"/>
      <c r="AU38" s="3849" t="n"/>
      <c r="AV38" s="3849" t="n"/>
      <c r="AW38" s="3849" t="n"/>
      <c r="AX38" s="3849" t="n"/>
      <c r="AY38" s="3849" t="n"/>
      <c r="AZ38" s="3849" t="n"/>
      <c r="BA38" s="367" t="n"/>
      <c r="BB38" s="362" t="n"/>
    </row>
    <row customFormat="1" customHeight="1" ht="30" r="39" s="363">
      <c r="A39" s="366" t="n"/>
      <c r="B39" s="367" t="n"/>
      <c r="C39" s="368" t="n"/>
      <c r="D39" s="3849" t="n"/>
      <c r="E39" s="3849" t="n"/>
      <c r="F39" s="3849" t="n"/>
      <c r="G39" s="3849" t="n"/>
      <c r="H39" s="3849" t="n"/>
      <c r="I39" s="3849" t="n"/>
      <c r="J39" s="3849" t="n"/>
      <c r="K39" s="3849" t="n"/>
      <c r="L39" s="3849" t="n"/>
      <c r="M39" s="3849" t="n"/>
      <c r="N39" s="3849" t="n"/>
      <c r="O39" s="3849" t="n"/>
      <c r="P39" s="367" t="n"/>
      <c r="Q39" s="3849" t="n"/>
      <c r="R39" s="3849" t="n"/>
      <c r="S39" s="3849" t="n"/>
      <c r="T39" s="3849" t="n"/>
      <c r="U39" s="3849" t="n"/>
      <c r="V39" s="3849" t="n"/>
      <c r="W39" s="3849" t="n"/>
      <c r="X39" s="3849" t="n"/>
      <c r="Y39" s="3849" t="n"/>
      <c r="Z39" s="3849" t="n"/>
      <c r="AA39" s="3849" t="n"/>
      <c r="AB39" s="3849" t="n"/>
      <c r="AC39" s="3849" t="n"/>
      <c r="AD39" s="3849" t="n"/>
      <c r="AE39" s="3849" t="n"/>
      <c r="AF39" s="3849" t="n"/>
      <c r="AG39" s="3849" t="n"/>
      <c r="AH39" s="3849" t="n"/>
      <c r="AI39" s="3849" t="n"/>
      <c r="AJ39" s="3849" t="n"/>
      <c r="AK39" s="3849" t="n"/>
      <c r="AL39" s="3849" t="n"/>
      <c r="AM39" s="3849" t="n"/>
      <c r="AN39" s="3849" t="n"/>
      <c r="AO39" s="3849" t="n"/>
      <c r="AP39" s="3849" t="n"/>
      <c r="AQ39" s="3849" t="n"/>
      <c r="AR39" s="3849" t="n"/>
      <c r="AS39" s="3849" t="n"/>
      <c r="AT39" s="3849" t="n"/>
      <c r="AU39" s="3849" t="n"/>
      <c r="AV39" s="3849" t="n"/>
      <c r="AW39" s="3849" t="n"/>
      <c r="AX39" s="3849" t="n"/>
      <c r="AY39" s="3849" t="n"/>
      <c r="AZ39" s="3849" t="n"/>
      <c r="BA39" s="367" t="n"/>
      <c r="BB39" s="362" t="n"/>
    </row>
    <row customFormat="1" customHeight="1" ht="30" r="40" s="363">
      <c r="A40" s="366" t="n"/>
      <c r="B40" s="367" t="n"/>
      <c r="C40" s="368" t="n"/>
      <c r="D40" s="3849" t="n"/>
      <c r="E40" s="3849" t="n"/>
      <c r="F40" s="3849" t="n"/>
      <c r="G40" s="3849" t="n"/>
      <c r="H40" s="3849" t="n"/>
      <c r="I40" s="3849" t="n"/>
      <c r="J40" s="3849" t="n"/>
      <c r="K40" s="3849" t="n"/>
      <c r="L40" s="3849" t="n"/>
      <c r="M40" s="3849" t="n"/>
      <c r="N40" s="3849" t="n"/>
      <c r="O40" s="3849" t="n"/>
      <c r="P40" s="367" t="n"/>
      <c r="Q40" s="3849" t="n"/>
      <c r="R40" s="3849" t="n"/>
      <c r="S40" s="3849" t="n"/>
      <c r="T40" s="3849" t="n"/>
      <c r="U40" s="3849" t="n"/>
      <c r="V40" s="3849" t="n"/>
      <c r="W40" s="3849" t="n"/>
      <c r="X40" s="3849" t="n"/>
      <c r="Y40" s="3849" t="n"/>
      <c r="Z40" s="3849" t="n"/>
      <c r="AA40" s="3849" t="n"/>
      <c r="AB40" s="3849" t="n"/>
      <c r="AC40" s="3849" t="n"/>
      <c r="AD40" s="3849" t="n"/>
      <c r="AE40" s="3849" t="n"/>
      <c r="AF40" s="3849" t="n"/>
      <c r="AG40" s="3849" t="n"/>
      <c r="AH40" s="3849" t="n"/>
      <c r="AI40" s="3849" t="n"/>
      <c r="AJ40" s="3849" t="n"/>
      <c r="AK40" s="3849" t="n"/>
      <c r="AL40" s="3849" t="n"/>
      <c r="AM40" s="3849" t="n"/>
      <c r="AN40" s="3849" t="n"/>
      <c r="AO40" s="3849" t="n"/>
      <c r="AP40" s="3849" t="n"/>
      <c r="AQ40" s="3849" t="n"/>
      <c r="AR40" s="3849" t="n"/>
      <c r="AS40" s="3849" t="n"/>
      <c r="AT40" s="3849" t="n"/>
      <c r="AU40" s="3849" t="n"/>
      <c r="AV40" s="3849" t="n"/>
      <c r="AW40" s="3849" t="n"/>
      <c r="AX40" s="3849" t="n"/>
      <c r="AY40" s="3849" t="n"/>
      <c r="AZ40" s="3849" t="n"/>
      <c r="BA40" s="367" t="n"/>
      <c r="BB40" s="362" t="n"/>
    </row>
    <row customFormat="1" customHeight="1" ht="30" r="41" s="363">
      <c r="A41" s="366" t="n"/>
      <c r="B41" s="367" t="n"/>
      <c r="C41" s="368" t="n"/>
      <c r="D41" s="3849" t="n"/>
      <c r="E41" s="3849" t="n"/>
      <c r="F41" s="3849" t="n"/>
      <c r="G41" s="3849" t="n"/>
      <c r="H41" s="3849" t="n"/>
      <c r="I41" s="3849" t="n"/>
      <c r="J41" s="3849" t="n"/>
      <c r="K41" s="3849" t="n"/>
      <c r="L41" s="3849" t="n"/>
      <c r="M41" s="3849" t="n"/>
      <c r="N41" s="3849" t="n"/>
      <c r="O41" s="3849" t="n"/>
      <c r="P41" s="367" t="n"/>
      <c r="Q41" s="3849" t="n"/>
      <c r="R41" s="3849" t="n"/>
      <c r="S41" s="3849" t="n"/>
      <c r="T41" s="3849" t="n"/>
      <c r="U41" s="3849" t="n"/>
      <c r="V41" s="3849" t="n"/>
      <c r="W41" s="3849" t="n"/>
      <c r="X41" s="3849" t="n"/>
      <c r="Y41" s="3849" t="n"/>
      <c r="Z41" s="3849" t="n"/>
      <c r="AA41" s="3849" t="n"/>
      <c r="AB41" s="3849" t="n"/>
      <c r="AC41" s="3849" t="n"/>
      <c r="AD41" s="3849" t="n"/>
      <c r="AE41" s="3849" t="n"/>
      <c r="AF41" s="3849" t="n"/>
      <c r="AG41" s="3849" t="n"/>
      <c r="AH41" s="3849" t="n"/>
      <c r="AI41" s="3849" t="n"/>
      <c r="AJ41" s="3849" t="n"/>
      <c r="AK41" s="3849" t="n"/>
      <c r="AL41" s="3849" t="n"/>
      <c r="AM41" s="3849" t="n"/>
      <c r="AN41" s="3849" t="n"/>
      <c r="AO41" s="3849" t="n"/>
      <c r="AP41" s="3849" t="n"/>
      <c r="AQ41" s="3849" t="n"/>
      <c r="AR41" s="3849" t="n"/>
      <c r="AS41" s="3849" t="n"/>
      <c r="AT41" s="3849" t="n"/>
      <c r="AU41" s="3849" t="n"/>
      <c r="AV41" s="3849" t="n"/>
      <c r="AW41" s="3849" t="n"/>
      <c r="AX41" s="3849" t="n"/>
      <c r="AY41" s="3849" t="n"/>
      <c r="AZ41" s="3849" t="n"/>
      <c r="BA41" s="367" t="n"/>
      <c r="BB41" s="362" t="n"/>
    </row>
    <row customFormat="1" customHeight="1" ht="30" r="42" s="363">
      <c r="A42" s="366" t="n"/>
      <c r="B42" s="367" t="n"/>
      <c r="C42" s="368" t="n"/>
      <c r="D42" s="3849" t="n"/>
      <c r="E42" s="3849" t="n"/>
      <c r="F42" s="3849" t="n"/>
      <c r="G42" s="3849" t="n"/>
      <c r="H42" s="3849" t="n"/>
      <c r="I42" s="3849" t="n"/>
      <c r="J42" s="3849" t="n"/>
      <c r="K42" s="3849" t="n"/>
      <c r="L42" s="3849" t="n"/>
      <c r="M42" s="3849" t="n"/>
      <c r="N42" s="3849" t="n"/>
      <c r="O42" s="3849" t="n"/>
      <c r="P42" s="367" t="n"/>
      <c r="Q42" s="3849" t="n"/>
      <c r="R42" s="3849" t="n"/>
      <c r="S42" s="3849" t="n"/>
      <c r="T42" s="3849" t="n"/>
      <c r="U42" s="3849" t="n"/>
      <c r="V42" s="3849" t="n"/>
      <c r="W42" s="3849" t="n"/>
      <c r="X42" s="3849" t="n"/>
      <c r="Y42" s="3849" t="n"/>
      <c r="Z42" s="3849" t="n"/>
      <c r="AA42" s="3849" t="n"/>
      <c r="AB42" s="3849" t="n"/>
      <c r="AC42" s="3849" t="n"/>
      <c r="AD42" s="3849" t="n"/>
      <c r="AE42" s="3849" t="n"/>
      <c r="AF42" s="3849" t="n"/>
      <c r="AG42" s="3849" t="n"/>
      <c r="AH42" s="3849" t="n"/>
      <c r="AI42" s="3849" t="n"/>
      <c r="AJ42" s="3849" t="n"/>
      <c r="AK42" s="3849" t="n"/>
      <c r="AL42" s="3849" t="n"/>
      <c r="AM42" s="3849" t="n"/>
      <c r="AN42" s="3849" t="n"/>
      <c r="AO42" s="3849" t="n"/>
      <c r="AP42" s="3849" t="n"/>
      <c r="AQ42" s="3849" t="n"/>
      <c r="AR42" s="3849" t="n"/>
      <c r="AS42" s="3849" t="n"/>
      <c r="AT42" s="3849" t="n"/>
      <c r="AU42" s="3849" t="n"/>
      <c r="AV42" s="3849" t="n"/>
      <c r="AW42" s="3849" t="n"/>
      <c r="AX42" s="3849" t="n"/>
      <c r="AY42" s="3849" t="n"/>
      <c r="AZ42" s="3849" t="n"/>
      <c r="BA42" s="367" t="n"/>
      <c r="BB42" s="362" t="n"/>
    </row>
    <row customFormat="1" customHeight="1" ht="30" r="43" s="363">
      <c r="A43" s="366" t="n"/>
      <c r="B43" s="367" t="n"/>
      <c r="C43" s="368" t="n"/>
      <c r="D43" s="3849" t="n"/>
      <c r="E43" s="3849" t="n"/>
      <c r="F43" s="3849" t="n"/>
      <c r="G43" s="3849" t="n"/>
      <c r="H43" s="3849" t="n"/>
      <c r="I43" s="3849" t="n"/>
      <c r="J43" s="3849" t="n"/>
      <c r="K43" s="3849" t="n"/>
      <c r="L43" s="3849" t="n"/>
      <c r="M43" s="3849" t="n"/>
      <c r="N43" s="3849" t="n"/>
      <c r="O43" s="3849" t="n"/>
      <c r="P43" s="367" t="n"/>
      <c r="Q43" s="3849" t="n"/>
      <c r="R43" s="3849" t="n"/>
      <c r="S43" s="3849" t="n"/>
      <c r="T43" s="3849" t="n"/>
      <c r="U43" s="3849" t="n"/>
      <c r="V43" s="3849" t="n"/>
      <c r="W43" s="3849" t="n"/>
      <c r="X43" s="3849" t="n"/>
      <c r="Y43" s="3849" t="n"/>
      <c r="Z43" s="3849" t="n"/>
      <c r="AA43" s="3849" t="n"/>
      <c r="AB43" s="3849" t="n"/>
      <c r="AC43" s="3849" t="n"/>
      <c r="AD43" s="3849" t="n"/>
      <c r="AE43" s="3849" t="n"/>
      <c r="AF43" s="3849" t="n"/>
      <c r="AG43" s="3849" t="n"/>
      <c r="AH43" s="3849" t="n"/>
      <c r="AI43" s="3849" t="n"/>
      <c r="AJ43" s="3849" t="n"/>
      <c r="AK43" s="3849" t="n"/>
      <c r="AL43" s="3849" t="n"/>
      <c r="AM43" s="3849" t="n"/>
      <c r="AN43" s="3849" t="n"/>
      <c r="AO43" s="3849" t="n"/>
      <c r="AP43" s="3849" t="n"/>
      <c r="AQ43" s="3849" t="n"/>
      <c r="AR43" s="3849" t="n"/>
      <c r="AS43" s="3849" t="n"/>
      <c r="AT43" s="3849" t="n"/>
      <c r="AU43" s="3849" t="n"/>
      <c r="AV43" s="3849" t="n"/>
      <c r="AW43" s="3849" t="n"/>
      <c r="AX43" s="3849" t="n"/>
      <c r="AY43" s="3849" t="n"/>
      <c r="AZ43" s="3849" t="n"/>
      <c r="BA43" s="367" t="n"/>
      <c r="BB43" s="362" t="n"/>
    </row>
    <row customFormat="1" customHeight="1" ht="30" r="44" s="363">
      <c r="A44" s="366" t="n"/>
      <c r="B44" s="367" t="n"/>
      <c r="C44" s="368" t="n"/>
      <c r="D44" s="3849" t="n"/>
      <c r="E44" s="3849" t="n"/>
      <c r="F44" s="3849" t="n"/>
      <c r="G44" s="3849" t="n"/>
      <c r="H44" s="3849" t="n"/>
      <c r="I44" s="3849" t="n"/>
      <c r="J44" s="3849" t="n"/>
      <c r="K44" s="3849" t="n"/>
      <c r="L44" s="3849" t="n"/>
      <c r="M44" s="3849" t="n"/>
      <c r="N44" s="3849" t="n"/>
      <c r="O44" s="3849" t="n"/>
      <c r="P44" s="367" t="n"/>
      <c r="Q44" s="3849" t="n"/>
      <c r="R44" s="3849" t="n"/>
      <c r="S44" s="3849" t="n"/>
      <c r="T44" s="3849" t="n"/>
      <c r="U44" s="3849" t="n"/>
      <c r="V44" s="3849" t="n"/>
      <c r="W44" s="3849" t="n"/>
      <c r="X44" s="3849" t="n"/>
      <c r="Y44" s="3849" t="n"/>
      <c r="Z44" s="3849" t="n"/>
      <c r="AA44" s="3849" t="n"/>
      <c r="AB44" s="3849" t="n"/>
      <c r="AC44" s="3849" t="n"/>
      <c r="AD44" s="3849" t="n"/>
      <c r="AE44" s="3849" t="n"/>
      <c r="AF44" s="3849" t="n"/>
      <c r="AG44" s="3849" t="n"/>
      <c r="AH44" s="3849" t="n"/>
      <c r="AI44" s="3849" t="n"/>
      <c r="AJ44" s="3849" t="n"/>
      <c r="AK44" s="3849" t="n"/>
      <c r="AL44" s="3849" t="n"/>
      <c r="AM44" s="3849" t="n"/>
      <c r="AN44" s="3849" t="n"/>
      <c r="AO44" s="3849" t="n"/>
      <c r="AP44" s="3849" t="n"/>
      <c r="AQ44" s="3849" t="n"/>
      <c r="AR44" s="3849" t="n"/>
      <c r="AS44" s="3849" t="n"/>
      <c r="AT44" s="3849" t="n"/>
      <c r="AU44" s="3849" t="n"/>
      <c r="AV44" s="3849" t="n"/>
      <c r="AW44" s="3849" t="n"/>
      <c r="AX44" s="3849" t="n"/>
      <c r="AY44" s="3849" t="n"/>
      <c r="AZ44" s="3849" t="n"/>
      <c r="BA44" s="367" t="n"/>
      <c r="BB44" s="362" t="n"/>
    </row>
    <row customFormat="1" customHeight="1" ht="30" r="45" s="363">
      <c r="A45" s="366" t="n"/>
      <c r="B45" s="367" t="n"/>
      <c r="C45" s="368" t="n"/>
      <c r="D45" s="3849" t="n"/>
      <c r="E45" s="3849" t="n"/>
      <c r="F45" s="3849" t="n"/>
      <c r="G45" s="3849" t="n"/>
      <c r="H45" s="3849" t="n"/>
      <c r="I45" s="3849" t="n"/>
      <c r="J45" s="3849" t="n"/>
      <c r="K45" s="3849" t="n"/>
      <c r="L45" s="3849" t="n"/>
      <c r="M45" s="3849" t="n"/>
      <c r="N45" s="3849" t="n"/>
      <c r="O45" s="3849" t="n"/>
      <c r="P45" s="367" t="n"/>
      <c r="Q45" s="3849" t="n"/>
      <c r="R45" s="3849" t="n"/>
      <c r="S45" s="3849" t="n"/>
      <c r="T45" s="3849" t="n"/>
      <c r="U45" s="3849" t="n"/>
      <c r="V45" s="3849" t="n"/>
      <c r="W45" s="3849" t="n"/>
      <c r="X45" s="3849" t="n"/>
      <c r="Y45" s="3849" t="n"/>
      <c r="Z45" s="3849" t="n"/>
      <c r="AA45" s="3849" t="n"/>
      <c r="AB45" s="3849" t="n"/>
      <c r="AC45" s="3849" t="n"/>
      <c r="AD45" s="3849" t="n"/>
      <c r="AE45" s="3849" t="n"/>
      <c r="AF45" s="3849" t="n"/>
      <c r="AG45" s="3849" t="n"/>
      <c r="AH45" s="3849" t="n"/>
      <c r="AI45" s="3849" t="n"/>
      <c r="AJ45" s="3849" t="n"/>
      <c r="AK45" s="3849" t="n"/>
      <c r="AL45" s="3849" t="n"/>
      <c r="AM45" s="3849" t="n"/>
      <c r="AN45" s="3849" t="n"/>
      <c r="AO45" s="3849" t="n"/>
      <c r="AP45" s="3849" t="n"/>
      <c r="AQ45" s="3849" t="n"/>
      <c r="AR45" s="3849" t="n"/>
      <c r="AS45" s="3849" t="n"/>
      <c r="AT45" s="3849" t="n"/>
      <c r="AU45" s="3849" t="n"/>
      <c r="AV45" s="3849" t="n"/>
      <c r="AW45" s="3849" t="n"/>
      <c r="AX45" s="3849" t="n"/>
      <c r="AY45" s="3849" t="n"/>
      <c r="AZ45" s="3849" t="n"/>
      <c r="BA45" s="367" t="n"/>
      <c r="BB45" s="362" t="n"/>
    </row>
    <row customFormat="1" customHeight="1" ht="30" r="46" s="363">
      <c r="A46" s="366" t="n"/>
      <c r="B46" s="367" t="n"/>
      <c r="C46" s="368" t="n"/>
      <c r="D46" s="3849" t="n"/>
      <c r="E46" s="3849" t="n"/>
      <c r="F46" s="3849" t="n"/>
      <c r="G46" s="3849" t="n"/>
      <c r="H46" s="3849" t="n"/>
      <c r="I46" s="3849" t="n"/>
      <c r="J46" s="3849" t="n"/>
      <c r="K46" s="3849" t="n"/>
      <c r="L46" s="3849" t="n"/>
      <c r="M46" s="3849" t="n"/>
      <c r="N46" s="3849" t="n"/>
      <c r="O46" s="3849" t="n"/>
      <c r="P46" s="367" t="n"/>
      <c r="Q46" s="3849" t="n"/>
      <c r="R46" s="3849" t="n"/>
      <c r="S46" s="3849" t="n"/>
      <c r="T46" s="3849" t="n"/>
      <c r="U46" s="3849" t="n"/>
      <c r="V46" s="3849" t="n"/>
      <c r="W46" s="3849" t="n"/>
      <c r="X46" s="3849" t="n"/>
      <c r="Y46" s="3849" t="n"/>
      <c r="Z46" s="3849" t="n"/>
      <c r="AA46" s="3849" t="n"/>
      <c r="AB46" s="3849" t="n"/>
      <c r="AC46" s="3849" t="n"/>
      <c r="AD46" s="3849" t="n"/>
      <c r="AE46" s="3849" t="n"/>
      <c r="AF46" s="3849" t="n"/>
      <c r="AG46" s="3849" t="n"/>
      <c r="AH46" s="3849" t="n"/>
      <c r="AI46" s="3849" t="n"/>
      <c r="AJ46" s="3849" t="n"/>
      <c r="AK46" s="3849" t="n"/>
      <c r="AL46" s="3849" t="n"/>
      <c r="AM46" s="3849" t="n"/>
      <c r="AN46" s="3849" t="n"/>
      <c r="AO46" s="3849" t="n"/>
      <c r="AP46" s="3849" t="n"/>
      <c r="AQ46" s="3849" t="n"/>
      <c r="AR46" s="3849" t="n"/>
      <c r="AS46" s="3849" t="n"/>
      <c r="AT46" s="3849" t="n"/>
      <c r="AU46" s="3849" t="n"/>
      <c r="AV46" s="3849" t="n"/>
      <c r="AW46" s="3849" t="n"/>
      <c r="AX46" s="3849" t="n"/>
      <c r="AY46" s="3849" t="n"/>
      <c r="AZ46" s="3849" t="n"/>
      <c r="BA46" s="367" t="n"/>
      <c r="BB46" s="362" t="n"/>
    </row>
    <row customFormat="1" customHeight="1" ht="30" r="47" s="363">
      <c r="A47" s="366" t="n"/>
      <c r="B47" s="367" t="n"/>
      <c r="C47" s="368" t="n"/>
      <c r="D47" s="3849" t="n"/>
      <c r="E47" s="3849" t="n"/>
      <c r="F47" s="3849" t="n"/>
      <c r="G47" s="3849" t="n"/>
      <c r="H47" s="3849" t="n"/>
      <c r="I47" s="3849" t="n"/>
      <c r="J47" s="3849" t="n"/>
      <c r="K47" s="3849" t="n"/>
      <c r="L47" s="3849" t="n"/>
      <c r="M47" s="3849" t="n"/>
      <c r="N47" s="3849" t="n"/>
      <c r="O47" s="3849" t="n"/>
      <c r="P47" s="367" t="n"/>
      <c r="Q47" s="3849" t="n"/>
      <c r="R47" s="3849" t="n"/>
      <c r="S47" s="3849" t="n"/>
      <c r="T47" s="3849" t="n"/>
      <c r="U47" s="3849" t="n"/>
      <c r="V47" s="3849" t="n"/>
      <c r="W47" s="3849" t="n"/>
      <c r="X47" s="3849" t="n"/>
      <c r="Y47" s="3849" t="n"/>
      <c r="Z47" s="3849" t="n"/>
      <c r="AA47" s="3849" t="n"/>
      <c r="AB47" s="3849" t="n"/>
      <c r="AC47" s="3849" t="n"/>
      <c r="AD47" s="3849" t="n"/>
      <c r="AE47" s="3849" t="n"/>
      <c r="AF47" s="3849" t="n"/>
      <c r="AG47" s="3849" t="n"/>
      <c r="AH47" s="3849" t="n"/>
      <c r="AI47" s="3849" t="n"/>
      <c r="AJ47" s="3849" t="n"/>
      <c r="AK47" s="3849" t="n"/>
      <c r="AL47" s="3849" t="n"/>
      <c r="AM47" s="3849" t="n"/>
      <c r="AN47" s="3849" t="n"/>
      <c r="AO47" s="3849" t="n"/>
      <c r="AP47" s="3849" t="n"/>
      <c r="AQ47" s="3849" t="n"/>
      <c r="AR47" s="3849" t="n"/>
      <c r="AS47" s="3849" t="n"/>
      <c r="AT47" s="3849" t="n"/>
      <c r="AU47" s="3849" t="n"/>
      <c r="AV47" s="3849" t="n"/>
      <c r="AW47" s="3849" t="n"/>
      <c r="AX47" s="3849" t="n"/>
      <c r="AY47" s="3849" t="n"/>
      <c r="AZ47" s="3849" t="n"/>
      <c r="BA47" s="367" t="n"/>
      <c r="BB47" s="362" t="n"/>
    </row>
    <row customFormat="1" customHeight="1" ht="30" r="48" s="363">
      <c r="A48" s="366" t="n"/>
      <c r="B48" s="367" t="n"/>
      <c r="C48" s="368" t="n"/>
      <c r="D48" s="3849" t="n"/>
      <c r="E48" s="3849" t="n"/>
      <c r="F48" s="3849" t="n"/>
      <c r="G48" s="3849" t="n"/>
      <c r="H48" s="3849" t="n"/>
      <c r="I48" s="3849" t="n"/>
      <c r="J48" s="3849" t="n"/>
      <c r="K48" s="3849" t="n"/>
      <c r="L48" s="3849" t="n"/>
      <c r="M48" s="3849" t="n"/>
      <c r="N48" s="3849" t="n"/>
      <c r="O48" s="3849" t="n"/>
      <c r="P48" s="367" t="n"/>
      <c r="Q48" s="3849" t="n"/>
      <c r="R48" s="3849" t="n"/>
      <c r="S48" s="3849" t="n"/>
      <c r="T48" s="3849" t="n"/>
      <c r="U48" s="3849" t="n"/>
      <c r="V48" s="3849" t="n"/>
      <c r="W48" s="3849" t="n"/>
      <c r="X48" s="3849" t="n"/>
      <c r="Y48" s="3849" t="n"/>
      <c r="Z48" s="3849" t="n"/>
      <c r="AA48" s="3849" t="n"/>
      <c r="AB48" s="3849" t="n"/>
      <c r="AC48" s="3849" t="n"/>
      <c r="AD48" s="3849" t="n"/>
      <c r="AE48" s="3849" t="n"/>
      <c r="AF48" s="3849" t="n"/>
      <c r="AG48" s="3849" t="n"/>
      <c r="AH48" s="3849" t="n"/>
      <c r="AI48" s="3849" t="n"/>
      <c r="AJ48" s="3849" t="n"/>
      <c r="AK48" s="3849" t="n"/>
      <c r="AL48" s="3849" t="n"/>
      <c r="AM48" s="3849" t="n"/>
      <c r="AN48" s="3849" t="n"/>
      <c r="AO48" s="3849" t="n"/>
      <c r="AP48" s="3849" t="n"/>
      <c r="AQ48" s="3849" t="n"/>
      <c r="AR48" s="3849" t="n"/>
      <c r="AS48" s="3849" t="n"/>
      <c r="AT48" s="3849" t="n"/>
      <c r="AU48" s="3849" t="n"/>
      <c r="AV48" s="3849" t="n"/>
      <c r="AW48" s="3849" t="n"/>
      <c r="AX48" s="3849" t="n"/>
      <c r="AY48" s="3849" t="n"/>
      <c r="AZ48" s="3849" t="n"/>
      <c r="BA48" s="367" t="n"/>
      <c r="BB48" s="362" t="n"/>
    </row>
    <row customFormat="1" customHeight="1" ht="30" r="49" s="363">
      <c r="A49" s="366" t="n"/>
      <c r="B49" s="367" t="n"/>
      <c r="C49" s="368" t="n"/>
      <c r="D49" s="3849" t="n"/>
      <c r="E49" s="3849" t="n"/>
      <c r="F49" s="3849" t="n"/>
      <c r="G49" s="3849" t="n"/>
      <c r="H49" s="3849" t="n"/>
      <c r="I49" s="3849" t="n"/>
      <c r="J49" s="3849" t="n"/>
      <c r="K49" s="3849" t="n"/>
      <c r="L49" s="3849" t="n"/>
      <c r="M49" s="3849" t="n"/>
      <c r="N49" s="3849" t="n"/>
      <c r="O49" s="3849" t="n"/>
      <c r="P49" s="367" t="n"/>
      <c r="Q49" s="3849" t="n"/>
      <c r="R49" s="3849" t="n"/>
      <c r="S49" s="3849" t="n"/>
      <c r="T49" s="3849" t="n"/>
      <c r="U49" s="3849" t="n"/>
      <c r="V49" s="3849" t="n"/>
      <c r="W49" s="3849" t="n"/>
      <c r="X49" s="3849" t="n"/>
      <c r="Y49" s="3849" t="n"/>
      <c r="Z49" s="3849" t="n"/>
      <c r="AA49" s="3849" t="n"/>
      <c r="AB49" s="3849" t="n"/>
      <c r="AC49" s="3849" t="n"/>
      <c r="AD49" s="3849" t="n"/>
      <c r="AE49" s="3849" t="n"/>
      <c r="AF49" s="3849" t="n"/>
      <c r="AG49" s="3849" t="n"/>
      <c r="AH49" s="3849" t="n"/>
      <c r="AI49" s="3849" t="n"/>
      <c r="AJ49" s="3849" t="n"/>
      <c r="AK49" s="3849" t="n"/>
      <c r="AL49" s="3849" t="n"/>
      <c r="AM49" s="3849" t="n"/>
      <c r="AN49" s="3849" t="n"/>
      <c r="AO49" s="3849" t="n"/>
      <c r="AP49" s="3849" t="n"/>
      <c r="AQ49" s="3849" t="n"/>
      <c r="AR49" s="3849" t="n"/>
      <c r="AS49" s="3849" t="n"/>
      <c r="AT49" s="3849" t="n"/>
      <c r="AU49" s="3849" t="n"/>
      <c r="AV49" s="3849" t="n"/>
      <c r="AW49" s="3849" t="n"/>
      <c r="AX49" s="3849" t="n"/>
      <c r="AY49" s="3849" t="n"/>
      <c r="AZ49" s="3849" t="n"/>
      <c r="BA49" s="367" t="n"/>
      <c r="BB49" s="362" t="n"/>
    </row>
    <row customFormat="1" customHeight="1" ht="30" r="50" s="363">
      <c r="A50" s="366" t="n"/>
      <c r="B50" s="367" t="n"/>
      <c r="C50" s="368" t="n"/>
      <c r="D50" s="3849" t="n"/>
      <c r="E50" s="3849" t="n"/>
      <c r="F50" s="3849" t="n"/>
      <c r="G50" s="3849" t="n"/>
      <c r="H50" s="3849" t="n"/>
      <c r="I50" s="3849" t="n"/>
      <c r="J50" s="3849" t="n"/>
      <c r="K50" s="3849" t="n"/>
      <c r="L50" s="3849" t="n"/>
      <c r="M50" s="3849" t="n"/>
      <c r="N50" s="3849" t="n"/>
      <c r="O50" s="3849" t="n"/>
      <c r="P50" s="367" t="n"/>
      <c r="Q50" s="3849" t="n"/>
      <c r="R50" s="3849" t="n"/>
      <c r="S50" s="3849" t="n"/>
      <c r="T50" s="3849" t="n"/>
      <c r="U50" s="3849" t="n"/>
      <c r="V50" s="3849" t="n"/>
      <c r="W50" s="3849" t="n"/>
      <c r="X50" s="3849" t="n"/>
      <c r="Y50" s="3849" t="n"/>
      <c r="Z50" s="3849" t="n"/>
      <c r="AA50" s="3849" t="n"/>
      <c r="AB50" s="3849" t="n"/>
      <c r="AC50" s="3849" t="n"/>
      <c r="AD50" s="3849" t="n"/>
      <c r="AE50" s="3849" t="n"/>
      <c r="AF50" s="3849" t="n"/>
      <c r="AG50" s="3849" t="n"/>
      <c r="AH50" s="3849" t="n"/>
      <c r="AI50" s="3849" t="n"/>
      <c r="AJ50" s="3849" t="n"/>
      <c r="AK50" s="3849" t="n"/>
      <c r="AL50" s="3849" t="n"/>
      <c r="AM50" s="3849" t="n"/>
      <c r="AN50" s="3849" t="n"/>
      <c r="AO50" s="3849" t="n"/>
      <c r="AP50" s="3849" t="n"/>
      <c r="AQ50" s="3849" t="n"/>
      <c r="AR50" s="3849" t="n"/>
      <c r="AS50" s="3849" t="n"/>
      <c r="AT50" s="3849" t="n"/>
      <c r="AU50" s="3849" t="n"/>
      <c r="AV50" s="3849" t="n"/>
      <c r="AW50" s="3849" t="n"/>
      <c r="AX50" s="3849" t="n"/>
      <c r="AY50" s="3849" t="n"/>
      <c r="AZ50" s="3849" t="n"/>
      <c r="BA50" s="367" t="n"/>
      <c r="BB50" s="362" t="n"/>
    </row>
    <row customFormat="1" customHeight="1" ht="30" r="51" s="363">
      <c r="A51" s="366" t="n"/>
      <c r="B51" s="367" t="n"/>
      <c r="C51" s="368" t="n"/>
      <c r="D51" s="3849" t="n"/>
      <c r="E51" s="3849" t="n"/>
      <c r="F51" s="3849" t="n"/>
      <c r="G51" s="3849" t="n"/>
      <c r="H51" s="3849" t="n"/>
      <c r="I51" s="3849" t="n"/>
      <c r="J51" s="3849" t="n"/>
      <c r="K51" s="3849" t="n"/>
      <c r="L51" s="3849" t="n"/>
      <c r="M51" s="3849" t="n"/>
      <c r="N51" s="3849" t="n"/>
      <c r="O51" s="3849" t="n"/>
      <c r="P51" s="367" t="n"/>
      <c r="Q51" s="3849" t="n"/>
      <c r="R51" s="3849" t="n"/>
      <c r="S51" s="3849" t="n"/>
      <c r="T51" s="3849" t="n"/>
      <c r="U51" s="3849" t="n"/>
      <c r="V51" s="3849" t="n"/>
      <c r="W51" s="3849" t="n"/>
      <c r="X51" s="3849" t="n"/>
      <c r="Y51" s="3849" t="n"/>
      <c r="Z51" s="3849" t="n"/>
      <c r="AA51" s="3849" t="n"/>
      <c r="AB51" s="3849" t="n"/>
      <c r="AC51" s="3849" t="n"/>
      <c r="AD51" s="3849" t="n"/>
      <c r="AE51" s="3849" t="n"/>
      <c r="AF51" s="3849" t="n"/>
      <c r="AG51" s="3849" t="n"/>
      <c r="AH51" s="3849" t="n"/>
      <c r="AI51" s="3849" t="n"/>
      <c r="AJ51" s="3849" t="n"/>
      <c r="AK51" s="3849" t="n"/>
      <c r="AL51" s="3849" t="n"/>
      <c r="AM51" s="3849" t="n"/>
      <c r="AN51" s="3849" t="n"/>
      <c r="AO51" s="3849" t="n"/>
      <c r="AP51" s="3849" t="n"/>
      <c r="AQ51" s="3849" t="n"/>
      <c r="AR51" s="3849" t="n"/>
      <c r="AS51" s="3849" t="n"/>
      <c r="AT51" s="3849" t="n"/>
      <c r="AU51" s="3849" t="n"/>
      <c r="AV51" s="3849" t="n"/>
      <c r="AW51" s="3849" t="n"/>
      <c r="AX51" s="3849" t="n"/>
      <c r="AY51" s="3849" t="n"/>
      <c r="AZ51" s="3849" t="n"/>
      <c r="BA51" s="367" t="n"/>
      <c r="BB51" s="362" t="n"/>
    </row>
    <row customFormat="1" customHeight="1" ht="30" r="52" s="363">
      <c r="A52" s="366" t="n"/>
      <c r="B52" s="367" t="n"/>
      <c r="C52" s="368" t="n"/>
      <c r="D52" s="3849" t="n"/>
      <c r="E52" s="3849" t="n"/>
      <c r="F52" s="3849" t="n"/>
      <c r="G52" s="3849" t="n"/>
      <c r="H52" s="3849" t="n"/>
      <c r="I52" s="3849" t="n"/>
      <c r="J52" s="3849" t="n"/>
      <c r="K52" s="3849" t="n"/>
      <c r="L52" s="3849" t="n"/>
      <c r="M52" s="3849" t="n"/>
      <c r="N52" s="3849" t="n"/>
      <c r="O52" s="3849" t="n"/>
      <c r="P52" s="367" t="n"/>
      <c r="Q52" s="3849" t="n"/>
      <c r="R52" s="3849" t="n"/>
      <c r="S52" s="3849" t="n"/>
      <c r="T52" s="3849" t="n"/>
      <c r="U52" s="3849" t="n"/>
      <c r="V52" s="3849" t="n"/>
      <c r="W52" s="3849" t="n"/>
      <c r="X52" s="3849" t="n"/>
      <c r="Y52" s="3849" t="n"/>
      <c r="Z52" s="3849" t="n"/>
      <c r="AA52" s="3849" t="n"/>
      <c r="AB52" s="3849" t="n"/>
      <c r="AC52" s="3849" t="n"/>
      <c r="AD52" s="3849" t="n"/>
      <c r="AE52" s="3849" t="n"/>
      <c r="AF52" s="3849" t="n"/>
      <c r="AG52" s="3849" t="n"/>
      <c r="AH52" s="3849" t="n"/>
      <c r="AI52" s="3849" t="n"/>
      <c r="AJ52" s="3849" t="n"/>
      <c r="AK52" s="3849" t="n"/>
      <c r="AL52" s="3849" t="n"/>
      <c r="AM52" s="3849" t="n"/>
      <c r="AN52" s="3849" t="n"/>
      <c r="AO52" s="3849" t="n"/>
      <c r="AP52" s="3849" t="n"/>
      <c r="AQ52" s="3849" t="n"/>
      <c r="AR52" s="3849" t="n"/>
      <c r="AS52" s="3849" t="n"/>
      <c r="AT52" s="3849" t="n"/>
      <c r="AU52" s="3849" t="n"/>
      <c r="AV52" s="3849" t="n"/>
      <c r="AW52" s="3849" t="n"/>
      <c r="AX52" s="3849" t="n"/>
      <c r="AY52" s="3849" t="n"/>
      <c r="AZ52" s="3849" t="n"/>
      <c r="BA52" s="367" t="n"/>
      <c r="BB52" s="362" t="n"/>
    </row>
    <row customFormat="1" customHeight="1" ht="30" r="53" s="363">
      <c r="A53" s="366" t="n"/>
      <c r="B53" s="367" t="n"/>
      <c r="C53" s="368" t="n"/>
      <c r="D53" s="3849" t="n"/>
      <c r="E53" s="3849" t="n"/>
      <c r="F53" s="3849" t="n"/>
      <c r="G53" s="3849" t="n"/>
      <c r="H53" s="3849" t="n"/>
      <c r="I53" s="3849" t="n"/>
      <c r="J53" s="3849" t="n"/>
      <c r="K53" s="3849" t="n"/>
      <c r="L53" s="3849" t="n"/>
      <c r="M53" s="3849" t="n"/>
      <c r="N53" s="3849" t="n"/>
      <c r="O53" s="3849" t="n"/>
      <c r="P53" s="367" t="n"/>
      <c r="Q53" s="3849" t="n"/>
      <c r="R53" s="3849" t="n"/>
      <c r="S53" s="3849" t="n"/>
      <c r="T53" s="3849" t="n"/>
      <c r="U53" s="3849" t="n"/>
      <c r="V53" s="3849" t="n"/>
      <c r="W53" s="3849" t="n"/>
      <c r="X53" s="3849" t="n"/>
      <c r="Y53" s="3849" t="n"/>
      <c r="Z53" s="3849" t="n"/>
      <c r="AA53" s="3849" t="n"/>
      <c r="AB53" s="3849" t="n"/>
      <c r="AC53" s="3849" t="n"/>
      <c r="AD53" s="3849" t="n"/>
      <c r="AE53" s="3849" t="n"/>
      <c r="AF53" s="3849" t="n"/>
      <c r="AG53" s="3849" t="n"/>
      <c r="AH53" s="3849" t="n"/>
      <c r="AI53" s="3849" t="n"/>
      <c r="AJ53" s="3849" t="n"/>
      <c r="AK53" s="3849" t="n"/>
      <c r="AL53" s="3849" t="n"/>
      <c r="AM53" s="3849" t="n"/>
      <c r="AN53" s="3849" t="n"/>
      <c r="AO53" s="3849" t="n"/>
      <c r="AP53" s="3849" t="n"/>
      <c r="AQ53" s="3849" t="n"/>
      <c r="AR53" s="3849" t="n"/>
      <c r="AS53" s="3849" t="n"/>
      <c r="AT53" s="3849" t="n"/>
      <c r="AU53" s="3849" t="n"/>
      <c r="AV53" s="3849" t="n"/>
      <c r="AW53" s="3849" t="n"/>
      <c r="AX53" s="3849" t="n"/>
      <c r="AY53" s="3849" t="n"/>
      <c r="AZ53" s="3849" t="n"/>
      <c r="BA53" s="367" t="n"/>
      <c r="BB53" s="362" t="n"/>
    </row>
    <row customFormat="1" customHeight="1" ht="30" r="54" s="363">
      <c r="A54" s="366" t="n"/>
      <c r="B54" s="367" t="n"/>
      <c r="C54" s="368" t="n"/>
      <c r="D54" s="3849" t="n"/>
      <c r="E54" s="3849" t="n"/>
      <c r="F54" s="3849" t="n"/>
      <c r="G54" s="3849" t="n"/>
      <c r="H54" s="3849" t="n"/>
      <c r="I54" s="3849" t="n"/>
      <c r="J54" s="3849" t="n"/>
      <c r="K54" s="3849" t="n"/>
      <c r="L54" s="3849" t="n"/>
      <c r="M54" s="3849" t="n"/>
      <c r="N54" s="3849" t="n"/>
      <c r="O54" s="3849" t="n"/>
      <c r="P54" s="367" t="n"/>
      <c r="Q54" s="3849" t="n"/>
      <c r="R54" s="3849" t="n"/>
      <c r="S54" s="3849" t="n"/>
      <c r="T54" s="3849" t="n"/>
      <c r="U54" s="3849" t="n"/>
      <c r="V54" s="3849" t="n"/>
      <c r="W54" s="3849" t="n"/>
      <c r="X54" s="3849" t="n"/>
      <c r="Y54" s="3849" t="n"/>
      <c r="Z54" s="3849" t="n"/>
      <c r="AA54" s="3849" t="n"/>
      <c r="AB54" s="3849" t="n"/>
      <c r="AC54" s="3849" t="n"/>
      <c r="AD54" s="3849" t="n"/>
      <c r="AE54" s="3849" t="n"/>
      <c r="AF54" s="3849" t="n"/>
      <c r="AG54" s="3849" t="n"/>
      <c r="AH54" s="3849" t="n"/>
      <c r="AI54" s="3849" t="n"/>
      <c r="AJ54" s="3849" t="n"/>
      <c r="AK54" s="3849" t="n"/>
      <c r="AL54" s="3849" t="n"/>
      <c r="AM54" s="3849" t="n"/>
      <c r="AN54" s="3849" t="n"/>
      <c r="AO54" s="3849" t="n"/>
      <c r="AP54" s="3849" t="n"/>
      <c r="AQ54" s="3849" t="n"/>
      <c r="AR54" s="3849" t="n"/>
      <c r="AS54" s="3849" t="n"/>
      <c r="AT54" s="3849" t="n"/>
      <c r="AU54" s="3849" t="n"/>
      <c r="AV54" s="3849" t="n"/>
      <c r="AW54" s="3849" t="n"/>
      <c r="AX54" s="3849" t="n"/>
      <c r="AY54" s="3849" t="n"/>
      <c r="AZ54" s="3849" t="n"/>
      <c r="BA54" s="367" t="n"/>
      <c r="BB54" s="362" t="n"/>
    </row>
    <row customFormat="1" customHeight="1" ht="30" r="55" s="363">
      <c r="A55" s="366" t="n"/>
      <c r="B55" s="367" t="n"/>
      <c r="C55" s="368" t="n"/>
      <c r="D55" s="3849" t="n"/>
      <c r="E55" s="3849" t="n"/>
      <c r="F55" s="3849" t="n"/>
      <c r="G55" s="3849" t="n"/>
      <c r="H55" s="3849" t="n"/>
      <c r="I55" s="3849" t="n"/>
      <c r="J55" s="3849" t="n"/>
      <c r="K55" s="3849" t="n"/>
      <c r="L55" s="3849" t="n"/>
      <c r="M55" s="3849" t="n"/>
      <c r="N55" s="3849" t="n"/>
      <c r="O55" s="3849" t="n"/>
      <c r="P55" s="367" t="n"/>
      <c r="Q55" s="3849" t="n"/>
      <c r="R55" s="3849" t="n"/>
      <c r="S55" s="3849" t="n"/>
      <c r="T55" s="3849" t="n"/>
      <c r="U55" s="3849" t="n"/>
      <c r="V55" s="3849" t="n"/>
      <c r="W55" s="3849" t="n"/>
      <c r="X55" s="3849" t="n"/>
      <c r="Y55" s="3849" t="n"/>
      <c r="Z55" s="3849" t="n"/>
      <c r="AA55" s="3849" t="n"/>
      <c r="AB55" s="3849" t="n"/>
      <c r="AC55" s="3849" t="n"/>
      <c r="AD55" s="3849" t="n"/>
      <c r="AE55" s="3849" t="n"/>
      <c r="AF55" s="3849" t="n"/>
      <c r="AG55" s="3849" t="n"/>
      <c r="AH55" s="3849" t="n"/>
      <c r="AI55" s="3849" t="n"/>
      <c r="AJ55" s="3849" t="n"/>
      <c r="AK55" s="3849" t="n"/>
      <c r="AL55" s="3849" t="n"/>
      <c r="AM55" s="3849" t="n"/>
      <c r="AN55" s="3849" t="n"/>
      <c r="AO55" s="3849" t="n"/>
      <c r="AP55" s="3849" t="n"/>
      <c r="AQ55" s="3849" t="n"/>
      <c r="AR55" s="3849" t="n"/>
      <c r="AS55" s="3849" t="n"/>
      <c r="AT55" s="3849" t="n"/>
      <c r="AU55" s="3849" t="n"/>
      <c r="AV55" s="3849" t="n"/>
      <c r="AW55" s="3849" t="n"/>
      <c r="AX55" s="3849" t="n"/>
      <c r="AY55" s="3849" t="n"/>
      <c r="AZ55" s="3849" t="n"/>
      <c r="BA55" s="367" t="n"/>
      <c r="BB55" s="362" t="n"/>
    </row>
    <row customFormat="1" customHeight="1" ht="30" r="56" s="363">
      <c r="A56" s="366" t="n"/>
      <c r="B56" s="367" t="n"/>
      <c r="C56" s="368" t="n"/>
      <c r="D56" s="3849" t="n"/>
      <c r="E56" s="3849" t="n"/>
      <c r="F56" s="3849" t="n"/>
      <c r="G56" s="3849" t="n"/>
      <c r="H56" s="3849" t="n"/>
      <c r="I56" s="3849" t="n"/>
      <c r="J56" s="3849" t="n"/>
      <c r="K56" s="3849" t="n"/>
      <c r="L56" s="3849" t="n"/>
      <c r="M56" s="3849" t="n"/>
      <c r="N56" s="3849" t="n"/>
      <c r="O56" s="3849" t="n"/>
      <c r="P56" s="367" t="n"/>
      <c r="Q56" s="3849" t="n"/>
      <c r="R56" s="3849" t="n"/>
      <c r="S56" s="3849" t="n"/>
      <c r="T56" s="3849" t="n"/>
      <c r="U56" s="3849" t="n"/>
      <c r="V56" s="3849" t="n"/>
      <c r="W56" s="3849" t="n"/>
      <c r="X56" s="3849" t="n"/>
      <c r="Y56" s="3849" t="n"/>
      <c r="Z56" s="3849" t="n"/>
      <c r="AA56" s="3849" t="n"/>
      <c r="AB56" s="3849" t="n"/>
      <c r="AC56" s="3849" t="n"/>
      <c r="AD56" s="3849" t="n"/>
      <c r="AE56" s="3849" t="n"/>
      <c r="AF56" s="3849" t="n"/>
      <c r="AG56" s="3849" t="n"/>
      <c r="AH56" s="3849" t="n"/>
      <c r="AI56" s="3849" t="n"/>
      <c r="AJ56" s="3849" t="n"/>
      <c r="AK56" s="3849" t="n"/>
      <c r="AL56" s="3849" t="n"/>
      <c r="AM56" s="3849" t="n"/>
      <c r="AN56" s="3849" t="n"/>
      <c r="AO56" s="3849" t="n"/>
      <c r="AP56" s="3849" t="n"/>
      <c r="AQ56" s="3849" t="n"/>
      <c r="AR56" s="3849" t="n"/>
      <c r="AS56" s="3849" t="n"/>
      <c r="AT56" s="3849" t="n"/>
      <c r="AU56" s="3849" t="n"/>
      <c r="AV56" s="3849" t="n"/>
      <c r="AW56" s="3849" t="n"/>
      <c r="AX56" s="3849" t="n"/>
      <c r="AY56" s="3849" t="n"/>
      <c r="AZ56" s="3849" t="n"/>
      <c r="BA56" s="367" t="n"/>
      <c r="BB56" s="362" t="n"/>
    </row>
    <row customFormat="1" customHeight="1" ht="30" r="57" s="363">
      <c r="A57" s="366" t="n"/>
      <c r="B57" s="367" t="n"/>
      <c r="C57" s="368" t="n"/>
      <c r="D57" s="3849" t="n"/>
      <c r="E57" s="3849" t="n"/>
      <c r="F57" s="3849" t="n"/>
      <c r="G57" s="3849" t="n"/>
      <c r="H57" s="3849" t="n"/>
      <c r="I57" s="3849" t="n"/>
      <c r="J57" s="3849" t="n"/>
      <c r="K57" s="3849" t="n"/>
      <c r="L57" s="3849" t="n"/>
      <c r="M57" s="3849" t="n"/>
      <c r="N57" s="3849" t="n"/>
      <c r="O57" s="3849" t="n"/>
      <c r="P57" s="367" t="n"/>
      <c r="Q57" s="3849" t="n"/>
      <c r="R57" s="3849" t="n"/>
      <c r="S57" s="3849" t="n"/>
      <c r="T57" s="3849" t="n"/>
      <c r="U57" s="3849" t="n"/>
      <c r="V57" s="3849" t="n"/>
      <c r="W57" s="3849" t="n"/>
      <c r="X57" s="3849" t="n"/>
      <c r="Y57" s="3849" t="n"/>
      <c r="Z57" s="3849" t="n"/>
      <c r="AA57" s="3849" t="n"/>
      <c r="AB57" s="3849" t="n"/>
      <c r="AC57" s="3849" t="n"/>
      <c r="AD57" s="3849" t="n"/>
      <c r="AE57" s="3849" t="n"/>
      <c r="AF57" s="3849" t="n"/>
      <c r="AG57" s="3849" t="n"/>
      <c r="AH57" s="3849" t="n"/>
      <c r="AI57" s="3849" t="n"/>
      <c r="AJ57" s="3849" t="n"/>
      <c r="AK57" s="3849" t="n"/>
      <c r="AL57" s="3849" t="n"/>
      <c r="AM57" s="3849" t="n"/>
      <c r="AN57" s="3849" t="n"/>
      <c r="AO57" s="3849" t="n"/>
      <c r="AP57" s="3849" t="n"/>
      <c r="AQ57" s="3849" t="n"/>
      <c r="AR57" s="3849" t="n"/>
      <c r="AS57" s="3849" t="n"/>
      <c r="AT57" s="3849" t="n"/>
      <c r="AU57" s="3849" t="n"/>
      <c r="AV57" s="3849" t="n"/>
      <c r="AW57" s="3849" t="n"/>
      <c r="AX57" s="3849" t="n"/>
      <c r="AY57" s="3849" t="n"/>
      <c r="AZ57" s="3849" t="n"/>
      <c r="BA57" s="367" t="n"/>
      <c r="BB57" s="362" t="n"/>
    </row>
    <row customFormat="1" customHeight="1" ht="30" r="58" s="363">
      <c r="A58" s="366" t="n"/>
      <c r="B58" s="367" t="n"/>
      <c r="C58" s="368" t="n"/>
      <c r="D58" s="3849" t="n"/>
      <c r="E58" s="3849" t="n"/>
      <c r="F58" s="3849" t="n"/>
      <c r="G58" s="3849" t="n"/>
      <c r="H58" s="3849" t="n"/>
      <c r="I58" s="3849" t="n"/>
      <c r="J58" s="3849" t="n"/>
      <c r="K58" s="3849" t="n"/>
      <c r="L58" s="3849" t="n"/>
      <c r="M58" s="3849" t="n"/>
      <c r="N58" s="3849" t="n"/>
      <c r="O58" s="3849" t="n"/>
      <c r="P58" s="367" t="n"/>
      <c r="Q58" s="3849" t="n"/>
      <c r="R58" s="3849" t="n"/>
      <c r="S58" s="3849" t="n"/>
      <c r="T58" s="3849" t="n"/>
      <c r="U58" s="3849" t="n"/>
      <c r="V58" s="3849" t="n"/>
      <c r="W58" s="3849" t="n"/>
      <c r="X58" s="3849" t="n"/>
      <c r="Y58" s="3849" t="n"/>
      <c r="Z58" s="3849" t="n"/>
      <c r="AA58" s="3849" t="n"/>
      <c r="AB58" s="3849" t="n"/>
      <c r="AC58" s="3849" t="n"/>
      <c r="AD58" s="3849" t="n"/>
      <c r="AE58" s="3849" t="n"/>
      <c r="AF58" s="3849" t="n"/>
      <c r="AG58" s="3849" t="n"/>
      <c r="AH58" s="3849" t="n"/>
      <c r="AI58" s="3849" t="n"/>
      <c r="AJ58" s="3849" t="n"/>
      <c r="AK58" s="3849" t="n"/>
      <c r="AL58" s="3849" t="n"/>
      <c r="AM58" s="3849" t="n"/>
      <c r="AN58" s="3849" t="n"/>
      <c r="AO58" s="3849" t="n"/>
      <c r="AP58" s="3849" t="n"/>
      <c r="AQ58" s="3849" t="n"/>
      <c r="AR58" s="3849" t="n"/>
      <c r="AS58" s="3849" t="n"/>
      <c r="AT58" s="3849" t="n"/>
      <c r="AU58" s="3849" t="n"/>
      <c r="AV58" s="3849" t="n"/>
      <c r="AW58" s="3849" t="n"/>
      <c r="AX58" s="3849" t="n"/>
      <c r="AY58" s="3849" t="n"/>
      <c r="AZ58" s="3849" t="n"/>
      <c r="BA58" s="367" t="n"/>
      <c r="BB58" s="362" t="n"/>
    </row>
    <row customFormat="1" customHeight="1" ht="30" r="59" s="363">
      <c r="A59" s="366" t="n"/>
      <c r="B59" s="367" t="n"/>
      <c r="C59" s="368" t="n"/>
      <c r="D59" s="3849" t="n"/>
      <c r="E59" s="3849" t="n"/>
      <c r="F59" s="3849" t="n"/>
      <c r="G59" s="3849" t="n"/>
      <c r="H59" s="3849" t="n"/>
      <c r="I59" s="3849" t="n"/>
      <c r="J59" s="3849" t="n"/>
      <c r="K59" s="3849" t="n"/>
      <c r="L59" s="3849" t="n"/>
      <c r="M59" s="3849" t="n"/>
      <c r="N59" s="3849" t="n"/>
      <c r="O59" s="3849" t="n"/>
      <c r="P59" s="367" t="n"/>
      <c r="Q59" s="3849" t="n"/>
      <c r="R59" s="3849" t="n"/>
      <c r="S59" s="3849" t="n"/>
      <c r="T59" s="3849" t="n"/>
      <c r="U59" s="3849" t="n"/>
      <c r="V59" s="3849" t="n"/>
      <c r="W59" s="3849" t="n"/>
      <c r="X59" s="3849" t="n"/>
      <c r="Y59" s="3849" t="n"/>
      <c r="Z59" s="3849" t="n"/>
      <c r="AA59" s="3849" t="n"/>
      <c r="AB59" s="3849" t="n"/>
      <c r="AC59" s="3849" t="n"/>
      <c r="AD59" s="3849" t="n"/>
      <c r="AE59" s="3849" t="n"/>
      <c r="AF59" s="3849" t="n"/>
      <c r="AG59" s="3849" t="n"/>
      <c r="AH59" s="3849" t="n"/>
      <c r="AI59" s="3849" t="n"/>
      <c r="AJ59" s="3849" t="n"/>
      <c r="AK59" s="3849" t="n"/>
      <c r="AL59" s="3849" t="n"/>
      <c r="AM59" s="3849" t="n"/>
      <c r="AN59" s="3849" t="n"/>
      <c r="AO59" s="3849" t="n"/>
      <c r="AP59" s="3849" t="n"/>
      <c r="AQ59" s="3849" t="n"/>
      <c r="AR59" s="3849" t="n"/>
      <c r="AS59" s="3849" t="n"/>
      <c r="AT59" s="3849" t="n"/>
      <c r="AU59" s="3849" t="n"/>
      <c r="AV59" s="3849" t="n"/>
      <c r="AW59" s="3849" t="n"/>
      <c r="AX59" s="3849" t="n"/>
      <c r="AY59" s="3849" t="n"/>
      <c r="AZ59" s="3849" t="n"/>
      <c r="BA59" s="367" t="n"/>
      <c r="BB59" s="362" t="n"/>
    </row>
    <row customFormat="1" customHeight="1" ht="30" r="60" s="363">
      <c r="A60" s="366" t="n"/>
      <c r="B60" s="367" t="n"/>
      <c r="C60" s="368" t="n"/>
      <c r="D60" s="3849" t="n"/>
      <c r="E60" s="3849" t="n"/>
      <c r="F60" s="3849" t="n"/>
      <c r="G60" s="3849" t="n"/>
      <c r="H60" s="3849" t="n"/>
      <c r="I60" s="3849" t="n"/>
      <c r="J60" s="3849" t="n"/>
      <c r="K60" s="3849" t="n"/>
      <c r="L60" s="3849" t="n"/>
      <c r="M60" s="3849" t="n"/>
      <c r="N60" s="3849" t="n"/>
      <c r="O60" s="3849" t="n"/>
      <c r="P60" s="367" t="n"/>
      <c r="Q60" s="3849" t="n"/>
      <c r="R60" s="3849" t="n"/>
      <c r="S60" s="3849" t="n"/>
      <c r="T60" s="3849" t="n"/>
      <c r="U60" s="3849" t="n"/>
      <c r="V60" s="3849" t="n"/>
      <c r="W60" s="3849" t="n"/>
      <c r="X60" s="3849" t="n"/>
      <c r="Y60" s="3849" t="n"/>
      <c r="Z60" s="3849" t="n"/>
      <c r="AA60" s="3849" t="n"/>
      <c r="AB60" s="3849" t="n"/>
      <c r="AC60" s="3849" t="n"/>
      <c r="AD60" s="3849" t="n"/>
      <c r="AE60" s="3849" t="n"/>
      <c r="AF60" s="3849" t="n"/>
      <c r="AG60" s="3849" t="n"/>
      <c r="AH60" s="3849" t="n"/>
      <c r="AI60" s="3849" t="n"/>
      <c r="AJ60" s="3849" t="n"/>
      <c r="AK60" s="3849" t="n"/>
      <c r="AL60" s="3849" t="n"/>
      <c r="AM60" s="3849" t="n"/>
      <c r="AN60" s="3849" t="n"/>
      <c r="AO60" s="3849" t="n"/>
      <c r="AP60" s="3849" t="n"/>
      <c r="AQ60" s="3849" t="n"/>
      <c r="AR60" s="3849" t="n"/>
      <c r="AS60" s="3849" t="n"/>
      <c r="AT60" s="3849" t="n"/>
      <c r="AU60" s="3849" t="n"/>
      <c r="AV60" s="3849" t="n"/>
      <c r="AW60" s="3849" t="n"/>
      <c r="AX60" s="3849" t="n"/>
      <c r="AY60" s="3849" t="n"/>
      <c r="AZ60" s="3849" t="n"/>
      <c r="BA60" s="367" t="n"/>
      <c r="BB60" s="362" t="n"/>
    </row>
    <row customFormat="1" customHeight="1" ht="30" r="61" s="363">
      <c r="A61" s="366" t="n"/>
      <c r="B61" s="367" t="n"/>
      <c r="C61" s="368" t="n"/>
      <c r="D61" s="3849" t="n"/>
      <c r="E61" s="3849" t="n"/>
      <c r="F61" s="3849" t="n"/>
      <c r="G61" s="3849" t="n"/>
      <c r="H61" s="3849" t="n"/>
      <c r="I61" s="3849" t="n"/>
      <c r="J61" s="3849" t="n"/>
      <c r="K61" s="3849" t="n"/>
      <c r="L61" s="3849" t="n"/>
      <c r="M61" s="3849" t="n"/>
      <c r="N61" s="3849" t="n"/>
      <c r="O61" s="3849" t="n"/>
      <c r="P61" s="367" t="n"/>
      <c r="Q61" s="3849" t="n"/>
      <c r="R61" s="3849" t="n"/>
      <c r="S61" s="3849" t="n"/>
      <c r="T61" s="3849" t="n"/>
      <c r="U61" s="3849" t="n"/>
      <c r="V61" s="3849" t="n"/>
      <c r="W61" s="3849" t="n"/>
      <c r="X61" s="3849" t="n"/>
      <c r="Y61" s="3849" t="n"/>
      <c r="Z61" s="3849" t="n"/>
      <c r="AA61" s="3849" t="n"/>
      <c r="AB61" s="3849" t="n"/>
      <c r="AC61" s="3849" t="n"/>
      <c r="AD61" s="3849" t="n"/>
      <c r="AE61" s="3849" t="n"/>
      <c r="AF61" s="3849" t="n"/>
      <c r="AG61" s="3849" t="n"/>
      <c r="AH61" s="3849" t="n"/>
      <c r="AI61" s="3849" t="n"/>
      <c r="AJ61" s="3849" t="n"/>
      <c r="AK61" s="3849" t="n"/>
      <c r="AL61" s="3849" t="n"/>
      <c r="AM61" s="3849" t="n"/>
      <c r="AN61" s="3849" t="n"/>
      <c r="AO61" s="3849" t="n"/>
      <c r="AP61" s="3849" t="n"/>
      <c r="AQ61" s="3849" t="n"/>
      <c r="AR61" s="3849" t="n"/>
      <c r="AS61" s="3849" t="n"/>
      <c r="AT61" s="3849" t="n"/>
      <c r="AU61" s="3849" t="n"/>
      <c r="AV61" s="3849" t="n"/>
      <c r="AW61" s="3849" t="n"/>
      <c r="AX61" s="3849" t="n"/>
      <c r="AY61" s="3849" t="n"/>
      <c r="AZ61" s="3849" t="n"/>
      <c r="BA61" s="367" t="n"/>
      <c r="BB61" s="362" t="n"/>
    </row>
    <row customFormat="1" customHeight="1" ht="30" r="62" s="363">
      <c r="A62" s="366" t="n"/>
      <c r="B62" s="367" t="n"/>
      <c r="C62" s="368" t="n"/>
      <c r="D62" s="3849" t="n"/>
      <c r="E62" s="3849" t="n"/>
      <c r="F62" s="3849" t="n"/>
      <c r="G62" s="3849" t="n"/>
      <c r="H62" s="3849" t="n"/>
      <c r="I62" s="3849" t="n"/>
      <c r="J62" s="3849" t="n"/>
      <c r="K62" s="3849" t="n"/>
      <c r="L62" s="3849" t="n"/>
      <c r="M62" s="3849" t="n"/>
      <c r="N62" s="3849" t="n"/>
      <c r="O62" s="3849" t="n"/>
      <c r="P62" s="367" t="n"/>
      <c r="Q62" s="3849" t="n"/>
      <c r="R62" s="3849" t="n"/>
      <c r="S62" s="3849" t="n"/>
      <c r="T62" s="3849" t="n"/>
      <c r="U62" s="3849" t="n"/>
      <c r="V62" s="3849" t="n"/>
      <c r="W62" s="3849" t="n"/>
      <c r="X62" s="3849" t="n"/>
      <c r="Y62" s="3849" t="n"/>
      <c r="Z62" s="3849" t="n"/>
      <c r="AA62" s="3849" t="n"/>
      <c r="AB62" s="3849" t="n"/>
      <c r="AC62" s="3849" t="n"/>
      <c r="AD62" s="3849" t="n"/>
      <c r="AE62" s="3849" t="n"/>
      <c r="AF62" s="3849" t="n"/>
      <c r="AG62" s="3849" t="n"/>
      <c r="AH62" s="3849" t="n"/>
      <c r="AI62" s="3849" t="n"/>
      <c r="AJ62" s="3849" t="n"/>
      <c r="AK62" s="3849" t="n"/>
      <c r="AL62" s="3849" t="n"/>
      <c r="AM62" s="3849" t="n"/>
      <c r="AN62" s="3849" t="n"/>
      <c r="AO62" s="3849" t="n"/>
      <c r="AP62" s="3849" t="n"/>
      <c r="AQ62" s="3849" t="n"/>
      <c r="AR62" s="3849" t="n"/>
      <c r="AS62" s="3849" t="n"/>
      <c r="AT62" s="3849" t="n"/>
      <c r="AU62" s="3849" t="n"/>
      <c r="AV62" s="3849" t="n"/>
      <c r="AW62" s="3849" t="n"/>
      <c r="AX62" s="3849" t="n"/>
      <c r="AY62" s="3849" t="n"/>
      <c r="AZ62" s="3849" t="n"/>
      <c r="BA62" s="367" t="n"/>
      <c r="BB62" s="362" t="n"/>
    </row>
    <row customFormat="1" customHeight="1" ht="30" r="63" s="363">
      <c r="A63" s="366" t="n"/>
      <c r="B63" s="367" t="n"/>
      <c r="C63" s="368" t="n"/>
      <c r="D63" s="3849" t="n"/>
      <c r="E63" s="3849" t="n"/>
      <c r="F63" s="3849" t="n"/>
      <c r="G63" s="3849" t="n"/>
      <c r="H63" s="3849" t="n"/>
      <c r="I63" s="3849" t="n"/>
      <c r="J63" s="3849" t="n"/>
      <c r="K63" s="3849" t="n"/>
      <c r="L63" s="3849" t="n"/>
      <c r="M63" s="3849" t="n"/>
      <c r="N63" s="3849" t="n"/>
      <c r="O63" s="3849" t="n"/>
      <c r="P63" s="367" t="n"/>
      <c r="Q63" s="3849" t="n"/>
      <c r="R63" s="3849" t="n"/>
      <c r="S63" s="3849" t="n"/>
      <c r="T63" s="3849" t="n"/>
      <c r="U63" s="3849" t="n"/>
      <c r="V63" s="3849" t="n"/>
      <c r="W63" s="3849" t="n"/>
      <c r="X63" s="3849" t="n"/>
      <c r="Y63" s="3849" t="n"/>
      <c r="Z63" s="3849" t="n"/>
      <c r="AA63" s="3849" t="n"/>
      <c r="AB63" s="3849" t="n"/>
      <c r="AC63" s="3849" t="n"/>
      <c r="AD63" s="3849" t="n"/>
      <c r="AE63" s="3849" t="n"/>
      <c r="AF63" s="3849" t="n"/>
      <c r="AG63" s="3849" t="n"/>
      <c r="AH63" s="3849" t="n"/>
      <c r="AI63" s="3849" t="n"/>
      <c r="AJ63" s="3849" t="n"/>
      <c r="AK63" s="3849" t="n"/>
      <c r="AL63" s="3849" t="n"/>
      <c r="AM63" s="3849" t="n"/>
      <c r="AN63" s="3849" t="n"/>
      <c r="AO63" s="3849" t="n"/>
      <c r="AP63" s="3849" t="n"/>
      <c r="AQ63" s="3849" t="n"/>
      <c r="AR63" s="3849" t="n"/>
      <c r="AS63" s="3849" t="n"/>
      <c r="AT63" s="3849" t="n"/>
      <c r="AU63" s="3849" t="n"/>
      <c r="AV63" s="3849" t="n"/>
      <c r="AW63" s="3849" t="n"/>
      <c r="AX63" s="3849" t="n"/>
      <c r="AY63" s="3849" t="n"/>
      <c r="AZ63" s="3849" t="n"/>
      <c r="BA63" s="367" t="n"/>
      <c r="BB63" s="362" t="n"/>
    </row>
    <row customFormat="1" customHeight="1" ht="30" r="64" s="363">
      <c r="A64" s="366" t="n"/>
      <c r="B64" s="367" t="n"/>
      <c r="C64" s="368" t="n"/>
      <c r="D64" s="3849" t="n"/>
      <c r="E64" s="3849" t="n"/>
      <c r="F64" s="3849" t="n"/>
      <c r="G64" s="3849" t="n"/>
      <c r="H64" s="3849" t="n"/>
      <c r="I64" s="3849" t="n"/>
      <c r="J64" s="3849" t="n"/>
      <c r="K64" s="3849" t="n"/>
      <c r="L64" s="3849" t="n"/>
      <c r="M64" s="3849" t="n"/>
      <c r="N64" s="3849" t="n"/>
      <c r="O64" s="3849" t="n"/>
      <c r="P64" s="367" t="n"/>
      <c r="Q64" s="3849" t="n"/>
      <c r="R64" s="3849" t="n"/>
      <c r="S64" s="3849" t="n"/>
      <c r="T64" s="3849" t="n"/>
      <c r="U64" s="3849" t="n"/>
      <c r="V64" s="3849" t="n"/>
      <c r="W64" s="3849" t="n"/>
      <c r="X64" s="3849" t="n"/>
      <c r="Y64" s="3849" t="n"/>
      <c r="Z64" s="3849" t="n"/>
      <c r="AA64" s="3849" t="n"/>
      <c r="AB64" s="3849" t="n"/>
      <c r="AC64" s="3849" t="n"/>
      <c r="AD64" s="3849" t="n"/>
      <c r="AE64" s="3849" t="n"/>
      <c r="AF64" s="3849" t="n"/>
      <c r="AG64" s="3849" t="n"/>
      <c r="AH64" s="3849" t="n"/>
      <c r="AI64" s="3849" t="n"/>
      <c r="AJ64" s="3849" t="n"/>
      <c r="AK64" s="3849" t="n"/>
      <c r="AL64" s="3849" t="n"/>
      <c r="AM64" s="3849" t="n"/>
      <c r="AN64" s="3849" t="n"/>
      <c r="AO64" s="3849" t="n"/>
      <c r="AP64" s="3849" t="n"/>
      <c r="AQ64" s="3849" t="n"/>
      <c r="AR64" s="3849" t="n"/>
      <c r="AS64" s="3849" t="n"/>
      <c r="AT64" s="3849" t="n"/>
      <c r="AU64" s="3849" t="n"/>
      <c r="AV64" s="3849" t="n"/>
      <c r="AW64" s="3849" t="n"/>
      <c r="AX64" s="3849" t="n"/>
      <c r="AY64" s="3849" t="n"/>
      <c r="AZ64" s="3849" t="n"/>
      <c r="BA64" s="367" t="n"/>
      <c r="BB64" s="362" t="n"/>
    </row>
    <row customFormat="1" customHeight="1" ht="30" r="65" s="363">
      <c r="A65" s="366" t="n"/>
      <c r="B65" s="367" t="n"/>
      <c r="C65" s="368" t="n"/>
      <c r="D65" s="3849" t="n"/>
      <c r="E65" s="3849" t="n"/>
      <c r="F65" s="3849" t="n"/>
      <c r="G65" s="3849" t="n"/>
      <c r="H65" s="3849" t="n"/>
      <c r="I65" s="3849" t="n"/>
      <c r="J65" s="3849" t="n"/>
      <c r="K65" s="3849" t="n"/>
      <c r="L65" s="3849" t="n"/>
      <c r="M65" s="3849" t="n"/>
      <c r="N65" s="3849" t="n"/>
      <c r="O65" s="3849" t="n"/>
      <c r="P65" s="367" t="n"/>
      <c r="Q65" s="3849" t="n"/>
      <c r="R65" s="3849" t="n"/>
      <c r="S65" s="3849" t="n"/>
      <c r="T65" s="3849" t="n"/>
      <c r="U65" s="3849" t="n"/>
      <c r="V65" s="3849" t="n"/>
      <c r="W65" s="3849" t="n"/>
      <c r="X65" s="3849" t="n"/>
      <c r="Y65" s="3849" t="n"/>
      <c r="Z65" s="3849" t="n"/>
      <c r="AA65" s="3849" t="n"/>
      <c r="AB65" s="3849" t="n"/>
      <c r="AC65" s="3849" t="n"/>
      <c r="AD65" s="3849" t="n"/>
      <c r="AE65" s="3849" t="n"/>
      <c r="AF65" s="3849" t="n"/>
      <c r="AG65" s="3849" t="n"/>
      <c r="AH65" s="3849" t="n"/>
      <c r="AI65" s="3849" t="n"/>
      <c r="AJ65" s="3849" t="n"/>
      <c r="AK65" s="3849" t="n"/>
      <c r="AL65" s="3849" t="n"/>
      <c r="AM65" s="3849" t="n"/>
      <c r="AN65" s="3849" t="n"/>
      <c r="AO65" s="3849" t="n"/>
      <c r="AP65" s="3849" t="n"/>
      <c r="AQ65" s="3849" t="n"/>
      <c r="AR65" s="3849" t="n"/>
      <c r="AS65" s="3849" t="n"/>
      <c r="AT65" s="3849" t="n"/>
      <c r="AU65" s="3849" t="n"/>
      <c r="AV65" s="3849" t="n"/>
      <c r="AW65" s="3849" t="n"/>
      <c r="AX65" s="3849" t="n"/>
      <c r="AY65" s="3849" t="n"/>
      <c r="AZ65" s="3849" t="n"/>
      <c r="BA65" s="367" t="n"/>
      <c r="BB65" s="362" t="n"/>
    </row>
    <row customFormat="1" customHeight="1" ht="30" r="66" s="363">
      <c r="A66" s="366" t="n"/>
      <c r="B66" s="367" t="n"/>
      <c r="C66" s="368" t="n"/>
      <c r="D66" s="3849" t="n"/>
      <c r="E66" s="3849" t="n"/>
      <c r="F66" s="3849" t="n"/>
      <c r="G66" s="3849" t="n"/>
      <c r="H66" s="3849" t="n"/>
      <c r="I66" s="3849" t="n"/>
      <c r="J66" s="3849" t="n"/>
      <c r="K66" s="3849" t="n"/>
      <c r="L66" s="3849" t="n"/>
      <c r="M66" s="3849" t="n"/>
      <c r="N66" s="3849" t="n"/>
      <c r="O66" s="3849" t="n"/>
      <c r="P66" s="367" t="n"/>
      <c r="Q66" s="3849" t="n"/>
      <c r="R66" s="3849" t="n"/>
      <c r="S66" s="3849" t="n"/>
      <c r="T66" s="3849" t="n"/>
      <c r="U66" s="3849" t="n"/>
      <c r="V66" s="3849" t="n"/>
      <c r="W66" s="3849" t="n"/>
      <c r="X66" s="3849" t="n"/>
      <c r="Y66" s="3849" t="n"/>
      <c r="Z66" s="3849" t="n"/>
      <c r="AA66" s="3849" t="n"/>
      <c r="AB66" s="3849" t="n"/>
      <c r="AC66" s="3849" t="n"/>
      <c r="AD66" s="3849" t="n"/>
      <c r="AE66" s="3849" t="n"/>
      <c r="AF66" s="3849" t="n"/>
      <c r="AG66" s="3849" t="n"/>
      <c r="AH66" s="3849" t="n"/>
      <c r="AI66" s="3849" t="n"/>
      <c r="AJ66" s="3849" t="n"/>
      <c r="AK66" s="3849" t="n"/>
      <c r="AL66" s="3849" t="n"/>
      <c r="AM66" s="3849" t="n"/>
      <c r="AN66" s="3849" t="n"/>
      <c r="AO66" s="3849" t="n"/>
      <c r="AP66" s="3849" t="n"/>
      <c r="AQ66" s="3849" t="n"/>
      <c r="AR66" s="3849" t="n"/>
      <c r="AS66" s="3849" t="n"/>
      <c r="AT66" s="3849" t="n"/>
      <c r="AU66" s="3849" t="n"/>
      <c r="AV66" s="3849" t="n"/>
      <c r="AW66" s="3849" t="n"/>
      <c r="AX66" s="3849" t="n"/>
      <c r="AY66" s="3849" t="n"/>
      <c r="AZ66" s="3849" t="n"/>
      <c r="BA66" s="367" t="n"/>
      <c r="BB66" s="362" t="n"/>
    </row>
    <row customFormat="1" customHeight="1" ht="30" r="67" s="363">
      <c r="A67" s="366" t="n"/>
      <c r="B67" s="367" t="n"/>
      <c r="C67" s="368" t="n"/>
      <c r="D67" s="3849" t="n"/>
      <c r="E67" s="3849" t="n"/>
      <c r="F67" s="3849" t="n"/>
      <c r="G67" s="3849" t="n"/>
      <c r="H67" s="3849" t="n"/>
      <c r="I67" s="3849" t="n"/>
      <c r="J67" s="3849" t="n"/>
      <c r="K67" s="3849" t="n"/>
      <c r="L67" s="3849" t="n"/>
      <c r="M67" s="3849" t="n"/>
      <c r="N67" s="3849" t="n"/>
      <c r="O67" s="3849" t="n"/>
      <c r="P67" s="367" t="n"/>
      <c r="Q67" s="3849" t="n"/>
      <c r="R67" s="3849" t="n"/>
      <c r="S67" s="3849" t="n"/>
      <c r="T67" s="3849" t="n"/>
      <c r="U67" s="3849" t="n"/>
      <c r="V67" s="3849" t="n"/>
      <c r="W67" s="3849" t="n"/>
      <c r="X67" s="3849" t="n"/>
      <c r="Y67" s="3849" t="n"/>
      <c r="Z67" s="3849" t="n"/>
      <c r="AA67" s="3849" t="n"/>
      <c r="AB67" s="3849" t="n"/>
      <c r="AC67" s="3849" t="n"/>
      <c r="AD67" s="3849" t="n"/>
      <c r="AE67" s="3849" t="n"/>
      <c r="AF67" s="3849" t="n"/>
      <c r="AG67" s="3849" t="n"/>
      <c r="AH67" s="3849" t="n"/>
      <c r="AI67" s="3849" t="n"/>
      <c r="AJ67" s="3849" t="n"/>
      <c r="AK67" s="3849" t="n"/>
      <c r="AL67" s="3849" t="n"/>
      <c r="AM67" s="3849" t="n"/>
      <c r="AN67" s="3849" t="n"/>
      <c r="AO67" s="3849" t="n"/>
      <c r="AP67" s="3849" t="n"/>
      <c r="AQ67" s="3849" t="n"/>
      <c r="AR67" s="3849" t="n"/>
      <c r="AS67" s="3849" t="n"/>
      <c r="AT67" s="3849" t="n"/>
      <c r="AU67" s="3849" t="n"/>
      <c r="AV67" s="3849" t="n"/>
      <c r="AW67" s="3849" t="n"/>
      <c r="AX67" s="3849" t="n"/>
      <c r="AY67" s="3849" t="n"/>
      <c r="AZ67" s="3849" t="n"/>
      <c r="BA67" s="367" t="n"/>
      <c r="BB67" s="362" t="n"/>
    </row>
    <row customFormat="1" customHeight="1" ht="30" r="68" s="363">
      <c r="A68" s="366" t="n"/>
      <c r="B68" s="367" t="n"/>
      <c r="C68" s="368" t="n"/>
      <c r="D68" s="3849" t="n"/>
      <c r="E68" s="3849" t="n"/>
      <c r="F68" s="3849" t="n"/>
      <c r="G68" s="3849" t="n"/>
      <c r="H68" s="3849" t="n"/>
      <c r="I68" s="3849" t="n"/>
      <c r="J68" s="3849" t="n"/>
      <c r="K68" s="3849" t="n"/>
      <c r="L68" s="3849" t="n"/>
      <c r="M68" s="3849" t="n"/>
      <c r="N68" s="3849" t="n"/>
      <c r="O68" s="3849" t="n"/>
      <c r="P68" s="367" t="n"/>
      <c r="Q68" s="3849" t="n"/>
      <c r="R68" s="3849" t="n"/>
      <c r="S68" s="3849" t="n"/>
      <c r="T68" s="3849" t="n"/>
      <c r="U68" s="3849" t="n"/>
      <c r="V68" s="3849" t="n"/>
      <c r="W68" s="3849" t="n"/>
      <c r="X68" s="3849" t="n"/>
      <c r="Y68" s="3849" t="n"/>
      <c r="Z68" s="3849" t="n"/>
      <c r="AA68" s="3849" t="n"/>
      <c r="AB68" s="3849" t="n"/>
      <c r="AC68" s="3849" t="n"/>
      <c r="AD68" s="3849" t="n"/>
      <c r="AE68" s="3849" t="n"/>
      <c r="AF68" s="3849" t="n"/>
      <c r="AG68" s="3849" t="n"/>
      <c r="AH68" s="3849" t="n"/>
      <c r="AI68" s="3849" t="n"/>
      <c r="AJ68" s="3849" t="n"/>
      <c r="AK68" s="3849" t="n"/>
      <c r="AL68" s="3849" t="n"/>
      <c r="AM68" s="3849" t="n"/>
      <c r="AN68" s="3849" t="n"/>
      <c r="AO68" s="3849" t="n"/>
      <c r="AP68" s="3849" t="n"/>
      <c r="AQ68" s="3849" t="n"/>
      <c r="AR68" s="3849" t="n"/>
      <c r="AS68" s="3849" t="n"/>
      <c r="AT68" s="3849" t="n"/>
      <c r="AU68" s="3849" t="n"/>
      <c r="AV68" s="3849" t="n"/>
      <c r="AW68" s="3849" t="n"/>
      <c r="AX68" s="3849" t="n"/>
      <c r="AY68" s="3849" t="n"/>
      <c r="AZ68" s="3849" t="n"/>
      <c r="BA68" s="367" t="n"/>
      <c r="BB68" s="362" t="n"/>
    </row>
    <row customFormat="1" customHeight="1" ht="30" r="69" s="363">
      <c r="A69" s="366" t="n"/>
      <c r="B69" s="367" t="n"/>
      <c r="C69" s="368" t="n"/>
      <c r="D69" s="3849" t="n"/>
      <c r="E69" s="3849" t="n"/>
      <c r="F69" s="3849" t="n"/>
      <c r="G69" s="3849" t="n"/>
      <c r="H69" s="3849" t="n"/>
      <c r="I69" s="3849" t="n"/>
      <c r="J69" s="3849" t="n"/>
      <c r="K69" s="3849" t="n"/>
      <c r="L69" s="3849" t="n"/>
      <c r="M69" s="3849" t="n"/>
      <c r="N69" s="3849" t="n"/>
      <c r="O69" s="3849" t="n"/>
      <c r="P69" s="367" t="n"/>
      <c r="Q69" s="3849" t="n"/>
      <c r="R69" s="3849" t="n"/>
      <c r="S69" s="3849" t="n"/>
      <c r="T69" s="3849" t="n"/>
      <c r="U69" s="3849" t="n"/>
      <c r="V69" s="3849" t="n"/>
      <c r="W69" s="3849" t="n"/>
      <c r="X69" s="3849" t="n"/>
      <c r="Y69" s="3849" t="n"/>
      <c r="Z69" s="3849" t="n"/>
      <c r="AA69" s="3849" t="n"/>
      <c r="AB69" s="3849" t="n"/>
      <c r="AC69" s="3849" t="n"/>
      <c r="AD69" s="3849" t="n"/>
      <c r="AE69" s="3849" t="n"/>
      <c r="AF69" s="3849" t="n"/>
      <c r="AG69" s="3849" t="n"/>
      <c r="AH69" s="3849" t="n"/>
      <c r="AI69" s="3849" t="n"/>
      <c r="AJ69" s="3849" t="n"/>
      <c r="AK69" s="3849" t="n"/>
      <c r="AL69" s="3849" t="n"/>
      <c r="AM69" s="3849" t="n"/>
      <c r="AN69" s="3849" t="n"/>
      <c r="AO69" s="3849" t="n"/>
      <c r="AP69" s="3849" t="n"/>
      <c r="AQ69" s="3849" t="n"/>
      <c r="AR69" s="3849" t="n"/>
      <c r="AS69" s="3849" t="n"/>
      <c r="AT69" s="3849" t="n"/>
      <c r="AU69" s="3849" t="n"/>
      <c r="AV69" s="3849" t="n"/>
      <c r="AW69" s="3849" t="n"/>
      <c r="AX69" s="3849" t="n"/>
      <c r="AY69" s="3849" t="n"/>
      <c r="AZ69" s="3849" t="n"/>
      <c r="BA69" s="367" t="n"/>
      <c r="BB69" s="362" t="n"/>
    </row>
    <row customFormat="1" customHeight="1" ht="30" r="70" s="363">
      <c r="A70" s="366" t="n"/>
      <c r="B70" s="367" t="n"/>
      <c r="C70" s="368" t="n"/>
      <c r="D70" s="3849" t="n"/>
      <c r="E70" s="3849" t="n"/>
      <c r="F70" s="3849" t="n"/>
      <c r="G70" s="3849" t="n"/>
      <c r="H70" s="3849" t="n"/>
      <c r="I70" s="3849" t="n"/>
      <c r="J70" s="3849" t="n"/>
      <c r="K70" s="3849" t="n"/>
      <c r="L70" s="3849" t="n"/>
      <c r="M70" s="3849" t="n"/>
      <c r="N70" s="3849" t="n"/>
      <c r="O70" s="3849" t="n"/>
      <c r="P70" s="367" t="n"/>
      <c r="Q70" s="3849" t="n"/>
      <c r="R70" s="3849" t="n"/>
      <c r="S70" s="3849" t="n"/>
      <c r="T70" s="3849" t="n"/>
      <c r="U70" s="3849" t="n"/>
      <c r="V70" s="3849" t="n"/>
      <c r="W70" s="3849" t="n"/>
      <c r="X70" s="3849" t="n"/>
      <c r="Y70" s="3849" t="n"/>
      <c r="Z70" s="3849" t="n"/>
      <c r="AA70" s="3849" t="n"/>
      <c r="AB70" s="3849" t="n"/>
      <c r="AC70" s="3849" t="n"/>
      <c r="AD70" s="3849" t="n"/>
      <c r="AE70" s="3849" t="n"/>
      <c r="AF70" s="3849" t="n"/>
      <c r="AG70" s="3849" t="n"/>
      <c r="AH70" s="3849" t="n"/>
      <c r="AI70" s="3849" t="n"/>
      <c r="AJ70" s="3849" t="n"/>
      <c r="AK70" s="3849" t="n"/>
      <c r="AL70" s="3849" t="n"/>
      <c r="AM70" s="3849" t="n"/>
      <c r="AN70" s="3849" t="n"/>
      <c r="AO70" s="3849" t="n"/>
      <c r="AP70" s="3849" t="n"/>
      <c r="AQ70" s="3849" t="n"/>
      <c r="AR70" s="3849" t="n"/>
      <c r="AS70" s="3849" t="n"/>
      <c r="AT70" s="3849" t="n"/>
      <c r="AU70" s="3849" t="n"/>
      <c r="AV70" s="3849" t="n"/>
      <c r="AW70" s="3849" t="n"/>
      <c r="AX70" s="3849" t="n"/>
      <c r="AY70" s="3849" t="n"/>
      <c r="AZ70" s="3849" t="n"/>
      <c r="BA70" s="367" t="n"/>
      <c r="BB70" s="362" t="n"/>
    </row>
    <row customFormat="1" customHeight="1" ht="30" r="71" s="363">
      <c r="A71" s="366" t="n"/>
      <c r="B71" s="367" t="n"/>
      <c r="C71" s="368" t="n"/>
      <c r="D71" s="3849" t="n"/>
      <c r="E71" s="3849" t="n"/>
      <c r="F71" s="3849" t="n"/>
      <c r="G71" s="3849" t="n"/>
      <c r="H71" s="3849" t="n"/>
      <c r="I71" s="3849" t="n"/>
      <c r="J71" s="3849" t="n"/>
      <c r="K71" s="3849" t="n"/>
      <c r="L71" s="3849" t="n"/>
      <c r="M71" s="3849" t="n"/>
      <c r="N71" s="3849" t="n"/>
      <c r="O71" s="3849" t="n"/>
      <c r="P71" s="367" t="n"/>
      <c r="Q71" s="3849" t="n"/>
      <c r="R71" s="3849" t="n"/>
      <c r="S71" s="3849" t="n"/>
      <c r="T71" s="3849" t="n"/>
      <c r="U71" s="3849" t="n"/>
      <c r="V71" s="3849" t="n"/>
      <c r="W71" s="3849" t="n"/>
      <c r="X71" s="3849" t="n"/>
      <c r="Y71" s="3849" t="n"/>
      <c r="Z71" s="3849" t="n"/>
      <c r="AA71" s="3849" t="n"/>
      <c r="AB71" s="3849" t="n"/>
      <c r="AC71" s="3849" t="n"/>
      <c r="AD71" s="3849" t="n"/>
      <c r="AE71" s="3849" t="n"/>
      <c r="AF71" s="3849" t="n"/>
      <c r="AG71" s="3849" t="n"/>
      <c r="AH71" s="3849" t="n"/>
      <c r="AI71" s="3849" t="n"/>
      <c r="AJ71" s="3849" t="n"/>
      <c r="AK71" s="3849" t="n"/>
      <c r="AL71" s="3849" t="n"/>
      <c r="AM71" s="3849" t="n"/>
      <c r="AN71" s="3849" t="n"/>
      <c r="AO71" s="3849" t="n"/>
      <c r="AP71" s="3849" t="n"/>
      <c r="AQ71" s="3849" t="n"/>
      <c r="AR71" s="3849" t="n"/>
      <c r="AS71" s="3849" t="n"/>
      <c r="AT71" s="3849" t="n"/>
      <c r="AU71" s="3849" t="n"/>
      <c r="AV71" s="3849" t="n"/>
      <c r="AW71" s="3849" t="n"/>
      <c r="AX71" s="3849" t="n"/>
      <c r="AY71" s="3849" t="n"/>
      <c r="AZ71" s="3849" t="n"/>
      <c r="BA71" s="367" t="n"/>
      <c r="BB71" s="362" t="n"/>
    </row>
    <row customFormat="1" customHeight="1" ht="30" r="72" s="363">
      <c r="A72" s="366" t="n"/>
      <c r="B72" s="367" t="n"/>
      <c r="C72" s="368" t="n"/>
      <c r="D72" s="3849" t="n"/>
      <c r="E72" s="3849" t="n"/>
      <c r="F72" s="3849" t="n"/>
      <c r="G72" s="3849" t="n"/>
      <c r="H72" s="3849" t="n"/>
      <c r="I72" s="3849" t="n"/>
      <c r="J72" s="3849" t="n"/>
      <c r="K72" s="3849" t="n"/>
      <c r="L72" s="3849" t="n"/>
      <c r="M72" s="3849" t="n"/>
      <c r="N72" s="3849" t="n"/>
      <c r="O72" s="3849" t="n"/>
      <c r="P72" s="367" t="n"/>
      <c r="Q72" s="3849" t="n"/>
      <c r="R72" s="3849" t="n"/>
      <c r="S72" s="3849" t="n"/>
      <c r="T72" s="3849" t="n"/>
      <c r="U72" s="3849" t="n"/>
      <c r="V72" s="3849" t="n"/>
      <c r="W72" s="3849" t="n"/>
      <c r="X72" s="3849" t="n"/>
      <c r="Y72" s="3849" t="n"/>
      <c r="Z72" s="3849" t="n"/>
      <c r="AA72" s="3849" t="n"/>
      <c r="AB72" s="3849" t="n"/>
      <c r="AC72" s="3849" t="n"/>
      <c r="AD72" s="3849" t="n"/>
      <c r="AE72" s="3849" t="n"/>
      <c r="AF72" s="3849" t="n"/>
      <c r="AG72" s="3849" t="n"/>
      <c r="AH72" s="3849" t="n"/>
      <c r="AI72" s="3849" t="n"/>
      <c r="AJ72" s="3849" t="n"/>
      <c r="AK72" s="3849" t="n"/>
      <c r="AL72" s="3849" t="n"/>
      <c r="AM72" s="3849" t="n"/>
      <c r="AN72" s="3849" t="n"/>
      <c r="AO72" s="3849" t="n"/>
      <c r="AP72" s="3849" t="n"/>
      <c r="AQ72" s="3849" t="n"/>
      <c r="AR72" s="3849" t="n"/>
      <c r="AS72" s="3849" t="n"/>
      <c r="AT72" s="3849" t="n"/>
      <c r="AU72" s="3849" t="n"/>
      <c r="AV72" s="3849" t="n"/>
      <c r="AW72" s="3849" t="n"/>
      <c r="AX72" s="3849" t="n"/>
      <c r="AY72" s="3849" t="n"/>
      <c r="AZ72" s="3849" t="n"/>
      <c r="BA72" s="367" t="n"/>
      <c r="BB72" s="362" t="n"/>
    </row>
    <row customFormat="1" customHeight="1" ht="30" r="73" s="363">
      <c r="A73" s="366" t="n"/>
      <c r="B73" s="367" t="n"/>
      <c r="C73" s="368" t="n"/>
      <c r="D73" s="3849" t="n"/>
      <c r="E73" s="3849" t="n"/>
      <c r="F73" s="3849" t="n"/>
      <c r="G73" s="3849" t="n"/>
      <c r="H73" s="3849" t="n"/>
      <c r="I73" s="3849" t="n"/>
      <c r="J73" s="3849" t="n"/>
      <c r="K73" s="3849" t="n"/>
      <c r="L73" s="3849" t="n"/>
      <c r="M73" s="3849" t="n"/>
      <c r="N73" s="3849" t="n"/>
      <c r="O73" s="3849" t="n"/>
      <c r="P73" s="367" t="n"/>
      <c r="Q73" s="3849" t="n"/>
      <c r="R73" s="3849" t="n"/>
      <c r="S73" s="3849" t="n"/>
      <c r="T73" s="3849" t="n"/>
      <c r="U73" s="3849" t="n"/>
      <c r="V73" s="3849" t="n"/>
      <c r="W73" s="3849" t="n"/>
      <c r="X73" s="3849" t="n"/>
      <c r="Y73" s="3849" t="n"/>
      <c r="Z73" s="3849" t="n"/>
      <c r="AA73" s="3849" t="n"/>
      <c r="AB73" s="3849" t="n"/>
      <c r="AC73" s="3849" t="n"/>
      <c r="AD73" s="3849" t="n"/>
      <c r="AE73" s="3849" t="n"/>
      <c r="AF73" s="3849" t="n"/>
      <c r="AG73" s="3849" t="n"/>
      <c r="AH73" s="3849" t="n"/>
      <c r="AI73" s="3849" t="n"/>
      <c r="AJ73" s="3849" t="n"/>
      <c r="AK73" s="3849" t="n"/>
      <c r="AL73" s="3849" t="n"/>
      <c r="AM73" s="3849" t="n"/>
      <c r="AN73" s="3849" t="n"/>
      <c r="AO73" s="3849" t="n"/>
      <c r="AP73" s="3849" t="n"/>
      <c r="AQ73" s="3849" t="n"/>
      <c r="AR73" s="3849" t="n"/>
      <c r="AS73" s="3849" t="n"/>
      <c r="AT73" s="3849" t="n"/>
      <c r="AU73" s="3849" t="n"/>
      <c r="AV73" s="3849" t="n"/>
      <c r="AW73" s="3849" t="n"/>
      <c r="AX73" s="3849" t="n"/>
      <c r="AY73" s="3849" t="n"/>
      <c r="AZ73" s="3849" t="n"/>
      <c r="BA73" s="367" t="n"/>
      <c r="BB73" s="362" t="n"/>
    </row>
    <row customFormat="1" customHeight="1" ht="30" r="74" s="363">
      <c r="A74" s="366" t="n"/>
      <c r="B74" s="367" t="n"/>
      <c r="C74" s="368" t="n"/>
      <c r="D74" s="3849" t="n"/>
      <c r="E74" s="3849" t="n"/>
      <c r="F74" s="3849" t="n"/>
      <c r="G74" s="3849" t="n"/>
      <c r="H74" s="3849" t="n"/>
      <c r="I74" s="3849" t="n"/>
      <c r="J74" s="3849" t="n"/>
      <c r="K74" s="3849" t="n"/>
      <c r="L74" s="3849" t="n"/>
      <c r="M74" s="3849" t="n"/>
      <c r="N74" s="3849" t="n"/>
      <c r="O74" s="3849" t="n"/>
      <c r="P74" s="367" t="n"/>
      <c r="Q74" s="3849" t="n"/>
      <c r="R74" s="3849" t="n"/>
      <c r="S74" s="3849" t="n"/>
      <c r="T74" s="3849" t="n"/>
      <c r="U74" s="3849" t="n"/>
      <c r="V74" s="3849" t="n"/>
      <c r="W74" s="3849" t="n"/>
      <c r="X74" s="3849" t="n"/>
      <c r="Y74" s="3849" t="n"/>
      <c r="Z74" s="3849" t="n"/>
      <c r="AA74" s="3849" t="n"/>
      <c r="AB74" s="3849" t="n"/>
      <c r="AC74" s="3849" t="n"/>
      <c r="AD74" s="3849" t="n"/>
      <c r="AE74" s="3849" t="n"/>
      <c r="AF74" s="3849" t="n"/>
      <c r="AG74" s="3849" t="n"/>
      <c r="AH74" s="3849" t="n"/>
      <c r="AI74" s="3849" t="n"/>
      <c r="AJ74" s="3849" t="n"/>
      <c r="AK74" s="3849" t="n"/>
      <c r="AL74" s="3849" t="n"/>
      <c r="AM74" s="3849" t="n"/>
      <c r="AN74" s="3849" t="n"/>
      <c r="AO74" s="3849" t="n"/>
      <c r="AP74" s="3849" t="n"/>
      <c r="AQ74" s="3849" t="n"/>
      <c r="AR74" s="3849" t="n"/>
      <c r="AS74" s="3849" t="n"/>
      <c r="AT74" s="3849" t="n"/>
      <c r="AU74" s="3849" t="n"/>
      <c r="AV74" s="3849" t="n"/>
      <c r="AW74" s="3849" t="n"/>
      <c r="AX74" s="3849" t="n"/>
      <c r="AY74" s="3849" t="n"/>
      <c r="AZ74" s="3849" t="n"/>
      <c r="BA74" s="367" t="n"/>
      <c r="BB74" s="362" t="n"/>
    </row>
    <row customFormat="1" customHeight="1" ht="30" r="75" s="363">
      <c r="A75" s="366" t="n"/>
      <c r="B75" s="367" t="n"/>
      <c r="C75" s="368" t="n"/>
      <c r="D75" s="3849" t="n"/>
      <c r="E75" s="3849" t="n"/>
      <c r="F75" s="3849" t="n"/>
      <c r="G75" s="3849" t="n"/>
      <c r="H75" s="3849" t="n"/>
      <c r="I75" s="3849" t="n"/>
      <c r="J75" s="3849" t="n"/>
      <c r="K75" s="3849" t="n"/>
      <c r="L75" s="3849" t="n"/>
      <c r="M75" s="3849" t="n"/>
      <c r="N75" s="3849" t="n"/>
      <c r="O75" s="3849" t="n"/>
      <c r="P75" s="367" t="n"/>
      <c r="Q75" s="3849" t="n"/>
      <c r="R75" s="3849" t="n"/>
      <c r="S75" s="3849" t="n"/>
      <c r="T75" s="3849" t="n"/>
      <c r="U75" s="3849" t="n"/>
      <c r="V75" s="3849" t="n"/>
      <c r="W75" s="3849" t="n"/>
      <c r="X75" s="3849" t="n"/>
      <c r="Y75" s="3849" t="n"/>
      <c r="Z75" s="3849" t="n"/>
      <c r="AA75" s="3849" t="n"/>
      <c r="AB75" s="3849" t="n"/>
      <c r="AC75" s="3849" t="n"/>
      <c r="AD75" s="3849" t="n"/>
      <c r="AE75" s="3849" t="n"/>
      <c r="AF75" s="3849" t="n"/>
      <c r="AG75" s="3849" t="n"/>
      <c r="AH75" s="3849" t="n"/>
      <c r="AI75" s="3849" t="n"/>
      <c r="AJ75" s="3849" t="n"/>
      <c r="AK75" s="3849" t="n"/>
      <c r="AL75" s="3849" t="n"/>
      <c r="AM75" s="3849" t="n"/>
      <c r="AN75" s="3849" t="n"/>
      <c r="AO75" s="3849" t="n"/>
      <c r="AP75" s="3849" t="n"/>
      <c r="AQ75" s="3849" t="n"/>
      <c r="AR75" s="3849" t="n"/>
      <c r="AS75" s="3849" t="n"/>
      <c r="AT75" s="3849" t="n"/>
      <c r="AU75" s="3849" t="n"/>
      <c r="AV75" s="3849" t="n"/>
      <c r="AW75" s="3849" t="n"/>
      <c r="AX75" s="3849" t="n"/>
      <c r="AY75" s="3849" t="n"/>
      <c r="AZ75" s="3849" t="n"/>
      <c r="BA75" s="367" t="n"/>
      <c r="BB75" s="362" t="n"/>
    </row>
    <row customFormat="1" customHeight="1" ht="30" r="76" s="363">
      <c r="A76" s="366" t="n"/>
      <c r="B76" s="367" t="n"/>
      <c r="C76" s="368" t="n"/>
      <c r="D76" s="3849" t="n"/>
      <c r="E76" s="3849" t="n"/>
      <c r="F76" s="3849" t="n"/>
      <c r="G76" s="3849" t="n"/>
      <c r="H76" s="3849" t="n"/>
      <c r="I76" s="3849" t="n"/>
      <c r="J76" s="3849" t="n"/>
      <c r="K76" s="3849" t="n"/>
      <c r="L76" s="3849" t="n"/>
      <c r="M76" s="3849" t="n"/>
      <c r="N76" s="3849" t="n"/>
      <c r="O76" s="3849" t="n"/>
      <c r="P76" s="367" t="n"/>
      <c r="Q76" s="3849" t="n"/>
      <c r="R76" s="3849" t="n"/>
      <c r="S76" s="3849" t="n"/>
      <c r="T76" s="3849" t="n"/>
      <c r="U76" s="3849" t="n"/>
      <c r="V76" s="3849" t="n"/>
      <c r="W76" s="3849" t="n"/>
      <c r="X76" s="3849" t="n"/>
      <c r="Y76" s="3849" t="n"/>
      <c r="Z76" s="3849" t="n"/>
      <c r="AA76" s="3849" t="n"/>
      <c r="AB76" s="3849" t="n"/>
      <c r="AC76" s="3849" t="n"/>
      <c r="AD76" s="3849" t="n"/>
      <c r="AE76" s="3849" t="n"/>
      <c r="AF76" s="3849" t="n"/>
      <c r="AG76" s="3849" t="n"/>
      <c r="AH76" s="3849" t="n"/>
      <c r="AI76" s="3849" t="n"/>
      <c r="AJ76" s="3849" t="n"/>
      <c r="AK76" s="3849" t="n"/>
      <c r="AL76" s="3849" t="n"/>
      <c r="AM76" s="3849" t="n"/>
      <c r="AN76" s="3849" t="n"/>
      <c r="AO76" s="3849" t="n"/>
      <c r="AP76" s="3849" t="n"/>
      <c r="AQ76" s="3849" t="n"/>
      <c r="AR76" s="3849" t="n"/>
      <c r="AS76" s="3849" t="n"/>
      <c r="AT76" s="3849" t="n"/>
      <c r="AU76" s="3849" t="n"/>
      <c r="AV76" s="3849" t="n"/>
      <c r="AW76" s="3849" t="n"/>
      <c r="AX76" s="3849" t="n"/>
      <c r="AY76" s="3849" t="n"/>
      <c r="AZ76" s="3849" t="n"/>
      <c r="BA76" s="367" t="n"/>
      <c r="BB76" s="362" t="n"/>
    </row>
    <row customFormat="1" customHeight="1" ht="30" r="77" s="363">
      <c r="A77" s="366" t="n"/>
      <c r="B77" s="367" t="n"/>
      <c r="C77" s="368" t="n"/>
      <c r="D77" s="3849" t="n"/>
      <c r="E77" s="3849" t="n"/>
      <c r="F77" s="3849" t="n"/>
      <c r="G77" s="3849" t="n"/>
      <c r="H77" s="3849" t="n"/>
      <c r="I77" s="3849" t="n"/>
      <c r="J77" s="3849" t="n"/>
      <c r="K77" s="3849" t="n"/>
      <c r="L77" s="3849" t="n"/>
      <c r="M77" s="3849" t="n"/>
      <c r="N77" s="3849" t="n"/>
      <c r="O77" s="3849" t="n"/>
      <c r="P77" s="367" t="n"/>
      <c r="Q77" s="3849" t="n"/>
      <c r="R77" s="3849" t="n"/>
      <c r="S77" s="3849" t="n"/>
      <c r="T77" s="3849" t="n"/>
      <c r="U77" s="3849" t="n"/>
      <c r="V77" s="3849" t="n"/>
      <c r="W77" s="3849" t="n"/>
      <c r="X77" s="3849" t="n"/>
      <c r="Y77" s="3849" t="n"/>
      <c r="Z77" s="3849" t="n"/>
      <c r="AA77" s="3849" t="n"/>
      <c r="AB77" s="3849" t="n"/>
      <c r="AC77" s="3849" t="n"/>
      <c r="AD77" s="3849" t="n"/>
      <c r="AE77" s="3849" t="n"/>
      <c r="AF77" s="3849" t="n"/>
      <c r="AG77" s="3849" t="n"/>
      <c r="AH77" s="3849" t="n"/>
      <c r="AI77" s="3849" t="n"/>
      <c r="AJ77" s="3849" t="n"/>
      <c r="AK77" s="3849" t="n"/>
      <c r="AL77" s="3849" t="n"/>
      <c r="AM77" s="3849" t="n"/>
      <c r="AN77" s="3849" t="n"/>
      <c r="AO77" s="3849" t="n"/>
      <c r="AP77" s="3849" t="n"/>
      <c r="AQ77" s="3849" t="n"/>
      <c r="AR77" s="3849" t="n"/>
      <c r="AS77" s="3849" t="n"/>
      <c r="AT77" s="3849" t="n"/>
      <c r="AU77" s="3849" t="n"/>
      <c r="AV77" s="3849" t="n"/>
      <c r="AW77" s="3849" t="n"/>
      <c r="AX77" s="3849" t="n"/>
      <c r="AY77" s="3849" t="n"/>
      <c r="AZ77" s="3849" t="n"/>
      <c r="BA77" s="367" t="n"/>
      <c r="BB77" s="362" t="n"/>
    </row>
    <row customFormat="1" customHeight="1" ht="30" r="78" s="363">
      <c r="A78" s="366" t="n"/>
      <c r="B78" s="367" t="n"/>
      <c r="C78" s="368" t="n"/>
      <c r="D78" s="3849" t="n"/>
      <c r="E78" s="3849" t="n"/>
      <c r="F78" s="3849" t="n"/>
      <c r="G78" s="3849" t="n"/>
      <c r="H78" s="3849" t="n"/>
      <c r="I78" s="3849" t="n"/>
      <c r="J78" s="3849" t="n"/>
      <c r="K78" s="3849" t="n"/>
      <c r="L78" s="3849" t="n"/>
      <c r="M78" s="3849" t="n"/>
      <c r="N78" s="3849" t="n"/>
      <c r="O78" s="3849" t="n"/>
      <c r="P78" s="367" t="n"/>
      <c r="Q78" s="3849" t="n"/>
      <c r="R78" s="3849" t="n"/>
      <c r="S78" s="3849" t="n"/>
      <c r="T78" s="3849" t="n"/>
      <c r="U78" s="3849" t="n"/>
      <c r="V78" s="3849" t="n"/>
      <c r="W78" s="3849" t="n"/>
      <c r="X78" s="3849" t="n"/>
      <c r="Y78" s="3849" t="n"/>
      <c r="Z78" s="3849" t="n"/>
      <c r="AA78" s="3849" t="n"/>
      <c r="AB78" s="3849" t="n"/>
      <c r="AC78" s="3849" t="n"/>
      <c r="AD78" s="3849" t="n"/>
      <c r="AE78" s="3849" t="n"/>
      <c r="AF78" s="3849" t="n"/>
      <c r="AG78" s="3849" t="n"/>
      <c r="AH78" s="3849" t="n"/>
      <c r="AI78" s="3849" t="n"/>
      <c r="AJ78" s="3849" t="n"/>
      <c r="AK78" s="3849" t="n"/>
      <c r="AL78" s="3849" t="n"/>
      <c r="AM78" s="3849" t="n"/>
      <c r="AN78" s="3849" t="n"/>
      <c r="AO78" s="3849" t="n"/>
      <c r="AP78" s="3849" t="n"/>
      <c r="AQ78" s="3849" t="n"/>
      <c r="AR78" s="3849" t="n"/>
      <c r="AS78" s="3849" t="n"/>
      <c r="AT78" s="3849" t="n"/>
      <c r="AU78" s="3849" t="n"/>
      <c r="AV78" s="3849" t="n"/>
      <c r="AW78" s="3849" t="n"/>
      <c r="AX78" s="3849" t="n"/>
      <c r="AY78" s="3849" t="n"/>
      <c r="AZ78" s="3849" t="n"/>
      <c r="BA78" s="367" t="n"/>
      <c r="BB78" s="362" t="n"/>
    </row>
    <row customFormat="1" customHeight="1" ht="30" r="79" s="363">
      <c r="A79" s="366" t="n"/>
      <c r="B79" s="367" t="n"/>
      <c r="C79" s="368" t="n"/>
      <c r="D79" s="3849" t="n"/>
      <c r="E79" s="3849" t="n"/>
      <c r="F79" s="3849" t="n"/>
      <c r="G79" s="3849" t="n"/>
      <c r="H79" s="3849" t="n"/>
      <c r="I79" s="3849" t="n"/>
      <c r="J79" s="3849" t="n"/>
      <c r="K79" s="3849" t="n"/>
      <c r="L79" s="3849" t="n"/>
      <c r="M79" s="3849" t="n"/>
      <c r="N79" s="3849" t="n"/>
      <c r="O79" s="3849" t="n"/>
      <c r="P79" s="367" t="n"/>
      <c r="Q79" s="3849" t="n"/>
      <c r="R79" s="3849" t="n"/>
      <c r="S79" s="3849" t="n"/>
      <c r="T79" s="3849" t="n"/>
      <c r="U79" s="3849" t="n"/>
      <c r="V79" s="3849" t="n"/>
      <c r="W79" s="3849" t="n"/>
      <c r="X79" s="3849" t="n"/>
      <c r="Y79" s="3849" t="n"/>
      <c r="Z79" s="3849" t="n"/>
      <c r="AA79" s="3849" t="n"/>
      <c r="AB79" s="3849" t="n"/>
      <c r="AC79" s="3849" t="n"/>
      <c r="AD79" s="3849" t="n"/>
      <c r="AE79" s="3849" t="n"/>
      <c r="AF79" s="3849" t="n"/>
      <c r="AG79" s="3849" t="n"/>
      <c r="AH79" s="3849" t="n"/>
      <c r="AI79" s="3849" t="n"/>
      <c r="AJ79" s="3849" t="n"/>
      <c r="AK79" s="3849" t="n"/>
      <c r="AL79" s="3849" t="n"/>
      <c r="AM79" s="3849" t="n"/>
      <c r="AN79" s="3849" t="n"/>
      <c r="AO79" s="3849" t="n"/>
      <c r="AP79" s="3849" t="n"/>
      <c r="AQ79" s="3849" t="n"/>
      <c r="AR79" s="3849" t="n"/>
      <c r="AS79" s="3849" t="n"/>
      <c r="AT79" s="3849" t="n"/>
      <c r="AU79" s="3849" t="n"/>
      <c r="AV79" s="3849" t="n"/>
      <c r="AW79" s="3849" t="n"/>
      <c r="AX79" s="3849" t="n"/>
      <c r="AY79" s="3849" t="n"/>
      <c r="AZ79" s="3849" t="n"/>
      <c r="BA79" s="367" t="n"/>
      <c r="BB79" s="362" t="n"/>
    </row>
    <row customFormat="1" customHeight="1" ht="30" r="80" s="363">
      <c r="A80" s="366" t="n"/>
      <c r="B80" s="367" t="n"/>
      <c r="C80" s="368" t="n"/>
      <c r="D80" s="3849" t="n"/>
      <c r="E80" s="3849" t="n"/>
      <c r="F80" s="3849" t="n"/>
      <c r="G80" s="3849" t="n"/>
      <c r="H80" s="3849" t="n"/>
      <c r="I80" s="3849" t="n"/>
      <c r="J80" s="3849" t="n"/>
      <c r="K80" s="3849" t="n"/>
      <c r="L80" s="3849" t="n"/>
      <c r="M80" s="3849" t="n"/>
      <c r="N80" s="3849" t="n"/>
      <c r="O80" s="3849" t="n"/>
      <c r="P80" s="367" t="n"/>
      <c r="Q80" s="3849" t="n"/>
      <c r="R80" s="3849" t="n"/>
      <c r="S80" s="3849" t="n"/>
      <c r="T80" s="3849" t="n"/>
      <c r="U80" s="3849" t="n"/>
      <c r="V80" s="3849" t="n"/>
      <c r="W80" s="3849" t="n"/>
      <c r="X80" s="3849" t="n"/>
      <c r="Y80" s="3849" t="n"/>
      <c r="Z80" s="3849" t="n"/>
      <c r="AA80" s="3849" t="n"/>
      <c r="AB80" s="3849" t="n"/>
      <c r="AC80" s="3849" t="n"/>
      <c r="AD80" s="3849" t="n"/>
      <c r="AE80" s="3849" t="n"/>
      <c r="AF80" s="3849" t="n"/>
      <c r="AG80" s="3849" t="n"/>
      <c r="AH80" s="3849" t="n"/>
      <c r="AI80" s="3849" t="n"/>
      <c r="AJ80" s="3849" t="n"/>
      <c r="AK80" s="3849" t="n"/>
      <c r="AL80" s="3849" t="n"/>
      <c r="AM80" s="3849" t="n"/>
      <c r="AN80" s="3849" t="n"/>
      <c r="AO80" s="3849" t="n"/>
      <c r="AP80" s="3849" t="n"/>
      <c r="AQ80" s="3849" t="n"/>
      <c r="AR80" s="3849" t="n"/>
      <c r="AS80" s="3849" t="n"/>
      <c r="AT80" s="3849" t="n"/>
      <c r="AU80" s="3849" t="n"/>
      <c r="AV80" s="3849" t="n"/>
      <c r="AW80" s="3849" t="n"/>
      <c r="AX80" s="3849" t="n"/>
      <c r="AY80" s="3849" t="n"/>
      <c r="AZ80" s="3849" t="n"/>
      <c r="BA80" s="367" t="n"/>
      <c r="BB80" s="362" t="n"/>
    </row>
    <row customFormat="1" customHeight="1" ht="30" r="81" s="363">
      <c r="A81" s="366" t="n"/>
      <c r="B81" s="367" t="n"/>
      <c r="C81" s="368" t="n"/>
      <c r="D81" s="3849" t="n"/>
      <c r="E81" s="3849" t="n"/>
      <c r="F81" s="3849" t="n"/>
      <c r="G81" s="3849" t="n"/>
      <c r="H81" s="3849" t="n"/>
      <c r="I81" s="3849" t="n"/>
      <c r="J81" s="3849" t="n"/>
      <c r="K81" s="3849" t="n"/>
      <c r="L81" s="3849" t="n"/>
      <c r="M81" s="3849" t="n"/>
      <c r="N81" s="3849" t="n"/>
      <c r="O81" s="3849" t="n"/>
      <c r="P81" s="367" t="n"/>
      <c r="Q81" s="3849" t="n"/>
      <c r="R81" s="3849" t="n"/>
      <c r="S81" s="3849" t="n"/>
      <c r="T81" s="3849" t="n"/>
      <c r="U81" s="3849" t="n"/>
      <c r="V81" s="3849" t="n"/>
      <c r="W81" s="3849" t="n"/>
      <c r="X81" s="3849" t="n"/>
      <c r="Y81" s="3849" t="n"/>
      <c r="Z81" s="3849" t="n"/>
      <c r="AA81" s="3849" t="n"/>
      <c r="AB81" s="3849" t="n"/>
      <c r="AC81" s="3849" t="n"/>
      <c r="AD81" s="3849" t="n"/>
      <c r="AE81" s="3849" t="n"/>
      <c r="AF81" s="3849" t="n"/>
      <c r="AG81" s="3849" t="n"/>
      <c r="AH81" s="3849" t="n"/>
      <c r="AI81" s="3849" t="n"/>
      <c r="AJ81" s="3849" t="n"/>
      <c r="AK81" s="3849" t="n"/>
      <c r="AL81" s="3849" t="n"/>
      <c r="AM81" s="3849" t="n"/>
      <c r="AN81" s="3849" t="n"/>
      <c r="AO81" s="3849" t="n"/>
      <c r="AP81" s="3849" t="n"/>
      <c r="AQ81" s="3849" t="n"/>
      <c r="AR81" s="3849" t="n"/>
      <c r="AS81" s="3849" t="n"/>
      <c r="AT81" s="3849" t="n"/>
      <c r="AU81" s="3849" t="n"/>
      <c r="AV81" s="3849" t="n"/>
      <c r="AW81" s="3849" t="n"/>
      <c r="AX81" s="3849" t="n"/>
      <c r="AY81" s="3849" t="n"/>
      <c r="AZ81" s="3849" t="n"/>
      <c r="BA81" s="367" t="n"/>
      <c r="BB81" s="362" t="n"/>
    </row>
    <row customFormat="1" customHeight="1" ht="30" r="82" s="363">
      <c r="A82" s="366" t="n"/>
      <c r="B82" s="367" t="n"/>
      <c r="C82" s="368" t="n"/>
      <c r="D82" s="3849" t="n"/>
      <c r="E82" s="3849" t="n"/>
      <c r="F82" s="3849" t="n"/>
      <c r="G82" s="3849" t="n"/>
      <c r="H82" s="3849" t="n"/>
      <c r="I82" s="3849" t="n"/>
      <c r="J82" s="3849" t="n"/>
      <c r="K82" s="3849" t="n"/>
      <c r="L82" s="3849" t="n"/>
      <c r="M82" s="3849" t="n"/>
      <c r="N82" s="3849" t="n"/>
      <c r="O82" s="3849" t="n"/>
      <c r="P82" s="367" t="n"/>
      <c r="Q82" s="3849" t="n"/>
      <c r="R82" s="3849" t="n"/>
      <c r="S82" s="3849" t="n"/>
      <c r="T82" s="3849" t="n"/>
      <c r="U82" s="3849" t="n"/>
      <c r="V82" s="3849" t="n"/>
      <c r="W82" s="3849" t="n"/>
      <c r="X82" s="3849" t="n"/>
      <c r="Y82" s="3849" t="n"/>
      <c r="Z82" s="3849" t="n"/>
      <c r="AA82" s="3849" t="n"/>
      <c r="AB82" s="3849" t="n"/>
      <c r="AC82" s="3849" t="n"/>
      <c r="AD82" s="3849" t="n"/>
      <c r="AE82" s="3849" t="n"/>
      <c r="AF82" s="3849" t="n"/>
      <c r="AG82" s="3849" t="n"/>
      <c r="AH82" s="3849" t="n"/>
      <c r="AI82" s="3849" t="n"/>
      <c r="AJ82" s="3849" t="n"/>
      <c r="AK82" s="3849" t="n"/>
      <c r="AL82" s="3849" t="n"/>
      <c r="AM82" s="3849" t="n"/>
      <c r="AN82" s="3849" t="n"/>
      <c r="AO82" s="3849" t="n"/>
      <c r="AP82" s="3849" t="n"/>
      <c r="AQ82" s="3849" t="n"/>
      <c r="AR82" s="3849" t="n"/>
      <c r="AS82" s="3849" t="n"/>
      <c r="AT82" s="3849" t="n"/>
      <c r="AU82" s="3849" t="n"/>
      <c r="AV82" s="3849" t="n"/>
      <c r="AW82" s="3849" t="n"/>
      <c r="AX82" s="3849" t="n"/>
      <c r="AY82" s="3849" t="n"/>
      <c r="AZ82" s="3849" t="n"/>
      <c r="BA82" s="367" t="n"/>
      <c r="BB82" s="362" t="n"/>
    </row>
    <row customFormat="1" customHeight="1" ht="30" r="83" s="363">
      <c r="A83" s="366" t="n"/>
      <c r="B83" s="367" t="n"/>
      <c r="C83" s="368" t="n"/>
      <c r="D83" s="3849" t="n"/>
      <c r="E83" s="3849" t="n"/>
      <c r="F83" s="3849" t="n"/>
      <c r="G83" s="3849" t="n"/>
      <c r="H83" s="3849" t="n"/>
      <c r="I83" s="3849" t="n"/>
      <c r="J83" s="3849" t="n"/>
      <c r="K83" s="3849" t="n"/>
      <c r="L83" s="3849" t="n"/>
      <c r="M83" s="3849" t="n"/>
      <c r="N83" s="3849" t="n"/>
      <c r="O83" s="3849" t="n"/>
      <c r="P83" s="367" t="n"/>
      <c r="Q83" s="3849" t="n"/>
      <c r="R83" s="3849" t="n"/>
      <c r="S83" s="3849" t="n"/>
      <c r="T83" s="3849" t="n"/>
      <c r="U83" s="3849" t="n"/>
      <c r="V83" s="3849" t="n"/>
      <c r="W83" s="3849" t="n"/>
      <c r="X83" s="3849" t="n"/>
      <c r="Y83" s="3849" t="n"/>
      <c r="Z83" s="3849" t="n"/>
      <c r="AA83" s="3849" t="n"/>
      <c r="AB83" s="3849" t="n"/>
      <c r="AC83" s="3849" t="n"/>
      <c r="AD83" s="3849" t="n"/>
      <c r="AE83" s="3849" t="n"/>
      <c r="AF83" s="3849" t="n"/>
      <c r="AG83" s="3849" t="n"/>
      <c r="AH83" s="3849" t="n"/>
      <c r="AI83" s="3849" t="n"/>
      <c r="AJ83" s="3849" t="n"/>
      <c r="AK83" s="3849" t="n"/>
      <c r="AL83" s="3849" t="n"/>
      <c r="AM83" s="3849" t="n"/>
      <c r="AN83" s="3849" t="n"/>
      <c r="AO83" s="3849" t="n"/>
      <c r="AP83" s="3849" t="n"/>
      <c r="AQ83" s="3849" t="n"/>
      <c r="AR83" s="3849" t="n"/>
      <c r="AS83" s="3849" t="n"/>
      <c r="AT83" s="3849" t="n"/>
      <c r="AU83" s="3849" t="n"/>
      <c r="AV83" s="3849" t="n"/>
      <c r="AW83" s="3849" t="n"/>
      <c r="AX83" s="3849" t="n"/>
      <c r="AY83" s="3849" t="n"/>
      <c r="AZ83" s="3849" t="n"/>
      <c r="BA83" s="367" t="n"/>
      <c r="BB83" s="362" t="n"/>
    </row>
    <row customFormat="1" customHeight="1" ht="30" r="84" s="363">
      <c r="A84" s="366" t="n"/>
      <c r="B84" s="367" t="n"/>
      <c r="C84" s="368" t="n"/>
      <c r="D84" s="3849" t="n"/>
      <c r="E84" s="3849" t="n"/>
      <c r="F84" s="3849" t="n"/>
      <c r="G84" s="3849" t="n"/>
      <c r="H84" s="3849" t="n"/>
      <c r="I84" s="3849" t="n"/>
      <c r="J84" s="3849" t="n"/>
      <c r="K84" s="3849" t="n"/>
      <c r="L84" s="3849" t="n"/>
      <c r="M84" s="3849" t="n"/>
      <c r="N84" s="3849" t="n"/>
      <c r="O84" s="3849" t="n"/>
      <c r="P84" s="367" t="n"/>
      <c r="Q84" s="3849" t="n"/>
      <c r="R84" s="3849" t="n"/>
      <c r="S84" s="3849" t="n"/>
      <c r="T84" s="3849" t="n"/>
      <c r="U84" s="3849" t="n"/>
      <c r="V84" s="3849" t="n"/>
      <c r="W84" s="3849" t="n"/>
      <c r="X84" s="3849" t="n"/>
      <c r="Y84" s="3849" t="n"/>
      <c r="Z84" s="3849" t="n"/>
      <c r="AA84" s="3849" t="n"/>
      <c r="AB84" s="3849" t="n"/>
      <c r="AC84" s="3849" t="n"/>
      <c r="AD84" s="3849" t="n"/>
      <c r="AE84" s="3849" t="n"/>
      <c r="AF84" s="3849" t="n"/>
      <c r="AG84" s="3849" t="n"/>
      <c r="AH84" s="3849" t="n"/>
      <c r="AI84" s="3849" t="n"/>
      <c r="AJ84" s="3849" t="n"/>
      <c r="AK84" s="3849" t="n"/>
      <c r="AL84" s="3849" t="n"/>
      <c r="AM84" s="3849" t="n"/>
      <c r="AN84" s="3849" t="n"/>
      <c r="AO84" s="3849" t="n"/>
      <c r="AP84" s="3849" t="n"/>
      <c r="AQ84" s="3849" t="n"/>
      <c r="AR84" s="3849" t="n"/>
      <c r="AS84" s="3849" t="n"/>
      <c r="AT84" s="3849" t="n"/>
      <c r="AU84" s="3849" t="n"/>
      <c r="AV84" s="3849" t="n"/>
      <c r="AW84" s="3849" t="n"/>
      <c r="AX84" s="3849" t="n"/>
      <c r="AY84" s="3849" t="n"/>
      <c r="AZ84" s="3849" t="n"/>
      <c r="BA84" s="367" t="n"/>
      <c r="BB84" s="362" t="n"/>
    </row>
    <row customFormat="1" customHeight="1" ht="30" r="85" s="363">
      <c r="A85" s="366" t="n"/>
      <c r="B85" s="367" t="n"/>
      <c r="C85" s="368" t="n"/>
      <c r="D85" s="3849" t="n"/>
      <c r="E85" s="3849" t="n"/>
      <c r="F85" s="3849" t="n"/>
      <c r="G85" s="3849" t="n"/>
      <c r="H85" s="3849" t="n"/>
      <c r="I85" s="3849" t="n"/>
      <c r="J85" s="3849" t="n"/>
      <c r="K85" s="3849" t="n"/>
      <c r="L85" s="3849" t="n"/>
      <c r="M85" s="3849" t="n"/>
      <c r="N85" s="3849" t="n"/>
      <c r="O85" s="3849" t="n"/>
      <c r="P85" s="367" t="n"/>
      <c r="Q85" s="3849" t="n"/>
      <c r="R85" s="3849" t="n"/>
      <c r="S85" s="3849" t="n"/>
      <c r="T85" s="3849" t="n"/>
      <c r="U85" s="3849" t="n"/>
      <c r="V85" s="3849" t="n"/>
      <c r="W85" s="3849" t="n"/>
      <c r="X85" s="3849" t="n"/>
      <c r="Y85" s="3849" t="n"/>
      <c r="Z85" s="3849" t="n"/>
      <c r="AA85" s="3849" t="n"/>
      <c r="AB85" s="3849" t="n"/>
      <c r="AC85" s="3849" t="n"/>
      <c r="AD85" s="3849" t="n"/>
      <c r="AE85" s="3849" t="n"/>
      <c r="AF85" s="3849" t="n"/>
      <c r="AG85" s="3849" t="n"/>
      <c r="AH85" s="3849" t="n"/>
      <c r="AI85" s="3849" t="n"/>
      <c r="AJ85" s="3849" t="n"/>
      <c r="AK85" s="3849" t="n"/>
      <c r="AL85" s="3849" t="n"/>
      <c r="AM85" s="3849" t="n"/>
      <c r="AN85" s="3849" t="n"/>
      <c r="AO85" s="3849" t="n"/>
      <c r="AP85" s="3849" t="n"/>
      <c r="AQ85" s="3849" t="n"/>
      <c r="AR85" s="3849" t="n"/>
      <c r="AS85" s="3849" t="n"/>
      <c r="AT85" s="3849" t="n"/>
      <c r="AU85" s="3849" t="n"/>
      <c r="AV85" s="3849" t="n"/>
      <c r="AW85" s="3849" t="n"/>
      <c r="AX85" s="3849" t="n"/>
      <c r="AY85" s="3849" t="n"/>
      <c r="AZ85" s="3849" t="n"/>
      <c r="BA85" s="367" t="n"/>
      <c r="BB85" s="362" t="n"/>
    </row>
    <row customFormat="1" customHeight="1" ht="30" r="86" s="363">
      <c r="A86" s="366" t="n"/>
      <c r="B86" s="367" t="n"/>
      <c r="C86" s="368" t="n"/>
      <c r="D86" s="3849" t="n"/>
      <c r="E86" s="3849" t="n"/>
      <c r="F86" s="3849" t="n"/>
      <c r="G86" s="3849" t="n"/>
      <c r="H86" s="3849" t="n"/>
      <c r="I86" s="3849" t="n"/>
      <c r="J86" s="3849" t="n"/>
      <c r="K86" s="3849" t="n"/>
      <c r="L86" s="3849" t="n"/>
      <c r="M86" s="3849" t="n"/>
      <c r="N86" s="3849" t="n"/>
      <c r="O86" s="3849" t="n"/>
      <c r="P86" s="367" t="n"/>
      <c r="Q86" s="3849" t="n"/>
      <c r="R86" s="3849" t="n"/>
      <c r="S86" s="3849" t="n"/>
      <c r="T86" s="3849" t="n"/>
      <c r="U86" s="3849" t="n"/>
      <c r="V86" s="3849" t="n"/>
      <c r="W86" s="3849" t="n"/>
      <c r="X86" s="3849" t="n"/>
      <c r="Y86" s="3849" t="n"/>
      <c r="Z86" s="3849" t="n"/>
      <c r="AA86" s="3849" t="n"/>
      <c r="AB86" s="3849" t="n"/>
      <c r="AC86" s="3849" t="n"/>
      <c r="AD86" s="3849" t="n"/>
      <c r="AE86" s="3849" t="n"/>
      <c r="AF86" s="3849" t="n"/>
      <c r="AG86" s="3849" t="n"/>
      <c r="AH86" s="3849" t="n"/>
      <c r="AI86" s="3849" t="n"/>
      <c r="AJ86" s="3849" t="n"/>
      <c r="AK86" s="3849" t="n"/>
      <c r="AL86" s="3849" t="n"/>
      <c r="AM86" s="3849" t="n"/>
      <c r="AN86" s="3849" t="n"/>
      <c r="AO86" s="3849" t="n"/>
      <c r="AP86" s="3849" t="n"/>
      <c r="AQ86" s="3849" t="n"/>
      <c r="AR86" s="3849" t="n"/>
      <c r="AS86" s="3849" t="n"/>
      <c r="AT86" s="3849" t="n"/>
      <c r="AU86" s="3849" t="n"/>
      <c r="AV86" s="3849" t="n"/>
      <c r="AW86" s="3849" t="n"/>
      <c r="AX86" s="3849" t="n"/>
      <c r="AY86" s="3849" t="n"/>
      <c r="AZ86" s="3849" t="n"/>
      <c r="BA86" s="367" t="n"/>
      <c r="BB86" s="362" t="n"/>
    </row>
    <row customFormat="1" customHeight="1" ht="30" r="87" s="363">
      <c r="A87" s="366" t="n"/>
      <c r="B87" s="367" t="n"/>
      <c r="C87" s="368" t="n"/>
      <c r="D87" s="3849" t="n"/>
      <c r="E87" s="3849" t="n"/>
      <c r="F87" s="3849" t="n"/>
      <c r="G87" s="3849" t="n"/>
      <c r="H87" s="3849" t="n"/>
      <c r="I87" s="3849" t="n"/>
      <c r="J87" s="3849" t="n"/>
      <c r="K87" s="3849" t="n"/>
      <c r="L87" s="3849" t="n"/>
      <c r="M87" s="3849" t="n"/>
      <c r="N87" s="3849" t="n"/>
      <c r="O87" s="3849" t="n"/>
      <c r="P87" s="367" t="n"/>
      <c r="Q87" s="3849" t="n"/>
      <c r="R87" s="3849" t="n"/>
      <c r="S87" s="3849" t="n"/>
      <c r="T87" s="3849" t="n"/>
      <c r="U87" s="3849" t="n"/>
      <c r="V87" s="3849" t="n"/>
      <c r="W87" s="3849" t="n"/>
      <c r="X87" s="3849" t="n"/>
      <c r="Y87" s="3849" t="n"/>
      <c r="Z87" s="3849" t="n"/>
      <c r="AA87" s="3849" t="n"/>
      <c r="AB87" s="3849" t="n"/>
      <c r="AC87" s="3849" t="n"/>
      <c r="AD87" s="3849" t="n"/>
      <c r="AE87" s="3849" t="n"/>
      <c r="AF87" s="3849" t="n"/>
      <c r="AG87" s="3849" t="n"/>
      <c r="AH87" s="3849" t="n"/>
      <c r="AI87" s="3849" t="n"/>
      <c r="AJ87" s="3849" t="n"/>
      <c r="AK87" s="3849" t="n"/>
      <c r="AL87" s="3849" t="n"/>
      <c r="AM87" s="3849" t="n"/>
      <c r="AN87" s="3849" t="n"/>
      <c r="AO87" s="3849" t="n"/>
      <c r="AP87" s="3849" t="n"/>
      <c r="AQ87" s="3849" t="n"/>
      <c r="AR87" s="3849" t="n"/>
      <c r="AS87" s="3849" t="n"/>
      <c r="AT87" s="3849" t="n"/>
      <c r="AU87" s="3849" t="n"/>
      <c r="AV87" s="3849" t="n"/>
      <c r="AW87" s="3849" t="n"/>
      <c r="AX87" s="3849" t="n"/>
      <c r="AY87" s="3849" t="n"/>
      <c r="AZ87" s="3849" t="n"/>
      <c r="BA87" s="367" t="n"/>
      <c r="BB87" s="362" t="n"/>
    </row>
    <row customFormat="1" customHeight="1" ht="30" r="88" s="363">
      <c r="A88" s="366" t="n"/>
      <c r="B88" s="367" t="n"/>
      <c r="C88" s="368" t="n"/>
      <c r="D88" s="3849" t="n"/>
      <c r="E88" s="3849" t="n"/>
      <c r="F88" s="3849" t="n"/>
      <c r="G88" s="3849" t="n"/>
      <c r="H88" s="3849" t="n"/>
      <c r="I88" s="3849" t="n"/>
      <c r="J88" s="3849" t="n"/>
      <c r="K88" s="3849" t="n"/>
      <c r="L88" s="3849" t="n"/>
      <c r="M88" s="3849" t="n"/>
      <c r="N88" s="3849" t="n"/>
      <c r="O88" s="3849" t="n"/>
      <c r="P88" s="367" t="n"/>
      <c r="Q88" s="3849" t="n"/>
      <c r="R88" s="3849" t="n"/>
      <c r="S88" s="3849" t="n"/>
      <c r="T88" s="3849" t="n"/>
      <c r="U88" s="3849" t="n"/>
      <c r="V88" s="3849" t="n"/>
      <c r="W88" s="3849" t="n"/>
      <c r="X88" s="3849" t="n"/>
      <c r="Y88" s="3849" t="n"/>
      <c r="Z88" s="3849" t="n"/>
      <c r="AA88" s="3849" t="n"/>
      <c r="AB88" s="3849" t="n"/>
      <c r="AC88" s="3849" t="n"/>
      <c r="AD88" s="3849" t="n"/>
      <c r="AE88" s="3849" t="n"/>
      <c r="AF88" s="3849" t="n"/>
      <c r="AG88" s="3849" t="n"/>
      <c r="AH88" s="3849" t="n"/>
      <c r="AI88" s="3849" t="n"/>
      <c r="AJ88" s="3849" t="n"/>
      <c r="AK88" s="3849" t="n"/>
      <c r="AL88" s="3849" t="n"/>
      <c r="AM88" s="3849" t="n"/>
      <c r="AN88" s="3849" t="n"/>
      <c r="AO88" s="3849" t="n"/>
      <c r="AP88" s="3849" t="n"/>
      <c r="AQ88" s="3849" t="n"/>
      <c r="AR88" s="3849" t="n"/>
      <c r="AS88" s="3849" t="n"/>
      <c r="AT88" s="3849" t="n"/>
      <c r="AU88" s="3849" t="n"/>
      <c r="AV88" s="3849" t="n"/>
      <c r="AW88" s="3849" t="n"/>
      <c r="AX88" s="3849" t="n"/>
      <c r="AY88" s="3849" t="n"/>
      <c r="AZ88" s="3849" t="n"/>
      <c r="BA88" s="367" t="n"/>
      <c r="BB88" s="362" t="n"/>
    </row>
    <row customFormat="1" customHeight="1" ht="30" r="89" s="363">
      <c r="A89" s="366" t="n"/>
      <c r="B89" s="367" t="n"/>
      <c r="C89" s="368" t="n"/>
      <c r="D89" s="3849" t="n"/>
      <c r="E89" s="3849" t="n"/>
      <c r="F89" s="3849" t="n"/>
      <c r="G89" s="3849" t="n"/>
      <c r="H89" s="3849" t="n"/>
      <c r="I89" s="3849" t="n"/>
      <c r="J89" s="3849" t="n"/>
      <c r="K89" s="3849" t="n"/>
      <c r="L89" s="3849" t="n"/>
      <c r="M89" s="3849" t="n"/>
      <c r="N89" s="3849" t="n"/>
      <c r="O89" s="3849" t="n"/>
      <c r="P89" s="367" t="n"/>
      <c r="Q89" s="3849" t="n"/>
      <c r="R89" s="3849" t="n"/>
      <c r="S89" s="3849" t="n"/>
      <c r="T89" s="3849" t="n"/>
      <c r="U89" s="3849" t="n"/>
      <c r="V89" s="3849" t="n"/>
      <c r="W89" s="3849" t="n"/>
      <c r="X89" s="3849" t="n"/>
      <c r="Y89" s="3849" t="n"/>
      <c r="Z89" s="3849" t="n"/>
      <c r="AA89" s="3849" t="n"/>
      <c r="AB89" s="3849" t="n"/>
      <c r="AC89" s="3849" t="n"/>
      <c r="AD89" s="3849" t="n"/>
      <c r="AE89" s="3849" t="n"/>
      <c r="AF89" s="3849" t="n"/>
      <c r="AG89" s="3849" t="n"/>
      <c r="AH89" s="3849" t="n"/>
      <c r="AI89" s="3849" t="n"/>
      <c r="AJ89" s="3849" t="n"/>
      <c r="AK89" s="3849" t="n"/>
      <c r="AL89" s="3849" t="n"/>
      <c r="AM89" s="3849" t="n"/>
      <c r="AN89" s="3849" t="n"/>
      <c r="AO89" s="3849" t="n"/>
      <c r="AP89" s="3849" t="n"/>
      <c r="AQ89" s="3849" t="n"/>
      <c r="AR89" s="3849" t="n"/>
      <c r="AS89" s="3849" t="n"/>
      <c r="AT89" s="3849" t="n"/>
      <c r="AU89" s="3849" t="n"/>
      <c r="AV89" s="3849" t="n"/>
      <c r="AW89" s="3849" t="n"/>
      <c r="AX89" s="3849" t="n"/>
      <c r="AY89" s="3849" t="n"/>
      <c r="AZ89" s="3849" t="n"/>
      <c r="BA89" s="367" t="n"/>
      <c r="BB89" s="362" t="n"/>
    </row>
    <row customFormat="1" customHeight="1" ht="30" r="90" s="363">
      <c r="A90" s="366" t="n"/>
      <c r="B90" s="367" t="n"/>
      <c r="C90" s="368" t="n"/>
      <c r="D90" s="3849" t="n"/>
      <c r="E90" s="3849" t="n"/>
      <c r="F90" s="3849" t="n"/>
      <c r="G90" s="3849" t="n"/>
      <c r="H90" s="3849" t="n"/>
      <c r="I90" s="3849" t="n"/>
      <c r="J90" s="3849" t="n"/>
      <c r="K90" s="3849" t="n"/>
      <c r="L90" s="3849" t="n"/>
      <c r="M90" s="3849" t="n"/>
      <c r="N90" s="3849" t="n"/>
      <c r="O90" s="3849" t="n"/>
      <c r="P90" s="367" t="n"/>
      <c r="Q90" s="3849" t="n"/>
      <c r="R90" s="3849" t="n"/>
      <c r="S90" s="3849" t="n"/>
      <c r="T90" s="3849" t="n"/>
      <c r="U90" s="3849" t="n"/>
      <c r="V90" s="3849" t="n"/>
      <c r="W90" s="3849" t="n"/>
      <c r="X90" s="3849" t="n"/>
      <c r="Y90" s="3849" t="n"/>
      <c r="Z90" s="3849" t="n"/>
      <c r="AA90" s="3849" t="n"/>
      <c r="AB90" s="3849" t="n"/>
      <c r="AC90" s="3849" t="n"/>
      <c r="AD90" s="3849" t="n"/>
      <c r="AE90" s="3849" t="n"/>
      <c r="AF90" s="3849" t="n"/>
      <c r="AG90" s="3849" t="n"/>
      <c r="AH90" s="3849" t="n"/>
      <c r="AI90" s="3849" t="n"/>
      <c r="AJ90" s="3849" t="n"/>
      <c r="AK90" s="3849" t="n"/>
      <c r="AL90" s="3849" t="n"/>
      <c r="AM90" s="3849" t="n"/>
      <c r="AN90" s="3849" t="n"/>
      <c r="AO90" s="3849" t="n"/>
      <c r="AP90" s="3849" t="n"/>
      <c r="AQ90" s="3849" t="n"/>
      <c r="AR90" s="3849" t="n"/>
      <c r="AS90" s="3849" t="n"/>
      <c r="AT90" s="3849" t="n"/>
      <c r="AU90" s="3849" t="n"/>
      <c r="AV90" s="3849" t="n"/>
      <c r="AW90" s="3849" t="n"/>
      <c r="AX90" s="3849" t="n"/>
      <c r="AY90" s="3849" t="n"/>
      <c r="AZ90" s="3849" t="n"/>
      <c r="BA90" s="367" t="n"/>
      <c r="BB90" s="362" t="n"/>
    </row>
    <row customFormat="1" customHeight="1" ht="30" r="91" s="363">
      <c r="A91" s="366" t="n"/>
      <c r="B91" s="367" t="n"/>
      <c r="C91" s="368" t="n"/>
      <c r="D91" s="3849" t="n"/>
      <c r="E91" s="3849" t="n"/>
      <c r="F91" s="3849" t="n"/>
      <c r="G91" s="3849" t="n"/>
      <c r="H91" s="3849" t="n"/>
      <c r="I91" s="3849" t="n"/>
      <c r="J91" s="3849" t="n"/>
      <c r="K91" s="3849" t="n"/>
      <c r="L91" s="3849" t="n"/>
      <c r="M91" s="3849" t="n"/>
      <c r="N91" s="3849" t="n"/>
      <c r="O91" s="3849" t="n"/>
      <c r="P91" s="367" t="n"/>
      <c r="Q91" s="3849" t="n"/>
      <c r="R91" s="3849" t="n"/>
      <c r="S91" s="3849" t="n"/>
      <c r="T91" s="3849" t="n"/>
      <c r="U91" s="3849" t="n"/>
      <c r="V91" s="3849" t="n"/>
      <c r="W91" s="3849" t="n"/>
      <c r="X91" s="3849" t="n"/>
      <c r="Y91" s="3849" t="n"/>
      <c r="Z91" s="3849" t="n"/>
      <c r="AA91" s="3849" t="n"/>
      <c r="AB91" s="3849" t="n"/>
      <c r="AC91" s="3849" t="n"/>
      <c r="AD91" s="3849" t="n"/>
      <c r="AE91" s="3849" t="n"/>
      <c r="AF91" s="3849" t="n"/>
      <c r="AG91" s="3849" t="n"/>
      <c r="AH91" s="3849" t="n"/>
      <c r="AI91" s="3849" t="n"/>
      <c r="AJ91" s="3849" t="n"/>
      <c r="AK91" s="3849" t="n"/>
      <c r="AL91" s="3849" t="n"/>
      <c r="AM91" s="3849" t="n"/>
      <c r="AN91" s="3849" t="n"/>
      <c r="AO91" s="3849" t="n"/>
      <c r="AP91" s="3849" t="n"/>
      <c r="AQ91" s="3849" t="n"/>
      <c r="AR91" s="3849" t="n"/>
      <c r="AS91" s="3849" t="n"/>
      <c r="AT91" s="3849" t="n"/>
      <c r="AU91" s="3849" t="n"/>
      <c r="AV91" s="3849" t="n"/>
      <c r="AW91" s="3849" t="n"/>
      <c r="AX91" s="3849" t="n"/>
      <c r="AY91" s="3849" t="n"/>
      <c r="AZ91" s="3849" t="n"/>
      <c r="BA91" s="367" t="n"/>
      <c r="BB91" s="362" t="n"/>
    </row>
    <row customFormat="1" customHeight="1" ht="30" r="92" s="363">
      <c r="A92" s="366" t="n"/>
      <c r="B92" s="367" t="n"/>
      <c r="C92" s="368" t="n"/>
      <c r="D92" s="3849" t="n"/>
      <c r="E92" s="3849" t="n"/>
      <c r="F92" s="3849" t="n"/>
      <c r="G92" s="3849" t="n"/>
      <c r="H92" s="3849" t="n"/>
      <c r="I92" s="3849" t="n"/>
      <c r="J92" s="3849" t="n"/>
      <c r="K92" s="3849" t="n"/>
      <c r="L92" s="3849" t="n"/>
      <c r="M92" s="3849" t="n"/>
      <c r="N92" s="3849" t="n"/>
      <c r="O92" s="3849" t="n"/>
      <c r="P92" s="367" t="n"/>
      <c r="Q92" s="3849" t="n"/>
      <c r="R92" s="3849" t="n"/>
      <c r="S92" s="3849" t="n"/>
      <c r="T92" s="3849" t="n"/>
      <c r="U92" s="3849" t="n"/>
      <c r="V92" s="3849" t="n"/>
      <c r="W92" s="3849" t="n"/>
      <c r="X92" s="3849" t="n"/>
      <c r="Y92" s="3849" t="n"/>
      <c r="Z92" s="3849" t="n"/>
      <c r="AA92" s="3849" t="n"/>
      <c r="AB92" s="3849" t="n"/>
      <c r="AC92" s="3849" t="n"/>
      <c r="AD92" s="3849" t="n"/>
      <c r="AE92" s="3849" t="n"/>
      <c r="AF92" s="3849" t="n"/>
      <c r="AG92" s="3849" t="n"/>
      <c r="AH92" s="3849" t="n"/>
      <c r="AI92" s="3849" t="n"/>
      <c r="AJ92" s="3849" t="n"/>
      <c r="AK92" s="3849" t="n"/>
      <c r="AL92" s="3849" t="n"/>
      <c r="AM92" s="3849" t="n"/>
      <c r="AN92" s="3849" t="n"/>
      <c r="AO92" s="3849" t="n"/>
      <c r="AP92" s="3849" t="n"/>
      <c r="AQ92" s="3849" t="n"/>
      <c r="AR92" s="3849" t="n"/>
      <c r="AS92" s="3849" t="n"/>
      <c r="AT92" s="3849" t="n"/>
      <c r="AU92" s="3849" t="n"/>
      <c r="AV92" s="3849" t="n"/>
      <c r="AW92" s="3849" t="n"/>
      <c r="AX92" s="3849" t="n"/>
      <c r="AY92" s="3849" t="n"/>
      <c r="AZ92" s="3849" t="n"/>
      <c r="BA92" s="367" t="n"/>
      <c r="BB92" s="362" t="n"/>
    </row>
    <row customFormat="1" customHeight="1" ht="30" r="93" s="363">
      <c r="A93" s="366" t="n"/>
      <c r="B93" s="367" t="n"/>
      <c r="C93" s="368" t="n"/>
      <c r="D93" s="3849" t="n"/>
      <c r="E93" s="3849" t="n"/>
      <c r="F93" s="3849" t="n"/>
      <c r="G93" s="3849" t="n"/>
      <c r="H93" s="3849" t="n"/>
      <c r="I93" s="3849" t="n"/>
      <c r="J93" s="3849" t="n"/>
      <c r="K93" s="3849" t="n"/>
      <c r="L93" s="3849" t="n"/>
      <c r="M93" s="3849" t="n"/>
      <c r="N93" s="3849" t="n"/>
      <c r="O93" s="3849" t="n"/>
      <c r="P93" s="367" t="n"/>
      <c r="Q93" s="3849" t="n"/>
      <c r="R93" s="3849" t="n"/>
      <c r="S93" s="3849" t="n"/>
      <c r="T93" s="3849" t="n"/>
      <c r="U93" s="3849" t="n"/>
      <c r="V93" s="3849" t="n"/>
      <c r="W93" s="3849" t="n"/>
      <c r="X93" s="3849" t="n"/>
      <c r="Y93" s="3849" t="n"/>
      <c r="Z93" s="3849" t="n"/>
      <c r="AA93" s="3849" t="n"/>
      <c r="AB93" s="3849" t="n"/>
      <c r="AC93" s="3849" t="n"/>
      <c r="AD93" s="3849" t="n"/>
      <c r="AE93" s="3849" t="n"/>
      <c r="AF93" s="3849" t="n"/>
      <c r="AG93" s="3849" t="n"/>
      <c r="AH93" s="3849" t="n"/>
      <c r="AI93" s="3849" t="n"/>
      <c r="AJ93" s="3849" t="n"/>
      <c r="AK93" s="3849" t="n"/>
      <c r="AL93" s="3849" t="n"/>
      <c r="AM93" s="3849" t="n"/>
      <c r="AN93" s="3849" t="n"/>
      <c r="AO93" s="3849" t="n"/>
      <c r="AP93" s="3849" t="n"/>
      <c r="AQ93" s="3849" t="n"/>
      <c r="AR93" s="3849" t="n"/>
      <c r="AS93" s="3849" t="n"/>
      <c r="AT93" s="3849" t="n"/>
      <c r="AU93" s="3849" t="n"/>
      <c r="AV93" s="3849" t="n"/>
      <c r="AW93" s="3849" t="n"/>
      <c r="AX93" s="3849" t="n"/>
      <c r="AY93" s="3849" t="n"/>
      <c r="AZ93" s="3849" t="n"/>
      <c r="BA93" s="367" t="n"/>
      <c r="BB93" s="362" t="n"/>
    </row>
    <row customFormat="1" customHeight="1" ht="30" r="94" s="363">
      <c r="A94" s="366" t="n"/>
      <c r="B94" s="367" t="n"/>
      <c r="C94" s="368" t="n"/>
      <c r="D94" s="3849" t="n"/>
      <c r="E94" s="3849" t="n"/>
      <c r="F94" s="3849" t="n"/>
      <c r="G94" s="3849" t="n"/>
      <c r="H94" s="3849" t="n"/>
      <c r="I94" s="3849" t="n"/>
      <c r="J94" s="3849" t="n"/>
      <c r="K94" s="3849" t="n"/>
      <c r="L94" s="3849" t="n"/>
      <c r="M94" s="3849" t="n"/>
      <c r="N94" s="3849" t="n"/>
      <c r="O94" s="3849" t="n"/>
      <c r="P94" s="367" t="n"/>
      <c r="Q94" s="3849" t="n"/>
      <c r="R94" s="3849" t="n"/>
      <c r="S94" s="3849" t="n"/>
      <c r="T94" s="3849" t="n"/>
      <c r="U94" s="3849" t="n"/>
      <c r="V94" s="3849" t="n"/>
      <c r="W94" s="3849" t="n"/>
      <c r="X94" s="3849" t="n"/>
      <c r="Y94" s="3849" t="n"/>
      <c r="Z94" s="3849" t="n"/>
      <c r="AA94" s="3849" t="n"/>
      <c r="AB94" s="3849" t="n"/>
      <c r="AC94" s="3849" t="n"/>
      <c r="AD94" s="3849" t="n"/>
      <c r="AE94" s="3849" t="n"/>
      <c r="AF94" s="3849" t="n"/>
      <c r="AG94" s="3849" t="n"/>
      <c r="AH94" s="3849" t="n"/>
      <c r="AI94" s="3849" t="n"/>
      <c r="AJ94" s="3849" t="n"/>
      <c r="AK94" s="3849" t="n"/>
      <c r="AL94" s="3849" t="n"/>
      <c r="AM94" s="3849" t="n"/>
      <c r="AN94" s="3849" t="n"/>
      <c r="AO94" s="3849" t="n"/>
      <c r="AP94" s="3849" t="n"/>
      <c r="AQ94" s="3849" t="n"/>
      <c r="AR94" s="3849" t="n"/>
      <c r="AS94" s="3849" t="n"/>
      <c r="AT94" s="3849" t="n"/>
      <c r="AU94" s="3849" t="n"/>
      <c r="AV94" s="3849" t="n"/>
      <c r="AW94" s="3849" t="n"/>
      <c r="AX94" s="3849" t="n"/>
      <c r="AY94" s="3849" t="n"/>
      <c r="AZ94" s="3849" t="n"/>
      <c r="BA94" s="367" t="n"/>
      <c r="BB94" s="362" t="n"/>
    </row>
    <row customFormat="1" customHeight="1" ht="30" r="95" s="363">
      <c r="A95" s="366" t="n"/>
      <c r="B95" s="367" t="n"/>
      <c r="C95" s="368" t="n"/>
      <c r="D95" s="3849" t="n"/>
      <c r="E95" s="3849" t="n"/>
      <c r="F95" s="3849" t="n"/>
      <c r="G95" s="3849" t="n"/>
      <c r="H95" s="3849" t="n"/>
      <c r="I95" s="3849" t="n"/>
      <c r="J95" s="3849" t="n"/>
      <c r="K95" s="3849" t="n"/>
      <c r="L95" s="3849" t="n"/>
      <c r="M95" s="3849" t="n"/>
      <c r="N95" s="3849" t="n"/>
      <c r="O95" s="3849" t="n"/>
      <c r="P95" s="367" t="n"/>
      <c r="Q95" s="3849" t="n"/>
      <c r="R95" s="3849" t="n"/>
      <c r="S95" s="3849" t="n"/>
      <c r="T95" s="3849" t="n"/>
      <c r="U95" s="3849" t="n"/>
      <c r="V95" s="3849" t="n"/>
      <c r="W95" s="3849" t="n"/>
      <c r="X95" s="3849" t="n"/>
      <c r="Y95" s="3849" t="n"/>
      <c r="Z95" s="3849" t="n"/>
      <c r="AA95" s="3849" t="n"/>
      <c r="AB95" s="3849" t="n"/>
      <c r="AC95" s="3849" t="n"/>
      <c r="AD95" s="3849" t="n"/>
      <c r="AE95" s="3849" t="n"/>
      <c r="AF95" s="3849" t="n"/>
      <c r="AG95" s="3849" t="n"/>
      <c r="AH95" s="3849" t="n"/>
      <c r="AI95" s="3849" t="n"/>
      <c r="AJ95" s="3849" t="n"/>
      <c r="AK95" s="3849" t="n"/>
      <c r="AL95" s="3849" t="n"/>
      <c r="AM95" s="3849" t="n"/>
      <c r="AN95" s="3849" t="n"/>
      <c r="AO95" s="3849" t="n"/>
      <c r="AP95" s="3849" t="n"/>
      <c r="AQ95" s="3849" t="n"/>
      <c r="AR95" s="3849" t="n"/>
      <c r="AS95" s="3849" t="n"/>
      <c r="AT95" s="3849" t="n"/>
      <c r="AU95" s="3849" t="n"/>
      <c r="AV95" s="3849" t="n"/>
      <c r="AW95" s="3849" t="n"/>
      <c r="AX95" s="3849" t="n"/>
      <c r="AY95" s="3849" t="n"/>
      <c r="AZ95" s="3849" t="n"/>
      <c r="BA95" s="367" t="n"/>
      <c r="BB95" s="362" t="n"/>
    </row>
    <row customFormat="1" customHeight="1" ht="30" r="96" s="363">
      <c r="A96" s="366" t="n"/>
      <c r="B96" s="367" t="n"/>
      <c r="C96" s="368" t="n"/>
      <c r="D96" s="3849" t="n"/>
      <c r="E96" s="3849" t="n"/>
      <c r="F96" s="3849" t="n"/>
      <c r="G96" s="3849" t="n"/>
      <c r="H96" s="3849" t="n"/>
      <c r="I96" s="3849" t="n"/>
      <c r="J96" s="3849" t="n"/>
      <c r="K96" s="3849" t="n"/>
      <c r="L96" s="3849" t="n"/>
      <c r="M96" s="3849" t="n"/>
      <c r="N96" s="3849" t="n"/>
      <c r="O96" s="3849" t="n"/>
      <c r="P96" s="367" t="n"/>
      <c r="Q96" s="3849" t="n"/>
      <c r="R96" s="3849" t="n"/>
      <c r="S96" s="3849" t="n"/>
      <c r="T96" s="3849" t="n"/>
      <c r="U96" s="3849" t="n"/>
      <c r="V96" s="3849" t="n"/>
      <c r="W96" s="3849" t="n"/>
      <c r="X96" s="3849" t="n"/>
      <c r="Y96" s="3849" t="n"/>
      <c r="Z96" s="3849" t="n"/>
      <c r="AA96" s="3849" t="n"/>
      <c r="AB96" s="3849" t="n"/>
      <c r="AC96" s="3849" t="n"/>
      <c r="AD96" s="3849" t="n"/>
      <c r="AE96" s="3849" t="n"/>
      <c r="AF96" s="3849" t="n"/>
      <c r="AG96" s="3849" t="n"/>
      <c r="AH96" s="3849" t="n"/>
      <c r="AI96" s="3849" t="n"/>
      <c r="AJ96" s="3849" t="n"/>
      <c r="AK96" s="3849" t="n"/>
      <c r="AL96" s="3849" t="n"/>
      <c r="AM96" s="3849" t="n"/>
      <c r="AN96" s="3849" t="n"/>
      <c r="AO96" s="3849" t="n"/>
      <c r="AP96" s="3849" t="n"/>
      <c r="AQ96" s="3849" t="n"/>
      <c r="AR96" s="3849" t="n"/>
      <c r="AS96" s="3849" t="n"/>
      <c r="AT96" s="3849" t="n"/>
      <c r="AU96" s="3849" t="n"/>
      <c r="AV96" s="3849" t="n"/>
      <c r="AW96" s="3849" t="n"/>
      <c r="AX96" s="3849" t="n"/>
      <c r="AY96" s="3849" t="n"/>
      <c r="AZ96" s="3849" t="n"/>
      <c r="BA96" s="367" t="n"/>
      <c r="BB96" s="362" t="n"/>
    </row>
    <row customFormat="1" customHeight="1" ht="30" r="97" s="363">
      <c r="A97" s="366" t="n"/>
      <c r="B97" s="367" t="n"/>
      <c r="C97" s="368" t="n"/>
      <c r="D97" s="3849" t="n"/>
      <c r="E97" s="3849" t="n"/>
      <c r="F97" s="3849" t="n"/>
      <c r="G97" s="3849" t="n"/>
      <c r="H97" s="3849" t="n"/>
      <c r="I97" s="3849" t="n"/>
      <c r="J97" s="3849" t="n"/>
      <c r="K97" s="3849" t="n"/>
      <c r="L97" s="3849" t="n"/>
      <c r="M97" s="3849" t="n"/>
      <c r="N97" s="3849" t="n"/>
      <c r="O97" s="3849" t="n"/>
      <c r="P97" s="367" t="n"/>
      <c r="Q97" s="3849" t="n"/>
      <c r="R97" s="3849" t="n"/>
      <c r="S97" s="3849" t="n"/>
      <c r="T97" s="3849" t="n"/>
      <c r="U97" s="3849" t="n"/>
      <c r="V97" s="3849" t="n"/>
      <c r="W97" s="3849" t="n"/>
      <c r="X97" s="3849" t="n"/>
      <c r="Y97" s="3849" t="n"/>
      <c r="Z97" s="3849" t="n"/>
      <c r="AA97" s="3849" t="n"/>
      <c r="AB97" s="3849" t="n"/>
      <c r="AC97" s="3849" t="n"/>
      <c r="AD97" s="3849" t="n"/>
      <c r="AE97" s="3849" t="n"/>
      <c r="AF97" s="3849" t="n"/>
      <c r="AG97" s="3849" t="n"/>
      <c r="AH97" s="3849" t="n"/>
      <c r="AI97" s="3849" t="n"/>
      <c r="AJ97" s="3849" t="n"/>
      <c r="AK97" s="3849" t="n"/>
      <c r="AL97" s="3849" t="n"/>
      <c r="AM97" s="3849" t="n"/>
      <c r="AN97" s="3849" t="n"/>
      <c r="AO97" s="3849" t="n"/>
      <c r="AP97" s="3849" t="n"/>
      <c r="AQ97" s="3849" t="n"/>
      <c r="AR97" s="3849" t="n"/>
      <c r="AS97" s="3849" t="n"/>
      <c r="AT97" s="3849" t="n"/>
      <c r="AU97" s="3849" t="n"/>
      <c r="AV97" s="3849" t="n"/>
      <c r="AW97" s="3849" t="n"/>
      <c r="AX97" s="3849" t="n"/>
      <c r="AY97" s="3849" t="n"/>
      <c r="AZ97" s="3849" t="n"/>
      <c r="BA97" s="367" t="n"/>
      <c r="BB97" s="362" t="n"/>
    </row>
    <row customFormat="1" customHeight="1" ht="30" r="98" s="363">
      <c r="A98" s="366" t="n"/>
      <c r="B98" s="367" t="n"/>
      <c r="C98" s="368" t="n"/>
      <c r="D98" s="3849" t="n"/>
      <c r="E98" s="3849" t="n"/>
      <c r="F98" s="3849" t="n"/>
      <c r="G98" s="3849" t="n"/>
      <c r="H98" s="3849" t="n"/>
      <c r="I98" s="3849" t="n"/>
      <c r="J98" s="3849" t="n"/>
      <c r="K98" s="3849" t="n"/>
      <c r="L98" s="3849" t="n"/>
      <c r="M98" s="3849" t="n"/>
      <c r="N98" s="3849" t="n"/>
      <c r="O98" s="3849" t="n"/>
      <c r="P98" s="367" t="n"/>
      <c r="Q98" s="3849" t="n"/>
      <c r="R98" s="3849" t="n"/>
      <c r="S98" s="3849" t="n"/>
      <c r="T98" s="3849" t="n"/>
      <c r="U98" s="3849" t="n"/>
      <c r="V98" s="3849" t="n"/>
      <c r="W98" s="3849" t="n"/>
      <c r="X98" s="3849" t="n"/>
      <c r="Y98" s="3849" t="n"/>
      <c r="Z98" s="3849" t="n"/>
      <c r="AA98" s="3849" t="n"/>
      <c r="AB98" s="3849" t="n"/>
      <c r="AC98" s="3849" t="n"/>
      <c r="AD98" s="3849" t="n"/>
      <c r="AE98" s="3849" t="n"/>
      <c r="AF98" s="3849" t="n"/>
      <c r="AG98" s="3849" t="n"/>
      <c r="AH98" s="3849" t="n"/>
      <c r="AI98" s="3849" t="n"/>
      <c r="AJ98" s="3849" t="n"/>
      <c r="AK98" s="3849" t="n"/>
      <c r="AL98" s="3849" t="n"/>
      <c r="AM98" s="3849" t="n"/>
      <c r="AN98" s="3849" t="n"/>
      <c r="AO98" s="3849" t="n"/>
      <c r="AP98" s="3849" t="n"/>
      <c r="AQ98" s="3849" t="n"/>
      <c r="AR98" s="3849" t="n"/>
      <c r="AS98" s="3849" t="n"/>
      <c r="AT98" s="3849" t="n"/>
      <c r="AU98" s="3849" t="n"/>
      <c r="AV98" s="3849" t="n"/>
      <c r="AW98" s="3849" t="n"/>
      <c r="AX98" s="3849" t="n"/>
      <c r="AY98" s="3849" t="n"/>
      <c r="AZ98" s="3849" t="n"/>
      <c r="BA98" s="367" t="n"/>
      <c r="BB98" s="362" t="n"/>
    </row>
    <row customFormat="1" customHeight="1" ht="30" r="99" s="363">
      <c r="A99" s="366" t="n"/>
      <c r="B99" s="367" t="n"/>
      <c r="C99" s="368" t="n"/>
      <c r="D99" s="3849" t="n"/>
      <c r="E99" s="3849" t="n"/>
      <c r="F99" s="3849" t="n"/>
      <c r="G99" s="3849" t="n"/>
      <c r="H99" s="3849" t="n"/>
      <c r="I99" s="3849" t="n"/>
      <c r="J99" s="3849" t="n"/>
      <c r="K99" s="3849" t="n"/>
      <c r="L99" s="3849" t="n"/>
      <c r="M99" s="3849" t="n"/>
      <c r="N99" s="3849" t="n"/>
      <c r="O99" s="3849" t="n"/>
      <c r="P99" s="367" t="n"/>
      <c r="Q99" s="3849" t="n"/>
      <c r="R99" s="3849" t="n"/>
      <c r="S99" s="3849" t="n"/>
      <c r="T99" s="3849" t="n"/>
      <c r="U99" s="3849" t="n"/>
      <c r="V99" s="3849" t="n"/>
      <c r="W99" s="3849" t="n"/>
      <c r="X99" s="3849" t="n"/>
      <c r="Y99" s="3849" t="n"/>
      <c r="Z99" s="3849" t="n"/>
      <c r="AA99" s="3849" t="n"/>
      <c r="AB99" s="3849" t="n"/>
      <c r="AC99" s="3849" t="n"/>
      <c r="AD99" s="3849" t="n"/>
      <c r="AE99" s="3849" t="n"/>
      <c r="AF99" s="3849" t="n"/>
      <c r="AG99" s="3849" t="n"/>
      <c r="AH99" s="3849" t="n"/>
      <c r="AI99" s="3849" t="n"/>
      <c r="AJ99" s="3849" t="n"/>
      <c r="AK99" s="3849" t="n"/>
      <c r="AL99" s="3849" t="n"/>
      <c r="AM99" s="3849" t="n"/>
      <c r="AN99" s="3849" t="n"/>
      <c r="AO99" s="3849" t="n"/>
      <c r="AP99" s="3849" t="n"/>
      <c r="AQ99" s="3849" t="n"/>
      <c r="AR99" s="3849" t="n"/>
      <c r="AS99" s="3849" t="n"/>
      <c r="AT99" s="3849" t="n"/>
      <c r="AU99" s="3849" t="n"/>
      <c r="AV99" s="3849" t="n"/>
      <c r="AW99" s="3849" t="n"/>
      <c r="AX99" s="3849" t="n"/>
      <c r="AY99" s="3849" t="n"/>
      <c r="AZ99" s="3849" t="n"/>
      <c r="BA99" s="367" t="n"/>
      <c r="BB99" s="362" t="n"/>
    </row>
    <row customFormat="1" customHeight="1" ht="30" r="100" s="363">
      <c r="A100" s="366" t="n"/>
      <c r="B100" s="367" t="n"/>
      <c r="C100" s="368" t="n"/>
      <c r="D100" s="3849" t="n"/>
      <c r="E100" s="3849" t="n"/>
      <c r="F100" s="3849" t="n"/>
      <c r="G100" s="3849" t="n"/>
      <c r="H100" s="3849" t="n"/>
      <c r="I100" s="3849" t="n"/>
      <c r="J100" s="3849" t="n"/>
      <c r="K100" s="3849" t="n"/>
      <c r="L100" s="3849" t="n"/>
      <c r="M100" s="3849" t="n"/>
      <c r="N100" s="3849" t="n"/>
      <c r="O100" s="3849" t="n"/>
      <c r="P100" s="367" t="n"/>
      <c r="Q100" s="3849" t="n"/>
      <c r="R100" s="3849" t="n"/>
      <c r="S100" s="3849" t="n"/>
      <c r="T100" s="3849" t="n"/>
      <c r="U100" s="3849" t="n"/>
      <c r="V100" s="3849" t="n"/>
      <c r="W100" s="3849" t="n"/>
      <c r="X100" s="3849" t="n"/>
      <c r="Y100" s="3849" t="n"/>
      <c r="Z100" s="3849" t="n"/>
      <c r="AA100" s="3849" t="n"/>
      <c r="AB100" s="3849" t="n"/>
      <c r="AC100" s="3849" t="n"/>
      <c r="AD100" s="3849" t="n"/>
      <c r="AE100" s="3849" t="n"/>
      <c r="AF100" s="3849" t="n"/>
      <c r="AG100" s="3849" t="n"/>
      <c r="AH100" s="3849" t="n"/>
      <c r="AI100" s="3849" t="n"/>
      <c r="AJ100" s="3849" t="n"/>
      <c r="AK100" s="3849" t="n"/>
      <c r="AL100" s="3849" t="n"/>
      <c r="AM100" s="3849" t="n"/>
      <c r="AN100" s="3849" t="n"/>
      <c r="AO100" s="3849" t="n"/>
      <c r="AP100" s="3849" t="n"/>
      <c r="AQ100" s="3849" t="n"/>
      <c r="AR100" s="3849" t="n"/>
      <c r="AS100" s="3849" t="n"/>
      <c r="AT100" s="3849" t="n"/>
      <c r="AU100" s="3849" t="n"/>
      <c r="AV100" s="3849" t="n"/>
      <c r="AW100" s="3849" t="n"/>
      <c r="AX100" s="3849" t="n"/>
      <c r="AY100" s="3849" t="n"/>
      <c r="AZ100" s="3849" t="n"/>
      <c r="BA100" s="367" t="n"/>
      <c r="BB100" s="362" t="n"/>
    </row>
    <row customFormat="1" customHeight="1" ht="30" r="101" s="363">
      <c r="A101" s="366" t="n"/>
      <c r="B101" s="367" t="n"/>
      <c r="C101" s="368" t="n"/>
      <c r="D101" s="3849" t="n"/>
      <c r="E101" s="3849" t="n"/>
      <c r="F101" s="3849" t="n"/>
      <c r="G101" s="3849" t="n"/>
      <c r="H101" s="3849" t="n"/>
      <c r="I101" s="3849" t="n"/>
      <c r="J101" s="3849" t="n"/>
      <c r="K101" s="3849" t="n"/>
      <c r="L101" s="3849" t="n"/>
      <c r="M101" s="3849" t="n"/>
      <c r="N101" s="3849" t="n"/>
      <c r="O101" s="3849" t="n"/>
      <c r="P101" s="367" t="n"/>
      <c r="Q101" s="3849" t="n"/>
      <c r="R101" s="3849" t="n"/>
      <c r="S101" s="3849" t="n"/>
      <c r="T101" s="3849" t="n"/>
      <c r="U101" s="3849" t="n"/>
      <c r="V101" s="3849" t="n"/>
      <c r="W101" s="3849" t="n"/>
      <c r="X101" s="3849" t="n"/>
      <c r="Y101" s="3849" t="n"/>
      <c r="Z101" s="3849" t="n"/>
      <c r="AA101" s="3849" t="n"/>
      <c r="AB101" s="3849" t="n"/>
      <c r="AC101" s="3849" t="n"/>
      <c r="AD101" s="3849" t="n"/>
      <c r="AE101" s="3849" t="n"/>
      <c r="AF101" s="3849" t="n"/>
      <c r="AG101" s="3849" t="n"/>
      <c r="AH101" s="3849" t="n"/>
      <c r="AI101" s="3849" t="n"/>
      <c r="AJ101" s="3849" t="n"/>
      <c r="AK101" s="3849" t="n"/>
      <c r="AL101" s="3849" t="n"/>
      <c r="AM101" s="3849" t="n"/>
      <c r="AN101" s="3849" t="n"/>
      <c r="AO101" s="3849" t="n"/>
      <c r="AP101" s="3849" t="n"/>
      <c r="AQ101" s="3849" t="n"/>
      <c r="AR101" s="3849" t="n"/>
      <c r="AS101" s="3849" t="n"/>
      <c r="AT101" s="3849" t="n"/>
      <c r="AU101" s="3849" t="n"/>
      <c r="AV101" s="3849" t="n"/>
      <c r="AW101" s="3849" t="n"/>
      <c r="AX101" s="3849" t="n"/>
      <c r="AY101" s="3849" t="n"/>
      <c r="AZ101" s="3849" t="n"/>
      <c r="BA101" s="367" t="n"/>
      <c r="BB101" s="362" t="n"/>
    </row>
    <row customFormat="1" customHeight="1" ht="30" r="102" s="363">
      <c r="A102" s="366" t="n"/>
      <c r="B102" s="367" t="n"/>
      <c r="C102" s="368" t="n"/>
      <c r="D102" s="3849" t="n"/>
      <c r="E102" s="3849" t="n"/>
      <c r="F102" s="3849" t="n"/>
      <c r="G102" s="3849" t="n"/>
      <c r="H102" s="3849" t="n"/>
      <c r="I102" s="3849" t="n"/>
      <c r="J102" s="3849" t="n"/>
      <c r="K102" s="3849" t="n"/>
      <c r="L102" s="3849" t="n"/>
      <c r="M102" s="3849" t="n"/>
      <c r="N102" s="3849" t="n"/>
      <c r="O102" s="3849" t="n"/>
      <c r="P102" s="367" t="n"/>
      <c r="Q102" s="3849" t="n"/>
      <c r="R102" s="3849" t="n"/>
      <c r="S102" s="3849" t="n"/>
      <c r="T102" s="3849" t="n"/>
      <c r="U102" s="3849" t="n"/>
      <c r="V102" s="3849" t="n"/>
      <c r="W102" s="3849" t="n"/>
      <c r="X102" s="3849" t="n"/>
      <c r="Y102" s="3849" t="n"/>
      <c r="Z102" s="3849" t="n"/>
      <c r="AA102" s="3849" t="n"/>
      <c r="AB102" s="3849" t="n"/>
      <c r="AC102" s="3849" t="n"/>
      <c r="AD102" s="3849" t="n"/>
      <c r="AE102" s="3849" t="n"/>
      <c r="AF102" s="3849" t="n"/>
      <c r="AG102" s="3849" t="n"/>
      <c r="AH102" s="3849" t="n"/>
      <c r="AI102" s="3849" t="n"/>
      <c r="AJ102" s="3849" t="n"/>
      <c r="AK102" s="3849" t="n"/>
      <c r="AL102" s="3849" t="n"/>
      <c r="AM102" s="3849" t="n"/>
      <c r="AN102" s="3849" t="n"/>
      <c r="AO102" s="3849" t="n"/>
      <c r="AP102" s="3849" t="n"/>
      <c r="AQ102" s="3849" t="n"/>
      <c r="AR102" s="3849" t="n"/>
      <c r="AS102" s="3849" t="n"/>
      <c r="AT102" s="3849" t="n"/>
      <c r="AU102" s="3849" t="n"/>
      <c r="AV102" s="3849" t="n"/>
      <c r="AW102" s="3849" t="n"/>
      <c r="AX102" s="3849" t="n"/>
      <c r="AY102" s="3849" t="n"/>
      <c r="AZ102" s="3849" t="n"/>
      <c r="BA102" s="367" t="n"/>
      <c r="BB102" s="362" t="n"/>
    </row>
    <row customFormat="1" customHeight="1" ht="30" r="103" s="363">
      <c r="A103" s="366" t="n"/>
      <c r="B103" s="367" t="n"/>
      <c r="C103" s="368" t="n"/>
      <c r="D103" s="3849" t="n"/>
      <c r="E103" s="3849" t="n"/>
      <c r="F103" s="3849" t="n"/>
      <c r="G103" s="3849" t="n"/>
      <c r="H103" s="3849" t="n"/>
      <c r="I103" s="3849" t="n"/>
      <c r="J103" s="3849" t="n"/>
      <c r="K103" s="3849" t="n"/>
      <c r="L103" s="3849" t="n"/>
      <c r="M103" s="3849" t="n"/>
      <c r="N103" s="3849" t="n"/>
      <c r="O103" s="3849" t="n"/>
      <c r="P103" s="367" t="n"/>
      <c r="Q103" s="3849" t="n"/>
      <c r="R103" s="3849" t="n"/>
      <c r="S103" s="3849" t="n"/>
      <c r="T103" s="3849" t="n"/>
      <c r="U103" s="3849" t="n"/>
      <c r="V103" s="3849" t="n"/>
      <c r="W103" s="3849" t="n"/>
      <c r="X103" s="3849" t="n"/>
      <c r="Y103" s="3849" t="n"/>
      <c r="Z103" s="3849" t="n"/>
      <c r="AA103" s="3849" t="n"/>
      <c r="AB103" s="3849" t="n"/>
      <c r="AC103" s="3849" t="n"/>
      <c r="AD103" s="3849" t="n"/>
      <c r="AE103" s="3849" t="n"/>
      <c r="AF103" s="3849" t="n"/>
      <c r="AG103" s="3849" t="n"/>
      <c r="AH103" s="3849" t="n"/>
      <c r="AI103" s="3849" t="n"/>
      <c r="AJ103" s="3849" t="n"/>
      <c r="AK103" s="3849" t="n"/>
      <c r="AL103" s="3849" t="n"/>
      <c r="AM103" s="3849" t="n"/>
      <c r="AN103" s="3849" t="n"/>
      <c r="AO103" s="3849" t="n"/>
      <c r="AP103" s="3849" t="n"/>
      <c r="AQ103" s="3849" t="n"/>
      <c r="AR103" s="3849" t="n"/>
      <c r="AS103" s="3849" t="n"/>
      <c r="AT103" s="3849" t="n"/>
      <c r="AU103" s="3849" t="n"/>
      <c r="AV103" s="3849" t="n"/>
      <c r="AW103" s="3849" t="n"/>
      <c r="AX103" s="3849" t="n"/>
      <c r="AY103" s="3849" t="n"/>
      <c r="AZ103" s="3849" t="n"/>
      <c r="BA103" s="367" t="n"/>
      <c r="BB103" s="362" t="n"/>
    </row>
    <row customFormat="1" customHeight="1" ht="30" r="104" s="363">
      <c r="A104" s="366" t="n"/>
      <c r="B104" s="367" t="n"/>
      <c r="C104" s="368" t="n"/>
      <c r="D104" s="3849" t="n"/>
      <c r="E104" s="3849" t="n"/>
      <c r="F104" s="3849" t="n"/>
      <c r="G104" s="3849" t="n"/>
      <c r="H104" s="3849" t="n"/>
      <c r="I104" s="3849" t="n"/>
      <c r="J104" s="3849" t="n"/>
      <c r="K104" s="3849" t="n"/>
      <c r="L104" s="3849" t="n"/>
      <c r="M104" s="3849" t="n"/>
      <c r="N104" s="3849" t="n"/>
      <c r="O104" s="3849" t="n"/>
      <c r="P104" s="367" t="n"/>
      <c r="Q104" s="3849" t="n"/>
      <c r="R104" s="3849" t="n"/>
      <c r="S104" s="3849" t="n"/>
      <c r="T104" s="3849" t="n"/>
      <c r="U104" s="3849" t="n"/>
      <c r="V104" s="3849" t="n"/>
      <c r="W104" s="3849" t="n"/>
      <c r="X104" s="3849" t="n"/>
      <c r="Y104" s="3849" t="n"/>
      <c r="Z104" s="3849" t="n"/>
      <c r="AA104" s="3849" t="n"/>
      <c r="AB104" s="3849" t="n"/>
      <c r="AC104" s="3849" t="n"/>
      <c r="AD104" s="3849" t="n"/>
      <c r="AE104" s="3849" t="n"/>
      <c r="AF104" s="3849" t="n"/>
      <c r="AG104" s="3849" t="n"/>
      <c r="AH104" s="3849" t="n"/>
      <c r="AI104" s="3849" t="n"/>
      <c r="AJ104" s="3849" t="n"/>
      <c r="AK104" s="3849" t="n"/>
      <c r="AL104" s="3849" t="n"/>
      <c r="AM104" s="3849" t="n"/>
      <c r="AN104" s="3849" t="n"/>
      <c r="AO104" s="3849" t="n"/>
      <c r="AP104" s="3849" t="n"/>
      <c r="AQ104" s="3849" t="n"/>
      <c r="AR104" s="3849" t="n"/>
      <c r="AS104" s="3849" t="n"/>
      <c r="AT104" s="3849" t="n"/>
      <c r="AU104" s="3849" t="n"/>
      <c r="AV104" s="3849" t="n"/>
      <c r="AW104" s="3849" t="n"/>
      <c r="AX104" s="3849" t="n"/>
      <c r="AY104" s="3849" t="n"/>
      <c r="AZ104" s="3849" t="n"/>
      <c r="BA104" s="367" t="n"/>
      <c r="BB104" s="362" t="n"/>
    </row>
    <row customFormat="1" customHeight="1" ht="30" r="105" s="363">
      <c r="A105" s="366" t="n"/>
      <c r="B105" s="367" t="n"/>
      <c r="C105" s="368" t="n"/>
      <c r="D105" s="3849" t="n"/>
      <c r="E105" s="3849" t="n"/>
      <c r="F105" s="3849" t="n"/>
      <c r="G105" s="3849" t="n"/>
      <c r="H105" s="3849" t="n"/>
      <c r="I105" s="3849" t="n"/>
      <c r="J105" s="3849" t="n"/>
      <c r="K105" s="3849" t="n"/>
      <c r="L105" s="3849" t="n"/>
      <c r="M105" s="3849" t="n"/>
      <c r="N105" s="3849" t="n"/>
      <c r="O105" s="3849" t="n"/>
      <c r="P105" s="367" t="n"/>
      <c r="Q105" s="3849" t="n"/>
      <c r="R105" s="3849" t="n"/>
      <c r="S105" s="3849" t="n"/>
      <c r="T105" s="3849" t="n"/>
      <c r="U105" s="3849" t="n"/>
      <c r="V105" s="3849" t="n"/>
      <c r="W105" s="3849" t="n"/>
      <c r="X105" s="3849" t="n"/>
      <c r="Y105" s="3849" t="n"/>
      <c r="Z105" s="3849" t="n"/>
      <c r="AA105" s="3849" t="n"/>
      <c r="AB105" s="3849" t="n"/>
      <c r="AC105" s="3849" t="n"/>
      <c r="AD105" s="3849" t="n"/>
      <c r="AE105" s="3849" t="n"/>
      <c r="AF105" s="3849" t="n"/>
      <c r="AG105" s="3849" t="n"/>
      <c r="AH105" s="3849" t="n"/>
      <c r="AI105" s="3849" t="n"/>
      <c r="AJ105" s="3849" t="n"/>
      <c r="AK105" s="3849" t="n"/>
      <c r="AL105" s="3849" t="n"/>
      <c r="AM105" s="3849" t="n"/>
      <c r="AN105" s="3849" t="n"/>
      <c r="AO105" s="3849" t="n"/>
      <c r="AP105" s="3849" t="n"/>
      <c r="AQ105" s="3849" t="n"/>
      <c r="AR105" s="3849" t="n"/>
      <c r="AS105" s="3849" t="n"/>
      <c r="AT105" s="3849" t="n"/>
      <c r="AU105" s="3849" t="n"/>
      <c r="AV105" s="3849" t="n"/>
      <c r="AW105" s="3849" t="n"/>
      <c r="AX105" s="3849" t="n"/>
      <c r="AY105" s="3849" t="n"/>
      <c r="AZ105" s="3849" t="n"/>
      <c r="BA105" s="367" t="n"/>
      <c r="BB105" s="362" t="n"/>
    </row>
    <row customFormat="1" customHeight="1" ht="30" r="106" s="363">
      <c r="A106" s="366" t="n"/>
      <c r="B106" s="367" t="n"/>
      <c r="C106" s="368" t="n"/>
      <c r="D106" s="3849" t="n"/>
      <c r="E106" s="3849" t="n"/>
      <c r="F106" s="3849" t="n"/>
      <c r="G106" s="3849" t="n"/>
      <c r="H106" s="3849" t="n"/>
      <c r="I106" s="3849" t="n"/>
      <c r="J106" s="3849" t="n"/>
      <c r="K106" s="3849" t="n"/>
      <c r="L106" s="3849" t="n"/>
      <c r="M106" s="3849" t="n"/>
      <c r="N106" s="3849" t="n"/>
      <c r="O106" s="3849" t="n"/>
      <c r="P106" s="367" t="n"/>
      <c r="Q106" s="3849" t="n"/>
      <c r="R106" s="3849" t="n"/>
      <c r="S106" s="3849" t="n"/>
      <c r="T106" s="3849" t="n"/>
      <c r="U106" s="3849" t="n"/>
      <c r="V106" s="3849" t="n"/>
      <c r="W106" s="3849" t="n"/>
      <c r="X106" s="3849" t="n"/>
      <c r="Y106" s="3849" t="n"/>
      <c r="Z106" s="3849" t="n"/>
      <c r="AA106" s="3849" t="n"/>
      <c r="AB106" s="3849" t="n"/>
      <c r="AC106" s="3849" t="n"/>
      <c r="AD106" s="3849" t="n"/>
      <c r="AE106" s="3849" t="n"/>
      <c r="AF106" s="3849" t="n"/>
      <c r="AG106" s="3849" t="n"/>
      <c r="AH106" s="3849" t="n"/>
      <c r="AI106" s="3849" t="n"/>
      <c r="AJ106" s="3849" t="n"/>
      <c r="AK106" s="3849" t="n"/>
      <c r="AL106" s="3849" t="n"/>
      <c r="AM106" s="3849" t="n"/>
      <c r="AN106" s="3849" t="n"/>
      <c r="AO106" s="3849" t="n"/>
      <c r="AP106" s="3849" t="n"/>
      <c r="AQ106" s="3849" t="n"/>
      <c r="AR106" s="3849" t="n"/>
      <c r="AS106" s="3849" t="n"/>
      <c r="AT106" s="3849" t="n"/>
      <c r="AU106" s="3849" t="n"/>
      <c r="AV106" s="3849" t="n"/>
      <c r="AW106" s="3849" t="n"/>
      <c r="AX106" s="3849" t="n"/>
      <c r="AY106" s="3849" t="n"/>
      <c r="AZ106" s="3849" t="n"/>
      <c r="BA106" s="367" t="n"/>
      <c r="BB106" s="362" t="n"/>
    </row>
    <row customFormat="1" customHeight="1" ht="30" r="107" s="363">
      <c r="A107" s="366" t="n"/>
      <c r="B107" s="367" t="n"/>
      <c r="C107" s="368" t="n"/>
      <c r="D107" s="3849" t="n"/>
      <c r="E107" s="3849" t="n"/>
      <c r="F107" s="3849" t="n"/>
      <c r="G107" s="3849" t="n"/>
      <c r="H107" s="3849" t="n"/>
      <c r="I107" s="3849" t="n"/>
      <c r="J107" s="3849" t="n"/>
      <c r="K107" s="3849" t="n"/>
      <c r="L107" s="3849" t="n"/>
      <c r="M107" s="3849" t="n"/>
      <c r="N107" s="3849" t="n"/>
      <c r="O107" s="3849" t="n"/>
      <c r="P107" s="367" t="n"/>
      <c r="Q107" s="3849" t="n"/>
      <c r="R107" s="3849" t="n"/>
      <c r="S107" s="3849" t="n"/>
      <c r="T107" s="3849" t="n"/>
      <c r="U107" s="3849" t="n"/>
      <c r="V107" s="3849" t="n"/>
      <c r="W107" s="3849" t="n"/>
      <c r="X107" s="3849" t="n"/>
      <c r="Y107" s="3849" t="n"/>
      <c r="Z107" s="3849" t="n"/>
      <c r="AA107" s="3849" t="n"/>
      <c r="AB107" s="3849" t="n"/>
      <c r="AC107" s="3849" t="n"/>
      <c r="AD107" s="3849" t="n"/>
      <c r="AE107" s="3849" t="n"/>
      <c r="AF107" s="3849" t="n"/>
      <c r="AG107" s="3849" t="n"/>
      <c r="AH107" s="3849" t="n"/>
      <c r="AI107" s="3849" t="n"/>
      <c r="AJ107" s="3849" t="n"/>
      <c r="AK107" s="3849" t="n"/>
      <c r="AL107" s="3849" t="n"/>
      <c r="AM107" s="3849" t="n"/>
      <c r="AN107" s="3849" t="n"/>
      <c r="AO107" s="3849" t="n"/>
      <c r="AP107" s="3849" t="n"/>
      <c r="AQ107" s="3849" t="n"/>
      <c r="AR107" s="3849" t="n"/>
      <c r="AS107" s="3849" t="n"/>
      <c r="AT107" s="3849" t="n"/>
      <c r="AU107" s="3849" t="n"/>
      <c r="AV107" s="3849" t="n"/>
      <c r="AW107" s="3849" t="n"/>
      <c r="AX107" s="3849" t="n"/>
      <c r="AY107" s="3849" t="n"/>
      <c r="AZ107" s="3849" t="n"/>
      <c r="BA107" s="367" t="n"/>
      <c r="BB107" s="362" t="n"/>
    </row>
    <row customFormat="1" customHeight="1" ht="30" r="108" s="363">
      <c r="A108" s="366" t="n"/>
      <c r="B108" s="367" t="n"/>
      <c r="C108" s="368" t="n"/>
      <c r="D108" s="3849" t="n"/>
      <c r="E108" s="3849" t="n"/>
      <c r="F108" s="3849" t="n"/>
      <c r="G108" s="3849" t="n"/>
      <c r="H108" s="3849" t="n"/>
      <c r="I108" s="3849" t="n"/>
      <c r="J108" s="3849" t="n"/>
      <c r="K108" s="3849" t="n"/>
      <c r="L108" s="3849" t="n"/>
      <c r="M108" s="3849" t="n"/>
      <c r="N108" s="3849" t="n"/>
      <c r="O108" s="3849" t="n"/>
      <c r="P108" s="367" t="n"/>
      <c r="Q108" s="3849" t="n"/>
      <c r="R108" s="3849" t="n"/>
      <c r="S108" s="3849" t="n"/>
      <c r="T108" s="3849" t="n"/>
      <c r="U108" s="3849" t="n"/>
      <c r="V108" s="3849" t="n"/>
      <c r="W108" s="3849" t="n"/>
      <c r="X108" s="3849" t="n"/>
      <c r="Y108" s="3849" t="n"/>
      <c r="Z108" s="3849" t="n"/>
      <c r="AA108" s="3849" t="n"/>
      <c r="AB108" s="3849" t="n"/>
      <c r="AC108" s="3849" t="n"/>
      <c r="AD108" s="3849" t="n"/>
      <c r="AE108" s="3849" t="n"/>
      <c r="AF108" s="3849" t="n"/>
      <c r="AG108" s="3849" t="n"/>
      <c r="AH108" s="3849" t="n"/>
      <c r="AI108" s="3849" t="n"/>
      <c r="AJ108" s="3849" t="n"/>
      <c r="AK108" s="3849" t="n"/>
      <c r="AL108" s="3849" t="n"/>
      <c r="AM108" s="3849" t="n"/>
      <c r="AN108" s="3849" t="n"/>
      <c r="AO108" s="3849" t="n"/>
      <c r="AP108" s="3849" t="n"/>
      <c r="AQ108" s="3849" t="n"/>
      <c r="AR108" s="3849" t="n"/>
      <c r="AS108" s="3849" t="n"/>
      <c r="AT108" s="3849" t="n"/>
      <c r="AU108" s="3849" t="n"/>
      <c r="AV108" s="3849" t="n"/>
      <c r="AW108" s="3849" t="n"/>
      <c r="AX108" s="3849" t="n"/>
      <c r="AY108" s="3849" t="n"/>
      <c r="AZ108" s="3849" t="n"/>
      <c r="BA108" s="367" t="n"/>
      <c r="BB108" s="362" t="n"/>
    </row>
    <row customFormat="1" customHeight="1" ht="30" r="109" s="363">
      <c r="A109" s="366" t="n"/>
      <c r="B109" s="367" t="n"/>
      <c r="C109" s="368" t="n"/>
      <c r="D109" s="3849" t="n"/>
      <c r="E109" s="3849" t="n"/>
      <c r="F109" s="3849" t="n"/>
      <c r="G109" s="3849" t="n"/>
      <c r="H109" s="3849" t="n"/>
      <c r="I109" s="3849" t="n"/>
      <c r="J109" s="3849" t="n"/>
      <c r="K109" s="3849" t="n"/>
      <c r="L109" s="3849" t="n"/>
      <c r="M109" s="3849" t="n"/>
      <c r="N109" s="3849" t="n"/>
      <c r="O109" s="3849" t="n"/>
      <c r="P109" s="367" t="n"/>
      <c r="Q109" s="3849" t="n"/>
      <c r="R109" s="3849" t="n"/>
      <c r="S109" s="3849" t="n"/>
      <c r="T109" s="3849" t="n"/>
      <c r="U109" s="3849" t="n"/>
      <c r="V109" s="3849" t="n"/>
      <c r="W109" s="3849" t="n"/>
      <c r="X109" s="3849" t="n"/>
      <c r="Y109" s="3849" t="n"/>
      <c r="Z109" s="3849" t="n"/>
      <c r="AA109" s="3849" t="n"/>
      <c r="AB109" s="3849" t="n"/>
      <c r="AC109" s="3849" t="n"/>
      <c r="AD109" s="3849" t="n"/>
      <c r="AE109" s="3849" t="n"/>
      <c r="AF109" s="3849" t="n"/>
      <c r="AG109" s="3849" t="n"/>
      <c r="AH109" s="3849" t="n"/>
      <c r="AI109" s="3849" t="n"/>
      <c r="AJ109" s="3849" t="n"/>
      <c r="AK109" s="3849" t="n"/>
      <c r="AL109" s="3849" t="n"/>
      <c r="AM109" s="3849" t="n"/>
      <c r="AN109" s="3849" t="n"/>
      <c r="AO109" s="3849" t="n"/>
      <c r="AP109" s="3849" t="n"/>
      <c r="AQ109" s="3849" t="n"/>
      <c r="AR109" s="3849" t="n"/>
      <c r="AS109" s="3849" t="n"/>
      <c r="AT109" s="3849" t="n"/>
      <c r="AU109" s="3849" t="n"/>
      <c r="AV109" s="3849" t="n"/>
      <c r="AW109" s="3849" t="n"/>
      <c r="AX109" s="3849" t="n"/>
      <c r="AY109" s="3849" t="n"/>
      <c r="AZ109" s="3849" t="n"/>
      <c r="BA109" s="367" t="n"/>
      <c r="BB109" s="362" t="n"/>
    </row>
    <row customFormat="1" customHeight="1" ht="30" r="110" s="363">
      <c r="A110" s="366" t="n"/>
      <c r="B110" s="367" t="n"/>
      <c r="C110" s="368" t="n"/>
      <c r="D110" s="3849" t="n"/>
      <c r="E110" s="3849" t="n"/>
      <c r="F110" s="3849" t="n"/>
      <c r="G110" s="3849" t="n"/>
      <c r="H110" s="3849" t="n"/>
      <c r="I110" s="3849" t="n"/>
      <c r="J110" s="3849" t="n"/>
      <c r="K110" s="3849" t="n"/>
      <c r="L110" s="3849" t="n"/>
      <c r="M110" s="3849" t="n"/>
      <c r="N110" s="3849" t="n"/>
      <c r="O110" s="3849" t="n"/>
      <c r="P110" s="367" t="n"/>
      <c r="Q110" s="3849" t="n"/>
      <c r="R110" s="3849" t="n"/>
      <c r="S110" s="3849" t="n"/>
      <c r="T110" s="3849" t="n"/>
      <c r="U110" s="3849" t="n"/>
      <c r="V110" s="3849" t="n"/>
      <c r="W110" s="3849" t="n"/>
      <c r="X110" s="3849" t="n"/>
      <c r="Y110" s="3849" t="n"/>
      <c r="Z110" s="3849" t="n"/>
      <c r="AA110" s="3849" t="n"/>
      <c r="AB110" s="3849" t="n"/>
      <c r="AC110" s="3849" t="n"/>
      <c r="AD110" s="3849" t="n"/>
      <c r="AE110" s="3849" t="n"/>
      <c r="AF110" s="3849" t="n"/>
      <c r="AG110" s="3849" t="n"/>
      <c r="AH110" s="3849" t="n"/>
      <c r="AI110" s="3849" t="n"/>
      <c r="AJ110" s="3849" t="n"/>
      <c r="AK110" s="3849" t="n"/>
      <c r="AL110" s="3849" t="n"/>
      <c r="AM110" s="3849" t="n"/>
      <c r="AN110" s="3849" t="n"/>
      <c r="AO110" s="3849" t="n"/>
      <c r="AP110" s="3849" t="n"/>
      <c r="AQ110" s="3849" t="n"/>
      <c r="AR110" s="3849" t="n"/>
      <c r="AS110" s="3849" t="n"/>
      <c r="AT110" s="3849" t="n"/>
      <c r="AU110" s="3849" t="n"/>
      <c r="AV110" s="3849" t="n"/>
      <c r="AW110" s="3849" t="n"/>
      <c r="AX110" s="3849" t="n"/>
      <c r="AY110" s="3849" t="n"/>
      <c r="AZ110" s="3849" t="n"/>
      <c r="BA110" s="367" t="n"/>
      <c r="BB110" s="362" t="n"/>
    </row>
    <row customFormat="1" customHeight="1" ht="30" r="111" s="363">
      <c r="A111" s="366" t="n"/>
      <c r="B111" s="367" t="n"/>
      <c r="C111" s="368" t="n"/>
      <c r="D111" s="3849" t="n"/>
      <c r="E111" s="3849" t="n"/>
      <c r="F111" s="3849" t="n"/>
      <c r="G111" s="3849" t="n"/>
      <c r="H111" s="3849" t="n"/>
      <c r="I111" s="3849" t="n"/>
      <c r="J111" s="3849" t="n"/>
      <c r="K111" s="3849" t="n"/>
      <c r="L111" s="3849" t="n"/>
      <c r="M111" s="3849" t="n"/>
      <c r="N111" s="3849" t="n"/>
      <c r="O111" s="3849" t="n"/>
      <c r="P111" s="367" t="n"/>
      <c r="Q111" s="3849" t="n"/>
      <c r="R111" s="3849" t="n"/>
      <c r="S111" s="3849" t="n"/>
      <c r="T111" s="3849" t="n"/>
      <c r="U111" s="3849" t="n"/>
      <c r="V111" s="3849" t="n"/>
      <c r="W111" s="3849" t="n"/>
      <c r="X111" s="3849" t="n"/>
      <c r="Y111" s="3849" t="n"/>
      <c r="Z111" s="3849" t="n"/>
      <c r="AA111" s="3849" t="n"/>
      <c r="AB111" s="3849" t="n"/>
      <c r="AC111" s="3849" t="n"/>
      <c r="AD111" s="3849" t="n"/>
      <c r="AE111" s="3849" t="n"/>
      <c r="AF111" s="3849" t="n"/>
      <c r="AG111" s="3849" t="n"/>
      <c r="AH111" s="3849" t="n"/>
      <c r="AI111" s="3849" t="n"/>
      <c r="AJ111" s="3849" t="n"/>
      <c r="AK111" s="3849" t="n"/>
      <c r="AL111" s="3849" t="n"/>
      <c r="AM111" s="3849" t="n"/>
      <c r="AN111" s="3849" t="n"/>
      <c r="AO111" s="3849" t="n"/>
      <c r="AP111" s="3849" t="n"/>
      <c r="AQ111" s="3849" t="n"/>
      <c r="AR111" s="3849" t="n"/>
      <c r="AS111" s="3849" t="n"/>
      <c r="AT111" s="3849" t="n"/>
      <c r="AU111" s="3849" t="n"/>
      <c r="AV111" s="3849" t="n"/>
      <c r="AW111" s="3849" t="n"/>
      <c r="AX111" s="3849" t="n"/>
      <c r="AY111" s="3849" t="n"/>
      <c r="AZ111" s="3849" t="n"/>
      <c r="BA111" s="367" t="n"/>
      <c r="BB111" s="362" t="n"/>
    </row>
    <row customFormat="1" customHeight="1" ht="30" r="112" s="363">
      <c r="A112" s="366" t="n"/>
      <c r="B112" s="367" t="n"/>
      <c r="C112" s="368" t="n"/>
      <c r="D112" s="3849" t="n"/>
      <c r="E112" s="3849" t="n"/>
      <c r="F112" s="3849" t="n"/>
      <c r="G112" s="3849" t="n"/>
      <c r="H112" s="3849" t="n"/>
      <c r="I112" s="3849" t="n"/>
      <c r="J112" s="3849" t="n"/>
      <c r="K112" s="3849" t="n"/>
      <c r="L112" s="3849" t="n"/>
      <c r="M112" s="3849" t="n"/>
      <c r="N112" s="3849" t="n"/>
      <c r="O112" s="3849" t="n"/>
      <c r="P112" s="367" t="n"/>
      <c r="Q112" s="3849" t="n"/>
      <c r="R112" s="3849" t="n"/>
      <c r="S112" s="3849" t="n"/>
      <c r="T112" s="3849" t="n"/>
      <c r="U112" s="3849" t="n"/>
      <c r="V112" s="3849" t="n"/>
      <c r="W112" s="3849" t="n"/>
      <c r="X112" s="3849" t="n"/>
      <c r="Y112" s="3849" t="n"/>
      <c r="Z112" s="3849" t="n"/>
      <c r="AA112" s="3849" t="n"/>
      <c r="AB112" s="3849" t="n"/>
      <c r="AC112" s="3849" t="n"/>
      <c r="AD112" s="3849" t="n"/>
      <c r="AE112" s="3849" t="n"/>
      <c r="AF112" s="3849" t="n"/>
      <c r="AG112" s="3849" t="n"/>
      <c r="AH112" s="3849" t="n"/>
      <c r="AI112" s="3849" t="n"/>
      <c r="AJ112" s="3849" t="n"/>
      <c r="AK112" s="3849" t="n"/>
      <c r="AL112" s="3849" t="n"/>
      <c r="AM112" s="3849" t="n"/>
      <c r="AN112" s="3849" t="n"/>
      <c r="AO112" s="3849" t="n"/>
      <c r="AP112" s="3849" t="n"/>
      <c r="AQ112" s="3849" t="n"/>
      <c r="AR112" s="3849" t="n"/>
      <c r="AS112" s="3849" t="n"/>
      <c r="AT112" s="3849" t="n"/>
      <c r="AU112" s="3849" t="n"/>
      <c r="AV112" s="3849" t="n"/>
      <c r="AW112" s="3849" t="n"/>
      <c r="AX112" s="3849" t="n"/>
      <c r="AY112" s="3849" t="n"/>
      <c r="AZ112" s="3849" t="n"/>
      <c r="BA112" s="367" t="n"/>
      <c r="BB112" s="362" t="n"/>
    </row>
    <row customFormat="1" customHeight="1" ht="30" r="113" s="363">
      <c r="A113" s="366" t="n"/>
      <c r="B113" s="367" t="n"/>
      <c r="C113" s="368" t="n"/>
      <c r="D113" s="3849" t="n"/>
      <c r="E113" s="3849" t="n"/>
      <c r="F113" s="3849" t="n"/>
      <c r="G113" s="3849" t="n"/>
      <c r="H113" s="3849" t="n"/>
      <c r="I113" s="3849" t="n"/>
      <c r="J113" s="3849" t="n"/>
      <c r="K113" s="3849" t="n"/>
      <c r="L113" s="3849" t="n"/>
      <c r="M113" s="3849" t="n"/>
      <c r="N113" s="3849" t="n"/>
      <c r="O113" s="3849" t="n"/>
      <c r="P113" s="367" t="n"/>
      <c r="Q113" s="3849" t="n"/>
      <c r="R113" s="3849" t="n"/>
      <c r="S113" s="3849" t="n"/>
      <c r="T113" s="3849" t="n"/>
      <c r="U113" s="3849" t="n"/>
      <c r="V113" s="3849" t="n"/>
      <c r="W113" s="3849" t="n"/>
      <c r="X113" s="3849" t="n"/>
      <c r="Y113" s="3849" t="n"/>
      <c r="Z113" s="3849" t="n"/>
      <c r="AA113" s="3849" t="n"/>
      <c r="AB113" s="3849" t="n"/>
      <c r="AC113" s="3849" t="n"/>
      <c r="AD113" s="3849" t="n"/>
      <c r="AE113" s="3849" t="n"/>
      <c r="AF113" s="3849" t="n"/>
      <c r="AG113" s="3849" t="n"/>
      <c r="AH113" s="3849" t="n"/>
      <c r="AI113" s="3849" t="n"/>
      <c r="AJ113" s="3849" t="n"/>
      <c r="AK113" s="3849" t="n"/>
      <c r="AL113" s="3849" t="n"/>
      <c r="AM113" s="3849" t="n"/>
      <c r="AN113" s="3849" t="n"/>
      <c r="AO113" s="3849" t="n"/>
      <c r="AP113" s="3849" t="n"/>
      <c r="AQ113" s="3849" t="n"/>
      <c r="AR113" s="3849" t="n"/>
      <c r="AS113" s="3849" t="n"/>
      <c r="AT113" s="3849" t="n"/>
      <c r="AU113" s="3849" t="n"/>
      <c r="AV113" s="3849" t="n"/>
      <c r="AW113" s="3849" t="n"/>
      <c r="AX113" s="3849" t="n"/>
      <c r="AY113" s="3849" t="n"/>
      <c r="AZ113" s="3849" t="n"/>
      <c r="BA113" s="367" t="n"/>
      <c r="BB113" s="362" t="n"/>
    </row>
    <row customFormat="1" customHeight="1" ht="30" r="114" s="363">
      <c r="A114" s="366" t="n"/>
      <c r="B114" s="367" t="n"/>
      <c r="C114" s="368" t="n"/>
      <c r="D114" s="3849" t="n"/>
      <c r="E114" s="3849" t="n"/>
      <c r="F114" s="3849" t="n"/>
      <c r="G114" s="3849" t="n"/>
      <c r="H114" s="3849" t="n"/>
      <c r="I114" s="3849" t="n"/>
      <c r="J114" s="3849" t="n"/>
      <c r="K114" s="3849" t="n"/>
      <c r="L114" s="3849" t="n"/>
      <c r="M114" s="3849" t="n"/>
      <c r="N114" s="3849" t="n"/>
      <c r="O114" s="3849" t="n"/>
      <c r="P114" s="367" t="n"/>
      <c r="Q114" s="3849" t="n"/>
      <c r="R114" s="3849" t="n"/>
      <c r="S114" s="3849" t="n"/>
      <c r="T114" s="3849" t="n"/>
      <c r="U114" s="3849" t="n"/>
      <c r="V114" s="3849" t="n"/>
      <c r="W114" s="3849" t="n"/>
      <c r="X114" s="3849" t="n"/>
      <c r="Y114" s="3849" t="n"/>
      <c r="Z114" s="3849" t="n"/>
      <c r="AA114" s="3849" t="n"/>
      <c r="AB114" s="3849" t="n"/>
      <c r="AC114" s="3849" t="n"/>
      <c r="AD114" s="3849" t="n"/>
      <c r="AE114" s="3849" t="n"/>
      <c r="AF114" s="3849" t="n"/>
      <c r="AG114" s="3849" t="n"/>
      <c r="AH114" s="3849" t="n"/>
      <c r="AI114" s="3849" t="n"/>
      <c r="AJ114" s="3849" t="n"/>
      <c r="AK114" s="3849" t="n"/>
      <c r="AL114" s="3849" t="n"/>
      <c r="AM114" s="3849" t="n"/>
      <c r="AN114" s="3849" t="n"/>
      <c r="AO114" s="3849" t="n"/>
      <c r="AP114" s="3849" t="n"/>
      <c r="AQ114" s="3849" t="n"/>
      <c r="AR114" s="3849" t="n"/>
      <c r="AS114" s="3849" t="n"/>
      <c r="AT114" s="3849" t="n"/>
      <c r="AU114" s="3849" t="n"/>
      <c r="AV114" s="3849" t="n"/>
      <c r="AW114" s="3849" t="n"/>
      <c r="AX114" s="3849" t="n"/>
      <c r="AY114" s="3849" t="n"/>
      <c r="AZ114" s="3849" t="n"/>
      <c r="BA114" s="367" t="n"/>
      <c r="BB114" s="362" t="n"/>
    </row>
    <row customFormat="1" customHeight="1" ht="30" r="115" s="363">
      <c r="A115" s="366" t="n"/>
      <c r="B115" s="367" t="n"/>
      <c r="C115" s="368" t="n"/>
      <c r="D115" s="3849" t="n"/>
      <c r="E115" s="3849" t="n"/>
      <c r="F115" s="3849" t="n"/>
      <c r="G115" s="3849" t="n"/>
      <c r="H115" s="3849" t="n"/>
      <c r="I115" s="3849" t="n"/>
      <c r="J115" s="3849" t="n"/>
      <c r="K115" s="3849" t="n"/>
      <c r="L115" s="3849" t="n"/>
      <c r="M115" s="3849" t="n"/>
      <c r="N115" s="3849" t="n"/>
      <c r="O115" s="3849" t="n"/>
      <c r="P115" s="367" t="n"/>
      <c r="Q115" s="3849" t="n"/>
      <c r="R115" s="3849" t="n"/>
      <c r="S115" s="3849" t="n"/>
      <c r="T115" s="3849" t="n"/>
      <c r="U115" s="3849" t="n"/>
      <c r="V115" s="3849" t="n"/>
      <c r="W115" s="3849" t="n"/>
      <c r="X115" s="3849" t="n"/>
      <c r="Y115" s="3849" t="n"/>
      <c r="Z115" s="3849" t="n"/>
      <c r="AA115" s="3849" t="n"/>
      <c r="AB115" s="3849" t="n"/>
      <c r="AC115" s="3849" t="n"/>
      <c r="AD115" s="3849" t="n"/>
      <c r="AE115" s="3849" t="n"/>
      <c r="AF115" s="3849" t="n"/>
      <c r="AG115" s="3849" t="n"/>
      <c r="AH115" s="3849" t="n"/>
      <c r="AI115" s="3849" t="n"/>
      <c r="AJ115" s="3849" t="n"/>
      <c r="AK115" s="3849" t="n"/>
      <c r="AL115" s="3849" t="n"/>
      <c r="AM115" s="3849" t="n"/>
      <c r="AN115" s="3849" t="n"/>
      <c r="AO115" s="3849" t="n"/>
      <c r="AP115" s="3849" t="n"/>
      <c r="AQ115" s="3849" t="n"/>
      <c r="AR115" s="3849" t="n"/>
      <c r="AS115" s="3849" t="n"/>
      <c r="AT115" s="3849" t="n"/>
      <c r="AU115" s="3849" t="n"/>
      <c r="AV115" s="3849" t="n"/>
      <c r="AW115" s="3849" t="n"/>
      <c r="AX115" s="3849" t="n"/>
      <c r="AY115" s="3849" t="n"/>
      <c r="AZ115" s="3849" t="n"/>
      <c r="BA115" s="367" t="n"/>
      <c r="BB115" s="362" t="n"/>
    </row>
    <row customFormat="1" customHeight="1" ht="30" r="116" s="363">
      <c r="A116" s="366" t="n"/>
      <c r="B116" s="367" t="n"/>
      <c r="C116" s="368" t="n"/>
      <c r="D116" s="3849" t="n"/>
      <c r="E116" s="3849" t="n"/>
      <c r="F116" s="3849" t="n"/>
      <c r="G116" s="3849" t="n"/>
      <c r="H116" s="3849" t="n"/>
      <c r="I116" s="3849" t="n"/>
      <c r="J116" s="3849" t="n"/>
      <c r="K116" s="3849" t="n"/>
      <c r="L116" s="3849" t="n"/>
      <c r="M116" s="3849" t="n"/>
      <c r="N116" s="3849" t="n"/>
      <c r="O116" s="3849" t="n"/>
      <c r="P116" s="367" t="n"/>
      <c r="Q116" s="3849" t="n"/>
      <c r="R116" s="3849" t="n"/>
      <c r="S116" s="3849" t="n"/>
      <c r="T116" s="3849" t="n"/>
      <c r="U116" s="3849" t="n"/>
      <c r="V116" s="3849" t="n"/>
      <c r="W116" s="3849" t="n"/>
      <c r="X116" s="3849" t="n"/>
      <c r="Y116" s="3849" t="n"/>
      <c r="Z116" s="3849" t="n"/>
      <c r="AA116" s="3849" t="n"/>
      <c r="AB116" s="3849" t="n"/>
      <c r="AC116" s="3849" t="n"/>
      <c r="AD116" s="3849" t="n"/>
      <c r="AE116" s="3849" t="n"/>
      <c r="AF116" s="3849" t="n"/>
      <c r="AG116" s="3849" t="n"/>
      <c r="AH116" s="3849" t="n"/>
      <c r="AI116" s="3849" t="n"/>
      <c r="AJ116" s="3849" t="n"/>
      <c r="AK116" s="3849" t="n"/>
      <c r="AL116" s="3849" t="n"/>
      <c r="AM116" s="3849" t="n"/>
      <c r="AN116" s="3849" t="n"/>
      <c r="AO116" s="3849" t="n"/>
      <c r="AP116" s="3849" t="n"/>
      <c r="AQ116" s="3849" t="n"/>
      <c r="AR116" s="3849" t="n"/>
      <c r="AS116" s="3849" t="n"/>
      <c r="AT116" s="3849" t="n"/>
      <c r="AU116" s="3849" t="n"/>
      <c r="AV116" s="3849" t="n"/>
      <c r="AW116" s="3849" t="n"/>
      <c r="AX116" s="3849" t="n"/>
      <c r="AY116" s="3849" t="n"/>
      <c r="AZ116" s="3849" t="n"/>
      <c r="BA116" s="367" t="n"/>
      <c r="BB116" s="362" t="n"/>
    </row>
    <row customFormat="1" customHeight="1" ht="30" r="117" s="363">
      <c r="A117" s="366" t="n"/>
      <c r="B117" s="367" t="n"/>
      <c r="C117" s="368" t="n"/>
      <c r="D117" s="3849" t="n"/>
      <c r="E117" s="3849" t="n"/>
      <c r="F117" s="3849" t="n"/>
      <c r="G117" s="3849" t="n"/>
      <c r="H117" s="3849" t="n"/>
      <c r="I117" s="3849" t="n"/>
      <c r="J117" s="3849" t="n"/>
      <c r="K117" s="3849" t="n"/>
      <c r="L117" s="3849" t="n"/>
      <c r="M117" s="3849" t="n"/>
      <c r="N117" s="3849" t="n"/>
      <c r="O117" s="3849" t="n"/>
      <c r="P117" s="367" t="n"/>
      <c r="Q117" s="3849" t="n"/>
      <c r="R117" s="3849" t="n"/>
      <c r="S117" s="3849" t="n"/>
      <c r="T117" s="3849" t="n"/>
      <c r="U117" s="3849" t="n"/>
      <c r="V117" s="3849" t="n"/>
      <c r="W117" s="3849" t="n"/>
      <c r="X117" s="3849" t="n"/>
      <c r="Y117" s="3849" t="n"/>
      <c r="Z117" s="3849" t="n"/>
      <c r="AA117" s="3849" t="n"/>
      <c r="AB117" s="3849" t="n"/>
      <c r="AC117" s="3849" t="n"/>
      <c r="AD117" s="3849" t="n"/>
      <c r="AE117" s="3849" t="n"/>
      <c r="AF117" s="3849" t="n"/>
      <c r="AG117" s="3849" t="n"/>
      <c r="AH117" s="3849" t="n"/>
      <c r="AI117" s="3849" t="n"/>
      <c r="AJ117" s="3849" t="n"/>
      <c r="AK117" s="3849" t="n"/>
      <c r="AL117" s="3849" t="n"/>
      <c r="AM117" s="3849" t="n"/>
      <c r="AN117" s="3849" t="n"/>
      <c r="AO117" s="3849" t="n"/>
      <c r="AP117" s="3849" t="n"/>
      <c r="AQ117" s="3849" t="n"/>
      <c r="AR117" s="3849" t="n"/>
      <c r="AS117" s="3849" t="n"/>
      <c r="AT117" s="3849" t="n"/>
      <c r="AU117" s="3849" t="n"/>
      <c r="AV117" s="3849" t="n"/>
      <c r="AW117" s="3849" t="n"/>
      <c r="AX117" s="3849" t="n"/>
      <c r="AY117" s="3849" t="n"/>
      <c r="AZ117" s="3849" t="n"/>
      <c r="BA117" s="367" t="n"/>
      <c r="BB117" s="362" t="n"/>
    </row>
    <row customFormat="1" customHeight="1" ht="30" r="118" s="363">
      <c r="A118" s="366" t="n"/>
      <c r="B118" s="367" t="n"/>
      <c r="C118" s="368" t="n"/>
      <c r="D118" s="3849" t="n"/>
      <c r="E118" s="3849" t="n"/>
      <c r="F118" s="3849" t="n"/>
      <c r="G118" s="3849" t="n"/>
      <c r="H118" s="3849" t="n"/>
      <c r="I118" s="3849" t="n"/>
      <c r="J118" s="3849" t="n"/>
      <c r="K118" s="3849" t="n"/>
      <c r="L118" s="3849" t="n"/>
      <c r="M118" s="3849" t="n"/>
      <c r="N118" s="3849" t="n"/>
      <c r="O118" s="3849" t="n"/>
      <c r="P118" s="367" t="n"/>
      <c r="Q118" s="3849" t="n"/>
      <c r="R118" s="3849" t="n"/>
      <c r="S118" s="3849" t="n"/>
      <c r="T118" s="3849" t="n"/>
      <c r="U118" s="3849" t="n"/>
      <c r="V118" s="3849" t="n"/>
      <c r="W118" s="3849" t="n"/>
      <c r="X118" s="3849" t="n"/>
      <c r="Y118" s="3849" t="n"/>
      <c r="Z118" s="3849" t="n"/>
      <c r="AA118" s="3849" t="n"/>
      <c r="AB118" s="3849" t="n"/>
      <c r="AC118" s="3849" t="n"/>
      <c r="AD118" s="3849" t="n"/>
      <c r="AE118" s="3849" t="n"/>
      <c r="AF118" s="3849" t="n"/>
      <c r="AG118" s="3849" t="n"/>
      <c r="AH118" s="3849" t="n"/>
      <c r="AI118" s="3849" t="n"/>
      <c r="AJ118" s="3849" t="n"/>
      <c r="AK118" s="3849" t="n"/>
      <c r="AL118" s="3849" t="n"/>
      <c r="AM118" s="3849" t="n"/>
      <c r="AN118" s="3849" t="n"/>
      <c r="AO118" s="3849" t="n"/>
      <c r="AP118" s="3849" t="n"/>
      <c r="AQ118" s="3849" t="n"/>
      <c r="AR118" s="3849" t="n"/>
      <c r="AS118" s="3849" t="n"/>
      <c r="AT118" s="3849" t="n"/>
      <c r="AU118" s="3849" t="n"/>
      <c r="AV118" s="3849" t="n"/>
      <c r="AW118" s="3849" t="n"/>
      <c r="AX118" s="3849" t="n"/>
      <c r="AY118" s="3849" t="n"/>
      <c r="AZ118" s="3849" t="n"/>
      <c r="BA118" s="367" t="n"/>
      <c r="BB118" s="362" t="n"/>
    </row>
    <row customFormat="1" customHeight="1" ht="30" r="119" s="363">
      <c r="A119" s="366" t="n"/>
      <c r="B119" s="367" t="n"/>
      <c r="C119" s="368" t="n"/>
      <c r="D119" s="3849" t="n"/>
      <c r="E119" s="3849" t="n"/>
      <c r="F119" s="3849" t="n"/>
      <c r="G119" s="3849" t="n"/>
      <c r="H119" s="3849" t="n"/>
      <c r="I119" s="3849" t="n"/>
      <c r="J119" s="3849" t="n"/>
      <c r="K119" s="3849" t="n"/>
      <c r="L119" s="3849" t="n"/>
      <c r="M119" s="3849" t="n"/>
      <c r="N119" s="3849" t="n"/>
      <c r="O119" s="3849" t="n"/>
      <c r="P119" s="367" t="n"/>
      <c r="Q119" s="3849" t="n"/>
      <c r="R119" s="3849" t="n"/>
      <c r="S119" s="3849" t="n"/>
      <c r="T119" s="3849" t="n"/>
      <c r="U119" s="3849" t="n"/>
      <c r="V119" s="3849" t="n"/>
      <c r="W119" s="3849" t="n"/>
      <c r="X119" s="3849" t="n"/>
      <c r="Y119" s="3849" t="n"/>
      <c r="Z119" s="3849" t="n"/>
      <c r="AA119" s="3849" t="n"/>
      <c r="AB119" s="3849" t="n"/>
      <c r="AC119" s="3849" t="n"/>
      <c r="AD119" s="3849" t="n"/>
      <c r="AE119" s="3849" t="n"/>
      <c r="AF119" s="3849" t="n"/>
      <c r="AG119" s="3849" t="n"/>
      <c r="AH119" s="3849" t="n"/>
      <c r="AI119" s="3849" t="n"/>
      <c r="AJ119" s="3849" t="n"/>
      <c r="AK119" s="3849" t="n"/>
      <c r="AL119" s="3849" t="n"/>
      <c r="AM119" s="3849" t="n"/>
      <c r="AN119" s="3849" t="n"/>
      <c r="AO119" s="3849" t="n"/>
      <c r="AP119" s="3849" t="n"/>
      <c r="AQ119" s="3849" t="n"/>
      <c r="AR119" s="3849" t="n"/>
      <c r="AS119" s="3849" t="n"/>
      <c r="AT119" s="3849" t="n"/>
      <c r="AU119" s="3849" t="n"/>
      <c r="AV119" s="3849" t="n"/>
      <c r="AW119" s="3849" t="n"/>
      <c r="AX119" s="3849" t="n"/>
      <c r="AY119" s="3849" t="n"/>
      <c r="AZ119" s="3849" t="n"/>
      <c r="BA119" s="367" t="n"/>
      <c r="BB119" s="362" t="n"/>
    </row>
    <row customFormat="1" customHeight="1" ht="30" r="120" s="363">
      <c r="A120" s="366" t="n"/>
      <c r="B120" s="367" t="n"/>
      <c r="C120" s="368" t="n"/>
      <c r="D120" s="3849" t="n"/>
      <c r="E120" s="3849" t="n"/>
      <c r="F120" s="3849" t="n"/>
      <c r="G120" s="3849" t="n"/>
      <c r="H120" s="3849" t="n"/>
      <c r="I120" s="3849" t="n"/>
      <c r="J120" s="3849" t="n"/>
      <c r="K120" s="3849" t="n"/>
      <c r="L120" s="3849" t="n"/>
      <c r="M120" s="3849" t="n"/>
      <c r="N120" s="3849" t="n"/>
      <c r="O120" s="3849" t="n"/>
      <c r="P120" s="367" t="n"/>
      <c r="Q120" s="3849" t="n"/>
      <c r="R120" s="3849" t="n"/>
      <c r="S120" s="3849" t="n"/>
      <c r="T120" s="3849" t="n"/>
      <c r="U120" s="3849" t="n"/>
      <c r="V120" s="3849" t="n"/>
      <c r="W120" s="3849" t="n"/>
      <c r="X120" s="3849" t="n"/>
      <c r="Y120" s="3849" t="n"/>
      <c r="Z120" s="3849" t="n"/>
      <c r="AA120" s="3849" t="n"/>
      <c r="AB120" s="3849" t="n"/>
      <c r="AC120" s="3849" t="n"/>
      <c r="AD120" s="3849" t="n"/>
      <c r="AE120" s="3849" t="n"/>
      <c r="AF120" s="3849" t="n"/>
      <c r="AG120" s="3849" t="n"/>
      <c r="AH120" s="3849" t="n"/>
      <c r="AI120" s="3849" t="n"/>
      <c r="AJ120" s="3849" t="n"/>
      <c r="AK120" s="3849" t="n"/>
      <c r="AL120" s="3849" t="n"/>
      <c r="AM120" s="3849" t="n"/>
      <c r="AN120" s="3849" t="n"/>
      <c r="AO120" s="3849" t="n"/>
      <c r="AP120" s="3849" t="n"/>
      <c r="AQ120" s="3849" t="n"/>
      <c r="AR120" s="3849" t="n"/>
      <c r="AS120" s="3849" t="n"/>
      <c r="AT120" s="3849" t="n"/>
      <c r="AU120" s="3849" t="n"/>
      <c r="AV120" s="3849" t="n"/>
      <c r="AW120" s="3849" t="n"/>
      <c r="AX120" s="3849" t="n"/>
      <c r="AY120" s="3849" t="n"/>
      <c r="AZ120" s="3849" t="n"/>
      <c r="BA120" s="367" t="n"/>
      <c r="BB120" s="362" t="n"/>
    </row>
    <row customFormat="1" customHeight="1" ht="30" r="121" s="363">
      <c r="A121" s="366" t="n"/>
      <c r="B121" s="367" t="n"/>
      <c r="C121" s="368" t="n"/>
      <c r="D121" s="3849" t="n"/>
      <c r="E121" s="3849" t="n"/>
      <c r="F121" s="3849" t="n"/>
      <c r="G121" s="3849" t="n"/>
      <c r="H121" s="3849" t="n"/>
      <c r="I121" s="3849" t="n"/>
      <c r="J121" s="3849" t="n"/>
      <c r="K121" s="3849" t="n"/>
      <c r="L121" s="3849" t="n"/>
      <c r="M121" s="3849" t="n"/>
      <c r="N121" s="3849" t="n"/>
      <c r="O121" s="3849" t="n"/>
      <c r="P121" s="367" t="n"/>
      <c r="Q121" s="3849" t="n"/>
      <c r="R121" s="3849" t="n"/>
      <c r="S121" s="3849" t="n"/>
      <c r="T121" s="3849" t="n"/>
      <c r="U121" s="3849" t="n"/>
      <c r="V121" s="3849" t="n"/>
      <c r="W121" s="3849" t="n"/>
      <c r="X121" s="3849" t="n"/>
      <c r="Y121" s="3849" t="n"/>
      <c r="Z121" s="3849" t="n"/>
      <c r="AA121" s="3849" t="n"/>
      <c r="AB121" s="3849" t="n"/>
      <c r="AC121" s="3849" t="n"/>
      <c r="AD121" s="3849" t="n"/>
      <c r="AE121" s="3849" t="n"/>
      <c r="AF121" s="3849" t="n"/>
      <c r="AG121" s="3849" t="n"/>
      <c r="AH121" s="3849" t="n"/>
      <c r="AI121" s="3849" t="n"/>
      <c r="AJ121" s="3849" t="n"/>
      <c r="AK121" s="3849" t="n"/>
      <c r="AL121" s="3849" t="n"/>
      <c r="AM121" s="3849" t="n"/>
      <c r="AN121" s="3849" t="n"/>
      <c r="AO121" s="3849" t="n"/>
      <c r="AP121" s="3849" t="n"/>
      <c r="AQ121" s="3849" t="n"/>
      <c r="AR121" s="3849" t="n"/>
      <c r="AS121" s="3849" t="n"/>
      <c r="AT121" s="3849" t="n"/>
      <c r="AU121" s="3849" t="n"/>
      <c r="AV121" s="3849" t="n"/>
      <c r="AW121" s="3849" t="n"/>
      <c r="AX121" s="3849" t="n"/>
      <c r="AY121" s="3849" t="n"/>
      <c r="AZ121" s="3849" t="n"/>
      <c r="BA121" s="367" t="n"/>
      <c r="BB121" s="362" t="n"/>
    </row>
    <row customFormat="1" customHeight="1" ht="30" r="122" s="363">
      <c r="A122" s="366" t="n"/>
      <c r="B122" s="367" t="n"/>
      <c r="C122" s="368" t="n"/>
      <c r="D122" s="3849" t="n"/>
      <c r="E122" s="3849" t="n"/>
      <c r="F122" s="3849" t="n"/>
      <c r="G122" s="3849" t="n"/>
      <c r="H122" s="3849" t="n"/>
      <c r="I122" s="3849" t="n"/>
      <c r="J122" s="3849" t="n"/>
      <c r="K122" s="3849" t="n"/>
      <c r="L122" s="3849" t="n"/>
      <c r="M122" s="3849" t="n"/>
      <c r="N122" s="3849" t="n"/>
      <c r="O122" s="3849" t="n"/>
      <c r="P122" s="367" t="n"/>
      <c r="Q122" s="3849" t="n"/>
      <c r="R122" s="3849" t="n"/>
      <c r="S122" s="3849" t="n"/>
      <c r="T122" s="3849" t="n"/>
      <c r="U122" s="3849" t="n"/>
      <c r="V122" s="3849" t="n"/>
      <c r="W122" s="3849" t="n"/>
      <c r="X122" s="3849" t="n"/>
      <c r="Y122" s="3849" t="n"/>
      <c r="Z122" s="3849" t="n"/>
      <c r="AA122" s="3849" t="n"/>
      <c r="AB122" s="3849" t="n"/>
      <c r="AC122" s="3849" t="n"/>
      <c r="AD122" s="3849" t="n"/>
      <c r="AE122" s="3849" t="n"/>
      <c r="AF122" s="3849" t="n"/>
      <c r="AG122" s="3849" t="n"/>
      <c r="AH122" s="3849" t="n"/>
      <c r="AI122" s="3849" t="n"/>
      <c r="AJ122" s="3849" t="n"/>
      <c r="AK122" s="3849" t="n"/>
      <c r="AL122" s="3849" t="n"/>
      <c r="AM122" s="3849" t="n"/>
      <c r="AN122" s="3849" t="n"/>
      <c r="AO122" s="3849" t="n"/>
      <c r="AP122" s="3849" t="n"/>
      <c r="AQ122" s="3849" t="n"/>
      <c r="AR122" s="3849" t="n"/>
      <c r="AS122" s="3849" t="n"/>
      <c r="AT122" s="3849" t="n"/>
      <c r="AU122" s="3849" t="n"/>
      <c r="AV122" s="3849" t="n"/>
      <c r="AW122" s="3849" t="n"/>
      <c r="AX122" s="3849" t="n"/>
      <c r="AY122" s="3849" t="n"/>
      <c r="AZ122" s="3849" t="n"/>
      <c r="BA122" s="367" t="n"/>
      <c r="BB122" s="362" t="n"/>
    </row>
    <row customFormat="1" customHeight="1" ht="30" r="123" s="363">
      <c r="A123" s="366" t="n"/>
      <c r="B123" s="367" t="n"/>
      <c r="C123" s="368" t="n"/>
      <c r="D123" s="3849" t="n"/>
      <c r="E123" s="3849" t="n"/>
      <c r="F123" s="3849" t="n"/>
      <c r="G123" s="3849" t="n"/>
      <c r="H123" s="3849" t="n"/>
      <c r="I123" s="3849" t="n"/>
      <c r="J123" s="3849" t="n"/>
      <c r="K123" s="3849" t="n"/>
      <c r="L123" s="3849" t="n"/>
      <c r="M123" s="3849" t="n"/>
      <c r="N123" s="3849" t="n"/>
      <c r="O123" s="3849" t="n"/>
      <c r="P123" s="367" t="n"/>
      <c r="Q123" s="3849" t="n"/>
      <c r="R123" s="3849" t="n"/>
      <c r="S123" s="3849" t="n"/>
      <c r="T123" s="3849" t="n"/>
      <c r="U123" s="3849" t="n"/>
      <c r="V123" s="3849" t="n"/>
      <c r="W123" s="3849" t="n"/>
      <c r="X123" s="3849" t="n"/>
      <c r="Y123" s="3849" t="n"/>
      <c r="Z123" s="3849" t="n"/>
      <c r="AA123" s="3849" t="n"/>
      <c r="AB123" s="3849" t="n"/>
      <c r="AC123" s="3849" t="n"/>
      <c r="AD123" s="3849" t="n"/>
      <c r="AE123" s="3849" t="n"/>
      <c r="AF123" s="3849" t="n"/>
      <c r="AG123" s="3849" t="n"/>
      <c r="AH123" s="3849" t="n"/>
      <c r="AI123" s="3849" t="n"/>
      <c r="AJ123" s="3849" t="n"/>
      <c r="AK123" s="3849" t="n"/>
      <c r="AL123" s="3849" t="n"/>
      <c r="AM123" s="3849" t="n"/>
      <c r="AN123" s="3849" t="n"/>
      <c r="AO123" s="3849" t="n"/>
      <c r="AP123" s="3849" t="n"/>
      <c r="AQ123" s="3849" t="n"/>
      <c r="AR123" s="3849" t="n"/>
      <c r="AS123" s="3849" t="n"/>
      <c r="AT123" s="3849" t="n"/>
      <c r="AU123" s="3849" t="n"/>
      <c r="AV123" s="3849" t="n"/>
      <c r="AW123" s="3849" t="n"/>
      <c r="AX123" s="3849" t="n"/>
      <c r="AY123" s="3849" t="n"/>
      <c r="AZ123" s="3849" t="n"/>
      <c r="BA123" s="367" t="n"/>
      <c r="BB123" s="362" t="n"/>
    </row>
    <row customFormat="1" customHeight="1" ht="30" r="124" s="363">
      <c r="A124" s="366" t="n"/>
      <c r="B124" s="367" t="n"/>
      <c r="C124" s="368" t="n"/>
      <c r="D124" s="3849" t="n"/>
      <c r="E124" s="3849" t="n"/>
      <c r="F124" s="3849" t="n"/>
      <c r="G124" s="3849" t="n"/>
      <c r="H124" s="3849" t="n"/>
      <c r="I124" s="3849" t="n"/>
      <c r="J124" s="3849" t="n"/>
      <c r="K124" s="3849" t="n"/>
      <c r="L124" s="3849" t="n"/>
      <c r="M124" s="3849" t="n"/>
      <c r="N124" s="3849" t="n"/>
      <c r="O124" s="3849" t="n"/>
      <c r="P124" s="367" t="n"/>
      <c r="Q124" s="3849" t="n"/>
      <c r="R124" s="3849" t="n"/>
      <c r="S124" s="3849" t="n"/>
      <c r="T124" s="3849" t="n"/>
      <c r="U124" s="3849" t="n"/>
      <c r="V124" s="3849" t="n"/>
      <c r="W124" s="3849" t="n"/>
      <c r="X124" s="3849" t="n"/>
      <c r="Y124" s="3849" t="n"/>
      <c r="Z124" s="3849" t="n"/>
      <c r="AA124" s="3849" t="n"/>
      <c r="AB124" s="3849" t="n"/>
      <c r="AC124" s="3849" t="n"/>
      <c r="AD124" s="3849" t="n"/>
      <c r="AE124" s="3849" t="n"/>
      <c r="AF124" s="3849" t="n"/>
      <c r="AG124" s="3849" t="n"/>
      <c r="AH124" s="3849" t="n"/>
      <c r="AI124" s="3849" t="n"/>
      <c r="AJ124" s="3849" t="n"/>
      <c r="AK124" s="3849" t="n"/>
      <c r="AL124" s="3849" t="n"/>
      <c r="AM124" s="3849" t="n"/>
      <c r="AN124" s="3849" t="n"/>
      <c r="AO124" s="3849" t="n"/>
      <c r="AP124" s="3849" t="n"/>
      <c r="AQ124" s="3849" t="n"/>
      <c r="AR124" s="3849" t="n"/>
      <c r="AS124" s="3849" t="n"/>
      <c r="AT124" s="3849" t="n"/>
      <c r="AU124" s="3849" t="n"/>
      <c r="AV124" s="3849" t="n"/>
      <c r="AW124" s="3849" t="n"/>
      <c r="AX124" s="3849" t="n"/>
      <c r="AY124" s="3849" t="n"/>
      <c r="AZ124" s="3849" t="n"/>
      <c r="BA124" s="367" t="n"/>
      <c r="BB124" s="362" t="n"/>
    </row>
    <row customFormat="1" customHeight="1" ht="30" r="125" s="363">
      <c r="A125" s="366" t="n"/>
      <c r="B125" s="367" t="n"/>
      <c r="C125" s="368" t="n"/>
      <c r="D125" s="3849" t="n"/>
      <c r="E125" s="3849" t="n"/>
      <c r="F125" s="3849" t="n"/>
      <c r="G125" s="3849" t="n"/>
      <c r="H125" s="3849" t="n"/>
      <c r="I125" s="3849" t="n"/>
      <c r="J125" s="3849" t="n"/>
      <c r="K125" s="3849" t="n"/>
      <c r="L125" s="3849" t="n"/>
      <c r="M125" s="3849" t="n"/>
      <c r="N125" s="3849" t="n"/>
      <c r="O125" s="3849" t="n"/>
      <c r="P125" s="367" t="n"/>
      <c r="Q125" s="3849" t="n"/>
      <c r="R125" s="3849" t="n"/>
      <c r="S125" s="3849" t="n"/>
      <c r="T125" s="3849" t="n"/>
      <c r="U125" s="3849" t="n"/>
      <c r="V125" s="3849" t="n"/>
      <c r="W125" s="3849" t="n"/>
      <c r="X125" s="3849" t="n"/>
      <c r="Y125" s="3849" t="n"/>
      <c r="Z125" s="3849" t="n"/>
      <c r="AA125" s="3849" t="n"/>
      <c r="AB125" s="3849" t="n"/>
      <c r="AC125" s="3849" t="n"/>
      <c r="AD125" s="3849" t="n"/>
      <c r="AE125" s="3849" t="n"/>
      <c r="AF125" s="3849" t="n"/>
      <c r="AG125" s="3849" t="n"/>
      <c r="AH125" s="3849" t="n"/>
      <c r="AI125" s="3849" t="n"/>
      <c r="AJ125" s="3849" t="n"/>
      <c r="AK125" s="3849" t="n"/>
      <c r="AL125" s="3849" t="n"/>
      <c r="AM125" s="3849" t="n"/>
      <c r="AN125" s="3849" t="n"/>
      <c r="AO125" s="3849" t="n"/>
      <c r="AP125" s="3849" t="n"/>
      <c r="AQ125" s="3849" t="n"/>
      <c r="AR125" s="3849" t="n"/>
      <c r="AS125" s="3849" t="n"/>
      <c r="AT125" s="3849" t="n"/>
      <c r="AU125" s="3849" t="n"/>
      <c r="AV125" s="3849" t="n"/>
      <c r="AW125" s="3849" t="n"/>
      <c r="AX125" s="3849" t="n"/>
      <c r="AY125" s="3849" t="n"/>
      <c r="AZ125" s="3849" t="n"/>
      <c r="BA125" s="367" t="n"/>
      <c r="BB125" s="362" t="n"/>
    </row>
    <row customFormat="1" customHeight="1" ht="30" r="126" s="363">
      <c r="A126" s="366" t="n"/>
      <c r="B126" s="367" t="n"/>
      <c r="C126" s="368" t="n"/>
      <c r="D126" s="3849" t="n"/>
      <c r="E126" s="3849" t="n"/>
      <c r="F126" s="3849" t="n"/>
      <c r="G126" s="3849" t="n"/>
      <c r="H126" s="3849" t="n"/>
      <c r="I126" s="3849" t="n"/>
      <c r="J126" s="3849" t="n"/>
      <c r="K126" s="3849" t="n"/>
      <c r="L126" s="3849" t="n"/>
      <c r="M126" s="3849" t="n"/>
      <c r="N126" s="3849" t="n"/>
      <c r="O126" s="3849" t="n"/>
      <c r="P126" s="367" t="n"/>
      <c r="Q126" s="3849" t="n"/>
      <c r="R126" s="3849" t="n"/>
      <c r="S126" s="3849" t="n"/>
      <c r="T126" s="3849" t="n"/>
      <c r="U126" s="3849" t="n"/>
      <c r="V126" s="3849" t="n"/>
      <c r="W126" s="3849" t="n"/>
      <c r="X126" s="3849" t="n"/>
      <c r="Y126" s="3849" t="n"/>
      <c r="Z126" s="3849" t="n"/>
      <c r="AA126" s="3849" t="n"/>
      <c r="AB126" s="3849" t="n"/>
      <c r="AC126" s="3849" t="n"/>
      <c r="AD126" s="3849" t="n"/>
      <c r="AE126" s="3849" t="n"/>
      <c r="AF126" s="3849" t="n"/>
      <c r="AG126" s="3849" t="n"/>
      <c r="AH126" s="3849" t="n"/>
      <c r="AI126" s="3849" t="n"/>
      <c r="AJ126" s="3849" t="n"/>
      <c r="AK126" s="3849" t="n"/>
      <c r="AL126" s="3849" t="n"/>
      <c r="AM126" s="3849" t="n"/>
      <c r="AN126" s="3849" t="n"/>
      <c r="AO126" s="3849" t="n"/>
      <c r="AP126" s="3849" t="n"/>
      <c r="AQ126" s="3849" t="n"/>
      <c r="AR126" s="3849" t="n"/>
      <c r="AS126" s="3849" t="n"/>
      <c r="AT126" s="3849" t="n"/>
      <c r="AU126" s="3849" t="n"/>
      <c r="AV126" s="3849" t="n"/>
      <c r="AW126" s="3849" t="n"/>
      <c r="AX126" s="3849" t="n"/>
      <c r="AY126" s="3849" t="n"/>
      <c r="AZ126" s="3849" t="n"/>
      <c r="BA126" s="367" t="n"/>
      <c r="BB126" s="362" t="n"/>
    </row>
    <row customFormat="1" customHeight="1" ht="30" r="127" s="363">
      <c r="A127" s="366" t="n"/>
      <c r="B127" s="367" t="n"/>
      <c r="C127" s="368" t="n"/>
      <c r="D127" s="3849" t="n"/>
      <c r="E127" s="3849" t="n"/>
      <c r="F127" s="3849" t="n"/>
      <c r="G127" s="3849" t="n"/>
      <c r="H127" s="3849" t="n"/>
      <c r="I127" s="3849" t="n"/>
      <c r="J127" s="3849" t="n"/>
      <c r="K127" s="3849" t="n"/>
      <c r="L127" s="3849" t="n"/>
      <c r="M127" s="3849" t="n"/>
      <c r="N127" s="3849" t="n"/>
      <c r="O127" s="3849" t="n"/>
      <c r="P127" s="367" t="n"/>
      <c r="Q127" s="3849" t="n"/>
      <c r="R127" s="3849" t="n"/>
      <c r="S127" s="3849" t="n"/>
      <c r="T127" s="3849" t="n"/>
      <c r="U127" s="3849" t="n"/>
      <c r="V127" s="3849" t="n"/>
      <c r="W127" s="3849" t="n"/>
      <c r="X127" s="3849" t="n"/>
      <c r="Y127" s="3849" t="n"/>
      <c r="Z127" s="3849" t="n"/>
      <c r="AA127" s="3849" t="n"/>
      <c r="AB127" s="3849" t="n"/>
      <c r="AC127" s="3849" t="n"/>
      <c r="AD127" s="3849" t="n"/>
      <c r="AE127" s="3849" t="n"/>
      <c r="AF127" s="3849" t="n"/>
      <c r="AG127" s="3849" t="n"/>
      <c r="AH127" s="3849" t="n"/>
      <c r="AI127" s="3849" t="n"/>
      <c r="AJ127" s="3849" t="n"/>
      <c r="AK127" s="3849" t="n"/>
      <c r="AL127" s="3849" t="n"/>
      <c r="AM127" s="3849" t="n"/>
      <c r="AN127" s="3849" t="n"/>
      <c r="AO127" s="3849" t="n"/>
      <c r="AP127" s="3849" t="n"/>
      <c r="AQ127" s="3849" t="n"/>
      <c r="AR127" s="3849" t="n"/>
      <c r="AS127" s="3849" t="n"/>
      <c r="AT127" s="3849" t="n"/>
      <c r="AU127" s="3849" t="n"/>
      <c r="AV127" s="3849" t="n"/>
      <c r="AW127" s="3849" t="n"/>
      <c r="AX127" s="3849" t="n"/>
      <c r="AY127" s="3849" t="n"/>
      <c r="AZ127" s="3849" t="n"/>
      <c r="BA127" s="367" t="n"/>
      <c r="BB127" s="362" t="n"/>
    </row>
    <row customFormat="1" customHeight="1" ht="30" r="128" s="363">
      <c r="A128" s="366" t="n"/>
      <c r="B128" s="367" t="n"/>
      <c r="C128" s="368" t="n"/>
      <c r="D128" s="3849" t="n"/>
      <c r="E128" s="3849" t="n"/>
      <c r="F128" s="3849" t="n"/>
      <c r="G128" s="3849" t="n"/>
      <c r="H128" s="3849" t="n"/>
      <c r="I128" s="3849" t="n"/>
      <c r="J128" s="3849" t="n"/>
      <c r="K128" s="3849" t="n"/>
      <c r="L128" s="3849" t="n"/>
      <c r="M128" s="3849" t="n"/>
      <c r="N128" s="3849" t="n"/>
      <c r="O128" s="3849" t="n"/>
      <c r="P128" s="367" t="n"/>
      <c r="Q128" s="3849" t="n"/>
      <c r="R128" s="3849" t="n"/>
      <c r="S128" s="3849" t="n"/>
      <c r="T128" s="3849" t="n"/>
      <c r="U128" s="3849" t="n"/>
      <c r="V128" s="3849" t="n"/>
      <c r="W128" s="3849" t="n"/>
      <c r="X128" s="3849" t="n"/>
      <c r="Y128" s="3849" t="n"/>
      <c r="Z128" s="3849" t="n"/>
      <c r="AA128" s="3849" t="n"/>
      <c r="AB128" s="3849" t="n"/>
      <c r="AC128" s="3849" t="n"/>
      <c r="AD128" s="3849" t="n"/>
      <c r="AE128" s="3849" t="n"/>
      <c r="AF128" s="3849" t="n"/>
      <c r="AG128" s="3849" t="n"/>
      <c r="AH128" s="3849" t="n"/>
      <c r="AI128" s="3849" t="n"/>
      <c r="AJ128" s="3849" t="n"/>
      <c r="AK128" s="3849" t="n"/>
      <c r="AL128" s="3849" t="n"/>
      <c r="AM128" s="3849" t="n"/>
      <c r="AN128" s="3849" t="n"/>
      <c r="AO128" s="3849" t="n"/>
      <c r="AP128" s="3849" t="n"/>
      <c r="AQ128" s="3849" t="n"/>
      <c r="AR128" s="3849" t="n"/>
      <c r="AS128" s="3849" t="n"/>
      <c r="AT128" s="3849" t="n"/>
      <c r="AU128" s="3849" t="n"/>
      <c r="AV128" s="3849" t="n"/>
      <c r="AW128" s="3849" t="n"/>
      <c r="AX128" s="3849" t="n"/>
      <c r="AY128" s="3849" t="n"/>
      <c r="AZ128" s="3849" t="n"/>
      <c r="BA128" s="367" t="n"/>
      <c r="BB128" s="362" t="n"/>
    </row>
    <row customFormat="1" customHeight="1" ht="30" r="129" s="363">
      <c r="A129" s="366" t="n"/>
      <c r="B129" s="367" t="n"/>
      <c r="C129" s="368" t="n"/>
      <c r="D129" s="3849" t="n"/>
      <c r="E129" s="3849" t="n"/>
      <c r="F129" s="3849" t="n"/>
      <c r="G129" s="3849" t="n"/>
      <c r="H129" s="3849" t="n"/>
      <c r="I129" s="3849" t="n"/>
      <c r="J129" s="3849" t="n"/>
      <c r="K129" s="3849" t="n"/>
      <c r="L129" s="3849" t="n"/>
      <c r="M129" s="3849" t="n"/>
      <c r="N129" s="3849" t="n"/>
      <c r="O129" s="3849" t="n"/>
      <c r="P129" s="367" t="n"/>
      <c r="Q129" s="3849" t="n"/>
      <c r="R129" s="3849" t="n"/>
      <c r="S129" s="3849" t="n"/>
      <c r="T129" s="3849" t="n"/>
      <c r="U129" s="3849" t="n"/>
      <c r="V129" s="3849" t="n"/>
      <c r="W129" s="3849" t="n"/>
      <c r="X129" s="3849" t="n"/>
      <c r="Y129" s="3849" t="n"/>
      <c r="Z129" s="3849" t="n"/>
      <c r="AA129" s="3849" t="n"/>
      <c r="AB129" s="3849" t="n"/>
      <c r="AC129" s="3849" t="n"/>
      <c r="AD129" s="3849" t="n"/>
      <c r="AE129" s="3849" t="n"/>
      <c r="AF129" s="3849" t="n"/>
      <c r="AG129" s="3849" t="n"/>
      <c r="AH129" s="3849" t="n"/>
      <c r="AI129" s="3849" t="n"/>
      <c r="AJ129" s="3849" t="n"/>
      <c r="AK129" s="3849" t="n"/>
      <c r="AL129" s="3849" t="n"/>
      <c r="AM129" s="3849" t="n"/>
      <c r="AN129" s="3849" t="n"/>
      <c r="AO129" s="3849" t="n"/>
      <c r="AP129" s="3849" t="n"/>
      <c r="AQ129" s="3849" t="n"/>
      <c r="AR129" s="3849" t="n"/>
      <c r="AS129" s="3849" t="n"/>
      <c r="AT129" s="3849" t="n"/>
      <c r="AU129" s="3849" t="n"/>
      <c r="AV129" s="3849" t="n"/>
      <c r="AW129" s="3849" t="n"/>
      <c r="AX129" s="3849" t="n"/>
      <c r="AY129" s="3849" t="n"/>
      <c r="AZ129" s="3849" t="n"/>
      <c r="BA129" s="367" t="n"/>
      <c r="BB129" s="362" t="n"/>
    </row>
    <row customFormat="1" customHeight="1" ht="30" r="130" s="363">
      <c r="A130" s="366" t="n"/>
      <c r="B130" s="367" t="n"/>
      <c r="C130" s="368" t="n"/>
      <c r="D130" s="3849" t="n"/>
      <c r="E130" s="3849" t="n"/>
      <c r="F130" s="3849" t="n"/>
      <c r="G130" s="3849" t="n"/>
      <c r="H130" s="3849" t="n"/>
      <c r="I130" s="3849" t="n"/>
      <c r="J130" s="3849" t="n"/>
      <c r="K130" s="3849" t="n"/>
      <c r="L130" s="3849" t="n"/>
      <c r="M130" s="3849" t="n"/>
      <c r="N130" s="3849" t="n"/>
      <c r="O130" s="3849" t="n"/>
      <c r="P130" s="367" t="n"/>
      <c r="Q130" s="3849" t="n"/>
      <c r="R130" s="3849" t="n"/>
      <c r="S130" s="3849" t="n"/>
      <c r="T130" s="3849" t="n"/>
      <c r="U130" s="3849" t="n"/>
      <c r="V130" s="3849" t="n"/>
      <c r="W130" s="3849" t="n"/>
      <c r="X130" s="3849" t="n"/>
      <c r="Y130" s="3849" t="n"/>
      <c r="Z130" s="3849" t="n"/>
      <c r="AA130" s="3849" t="n"/>
      <c r="AB130" s="3849" t="n"/>
      <c r="AC130" s="3849" t="n"/>
      <c r="AD130" s="3849" t="n"/>
      <c r="AE130" s="3849" t="n"/>
      <c r="AF130" s="3849" t="n"/>
      <c r="AG130" s="3849" t="n"/>
      <c r="AH130" s="3849" t="n"/>
      <c r="AI130" s="3849" t="n"/>
      <c r="AJ130" s="3849" t="n"/>
      <c r="AK130" s="3849" t="n"/>
      <c r="AL130" s="3849" t="n"/>
      <c r="AM130" s="3849" t="n"/>
      <c r="AN130" s="3849" t="n"/>
      <c r="AO130" s="3849" t="n"/>
      <c r="AP130" s="3849" t="n"/>
      <c r="AQ130" s="3849" t="n"/>
      <c r="AR130" s="3849" t="n"/>
      <c r="AS130" s="3849" t="n"/>
      <c r="AT130" s="3849" t="n"/>
      <c r="AU130" s="3849" t="n"/>
      <c r="AV130" s="3849" t="n"/>
      <c r="AW130" s="3849" t="n"/>
      <c r="AX130" s="3849" t="n"/>
      <c r="AY130" s="3849" t="n"/>
      <c r="AZ130" s="3849" t="n"/>
      <c r="BA130" s="367" t="n"/>
      <c r="BB130" s="362" t="n"/>
    </row>
    <row customFormat="1" customHeight="1" ht="30" r="131" s="363">
      <c r="A131" s="366" t="n"/>
      <c r="B131" s="367" t="n"/>
      <c r="C131" s="368" t="n"/>
      <c r="D131" s="3849" t="n"/>
      <c r="E131" s="3849" t="n"/>
      <c r="F131" s="3849" t="n"/>
      <c r="G131" s="3849" t="n"/>
      <c r="H131" s="3849" t="n"/>
      <c r="I131" s="3849" t="n"/>
      <c r="J131" s="3849" t="n"/>
      <c r="K131" s="3849" t="n"/>
      <c r="L131" s="3849" t="n"/>
      <c r="M131" s="3849" t="n"/>
      <c r="N131" s="3849" t="n"/>
      <c r="O131" s="3849" t="n"/>
      <c r="P131" s="367" t="n"/>
      <c r="Q131" s="3849" t="n"/>
      <c r="R131" s="3849" t="n"/>
      <c r="S131" s="3849" t="n"/>
      <c r="T131" s="3849" t="n"/>
      <c r="U131" s="3849" t="n"/>
      <c r="V131" s="3849" t="n"/>
      <c r="W131" s="3849" t="n"/>
      <c r="X131" s="3849" t="n"/>
      <c r="Y131" s="3849" t="n"/>
      <c r="Z131" s="3849" t="n"/>
      <c r="AA131" s="3849" t="n"/>
      <c r="AB131" s="3849" t="n"/>
      <c r="AC131" s="3849" t="n"/>
      <c r="AD131" s="3849" t="n"/>
      <c r="AE131" s="3849" t="n"/>
      <c r="AF131" s="3849" t="n"/>
      <c r="AG131" s="3849" t="n"/>
      <c r="AH131" s="3849" t="n"/>
      <c r="AI131" s="3849" t="n"/>
      <c r="AJ131" s="3849" t="n"/>
      <c r="AK131" s="3849" t="n"/>
      <c r="AL131" s="3849" t="n"/>
      <c r="AM131" s="3849" t="n"/>
      <c r="AN131" s="3849" t="n"/>
      <c r="AO131" s="3849" t="n"/>
      <c r="AP131" s="3849" t="n"/>
      <c r="AQ131" s="3849" t="n"/>
      <c r="AR131" s="3849" t="n"/>
      <c r="AS131" s="3849" t="n"/>
      <c r="AT131" s="3849" t="n"/>
      <c r="AU131" s="3849" t="n"/>
      <c r="AV131" s="3849" t="n"/>
      <c r="AW131" s="3849" t="n"/>
      <c r="AX131" s="3849" t="n"/>
      <c r="AY131" s="3849" t="n"/>
      <c r="AZ131" s="3849" t="n"/>
      <c r="BA131" s="367" t="n"/>
      <c r="BB131" s="362" t="n"/>
    </row>
    <row customFormat="1" customHeight="1" ht="30" r="132" s="363">
      <c r="A132" s="366" t="n"/>
      <c r="B132" s="367" t="n"/>
      <c r="C132" s="368" t="n"/>
      <c r="D132" s="3849" t="n"/>
      <c r="E132" s="3849" t="n"/>
      <c r="F132" s="3849" t="n"/>
      <c r="G132" s="3849" t="n"/>
      <c r="H132" s="3849" t="n"/>
      <c r="I132" s="3849" t="n"/>
      <c r="J132" s="3849" t="n"/>
      <c r="K132" s="3849" t="n"/>
      <c r="L132" s="3849" t="n"/>
      <c r="M132" s="3849" t="n"/>
      <c r="N132" s="3849" t="n"/>
      <c r="O132" s="3849" t="n"/>
      <c r="P132" s="367" t="n"/>
      <c r="Q132" s="3849" t="n"/>
      <c r="R132" s="3849" t="n"/>
      <c r="S132" s="3849" t="n"/>
      <c r="T132" s="3849" t="n"/>
      <c r="U132" s="3849" t="n"/>
      <c r="V132" s="3849" t="n"/>
      <c r="W132" s="3849" t="n"/>
      <c r="X132" s="3849" t="n"/>
      <c r="Y132" s="3849" t="n"/>
      <c r="Z132" s="3849" t="n"/>
      <c r="AA132" s="3849" t="n"/>
      <c r="AB132" s="3849" t="n"/>
      <c r="AC132" s="3849" t="n"/>
      <c r="AD132" s="3849" t="n"/>
      <c r="AE132" s="3849" t="n"/>
      <c r="AF132" s="3849" t="n"/>
      <c r="AG132" s="3849" t="n"/>
      <c r="AH132" s="3849" t="n"/>
      <c r="AI132" s="3849" t="n"/>
      <c r="AJ132" s="3849" t="n"/>
      <c r="AK132" s="3849" t="n"/>
      <c r="AL132" s="3849" t="n"/>
      <c r="AM132" s="3849" t="n"/>
      <c r="AN132" s="3849" t="n"/>
      <c r="AO132" s="3849" t="n"/>
      <c r="AP132" s="3849" t="n"/>
      <c r="AQ132" s="3849" t="n"/>
      <c r="AR132" s="3849" t="n"/>
      <c r="AS132" s="3849" t="n"/>
      <c r="AT132" s="3849" t="n"/>
      <c r="AU132" s="3849" t="n"/>
      <c r="AV132" s="3849" t="n"/>
      <c r="AW132" s="3849" t="n"/>
      <c r="AX132" s="3849" t="n"/>
      <c r="AY132" s="3849" t="n"/>
      <c r="AZ132" s="3849" t="n"/>
      <c r="BA132" s="367" t="n"/>
      <c r="BB132" s="362" t="n"/>
    </row>
    <row customFormat="1" customHeight="1" ht="30" r="133" s="363">
      <c r="A133" s="366" t="n"/>
      <c r="B133" s="367" t="n"/>
      <c r="C133" s="368" t="n"/>
      <c r="D133" s="3849" t="n"/>
      <c r="E133" s="3849" t="n"/>
      <c r="F133" s="3849" t="n"/>
      <c r="G133" s="3849" t="n"/>
      <c r="H133" s="3849" t="n"/>
      <c r="I133" s="3849" t="n"/>
      <c r="J133" s="3849" t="n"/>
      <c r="K133" s="3849" t="n"/>
      <c r="L133" s="3849" t="n"/>
      <c r="M133" s="3849" t="n"/>
      <c r="N133" s="3849" t="n"/>
      <c r="O133" s="3849" t="n"/>
      <c r="P133" s="367" t="n"/>
      <c r="Q133" s="3849" t="n"/>
      <c r="R133" s="3849" t="n"/>
      <c r="S133" s="3849" t="n"/>
      <c r="T133" s="3849" t="n"/>
      <c r="U133" s="3849" t="n"/>
      <c r="V133" s="3849" t="n"/>
      <c r="W133" s="3849" t="n"/>
      <c r="X133" s="3849" t="n"/>
      <c r="Y133" s="3849" t="n"/>
      <c r="Z133" s="3849" t="n"/>
      <c r="AA133" s="3849" t="n"/>
      <c r="AB133" s="3849" t="n"/>
      <c r="AC133" s="3849" t="n"/>
      <c r="AD133" s="3849" t="n"/>
      <c r="AE133" s="3849" t="n"/>
      <c r="AF133" s="3849" t="n"/>
      <c r="AG133" s="3849" t="n"/>
      <c r="AH133" s="3849" t="n"/>
      <c r="AI133" s="3849" t="n"/>
      <c r="AJ133" s="3849" t="n"/>
      <c r="AK133" s="3849" t="n"/>
      <c r="AL133" s="3849" t="n"/>
      <c r="AM133" s="3849" t="n"/>
      <c r="AN133" s="3849" t="n"/>
      <c r="AO133" s="3849" t="n"/>
      <c r="AP133" s="3849" t="n"/>
      <c r="AQ133" s="3849" t="n"/>
      <c r="AR133" s="3849" t="n"/>
      <c r="AS133" s="3849" t="n"/>
      <c r="AT133" s="3849" t="n"/>
      <c r="AU133" s="3849" t="n"/>
      <c r="AV133" s="3849" t="n"/>
      <c r="AW133" s="3849" t="n"/>
      <c r="AX133" s="3849" t="n"/>
      <c r="AY133" s="3849" t="n"/>
      <c r="AZ133" s="3849" t="n"/>
      <c r="BA133" s="367" t="n"/>
      <c r="BB133" s="362" t="n"/>
    </row>
    <row customFormat="1" customHeight="1" ht="30" r="134" s="363">
      <c r="A134" s="366" t="n"/>
      <c r="B134" s="367" t="n"/>
      <c r="C134" s="368" t="n"/>
      <c r="D134" s="3849" t="n"/>
      <c r="E134" s="3849" t="n"/>
      <c r="F134" s="3849" t="n"/>
      <c r="G134" s="3849" t="n"/>
      <c r="H134" s="3849" t="n"/>
      <c r="I134" s="3849" t="n"/>
      <c r="J134" s="3849" t="n"/>
      <c r="K134" s="3849" t="n"/>
      <c r="L134" s="3849" t="n"/>
      <c r="M134" s="3849" t="n"/>
      <c r="N134" s="3849" t="n"/>
      <c r="O134" s="3849" t="n"/>
      <c r="P134" s="367" t="n"/>
      <c r="Q134" s="3849" t="n"/>
      <c r="R134" s="3849" t="n"/>
      <c r="S134" s="3849" t="n"/>
      <c r="T134" s="3849" t="n"/>
      <c r="U134" s="3849" t="n"/>
      <c r="V134" s="3849" t="n"/>
      <c r="W134" s="3849" t="n"/>
      <c r="X134" s="3849" t="n"/>
      <c r="Y134" s="3849" t="n"/>
      <c r="Z134" s="3849" t="n"/>
      <c r="AA134" s="3849" t="n"/>
      <c r="AB134" s="3849" t="n"/>
      <c r="AC134" s="3849" t="n"/>
      <c r="AD134" s="3849" t="n"/>
      <c r="AE134" s="3849" t="n"/>
      <c r="AF134" s="3849" t="n"/>
      <c r="AG134" s="3849" t="n"/>
      <c r="AH134" s="3849" t="n"/>
      <c r="AI134" s="3849" t="n"/>
      <c r="AJ134" s="3849" t="n"/>
      <c r="AK134" s="3849" t="n"/>
      <c r="AL134" s="3849" t="n"/>
      <c r="AM134" s="3849" t="n"/>
      <c r="AN134" s="3849" t="n"/>
      <c r="AO134" s="3849" t="n"/>
      <c r="AP134" s="3849" t="n"/>
      <c r="AQ134" s="3849" t="n"/>
      <c r="AR134" s="3849" t="n"/>
      <c r="AS134" s="3849" t="n"/>
      <c r="AT134" s="3849" t="n"/>
      <c r="AU134" s="3849" t="n"/>
      <c r="AV134" s="3849" t="n"/>
      <c r="AW134" s="3849" t="n"/>
      <c r="AX134" s="3849" t="n"/>
      <c r="AY134" s="3849" t="n"/>
      <c r="AZ134" s="3849" t="n"/>
      <c r="BA134" s="367" t="n"/>
      <c r="BB134" s="362" t="n"/>
    </row>
    <row customFormat="1" customHeight="1" ht="30" r="135" s="364">
      <c r="A135" s="366" t="n"/>
      <c r="B135" s="367" t="n"/>
      <c r="C135" s="368" t="n"/>
      <c r="D135" s="3849" t="n"/>
      <c r="E135" s="3849" t="n"/>
      <c r="F135" s="3849" t="n"/>
      <c r="G135" s="3849" t="n"/>
      <c r="H135" s="3849" t="n"/>
      <c r="I135" s="3849" t="n"/>
      <c r="J135" s="3849" t="n"/>
      <c r="K135" s="3849" t="n"/>
      <c r="L135" s="3849" t="n"/>
      <c r="M135" s="3849" t="n"/>
      <c r="N135" s="3849" t="n"/>
      <c r="O135" s="3849" t="n"/>
      <c r="P135" s="367" t="n"/>
      <c r="Q135" s="3849" t="n"/>
      <c r="R135" s="3849" t="n"/>
      <c r="S135" s="3849" t="n"/>
      <c r="T135" s="3849" t="n"/>
      <c r="U135" s="3849" t="n"/>
      <c r="V135" s="3849" t="n"/>
      <c r="W135" s="3849" t="n"/>
      <c r="X135" s="3849" t="n"/>
      <c r="Y135" s="3849" t="n"/>
      <c r="Z135" s="3849" t="n"/>
      <c r="AA135" s="3849" t="n"/>
      <c r="AB135" s="3849" t="n"/>
      <c r="AC135" s="3849" t="n"/>
      <c r="AD135" s="3849" t="n"/>
      <c r="AE135" s="3849" t="n"/>
      <c r="AF135" s="3849" t="n"/>
      <c r="AG135" s="3849" t="n"/>
      <c r="AH135" s="3849" t="n"/>
      <c r="AI135" s="3849" t="n"/>
      <c r="AJ135" s="3849" t="n"/>
      <c r="AK135" s="3849" t="n"/>
      <c r="AL135" s="3849" t="n"/>
      <c r="AM135" s="3849" t="n"/>
      <c r="AN135" s="3849" t="n"/>
      <c r="AO135" s="3849" t="n"/>
      <c r="AP135" s="3849" t="n"/>
      <c r="AQ135" s="3849" t="n"/>
      <c r="AR135" s="3849" t="n"/>
      <c r="AS135" s="3849" t="n"/>
      <c r="AT135" s="3849" t="n"/>
      <c r="AU135" s="3849" t="n"/>
      <c r="AV135" s="3849" t="n"/>
      <c r="AW135" s="3849" t="n"/>
      <c r="AX135" s="3849" t="n"/>
      <c r="AY135" s="3849" t="n"/>
      <c r="AZ135" s="3849" t="n"/>
      <c r="BA135" s="367" t="n"/>
      <c r="BB135" s="362" t="n"/>
    </row>
    <row customFormat="1" customHeight="1" ht="30" r="136" s="363">
      <c r="A136" s="366" t="n"/>
      <c r="B136" s="367" t="n"/>
      <c r="C136" s="368" t="n"/>
      <c r="D136" s="3849" t="n"/>
      <c r="E136" s="3849" t="n"/>
      <c r="F136" s="3849" t="n"/>
      <c r="G136" s="3849" t="n"/>
      <c r="H136" s="3849" t="n"/>
      <c r="I136" s="3849" t="n"/>
      <c r="J136" s="3849" t="n"/>
      <c r="K136" s="3849" t="n"/>
      <c r="L136" s="3849" t="n"/>
      <c r="M136" s="3849" t="n"/>
      <c r="N136" s="3849" t="n"/>
      <c r="O136" s="3849" t="n"/>
      <c r="P136" s="367" t="n"/>
      <c r="Q136" s="3849" t="n"/>
      <c r="R136" s="3849" t="n"/>
      <c r="S136" s="3849" t="n"/>
      <c r="T136" s="3849" t="n"/>
      <c r="U136" s="3849" t="n"/>
      <c r="V136" s="3849" t="n"/>
      <c r="W136" s="3849" t="n"/>
      <c r="X136" s="3849" t="n"/>
      <c r="Y136" s="3849" t="n"/>
      <c r="Z136" s="3849" t="n"/>
      <c r="AA136" s="3849" t="n"/>
      <c r="AB136" s="3849" t="n"/>
      <c r="AC136" s="3849" t="n"/>
      <c r="AD136" s="3849" t="n"/>
      <c r="AE136" s="3849" t="n"/>
      <c r="AF136" s="3849" t="n"/>
      <c r="AG136" s="3849" t="n"/>
      <c r="AH136" s="3849" t="n"/>
      <c r="AI136" s="3849" t="n"/>
      <c r="AJ136" s="3849" t="n"/>
      <c r="AK136" s="3849" t="n"/>
      <c r="AL136" s="3849" t="n"/>
      <c r="AM136" s="3849" t="n"/>
      <c r="AN136" s="3849" t="n"/>
      <c r="AO136" s="3849" t="n"/>
      <c r="AP136" s="3849" t="n"/>
      <c r="AQ136" s="3849" t="n"/>
      <c r="AR136" s="3849" t="n"/>
      <c r="AS136" s="3849" t="n"/>
      <c r="AT136" s="3849" t="n"/>
      <c r="AU136" s="3849" t="n"/>
      <c r="AV136" s="3849" t="n"/>
      <c r="AW136" s="3849" t="n"/>
      <c r="AX136" s="3849" t="n"/>
      <c r="AY136" s="3849" t="n"/>
      <c r="AZ136" s="3849" t="n"/>
      <c r="BA136" s="367" t="n"/>
      <c r="BB136" s="362" t="n"/>
    </row>
    <row customFormat="1" customHeight="1" ht="30" r="137" s="364">
      <c r="A137" s="366" t="n"/>
      <c r="B137" s="367" t="n"/>
      <c r="C137" s="368" t="n"/>
      <c r="D137" s="3849" t="n"/>
      <c r="E137" s="3849" t="n"/>
      <c r="F137" s="3849" t="n"/>
      <c r="G137" s="3849" t="n"/>
      <c r="H137" s="3849" t="n"/>
      <c r="I137" s="3849" t="n"/>
      <c r="J137" s="3849" t="n"/>
      <c r="K137" s="3849" t="n"/>
      <c r="L137" s="3849" t="n"/>
      <c r="M137" s="3849" t="n"/>
      <c r="N137" s="3849" t="n"/>
      <c r="O137" s="3849" t="n"/>
      <c r="P137" s="367" t="n"/>
      <c r="Q137" s="3849" t="n"/>
      <c r="R137" s="3849" t="n"/>
      <c r="S137" s="3849" t="n"/>
      <c r="T137" s="3849" t="n"/>
      <c r="U137" s="3849" t="n"/>
      <c r="V137" s="3849" t="n"/>
      <c r="W137" s="3849" t="n"/>
      <c r="X137" s="3849" t="n"/>
      <c r="Y137" s="3849" t="n"/>
      <c r="Z137" s="3849" t="n"/>
      <c r="AA137" s="3849" t="n"/>
      <c r="AB137" s="3849" t="n"/>
      <c r="AC137" s="3849" t="n"/>
      <c r="AD137" s="3849" t="n"/>
      <c r="AE137" s="3849" t="n"/>
      <c r="AF137" s="3849" t="n"/>
      <c r="AG137" s="3849" t="n"/>
      <c r="AH137" s="3849" t="n"/>
      <c r="AI137" s="3849" t="n"/>
      <c r="AJ137" s="3849" t="n"/>
      <c r="AK137" s="3849" t="n"/>
      <c r="AL137" s="3849" t="n"/>
      <c r="AM137" s="3849" t="n"/>
      <c r="AN137" s="3849" t="n"/>
      <c r="AO137" s="3849" t="n"/>
      <c r="AP137" s="3849" t="n"/>
      <c r="AQ137" s="3849" t="n"/>
      <c r="AR137" s="3849" t="n"/>
      <c r="AS137" s="3849" t="n"/>
      <c r="AT137" s="3849" t="n"/>
      <c r="AU137" s="3849" t="n"/>
      <c r="AV137" s="3849" t="n"/>
      <c r="AW137" s="3849" t="n"/>
      <c r="AX137" s="3849" t="n"/>
      <c r="AY137" s="3849" t="n"/>
      <c r="AZ137" s="3849" t="n"/>
      <c r="BA137" s="367" t="n"/>
      <c r="BB137" s="362" t="n"/>
    </row>
    <row customFormat="1" customHeight="1" ht="30" r="138" s="363">
      <c r="A138" s="366" t="n"/>
      <c r="B138" s="367" t="n"/>
      <c r="C138" s="368" t="n"/>
      <c r="D138" s="3849" t="n"/>
      <c r="E138" s="3849" t="n"/>
      <c r="F138" s="3849" t="n"/>
      <c r="G138" s="3849" t="n"/>
      <c r="H138" s="3849" t="n"/>
      <c r="I138" s="3849" t="n"/>
      <c r="J138" s="3849" t="n"/>
      <c r="K138" s="3849" t="n"/>
      <c r="L138" s="3849" t="n"/>
      <c r="M138" s="3849" t="n"/>
      <c r="N138" s="3849" t="n"/>
      <c r="O138" s="3849" t="n"/>
      <c r="P138" s="367" t="n"/>
      <c r="Q138" s="3849" t="n"/>
      <c r="R138" s="3849" t="n"/>
      <c r="S138" s="3849" t="n"/>
      <c r="T138" s="3849" t="n"/>
      <c r="U138" s="3849" t="n"/>
      <c r="V138" s="3849" t="n"/>
      <c r="W138" s="3849" t="n"/>
      <c r="X138" s="3849" t="n"/>
      <c r="Y138" s="3849" t="n"/>
      <c r="Z138" s="3849" t="n"/>
      <c r="AA138" s="3849" t="n"/>
      <c r="AB138" s="3849" t="n"/>
      <c r="AC138" s="3849" t="n"/>
      <c r="AD138" s="3849" t="n"/>
      <c r="AE138" s="3849" t="n"/>
      <c r="AF138" s="3849" t="n"/>
      <c r="AG138" s="3849" t="n"/>
      <c r="AH138" s="3849" t="n"/>
      <c r="AI138" s="3849" t="n"/>
      <c r="AJ138" s="3849" t="n"/>
      <c r="AK138" s="3849" t="n"/>
      <c r="AL138" s="3849" t="n"/>
      <c r="AM138" s="3849" t="n"/>
      <c r="AN138" s="3849" t="n"/>
      <c r="AO138" s="3849" t="n"/>
      <c r="AP138" s="3849" t="n"/>
      <c r="AQ138" s="3849" t="n"/>
      <c r="AR138" s="3849" t="n"/>
      <c r="AS138" s="3849" t="n"/>
      <c r="AT138" s="3849" t="n"/>
      <c r="AU138" s="3849" t="n"/>
      <c r="AV138" s="3849" t="n"/>
      <c r="AW138" s="3849" t="n"/>
      <c r="AX138" s="3849" t="n"/>
      <c r="AY138" s="3849" t="n"/>
      <c r="AZ138" s="3849" t="n"/>
      <c r="BA138" s="367" t="n"/>
      <c r="BB138" s="362" t="n"/>
    </row>
    <row customFormat="1" customHeight="1" ht="30" r="139" s="363">
      <c r="A139" s="366" t="n"/>
      <c r="B139" s="367" t="n"/>
      <c r="C139" s="368" t="n"/>
      <c r="D139" s="3849" t="n"/>
      <c r="E139" s="3849" t="n"/>
      <c r="F139" s="3849" t="n"/>
      <c r="G139" s="3849" t="n"/>
      <c r="H139" s="3849" t="n"/>
      <c r="I139" s="3849" t="n"/>
      <c r="J139" s="3849" t="n"/>
      <c r="K139" s="3849" t="n"/>
      <c r="L139" s="3849" t="n"/>
      <c r="M139" s="3849" t="n"/>
      <c r="N139" s="3849" t="n"/>
      <c r="O139" s="3849" t="n"/>
      <c r="P139" s="367" t="n"/>
      <c r="Q139" s="3849" t="n"/>
      <c r="R139" s="3849" t="n"/>
      <c r="S139" s="3849" t="n"/>
      <c r="T139" s="3849" t="n"/>
      <c r="U139" s="3849" t="n"/>
      <c r="V139" s="3849" t="n"/>
      <c r="W139" s="3849" t="n"/>
      <c r="X139" s="3849" t="n"/>
      <c r="Y139" s="3849" t="n"/>
      <c r="Z139" s="3849" t="n"/>
      <c r="AA139" s="3849" t="n"/>
      <c r="AB139" s="3849" t="n"/>
      <c r="AC139" s="3849" t="n"/>
      <c r="AD139" s="3849" t="n"/>
      <c r="AE139" s="3849" t="n"/>
      <c r="AF139" s="3849" t="n"/>
      <c r="AG139" s="3849" t="n"/>
      <c r="AH139" s="3849" t="n"/>
      <c r="AI139" s="3849" t="n"/>
      <c r="AJ139" s="3849" t="n"/>
      <c r="AK139" s="3849" t="n"/>
      <c r="AL139" s="3849" t="n"/>
      <c r="AM139" s="3849" t="n"/>
      <c r="AN139" s="3849" t="n"/>
      <c r="AO139" s="3849" t="n"/>
      <c r="AP139" s="3849" t="n"/>
      <c r="AQ139" s="3849" t="n"/>
      <c r="AR139" s="3849" t="n"/>
      <c r="AS139" s="3849" t="n"/>
      <c r="AT139" s="3849" t="n"/>
      <c r="AU139" s="3849" t="n"/>
      <c r="AV139" s="3849" t="n"/>
      <c r="AW139" s="3849" t="n"/>
      <c r="AX139" s="3849" t="n"/>
      <c r="AY139" s="3849" t="n"/>
      <c r="AZ139" s="3849" t="n"/>
      <c r="BA139" s="367" t="n"/>
      <c r="BB139" s="362" t="n"/>
    </row>
    <row customFormat="1" customHeight="1" ht="30" r="140" s="363">
      <c r="A140" s="366" t="n"/>
      <c r="B140" s="367" t="n"/>
      <c r="C140" s="368" t="n"/>
      <c r="D140" s="3849" t="n"/>
      <c r="E140" s="3849" t="n"/>
      <c r="F140" s="3849" t="n"/>
      <c r="G140" s="3849" t="n"/>
      <c r="H140" s="3849" t="n"/>
      <c r="I140" s="3849" t="n"/>
      <c r="J140" s="3849" t="n"/>
      <c r="K140" s="3849" t="n"/>
      <c r="L140" s="3849" t="n"/>
      <c r="M140" s="3849" t="n"/>
      <c r="N140" s="3849" t="n"/>
      <c r="O140" s="3849" t="n"/>
      <c r="P140" s="367" t="n"/>
      <c r="Q140" s="3849" t="n"/>
      <c r="R140" s="3849" t="n"/>
      <c r="S140" s="3849" t="n"/>
      <c r="T140" s="3849" t="n"/>
      <c r="U140" s="3849" t="n"/>
      <c r="V140" s="3849" t="n"/>
      <c r="W140" s="3849" t="n"/>
      <c r="X140" s="3849" t="n"/>
      <c r="Y140" s="3849" t="n"/>
      <c r="Z140" s="3849" t="n"/>
      <c r="AA140" s="3849" t="n"/>
      <c r="AB140" s="3849" t="n"/>
      <c r="AC140" s="3849" t="n"/>
      <c r="AD140" s="3849" t="n"/>
      <c r="AE140" s="3849" t="n"/>
      <c r="AF140" s="3849" t="n"/>
      <c r="AG140" s="3849" t="n"/>
      <c r="AH140" s="3849" t="n"/>
      <c r="AI140" s="3849" t="n"/>
      <c r="AJ140" s="3849" t="n"/>
      <c r="AK140" s="3849" t="n"/>
      <c r="AL140" s="3849" t="n"/>
      <c r="AM140" s="3849" t="n"/>
      <c r="AN140" s="3849" t="n"/>
      <c r="AO140" s="3849" t="n"/>
      <c r="AP140" s="3849" t="n"/>
      <c r="AQ140" s="3849" t="n"/>
      <c r="AR140" s="3849" t="n"/>
      <c r="AS140" s="3849" t="n"/>
      <c r="AT140" s="3849" t="n"/>
      <c r="AU140" s="3849" t="n"/>
      <c r="AV140" s="3849" t="n"/>
      <c r="AW140" s="3849" t="n"/>
      <c r="AX140" s="3849" t="n"/>
      <c r="AY140" s="3849" t="n"/>
      <c r="AZ140" s="3849" t="n"/>
      <c r="BA140" s="367" t="n"/>
      <c r="BB140" s="362" t="n"/>
    </row>
    <row customFormat="1" customHeight="1" ht="30" r="141" s="363">
      <c r="A141" s="366" t="n"/>
      <c r="B141" s="367" t="n"/>
      <c r="C141" s="368" t="n"/>
      <c r="D141" s="3849" t="n"/>
      <c r="E141" s="3849" t="n"/>
      <c r="F141" s="3849" t="n"/>
      <c r="G141" s="3849" t="n"/>
      <c r="H141" s="3849" t="n"/>
      <c r="I141" s="3849" t="n"/>
      <c r="J141" s="3849" t="n"/>
      <c r="K141" s="3849" t="n"/>
      <c r="L141" s="3849" t="n"/>
      <c r="M141" s="3849" t="n"/>
      <c r="N141" s="3849" t="n"/>
      <c r="O141" s="3849" t="n"/>
      <c r="P141" s="367" t="n"/>
      <c r="Q141" s="3849" t="n"/>
      <c r="R141" s="3849" t="n"/>
      <c r="S141" s="3849" t="n"/>
      <c r="T141" s="3849" t="n"/>
      <c r="U141" s="3849" t="n"/>
      <c r="V141" s="3849" t="n"/>
      <c r="W141" s="3849" t="n"/>
      <c r="X141" s="3849" t="n"/>
      <c r="Y141" s="3849" t="n"/>
      <c r="Z141" s="3849" t="n"/>
      <c r="AA141" s="3849" t="n"/>
      <c r="AB141" s="3849" t="n"/>
      <c r="AC141" s="3849" t="n"/>
      <c r="AD141" s="3849" t="n"/>
      <c r="AE141" s="3849" t="n"/>
      <c r="AF141" s="3849" t="n"/>
      <c r="AG141" s="3849" t="n"/>
      <c r="AH141" s="3849" t="n"/>
      <c r="AI141" s="3849" t="n"/>
      <c r="AJ141" s="3849" t="n"/>
      <c r="AK141" s="3849" t="n"/>
      <c r="AL141" s="3849" t="n"/>
      <c r="AM141" s="3849" t="n"/>
      <c r="AN141" s="3849" t="n"/>
      <c r="AO141" s="3849" t="n"/>
      <c r="AP141" s="3849" t="n"/>
      <c r="AQ141" s="3849" t="n"/>
      <c r="AR141" s="3849" t="n"/>
      <c r="AS141" s="3849" t="n"/>
      <c r="AT141" s="3849" t="n"/>
      <c r="AU141" s="3849" t="n"/>
      <c r="AV141" s="3849" t="n"/>
      <c r="AW141" s="3849" t="n"/>
      <c r="AX141" s="3849" t="n"/>
      <c r="AY141" s="3849" t="n"/>
      <c r="AZ141" s="3849" t="n"/>
      <c r="BA141" s="367" t="n"/>
      <c r="BB141" s="362" t="n"/>
    </row>
    <row customFormat="1" customHeight="1" ht="30" r="142" s="363">
      <c r="A142" s="366" t="n"/>
      <c r="B142" s="367" t="n"/>
      <c r="C142" s="368" t="n"/>
      <c r="D142" s="3849" t="n"/>
      <c r="E142" s="3849" t="n"/>
      <c r="F142" s="3849" t="n"/>
      <c r="G142" s="3849" t="n"/>
      <c r="H142" s="3849" t="n"/>
      <c r="I142" s="3849" t="n"/>
      <c r="J142" s="3849" t="n"/>
      <c r="K142" s="3849" t="n"/>
      <c r="L142" s="3849" t="n"/>
      <c r="M142" s="3849" t="n"/>
      <c r="N142" s="3849" t="n"/>
      <c r="O142" s="3849" t="n"/>
      <c r="P142" s="367" t="n"/>
      <c r="Q142" s="3849" t="n"/>
      <c r="R142" s="3849" t="n"/>
      <c r="S142" s="3849" t="n"/>
      <c r="T142" s="3849" t="n"/>
      <c r="U142" s="3849" t="n"/>
      <c r="V142" s="3849" t="n"/>
      <c r="W142" s="3849" t="n"/>
      <c r="X142" s="3849" t="n"/>
      <c r="Y142" s="3849" t="n"/>
      <c r="Z142" s="3849" t="n"/>
      <c r="AA142" s="3849" t="n"/>
      <c r="AB142" s="3849" t="n"/>
      <c r="AC142" s="3849" t="n"/>
      <c r="AD142" s="3849" t="n"/>
      <c r="AE142" s="3849" t="n"/>
      <c r="AF142" s="3849" t="n"/>
      <c r="AG142" s="3849" t="n"/>
      <c r="AH142" s="3849" t="n"/>
      <c r="AI142" s="3849" t="n"/>
      <c r="AJ142" s="3849" t="n"/>
      <c r="AK142" s="3849" t="n"/>
      <c r="AL142" s="3849" t="n"/>
      <c r="AM142" s="3849" t="n"/>
      <c r="AN142" s="3849" t="n"/>
      <c r="AO142" s="3849" t="n"/>
      <c r="AP142" s="3849" t="n"/>
      <c r="AQ142" s="3849" t="n"/>
      <c r="AR142" s="3849" t="n"/>
      <c r="AS142" s="3849" t="n"/>
      <c r="AT142" s="3849" t="n"/>
      <c r="AU142" s="3849" t="n"/>
      <c r="AV142" s="3849" t="n"/>
      <c r="AW142" s="3849" t="n"/>
      <c r="AX142" s="3849" t="n"/>
      <c r="AY142" s="3849" t="n"/>
      <c r="AZ142" s="3849" t="n"/>
      <c r="BA142" s="367" t="n"/>
      <c r="BB142" s="362" t="n"/>
    </row>
    <row customFormat="1" customHeight="1" ht="30" r="143" s="363">
      <c r="A143" s="366" t="n"/>
      <c r="B143" s="367" t="n"/>
      <c r="C143" s="368" t="n"/>
      <c r="D143" s="3849" t="n"/>
      <c r="E143" s="3849" t="n"/>
      <c r="F143" s="3849" t="n"/>
      <c r="G143" s="3849" t="n"/>
      <c r="H143" s="3849" t="n"/>
      <c r="I143" s="3849" t="n"/>
      <c r="J143" s="3849" t="n"/>
      <c r="K143" s="3849" t="n"/>
      <c r="L143" s="3849" t="n"/>
      <c r="M143" s="3849" t="n"/>
      <c r="N143" s="3849" t="n"/>
      <c r="O143" s="3849" t="n"/>
      <c r="P143" s="367" t="n"/>
      <c r="Q143" s="3849" t="n"/>
      <c r="R143" s="3849" t="n"/>
      <c r="S143" s="3849" t="n"/>
      <c r="T143" s="3849" t="n"/>
      <c r="U143" s="3849" t="n"/>
      <c r="V143" s="3849" t="n"/>
      <c r="W143" s="3849" t="n"/>
      <c r="X143" s="3849" t="n"/>
      <c r="Y143" s="3849" t="n"/>
      <c r="Z143" s="3849" t="n"/>
      <c r="AA143" s="3849" t="n"/>
      <c r="AB143" s="3849" t="n"/>
      <c r="AC143" s="3849" t="n"/>
      <c r="AD143" s="3849" t="n"/>
      <c r="AE143" s="3849" t="n"/>
      <c r="AF143" s="3849" t="n"/>
      <c r="AG143" s="3849" t="n"/>
      <c r="AH143" s="3849" t="n"/>
      <c r="AI143" s="3849" t="n"/>
      <c r="AJ143" s="3849" t="n"/>
      <c r="AK143" s="3849" t="n"/>
      <c r="AL143" s="3849" t="n"/>
      <c r="AM143" s="3849" t="n"/>
      <c r="AN143" s="3849" t="n"/>
      <c r="AO143" s="3849" t="n"/>
      <c r="AP143" s="3849" t="n"/>
      <c r="AQ143" s="3849" t="n"/>
      <c r="AR143" s="3849" t="n"/>
      <c r="AS143" s="3849" t="n"/>
      <c r="AT143" s="3849" t="n"/>
      <c r="AU143" s="3849" t="n"/>
      <c r="AV143" s="3849" t="n"/>
      <c r="AW143" s="3849" t="n"/>
      <c r="AX143" s="3849" t="n"/>
      <c r="AY143" s="3849" t="n"/>
      <c r="AZ143" s="3849" t="n"/>
      <c r="BA143" s="367" t="n"/>
      <c r="BB143" s="362" t="n"/>
    </row>
    <row customFormat="1" customHeight="1" ht="30" r="144" s="363">
      <c r="A144" s="366" t="n"/>
      <c r="B144" s="367" t="n"/>
      <c r="C144" s="368" t="n"/>
      <c r="D144" s="3849" t="n"/>
      <c r="E144" s="3849" t="n"/>
      <c r="F144" s="3849" t="n"/>
      <c r="G144" s="3849" t="n"/>
      <c r="H144" s="3849" t="n"/>
      <c r="I144" s="3849" t="n"/>
      <c r="J144" s="3849" t="n"/>
      <c r="K144" s="3849" t="n"/>
      <c r="L144" s="3849" t="n"/>
      <c r="M144" s="3849" t="n"/>
      <c r="N144" s="3849" t="n"/>
      <c r="O144" s="3849" t="n"/>
      <c r="P144" s="367" t="n"/>
      <c r="Q144" s="3849" t="n"/>
      <c r="R144" s="3849" t="n"/>
      <c r="S144" s="3849" t="n"/>
      <c r="T144" s="3849" t="n"/>
      <c r="U144" s="3849" t="n"/>
      <c r="V144" s="3849" t="n"/>
      <c r="W144" s="3849" t="n"/>
      <c r="X144" s="3849" t="n"/>
      <c r="Y144" s="3849" t="n"/>
      <c r="Z144" s="3849" t="n"/>
      <c r="AA144" s="3849" t="n"/>
      <c r="AB144" s="3849" t="n"/>
      <c r="AC144" s="3849" t="n"/>
      <c r="AD144" s="3849" t="n"/>
      <c r="AE144" s="3849" t="n"/>
      <c r="AF144" s="3849" t="n"/>
      <c r="AG144" s="3849" t="n"/>
      <c r="AH144" s="3849" t="n"/>
      <c r="AI144" s="3849" t="n"/>
      <c r="AJ144" s="3849" t="n"/>
      <c r="AK144" s="3849" t="n"/>
      <c r="AL144" s="3849" t="n"/>
      <c r="AM144" s="3849" t="n"/>
      <c r="AN144" s="3849" t="n"/>
      <c r="AO144" s="3849" t="n"/>
      <c r="AP144" s="3849" t="n"/>
      <c r="AQ144" s="3849" t="n"/>
      <c r="AR144" s="3849" t="n"/>
      <c r="AS144" s="3849" t="n"/>
      <c r="AT144" s="3849" t="n"/>
      <c r="AU144" s="3849" t="n"/>
      <c r="AV144" s="3849" t="n"/>
      <c r="AW144" s="3849" t="n"/>
      <c r="AX144" s="3849" t="n"/>
      <c r="AY144" s="3849" t="n"/>
      <c r="AZ144" s="3849" t="n"/>
      <c r="BA144" s="367" t="n"/>
      <c r="BB144" s="362" t="n"/>
    </row>
    <row customFormat="1" customHeight="1" ht="30" r="145" s="363">
      <c r="A145" s="366" t="n"/>
      <c r="B145" s="367" t="n"/>
      <c r="C145" s="368" t="n"/>
      <c r="D145" s="3849" t="n"/>
      <c r="E145" s="3849" t="n"/>
      <c r="F145" s="3849" t="n"/>
      <c r="G145" s="3849" t="n"/>
      <c r="H145" s="3849" t="n"/>
      <c r="I145" s="3849" t="n"/>
      <c r="J145" s="3849" t="n"/>
      <c r="K145" s="3849" t="n"/>
      <c r="L145" s="3849" t="n"/>
      <c r="M145" s="3849" t="n"/>
      <c r="N145" s="3849" t="n"/>
      <c r="O145" s="3849" t="n"/>
      <c r="P145" s="367" t="n"/>
      <c r="Q145" s="3849" t="n"/>
      <c r="R145" s="3849" t="n"/>
      <c r="S145" s="3849" t="n"/>
      <c r="T145" s="3849" t="n"/>
      <c r="U145" s="3849" t="n"/>
      <c r="V145" s="3849" t="n"/>
      <c r="W145" s="3849" t="n"/>
      <c r="X145" s="3849" t="n"/>
      <c r="Y145" s="3849" t="n"/>
      <c r="Z145" s="3849" t="n"/>
      <c r="AA145" s="3849" t="n"/>
      <c r="AB145" s="3849" t="n"/>
      <c r="AC145" s="3849" t="n"/>
      <c r="AD145" s="3849" t="n"/>
      <c r="AE145" s="3849" t="n"/>
      <c r="AF145" s="3849" t="n"/>
      <c r="AG145" s="3849" t="n"/>
      <c r="AH145" s="3849" t="n"/>
      <c r="AI145" s="3849" t="n"/>
      <c r="AJ145" s="3849" t="n"/>
      <c r="AK145" s="3849" t="n"/>
      <c r="AL145" s="3849" t="n"/>
      <c r="AM145" s="3849" t="n"/>
      <c r="AN145" s="3849" t="n"/>
      <c r="AO145" s="3849" t="n"/>
      <c r="AP145" s="3849" t="n"/>
      <c r="AQ145" s="3849" t="n"/>
      <c r="AR145" s="3849" t="n"/>
      <c r="AS145" s="3849" t="n"/>
      <c r="AT145" s="3849" t="n"/>
      <c r="AU145" s="3849" t="n"/>
      <c r="AV145" s="3849" t="n"/>
      <c r="AW145" s="3849" t="n"/>
      <c r="AX145" s="3849" t="n"/>
      <c r="AY145" s="3849" t="n"/>
      <c r="AZ145" s="3849" t="n"/>
      <c r="BA145" s="367" t="n"/>
      <c r="BB145" s="362" t="n"/>
    </row>
    <row customFormat="1" customHeight="1" ht="30" r="146" s="363">
      <c r="A146" s="366" t="n"/>
      <c r="B146" s="367" t="n"/>
      <c r="C146" s="368" t="n"/>
      <c r="D146" s="3849" t="n"/>
      <c r="E146" s="3849" t="n"/>
      <c r="F146" s="3849" t="n"/>
      <c r="G146" s="3849" t="n"/>
      <c r="H146" s="3849" t="n"/>
      <c r="I146" s="3849" t="n"/>
      <c r="J146" s="3849" t="n"/>
      <c r="K146" s="3849" t="n"/>
      <c r="L146" s="3849" t="n"/>
      <c r="M146" s="3849" t="n"/>
      <c r="N146" s="3849" t="n"/>
      <c r="O146" s="3849" t="n"/>
      <c r="P146" s="367" t="n"/>
      <c r="Q146" s="3849" t="n"/>
      <c r="R146" s="3849" t="n"/>
      <c r="S146" s="3849" t="n"/>
      <c r="T146" s="3849" t="n"/>
      <c r="U146" s="3849" t="n"/>
      <c r="V146" s="3849" t="n"/>
      <c r="W146" s="3849" t="n"/>
      <c r="X146" s="3849" t="n"/>
      <c r="Y146" s="3849" t="n"/>
      <c r="Z146" s="3849" t="n"/>
      <c r="AA146" s="3849" t="n"/>
      <c r="AB146" s="3849" t="n"/>
      <c r="AC146" s="3849" t="n"/>
      <c r="AD146" s="3849" t="n"/>
      <c r="AE146" s="3849" t="n"/>
      <c r="AF146" s="3849" t="n"/>
      <c r="AG146" s="3849" t="n"/>
      <c r="AH146" s="3849" t="n"/>
      <c r="AI146" s="3849" t="n"/>
      <c r="AJ146" s="3849" t="n"/>
      <c r="AK146" s="3849" t="n"/>
      <c r="AL146" s="3849" t="n"/>
      <c r="AM146" s="3849" t="n"/>
      <c r="AN146" s="3849" t="n"/>
      <c r="AO146" s="3849" t="n"/>
      <c r="AP146" s="3849" t="n"/>
      <c r="AQ146" s="3849" t="n"/>
      <c r="AR146" s="3849" t="n"/>
      <c r="AS146" s="3849" t="n"/>
      <c r="AT146" s="3849" t="n"/>
      <c r="AU146" s="3849" t="n"/>
      <c r="AV146" s="3849" t="n"/>
      <c r="AW146" s="3849" t="n"/>
      <c r="AX146" s="3849" t="n"/>
      <c r="AY146" s="3849" t="n"/>
      <c r="AZ146" s="3849" t="n"/>
      <c r="BA146" s="367" t="n"/>
      <c r="BB146" s="362" t="n"/>
    </row>
    <row customFormat="1" customHeight="1" ht="30" r="147" s="363">
      <c r="A147" s="366" t="n"/>
      <c r="B147" s="367" t="n"/>
      <c r="C147" s="368" t="n"/>
      <c r="D147" s="3849" t="n"/>
      <c r="E147" s="3849" t="n"/>
      <c r="F147" s="3849" t="n"/>
      <c r="G147" s="3849" t="n"/>
      <c r="H147" s="3849" t="n"/>
      <c r="I147" s="3849" t="n"/>
      <c r="J147" s="3849" t="n"/>
      <c r="K147" s="3849" t="n"/>
      <c r="L147" s="3849" t="n"/>
      <c r="M147" s="3849" t="n"/>
      <c r="N147" s="3849" t="n"/>
      <c r="O147" s="3849" t="n"/>
      <c r="P147" s="367" t="n"/>
      <c r="Q147" s="3849" t="n"/>
      <c r="R147" s="3849" t="n"/>
      <c r="S147" s="3849" t="n"/>
      <c r="T147" s="3849" t="n"/>
      <c r="U147" s="3849" t="n"/>
      <c r="V147" s="3849" t="n"/>
      <c r="W147" s="3849" t="n"/>
      <c r="X147" s="3849" t="n"/>
      <c r="Y147" s="3849" t="n"/>
      <c r="Z147" s="3849" t="n"/>
      <c r="AA147" s="3849" t="n"/>
      <c r="AB147" s="3849" t="n"/>
      <c r="AC147" s="3849" t="n"/>
      <c r="AD147" s="3849" t="n"/>
      <c r="AE147" s="3849" t="n"/>
      <c r="AF147" s="3849" t="n"/>
      <c r="AG147" s="3849" t="n"/>
      <c r="AH147" s="3849" t="n"/>
      <c r="AI147" s="3849" t="n"/>
      <c r="AJ147" s="3849" t="n"/>
      <c r="AK147" s="3849" t="n"/>
      <c r="AL147" s="3849" t="n"/>
      <c r="AM147" s="3849" t="n"/>
      <c r="AN147" s="3849" t="n"/>
      <c r="AO147" s="3849" t="n"/>
      <c r="AP147" s="3849" t="n"/>
      <c r="AQ147" s="3849" t="n"/>
      <c r="AR147" s="3849" t="n"/>
      <c r="AS147" s="3849" t="n"/>
      <c r="AT147" s="3849" t="n"/>
      <c r="AU147" s="3849" t="n"/>
      <c r="AV147" s="3849" t="n"/>
      <c r="AW147" s="3849" t="n"/>
      <c r="AX147" s="3849" t="n"/>
      <c r="AY147" s="3849" t="n"/>
      <c r="AZ147" s="3849" t="n"/>
      <c r="BA147" s="367" t="n"/>
      <c r="BB147" s="362" t="n"/>
    </row>
    <row customFormat="1" customHeight="1" ht="30" r="148" s="363">
      <c r="A148" s="366" t="n"/>
      <c r="B148" s="367" t="n"/>
      <c r="C148" s="368" t="n"/>
      <c r="D148" s="3849" t="n"/>
      <c r="E148" s="3849" t="n"/>
      <c r="F148" s="3849" t="n"/>
      <c r="G148" s="3849" t="n"/>
      <c r="H148" s="3849" t="n"/>
      <c r="I148" s="3849" t="n"/>
      <c r="J148" s="3849" t="n"/>
      <c r="K148" s="3849" t="n"/>
      <c r="L148" s="3849" t="n"/>
      <c r="M148" s="3849" t="n"/>
      <c r="N148" s="3849" t="n"/>
      <c r="O148" s="3849" t="n"/>
      <c r="P148" s="367" t="n"/>
      <c r="Q148" s="3849" t="n"/>
      <c r="R148" s="3849" t="n"/>
      <c r="S148" s="3849" t="n"/>
      <c r="T148" s="3849" t="n"/>
      <c r="U148" s="3849" t="n"/>
      <c r="V148" s="3849" t="n"/>
      <c r="W148" s="3849" t="n"/>
      <c r="X148" s="3849" t="n"/>
      <c r="Y148" s="3849" t="n"/>
      <c r="Z148" s="3849" t="n"/>
      <c r="AA148" s="3849" t="n"/>
      <c r="AB148" s="3849" t="n"/>
      <c r="AC148" s="3849" t="n"/>
      <c r="AD148" s="3849" t="n"/>
      <c r="AE148" s="3849" t="n"/>
      <c r="AF148" s="3849" t="n"/>
      <c r="AG148" s="3849" t="n"/>
      <c r="AH148" s="3849" t="n"/>
      <c r="AI148" s="3849" t="n"/>
      <c r="AJ148" s="3849" t="n"/>
      <c r="AK148" s="3849" t="n"/>
      <c r="AL148" s="3849" t="n"/>
      <c r="AM148" s="3849" t="n"/>
      <c r="AN148" s="3849" t="n"/>
      <c r="AO148" s="3849" t="n"/>
      <c r="AP148" s="3849" t="n"/>
      <c r="AQ148" s="3849" t="n"/>
      <c r="AR148" s="3849" t="n"/>
      <c r="AS148" s="3849" t="n"/>
      <c r="AT148" s="3849" t="n"/>
      <c r="AU148" s="3849" t="n"/>
      <c r="AV148" s="3849" t="n"/>
      <c r="AW148" s="3849" t="n"/>
      <c r="AX148" s="3849" t="n"/>
      <c r="AY148" s="3849" t="n"/>
      <c r="AZ148" s="3849" t="n"/>
      <c r="BA148" s="367" t="n"/>
      <c r="BB148" s="362" t="n"/>
    </row>
    <row customFormat="1" customHeight="1" ht="30" r="149" s="363">
      <c r="A149" s="366" t="n"/>
      <c r="B149" s="367" t="n"/>
      <c r="C149" s="368" t="n"/>
      <c r="D149" s="3849" t="n"/>
      <c r="E149" s="3849" t="n"/>
      <c r="F149" s="3849" t="n"/>
      <c r="G149" s="3849" t="n"/>
      <c r="H149" s="3849" t="n"/>
      <c r="I149" s="3849" t="n"/>
      <c r="J149" s="3849" t="n"/>
      <c r="K149" s="3849" t="n"/>
      <c r="L149" s="3849" t="n"/>
      <c r="M149" s="3849" t="n"/>
      <c r="N149" s="3849" t="n"/>
      <c r="O149" s="3849" t="n"/>
      <c r="P149" s="367" t="n"/>
      <c r="Q149" s="3849" t="n"/>
      <c r="R149" s="3849" t="n"/>
      <c r="S149" s="3849" t="n"/>
      <c r="T149" s="3849" t="n"/>
      <c r="U149" s="3849" t="n"/>
      <c r="V149" s="3849" t="n"/>
      <c r="W149" s="3849" t="n"/>
      <c r="X149" s="3849" t="n"/>
      <c r="Y149" s="3849" t="n"/>
      <c r="Z149" s="3849" t="n"/>
      <c r="AA149" s="3849" t="n"/>
      <c r="AB149" s="3849" t="n"/>
      <c r="AC149" s="3849" t="n"/>
      <c r="AD149" s="3849" t="n"/>
      <c r="AE149" s="3849" t="n"/>
      <c r="AF149" s="3849" t="n"/>
      <c r="AG149" s="3849" t="n"/>
      <c r="AH149" s="3849" t="n"/>
      <c r="AI149" s="3849" t="n"/>
      <c r="AJ149" s="3849" t="n"/>
      <c r="AK149" s="3849" t="n"/>
      <c r="AL149" s="3849" t="n"/>
      <c r="AM149" s="3849" t="n"/>
      <c r="AN149" s="3849" t="n"/>
      <c r="AO149" s="3849" t="n"/>
      <c r="AP149" s="3849" t="n"/>
      <c r="AQ149" s="3849" t="n"/>
      <c r="AR149" s="3849" t="n"/>
      <c r="AS149" s="3849" t="n"/>
      <c r="AT149" s="3849" t="n"/>
      <c r="AU149" s="3849" t="n"/>
      <c r="AV149" s="3849" t="n"/>
      <c r="AW149" s="3849" t="n"/>
      <c r="AX149" s="3849" t="n"/>
      <c r="AY149" s="3849" t="n"/>
      <c r="AZ149" s="3849" t="n"/>
      <c r="BA149" s="367" t="n"/>
      <c r="BB149" s="362" t="n"/>
    </row>
    <row customFormat="1" customHeight="1" ht="30" r="150" s="363">
      <c r="A150" s="366" t="n"/>
      <c r="B150" s="367" t="n"/>
      <c r="C150" s="368" t="n"/>
      <c r="D150" s="3849" t="n"/>
      <c r="E150" s="3849" t="n"/>
      <c r="F150" s="3849" t="n"/>
      <c r="G150" s="3849" t="n"/>
      <c r="H150" s="3849" t="n"/>
      <c r="I150" s="3849" t="n"/>
      <c r="J150" s="3849" t="n"/>
      <c r="K150" s="3849" t="n"/>
      <c r="L150" s="3849" t="n"/>
      <c r="M150" s="3849" t="n"/>
      <c r="N150" s="3849" t="n"/>
      <c r="O150" s="3849" t="n"/>
      <c r="P150" s="367" t="n"/>
      <c r="Q150" s="3849" t="n"/>
      <c r="R150" s="3849" t="n"/>
      <c r="S150" s="3849" t="n"/>
      <c r="T150" s="3849" t="n"/>
      <c r="U150" s="3849" t="n"/>
      <c r="V150" s="3849" t="n"/>
      <c r="W150" s="3849" t="n"/>
      <c r="X150" s="3849" t="n"/>
      <c r="Y150" s="3849" t="n"/>
      <c r="Z150" s="3849" t="n"/>
      <c r="AA150" s="3849" t="n"/>
      <c r="AB150" s="3849" t="n"/>
      <c r="AC150" s="3849" t="n"/>
      <c r="AD150" s="3849" t="n"/>
      <c r="AE150" s="3849" t="n"/>
      <c r="AF150" s="3849" t="n"/>
      <c r="AG150" s="3849" t="n"/>
      <c r="AH150" s="3849" t="n"/>
      <c r="AI150" s="3849" t="n"/>
      <c r="AJ150" s="3849" t="n"/>
      <c r="AK150" s="3849" t="n"/>
      <c r="AL150" s="3849" t="n"/>
      <c r="AM150" s="3849" t="n"/>
      <c r="AN150" s="3849" t="n"/>
      <c r="AO150" s="3849" t="n"/>
      <c r="AP150" s="3849" t="n"/>
      <c r="AQ150" s="3849" t="n"/>
      <c r="AR150" s="3849" t="n"/>
      <c r="AS150" s="3849" t="n"/>
      <c r="AT150" s="3849" t="n"/>
      <c r="AU150" s="3849" t="n"/>
      <c r="AV150" s="3849" t="n"/>
      <c r="AW150" s="3849" t="n"/>
      <c r="AX150" s="3849" t="n"/>
      <c r="AY150" s="3849" t="n"/>
      <c r="AZ150" s="3849" t="n"/>
      <c r="BA150" s="367" t="n"/>
      <c r="BB150" s="362" t="n"/>
    </row>
    <row customFormat="1" customHeight="1" ht="30" r="151" s="363">
      <c r="A151" s="366" t="n"/>
      <c r="B151" s="367" t="n"/>
      <c r="C151" s="368" t="n"/>
      <c r="D151" s="3849" t="n"/>
      <c r="E151" s="3849" t="n"/>
      <c r="F151" s="3849" t="n"/>
      <c r="G151" s="3849" t="n"/>
      <c r="H151" s="3849" t="n"/>
      <c r="I151" s="3849" t="n"/>
      <c r="J151" s="3849" t="n"/>
      <c r="K151" s="3849" t="n"/>
      <c r="L151" s="3849" t="n"/>
      <c r="M151" s="3849" t="n"/>
      <c r="N151" s="3849" t="n"/>
      <c r="O151" s="3849" t="n"/>
      <c r="P151" s="367" t="n"/>
      <c r="Q151" s="3849" t="n"/>
      <c r="R151" s="3849" t="n"/>
      <c r="S151" s="3849" t="n"/>
      <c r="T151" s="3849" t="n"/>
      <c r="U151" s="3849" t="n"/>
      <c r="V151" s="3849" t="n"/>
      <c r="W151" s="3849" t="n"/>
      <c r="X151" s="3849" t="n"/>
      <c r="Y151" s="3849" t="n"/>
      <c r="Z151" s="3849" t="n"/>
      <c r="AA151" s="3849" t="n"/>
      <c r="AB151" s="3849" t="n"/>
      <c r="AC151" s="3849" t="n"/>
      <c r="AD151" s="3849" t="n"/>
      <c r="AE151" s="3849" t="n"/>
      <c r="AF151" s="3849" t="n"/>
      <c r="AG151" s="3849" t="n"/>
      <c r="AH151" s="3849" t="n"/>
      <c r="AI151" s="3849" t="n"/>
      <c r="AJ151" s="3849" t="n"/>
      <c r="AK151" s="3849" t="n"/>
      <c r="AL151" s="3849" t="n"/>
      <c r="AM151" s="3849" t="n"/>
      <c r="AN151" s="3849" t="n"/>
      <c r="AO151" s="3849" t="n"/>
      <c r="AP151" s="3849" t="n"/>
      <c r="AQ151" s="3849" t="n"/>
      <c r="AR151" s="3849" t="n"/>
      <c r="AS151" s="3849" t="n"/>
      <c r="AT151" s="3849" t="n"/>
      <c r="AU151" s="3849" t="n"/>
      <c r="AV151" s="3849" t="n"/>
      <c r="AW151" s="3849" t="n"/>
      <c r="AX151" s="3849" t="n"/>
      <c r="AY151" s="3849" t="n"/>
      <c r="AZ151" s="3849" t="n"/>
      <c r="BA151" s="367" t="n"/>
      <c r="BB151" s="362" t="n"/>
    </row>
    <row customFormat="1" customHeight="1" ht="30" r="152" s="363">
      <c r="A152" s="366" t="n"/>
      <c r="B152" s="367" t="n"/>
      <c r="C152" s="368" t="n"/>
      <c r="D152" s="3849" t="n"/>
      <c r="E152" s="3849" t="n"/>
      <c r="F152" s="3849" t="n"/>
      <c r="G152" s="3849" t="n"/>
      <c r="H152" s="3849" t="n"/>
      <c r="I152" s="3849" t="n"/>
      <c r="J152" s="3849" t="n"/>
      <c r="K152" s="3849" t="n"/>
      <c r="L152" s="3849" t="n"/>
      <c r="M152" s="3849" t="n"/>
      <c r="N152" s="3849" t="n"/>
      <c r="O152" s="3849" t="n"/>
      <c r="P152" s="367" t="n"/>
      <c r="Q152" s="3849" t="n"/>
      <c r="R152" s="3849" t="n"/>
      <c r="S152" s="3849" t="n"/>
      <c r="T152" s="3849" t="n"/>
      <c r="U152" s="3849" t="n"/>
      <c r="V152" s="3849" t="n"/>
      <c r="W152" s="3849" t="n"/>
      <c r="X152" s="3849" t="n"/>
      <c r="Y152" s="3849" t="n"/>
      <c r="Z152" s="3849" t="n"/>
      <c r="AA152" s="3849" t="n"/>
      <c r="AB152" s="3849" t="n"/>
      <c r="AC152" s="3849" t="n"/>
      <c r="AD152" s="3849" t="n"/>
      <c r="AE152" s="3849" t="n"/>
      <c r="AF152" s="3849" t="n"/>
      <c r="AG152" s="3849" t="n"/>
      <c r="AH152" s="3849" t="n"/>
      <c r="AI152" s="3849" t="n"/>
      <c r="AJ152" s="3849" t="n"/>
      <c r="AK152" s="3849" t="n"/>
      <c r="AL152" s="3849" t="n"/>
      <c r="AM152" s="3849" t="n"/>
      <c r="AN152" s="3849" t="n"/>
      <c r="AO152" s="3849" t="n"/>
      <c r="AP152" s="3849" t="n"/>
      <c r="AQ152" s="3849" t="n"/>
      <c r="AR152" s="3849" t="n"/>
      <c r="AS152" s="3849" t="n"/>
      <c r="AT152" s="3849" t="n"/>
      <c r="AU152" s="3849" t="n"/>
      <c r="AV152" s="3849" t="n"/>
      <c r="AW152" s="3849" t="n"/>
      <c r="AX152" s="3849" t="n"/>
      <c r="AY152" s="3849" t="n"/>
      <c r="AZ152" s="3849" t="n"/>
      <c r="BA152" s="367" t="n"/>
      <c r="BB152" s="362" t="n"/>
    </row>
    <row customFormat="1" customHeight="1" ht="30" r="153" s="363">
      <c r="A153" s="366" t="n"/>
      <c r="B153" s="367" t="n"/>
      <c r="C153" s="368" t="n"/>
      <c r="D153" s="3849" t="n"/>
      <c r="E153" s="3849" t="n"/>
      <c r="F153" s="3849" t="n"/>
      <c r="G153" s="3849" t="n"/>
      <c r="H153" s="3849" t="n"/>
      <c r="I153" s="3849" t="n"/>
      <c r="J153" s="3849" t="n"/>
      <c r="K153" s="3849" t="n"/>
      <c r="L153" s="3849" t="n"/>
      <c r="M153" s="3849" t="n"/>
      <c r="N153" s="3849" t="n"/>
      <c r="O153" s="3849" t="n"/>
      <c r="P153" s="367" t="n"/>
      <c r="Q153" s="3849" t="n"/>
      <c r="R153" s="3849" t="n"/>
      <c r="S153" s="3849" t="n"/>
      <c r="T153" s="3849" t="n"/>
      <c r="U153" s="3849" t="n"/>
      <c r="V153" s="3849" t="n"/>
      <c r="W153" s="3849" t="n"/>
      <c r="X153" s="3849" t="n"/>
      <c r="Y153" s="3849" t="n"/>
      <c r="Z153" s="3849" t="n"/>
      <c r="AA153" s="3849" t="n"/>
      <c r="AB153" s="3849" t="n"/>
      <c r="AC153" s="3849" t="n"/>
      <c r="AD153" s="3849" t="n"/>
      <c r="AE153" s="3849" t="n"/>
      <c r="AF153" s="3849" t="n"/>
      <c r="AG153" s="3849" t="n"/>
      <c r="AH153" s="3849" t="n"/>
      <c r="AI153" s="3849" t="n"/>
      <c r="AJ153" s="3849" t="n"/>
      <c r="AK153" s="3849" t="n"/>
      <c r="AL153" s="3849" t="n"/>
      <c r="AM153" s="3849" t="n"/>
      <c r="AN153" s="3849" t="n"/>
      <c r="AO153" s="3849" t="n"/>
      <c r="AP153" s="3849" t="n"/>
      <c r="AQ153" s="3849" t="n"/>
      <c r="AR153" s="3849" t="n"/>
      <c r="AS153" s="3849" t="n"/>
      <c r="AT153" s="3849" t="n"/>
      <c r="AU153" s="3849" t="n"/>
      <c r="AV153" s="3849" t="n"/>
      <c r="AW153" s="3849" t="n"/>
      <c r="AX153" s="3849" t="n"/>
      <c r="AY153" s="3849" t="n"/>
      <c r="AZ153" s="3849" t="n"/>
      <c r="BA153" s="367" t="n"/>
      <c r="BB153" s="362" t="n"/>
    </row>
    <row customFormat="1" customHeight="1" ht="30" r="154" s="363">
      <c r="A154" s="366" t="n"/>
      <c r="B154" s="367" t="n"/>
      <c r="C154" s="368" t="n"/>
      <c r="D154" s="3849" t="n"/>
      <c r="E154" s="3849" t="n"/>
      <c r="F154" s="3849" t="n"/>
      <c r="G154" s="3849" t="n"/>
      <c r="H154" s="3849" t="n"/>
      <c r="I154" s="3849" t="n"/>
      <c r="J154" s="3849" t="n"/>
      <c r="K154" s="3849" t="n"/>
      <c r="L154" s="3849" t="n"/>
      <c r="M154" s="3849" t="n"/>
      <c r="N154" s="3849" t="n"/>
      <c r="O154" s="3849" t="n"/>
      <c r="P154" s="367" t="n"/>
      <c r="Q154" s="3849" t="n"/>
      <c r="R154" s="3849" t="n"/>
      <c r="S154" s="3849" t="n"/>
      <c r="T154" s="3849" t="n"/>
      <c r="U154" s="3849" t="n"/>
      <c r="V154" s="3849" t="n"/>
      <c r="W154" s="3849" t="n"/>
      <c r="X154" s="3849" t="n"/>
      <c r="Y154" s="3849" t="n"/>
      <c r="Z154" s="3849" t="n"/>
      <c r="AA154" s="3849" t="n"/>
      <c r="AB154" s="3849" t="n"/>
      <c r="AC154" s="3849" t="n"/>
      <c r="AD154" s="3849" t="n"/>
      <c r="AE154" s="3849" t="n"/>
      <c r="AF154" s="3849" t="n"/>
      <c r="AG154" s="3849" t="n"/>
      <c r="AH154" s="3849" t="n"/>
      <c r="AI154" s="3849" t="n"/>
      <c r="AJ154" s="3849" t="n"/>
      <c r="AK154" s="3849" t="n"/>
      <c r="AL154" s="3849" t="n"/>
      <c r="AM154" s="3849" t="n"/>
      <c r="AN154" s="3849" t="n"/>
      <c r="AO154" s="3849" t="n"/>
      <c r="AP154" s="3849" t="n"/>
      <c r="AQ154" s="3849" t="n"/>
      <c r="AR154" s="3849" t="n"/>
      <c r="AS154" s="3849" t="n"/>
      <c r="AT154" s="3849" t="n"/>
      <c r="AU154" s="3849" t="n"/>
      <c r="AV154" s="3849" t="n"/>
      <c r="AW154" s="3849" t="n"/>
      <c r="AX154" s="3849" t="n"/>
      <c r="AY154" s="3849" t="n"/>
      <c r="AZ154" s="3849" t="n"/>
      <c r="BA154" s="367" t="n"/>
      <c r="BB154" s="362" t="n"/>
    </row>
    <row customFormat="1" customHeight="1" ht="30" r="155" s="363">
      <c r="A155" s="366" t="n"/>
      <c r="B155" s="367" t="n"/>
      <c r="C155" s="368" t="n"/>
      <c r="D155" s="3849" t="n"/>
      <c r="E155" s="3849" t="n"/>
      <c r="F155" s="3849" t="n"/>
      <c r="G155" s="3849" t="n"/>
      <c r="H155" s="3849" t="n"/>
      <c r="I155" s="3849" t="n"/>
      <c r="J155" s="3849" t="n"/>
      <c r="K155" s="3849" t="n"/>
      <c r="L155" s="3849" t="n"/>
      <c r="M155" s="3849" t="n"/>
      <c r="N155" s="3849" t="n"/>
      <c r="O155" s="3849" t="n"/>
      <c r="P155" s="367" t="n"/>
      <c r="Q155" s="3849" t="n"/>
      <c r="R155" s="3849" t="n"/>
      <c r="S155" s="3849" t="n"/>
      <c r="T155" s="3849" t="n"/>
      <c r="U155" s="3849" t="n"/>
      <c r="V155" s="3849" t="n"/>
      <c r="W155" s="3849" t="n"/>
      <c r="X155" s="3849" t="n"/>
      <c r="Y155" s="3849" t="n"/>
      <c r="Z155" s="3849" t="n"/>
      <c r="AA155" s="3849" t="n"/>
      <c r="AB155" s="3849" t="n"/>
      <c r="AC155" s="3849" t="n"/>
      <c r="AD155" s="3849" t="n"/>
      <c r="AE155" s="3849" t="n"/>
      <c r="AF155" s="3849" t="n"/>
      <c r="AG155" s="3849" t="n"/>
      <c r="AH155" s="3849" t="n"/>
      <c r="AI155" s="3849" t="n"/>
      <c r="AJ155" s="3849" t="n"/>
      <c r="AK155" s="3849" t="n"/>
      <c r="AL155" s="3849" t="n"/>
      <c r="AM155" s="3849" t="n"/>
      <c r="AN155" s="3849" t="n"/>
      <c r="AO155" s="3849" t="n"/>
      <c r="AP155" s="3849" t="n"/>
      <c r="AQ155" s="3849" t="n"/>
      <c r="AR155" s="3849" t="n"/>
      <c r="AS155" s="3849" t="n"/>
      <c r="AT155" s="3849" t="n"/>
      <c r="AU155" s="3849" t="n"/>
      <c r="AV155" s="3849" t="n"/>
      <c r="AW155" s="3849" t="n"/>
      <c r="AX155" s="3849" t="n"/>
      <c r="AY155" s="3849" t="n"/>
      <c r="AZ155" s="3849" t="n"/>
      <c r="BA155" s="367" t="n"/>
      <c r="BB155" s="362" t="n"/>
    </row>
    <row customFormat="1" customHeight="1" ht="30" r="156" s="363">
      <c r="A156" s="366" t="n"/>
      <c r="B156" s="367" t="n"/>
      <c r="C156" s="368" t="n"/>
      <c r="D156" s="3849" t="n"/>
      <c r="E156" s="3849" t="n"/>
      <c r="F156" s="3849" t="n"/>
      <c r="G156" s="3849" t="n"/>
      <c r="H156" s="3849" t="n"/>
      <c r="I156" s="3849" t="n"/>
      <c r="J156" s="3849" t="n"/>
      <c r="K156" s="3849" t="n"/>
      <c r="L156" s="3849" t="n"/>
      <c r="M156" s="3849" t="n"/>
      <c r="N156" s="3849" t="n"/>
      <c r="O156" s="3849" t="n"/>
      <c r="P156" s="367" t="n"/>
      <c r="Q156" s="3849" t="n"/>
      <c r="R156" s="3849" t="n"/>
      <c r="S156" s="3849" t="n"/>
      <c r="T156" s="3849" t="n"/>
      <c r="U156" s="3849" t="n"/>
      <c r="V156" s="3849" t="n"/>
      <c r="W156" s="3849" t="n"/>
      <c r="X156" s="3849" t="n"/>
      <c r="Y156" s="3849" t="n"/>
      <c r="Z156" s="3849" t="n"/>
      <c r="AA156" s="3849" t="n"/>
      <c r="AB156" s="3849" t="n"/>
      <c r="AC156" s="3849" t="n"/>
      <c r="AD156" s="3849" t="n"/>
      <c r="AE156" s="3849" t="n"/>
      <c r="AF156" s="3849" t="n"/>
      <c r="AG156" s="3849" t="n"/>
      <c r="AH156" s="3849" t="n"/>
      <c r="AI156" s="3849" t="n"/>
      <c r="AJ156" s="3849" t="n"/>
      <c r="AK156" s="3849" t="n"/>
      <c r="AL156" s="3849" t="n"/>
      <c r="AM156" s="3849" t="n"/>
      <c r="AN156" s="3849" t="n"/>
      <c r="AO156" s="3849" t="n"/>
      <c r="AP156" s="3849" t="n"/>
      <c r="AQ156" s="3849" t="n"/>
      <c r="AR156" s="3849" t="n"/>
      <c r="AS156" s="3849" t="n"/>
      <c r="AT156" s="3849" t="n"/>
      <c r="AU156" s="3849" t="n"/>
      <c r="AV156" s="3849" t="n"/>
      <c r="AW156" s="3849" t="n"/>
      <c r="AX156" s="3849" t="n"/>
      <c r="AY156" s="3849" t="n"/>
      <c r="AZ156" s="3849" t="n"/>
      <c r="BA156" s="367" t="n"/>
      <c r="BB156" s="362" t="n"/>
    </row>
    <row customFormat="1" customHeight="1" ht="30" r="157" s="363">
      <c r="A157" s="366" t="n"/>
      <c r="B157" s="367" t="n"/>
      <c r="C157" s="368" t="n"/>
      <c r="D157" s="3849" t="n"/>
      <c r="E157" s="3849" t="n"/>
      <c r="F157" s="3849" t="n"/>
      <c r="G157" s="3849" t="n"/>
      <c r="H157" s="3849" t="n"/>
      <c r="I157" s="3849" t="n"/>
      <c r="J157" s="3849" t="n"/>
      <c r="K157" s="3849" t="n"/>
      <c r="L157" s="3849" t="n"/>
      <c r="M157" s="3849" t="n"/>
      <c r="N157" s="3849" t="n"/>
      <c r="O157" s="3849" t="n"/>
      <c r="P157" s="367" t="n"/>
      <c r="Q157" s="3849" t="n"/>
      <c r="R157" s="3849" t="n"/>
      <c r="S157" s="3849" t="n"/>
      <c r="T157" s="3849" t="n"/>
      <c r="U157" s="3849" t="n"/>
      <c r="V157" s="3849" t="n"/>
      <c r="W157" s="3849" t="n"/>
      <c r="X157" s="3849" t="n"/>
      <c r="Y157" s="3849" t="n"/>
      <c r="Z157" s="3849" t="n"/>
      <c r="AA157" s="3849" t="n"/>
      <c r="AB157" s="3849" t="n"/>
      <c r="AC157" s="3849" t="n"/>
      <c r="AD157" s="3849" t="n"/>
      <c r="AE157" s="3849" t="n"/>
      <c r="AF157" s="3849" t="n"/>
      <c r="AG157" s="3849" t="n"/>
      <c r="AH157" s="3849" t="n"/>
      <c r="AI157" s="3849" t="n"/>
      <c r="AJ157" s="3849" t="n"/>
      <c r="AK157" s="3849" t="n"/>
      <c r="AL157" s="3849" t="n"/>
      <c r="AM157" s="3849" t="n"/>
      <c r="AN157" s="3849" t="n"/>
      <c r="AO157" s="3849" t="n"/>
      <c r="AP157" s="3849" t="n"/>
      <c r="AQ157" s="3849" t="n"/>
      <c r="AR157" s="3849" t="n"/>
      <c r="AS157" s="3849" t="n"/>
      <c r="AT157" s="3849" t="n"/>
      <c r="AU157" s="3849" t="n"/>
      <c r="AV157" s="3849" t="n"/>
      <c r="AW157" s="3849" t="n"/>
      <c r="AX157" s="3849" t="n"/>
      <c r="AY157" s="3849" t="n"/>
      <c r="AZ157" s="3849" t="n"/>
      <c r="BA157" s="367" t="n"/>
      <c r="BB157" s="362" t="n"/>
    </row>
    <row customFormat="1" customHeight="1" ht="30" r="158" s="363">
      <c r="A158" s="366" t="n"/>
      <c r="B158" s="367" t="n"/>
      <c r="C158" s="368" t="n"/>
      <c r="D158" s="3849" t="n"/>
      <c r="E158" s="3849" t="n"/>
      <c r="F158" s="3849" t="n"/>
      <c r="G158" s="3849" t="n"/>
      <c r="H158" s="3849" t="n"/>
      <c r="I158" s="3849" t="n"/>
      <c r="J158" s="3849" t="n"/>
      <c r="K158" s="3849" t="n"/>
      <c r="L158" s="3849" t="n"/>
      <c r="M158" s="3849" t="n"/>
      <c r="N158" s="3849" t="n"/>
      <c r="O158" s="3849" t="n"/>
      <c r="P158" s="367" t="n"/>
      <c r="Q158" s="3849" t="n"/>
      <c r="R158" s="3849" t="n"/>
      <c r="S158" s="3849" t="n"/>
      <c r="T158" s="3849" t="n"/>
      <c r="U158" s="3849" t="n"/>
      <c r="V158" s="3849" t="n"/>
      <c r="W158" s="3849" t="n"/>
      <c r="X158" s="3849" t="n"/>
      <c r="Y158" s="3849" t="n"/>
      <c r="Z158" s="3849" t="n"/>
      <c r="AA158" s="3849" t="n"/>
      <c r="AB158" s="3849" t="n"/>
      <c r="AC158" s="3849" t="n"/>
      <c r="AD158" s="3849" t="n"/>
      <c r="AE158" s="3849" t="n"/>
      <c r="AF158" s="3849" t="n"/>
      <c r="AG158" s="3849" t="n"/>
      <c r="AH158" s="3849" t="n"/>
      <c r="AI158" s="3849" t="n"/>
      <c r="AJ158" s="3849" t="n"/>
      <c r="AK158" s="3849" t="n"/>
      <c r="AL158" s="3849" t="n"/>
      <c r="AM158" s="3849" t="n"/>
      <c r="AN158" s="3849" t="n"/>
      <c r="AO158" s="3849" t="n"/>
      <c r="AP158" s="3849" t="n"/>
      <c r="AQ158" s="3849" t="n"/>
      <c r="AR158" s="3849" t="n"/>
      <c r="AS158" s="3849" t="n"/>
      <c r="AT158" s="3849" t="n"/>
      <c r="AU158" s="3849" t="n"/>
      <c r="AV158" s="3849" t="n"/>
      <c r="AW158" s="3849" t="n"/>
      <c r="AX158" s="3849" t="n"/>
      <c r="AY158" s="3849" t="n"/>
      <c r="AZ158" s="3849" t="n"/>
      <c r="BA158" s="367" t="n"/>
      <c r="BB158" s="362" t="n"/>
    </row>
    <row customFormat="1" customHeight="1" ht="30" r="159" s="363">
      <c r="A159" s="366" t="n"/>
      <c r="B159" s="367" t="n"/>
      <c r="C159" s="368" t="n"/>
      <c r="D159" s="3849" t="n"/>
      <c r="E159" s="3849" t="n"/>
      <c r="F159" s="3849" t="n"/>
      <c r="G159" s="3849" t="n"/>
      <c r="H159" s="3849" t="n"/>
      <c r="I159" s="3849" t="n"/>
      <c r="J159" s="3849" t="n"/>
      <c r="K159" s="3849" t="n"/>
      <c r="L159" s="3849" t="n"/>
      <c r="M159" s="3849" t="n"/>
      <c r="N159" s="3849" t="n"/>
      <c r="O159" s="3849" t="n"/>
      <c r="P159" s="367" t="n"/>
      <c r="Q159" s="3849" t="n"/>
      <c r="R159" s="3849" t="n"/>
      <c r="S159" s="3849" t="n"/>
      <c r="T159" s="3849" t="n"/>
      <c r="U159" s="3849" t="n"/>
      <c r="V159" s="3849" t="n"/>
      <c r="W159" s="3849" t="n"/>
      <c r="X159" s="3849" t="n"/>
      <c r="Y159" s="3849" t="n"/>
      <c r="Z159" s="3849" t="n"/>
      <c r="AA159" s="3849" t="n"/>
      <c r="AB159" s="3849" t="n"/>
      <c r="AC159" s="3849" t="n"/>
      <c r="AD159" s="3849" t="n"/>
      <c r="AE159" s="3849" t="n"/>
      <c r="AF159" s="3849" t="n"/>
      <c r="AG159" s="3849" t="n"/>
      <c r="AH159" s="3849" t="n"/>
      <c r="AI159" s="3849" t="n"/>
      <c r="AJ159" s="3849" t="n"/>
      <c r="AK159" s="3849" t="n"/>
      <c r="AL159" s="3849" t="n"/>
      <c r="AM159" s="3849" t="n"/>
      <c r="AN159" s="3849" t="n"/>
      <c r="AO159" s="3849" t="n"/>
      <c r="AP159" s="3849" t="n"/>
      <c r="AQ159" s="3849" t="n"/>
      <c r="AR159" s="3849" t="n"/>
      <c r="AS159" s="3849" t="n"/>
      <c r="AT159" s="3849" t="n"/>
      <c r="AU159" s="3849" t="n"/>
      <c r="AV159" s="3849" t="n"/>
      <c r="AW159" s="3849" t="n"/>
      <c r="AX159" s="3849" t="n"/>
      <c r="AY159" s="3849" t="n"/>
      <c r="AZ159" s="3849" t="n"/>
      <c r="BA159" s="367" t="n"/>
      <c r="BB159" s="362" t="n"/>
    </row>
    <row customFormat="1" customHeight="1" ht="30" r="160" s="363">
      <c r="A160" s="366" t="n"/>
      <c r="B160" s="367" t="n"/>
      <c r="C160" s="368" t="n"/>
      <c r="D160" s="3849" t="n"/>
      <c r="E160" s="3849" t="n"/>
      <c r="F160" s="3849" t="n"/>
      <c r="G160" s="3849" t="n"/>
      <c r="H160" s="3849" t="n"/>
      <c r="I160" s="3849" t="n"/>
      <c r="J160" s="3849" t="n"/>
      <c r="K160" s="3849" t="n"/>
      <c r="L160" s="3849" t="n"/>
      <c r="M160" s="3849" t="n"/>
      <c r="N160" s="3849" t="n"/>
      <c r="O160" s="3849" t="n"/>
      <c r="P160" s="367" t="n"/>
      <c r="Q160" s="3849" t="n"/>
      <c r="R160" s="3849" t="n"/>
      <c r="S160" s="3849" t="n"/>
      <c r="T160" s="3849" t="n"/>
      <c r="U160" s="3849" t="n"/>
      <c r="V160" s="3849" t="n"/>
      <c r="W160" s="3849" t="n"/>
      <c r="X160" s="3849" t="n"/>
      <c r="Y160" s="3849" t="n"/>
      <c r="Z160" s="3849" t="n"/>
      <c r="AA160" s="3849" t="n"/>
      <c r="AB160" s="3849" t="n"/>
      <c r="AC160" s="3849" t="n"/>
      <c r="AD160" s="3849" t="n"/>
      <c r="AE160" s="3849" t="n"/>
      <c r="AF160" s="3849" t="n"/>
      <c r="AG160" s="3849" t="n"/>
      <c r="AH160" s="3849" t="n"/>
      <c r="AI160" s="3849" t="n"/>
      <c r="AJ160" s="3849" t="n"/>
      <c r="AK160" s="3849" t="n"/>
      <c r="AL160" s="3849" t="n"/>
      <c r="AM160" s="3849" t="n"/>
      <c r="AN160" s="3849" t="n"/>
      <c r="AO160" s="3849" t="n"/>
      <c r="AP160" s="3849" t="n"/>
      <c r="AQ160" s="3849" t="n"/>
      <c r="AR160" s="3849" t="n"/>
      <c r="AS160" s="3849" t="n"/>
      <c r="AT160" s="3849" t="n"/>
      <c r="AU160" s="3849" t="n"/>
      <c r="AV160" s="3849" t="n"/>
      <c r="AW160" s="3849" t="n"/>
      <c r="AX160" s="3849" t="n"/>
      <c r="AY160" s="3849" t="n"/>
      <c r="AZ160" s="3849" t="n"/>
      <c r="BA160" s="367" t="n"/>
      <c r="BB160" s="362" t="n"/>
    </row>
    <row customFormat="1" customHeight="1" ht="30" r="161" s="363">
      <c r="A161" s="366" t="n"/>
      <c r="B161" s="367" t="n"/>
      <c r="C161" s="368" t="n"/>
      <c r="D161" s="3849" t="n"/>
      <c r="E161" s="3849" t="n"/>
      <c r="F161" s="3849" t="n"/>
      <c r="G161" s="3849" t="n"/>
      <c r="H161" s="3849" t="n"/>
      <c r="I161" s="3849" t="n"/>
      <c r="J161" s="3849" t="n"/>
      <c r="K161" s="3849" t="n"/>
      <c r="L161" s="3849" t="n"/>
      <c r="M161" s="3849" t="n"/>
      <c r="N161" s="3849" t="n"/>
      <c r="O161" s="3849" t="n"/>
      <c r="P161" s="367" t="n"/>
      <c r="Q161" s="3849" t="n"/>
      <c r="R161" s="3849" t="n"/>
      <c r="S161" s="3849" t="n"/>
      <c r="T161" s="3849" t="n"/>
      <c r="U161" s="3849" t="n"/>
      <c r="V161" s="3849" t="n"/>
      <c r="W161" s="3849" t="n"/>
      <c r="X161" s="3849" t="n"/>
      <c r="Y161" s="3849" t="n"/>
      <c r="Z161" s="3849" t="n"/>
      <c r="AA161" s="3849" t="n"/>
      <c r="AB161" s="3849" t="n"/>
      <c r="AC161" s="3849" t="n"/>
      <c r="AD161" s="3849" t="n"/>
      <c r="AE161" s="3849" t="n"/>
      <c r="AF161" s="3849" t="n"/>
      <c r="AG161" s="3849" t="n"/>
      <c r="AH161" s="3849" t="n"/>
      <c r="AI161" s="3849" t="n"/>
      <c r="AJ161" s="3849" t="n"/>
      <c r="AK161" s="3849" t="n"/>
      <c r="AL161" s="3849" t="n"/>
      <c r="AM161" s="3849" t="n"/>
      <c r="AN161" s="3849" t="n"/>
      <c r="AO161" s="3849" t="n"/>
      <c r="AP161" s="3849" t="n"/>
      <c r="AQ161" s="3849" t="n"/>
      <c r="AR161" s="3849" t="n"/>
      <c r="AS161" s="3849" t="n"/>
      <c r="AT161" s="3849" t="n"/>
      <c r="AU161" s="3849" t="n"/>
      <c r="AV161" s="3849" t="n"/>
      <c r="AW161" s="3849" t="n"/>
      <c r="AX161" s="3849" t="n"/>
      <c r="AY161" s="3849" t="n"/>
      <c r="AZ161" s="3849" t="n"/>
      <c r="BA161" s="367" t="n"/>
      <c r="BB161" s="362" t="n"/>
    </row>
    <row customFormat="1" customHeight="1" ht="30" r="162" s="363">
      <c r="A162" s="366" t="n"/>
      <c r="B162" s="367" t="n"/>
      <c r="C162" s="368" t="n"/>
      <c r="D162" s="3849" t="n"/>
      <c r="E162" s="3849" t="n"/>
      <c r="F162" s="3849" t="n"/>
      <c r="G162" s="3849" t="n"/>
      <c r="H162" s="3849" t="n"/>
      <c r="I162" s="3849" t="n"/>
      <c r="J162" s="3849" t="n"/>
      <c r="K162" s="3849" t="n"/>
      <c r="L162" s="3849" t="n"/>
      <c r="M162" s="3849" t="n"/>
      <c r="N162" s="3849" t="n"/>
      <c r="O162" s="3849" t="n"/>
      <c r="P162" s="367" t="n"/>
      <c r="Q162" s="3849" t="n"/>
      <c r="R162" s="3849" t="n"/>
      <c r="S162" s="3849" t="n"/>
      <c r="T162" s="3849" t="n"/>
      <c r="U162" s="3849" t="n"/>
      <c r="V162" s="3849" t="n"/>
      <c r="W162" s="3849" t="n"/>
      <c r="X162" s="3849" t="n"/>
      <c r="Y162" s="3849" t="n"/>
      <c r="Z162" s="3849" t="n"/>
      <c r="AA162" s="3849" t="n"/>
      <c r="AB162" s="3849" t="n"/>
      <c r="AC162" s="3849" t="n"/>
      <c r="AD162" s="3849" t="n"/>
      <c r="AE162" s="3849" t="n"/>
      <c r="AF162" s="3849" t="n"/>
      <c r="AG162" s="3849" t="n"/>
      <c r="AH162" s="3849" t="n"/>
      <c r="AI162" s="3849" t="n"/>
      <c r="AJ162" s="3849" t="n"/>
      <c r="AK162" s="3849" t="n"/>
      <c r="AL162" s="3849" t="n"/>
      <c r="AM162" s="3849" t="n"/>
      <c r="AN162" s="3849" t="n"/>
      <c r="AO162" s="3849" t="n"/>
      <c r="AP162" s="3849" t="n"/>
      <c r="AQ162" s="3849" t="n"/>
      <c r="AR162" s="3849" t="n"/>
      <c r="AS162" s="3849" t="n"/>
      <c r="AT162" s="3849" t="n"/>
      <c r="AU162" s="3849" t="n"/>
      <c r="AV162" s="3849" t="n"/>
      <c r="AW162" s="3849" t="n"/>
      <c r="AX162" s="3849" t="n"/>
      <c r="AY162" s="3849" t="n"/>
      <c r="AZ162" s="3849" t="n"/>
      <c r="BA162" s="367" t="n"/>
      <c r="BB162" s="362" t="n"/>
    </row>
    <row customFormat="1" customHeight="1" ht="30" r="163" s="363">
      <c r="A163" s="366" t="n"/>
      <c r="B163" s="367" t="n"/>
      <c r="C163" s="368" t="n"/>
      <c r="D163" s="3849" t="n"/>
      <c r="E163" s="3849" t="n"/>
      <c r="F163" s="3849" t="n"/>
      <c r="G163" s="3849" t="n"/>
      <c r="H163" s="3849" t="n"/>
      <c r="I163" s="3849" t="n"/>
      <c r="J163" s="3849" t="n"/>
      <c r="K163" s="3849" t="n"/>
      <c r="L163" s="3849" t="n"/>
      <c r="M163" s="3849" t="n"/>
      <c r="N163" s="3849" t="n"/>
      <c r="O163" s="3849" t="n"/>
      <c r="P163" s="367" t="n"/>
      <c r="Q163" s="3849" t="n"/>
      <c r="R163" s="3849" t="n"/>
      <c r="S163" s="3849" t="n"/>
      <c r="T163" s="3849" t="n"/>
      <c r="U163" s="3849" t="n"/>
      <c r="V163" s="3849" t="n"/>
      <c r="W163" s="3849" t="n"/>
      <c r="X163" s="3849" t="n"/>
      <c r="Y163" s="3849" t="n"/>
      <c r="Z163" s="3849" t="n"/>
      <c r="AA163" s="3849" t="n"/>
      <c r="AB163" s="3849" t="n"/>
      <c r="AC163" s="3849" t="n"/>
      <c r="AD163" s="3849" t="n"/>
      <c r="AE163" s="3849" t="n"/>
      <c r="AF163" s="3849" t="n"/>
      <c r="AG163" s="3849" t="n"/>
      <c r="AH163" s="3849" t="n"/>
      <c r="AI163" s="3849" t="n"/>
      <c r="AJ163" s="3849" t="n"/>
      <c r="AK163" s="3849" t="n"/>
      <c r="AL163" s="3849" t="n"/>
      <c r="AM163" s="3849" t="n"/>
      <c r="AN163" s="3849" t="n"/>
      <c r="AO163" s="3849" t="n"/>
      <c r="AP163" s="3849" t="n"/>
      <c r="AQ163" s="3849" t="n"/>
      <c r="AR163" s="3849" t="n"/>
      <c r="AS163" s="3849" t="n"/>
      <c r="AT163" s="3849" t="n"/>
      <c r="AU163" s="3849" t="n"/>
      <c r="AV163" s="3849" t="n"/>
      <c r="AW163" s="3849" t="n"/>
      <c r="AX163" s="3849" t="n"/>
      <c r="AY163" s="3849" t="n"/>
      <c r="AZ163" s="3849" t="n"/>
      <c r="BA163" s="367" t="n"/>
      <c r="BB163" s="362" t="n"/>
    </row>
    <row customFormat="1" customHeight="1" ht="30" r="164" s="363">
      <c r="A164" s="366" t="n"/>
      <c r="B164" s="367" t="n"/>
      <c r="C164" s="368" t="n"/>
      <c r="D164" s="3849" t="n"/>
      <c r="E164" s="3849" t="n"/>
      <c r="F164" s="3849" t="n"/>
      <c r="G164" s="3849" t="n"/>
      <c r="H164" s="3849" t="n"/>
      <c r="I164" s="3849" t="n"/>
      <c r="J164" s="3849" t="n"/>
      <c r="K164" s="3849" t="n"/>
      <c r="L164" s="3849" t="n"/>
      <c r="M164" s="3849" t="n"/>
      <c r="N164" s="3849" t="n"/>
      <c r="O164" s="3849" t="n"/>
      <c r="P164" s="367" t="n"/>
      <c r="Q164" s="3849" t="n"/>
      <c r="R164" s="3849" t="n"/>
      <c r="S164" s="3849" t="n"/>
      <c r="T164" s="3849" t="n"/>
      <c r="U164" s="3849" t="n"/>
      <c r="V164" s="3849" t="n"/>
      <c r="W164" s="3849" t="n"/>
      <c r="X164" s="3849" t="n"/>
      <c r="Y164" s="3849" t="n"/>
      <c r="Z164" s="3849" t="n"/>
      <c r="AA164" s="3849" t="n"/>
      <c r="AB164" s="3849" t="n"/>
      <c r="AC164" s="3849" t="n"/>
      <c r="AD164" s="3849" t="n"/>
      <c r="AE164" s="3849" t="n"/>
      <c r="AF164" s="3849" t="n"/>
      <c r="AG164" s="3849" t="n"/>
      <c r="AH164" s="3849" t="n"/>
      <c r="AI164" s="3849" t="n"/>
      <c r="AJ164" s="3849" t="n"/>
      <c r="AK164" s="3849" t="n"/>
      <c r="AL164" s="3849" t="n"/>
      <c r="AM164" s="3849" t="n"/>
      <c r="AN164" s="3849" t="n"/>
      <c r="AO164" s="3849" t="n"/>
      <c r="AP164" s="3849" t="n"/>
      <c r="AQ164" s="3849" t="n"/>
      <c r="AR164" s="3849" t="n"/>
      <c r="AS164" s="3849" t="n"/>
      <c r="AT164" s="3849" t="n"/>
      <c r="AU164" s="3849" t="n"/>
      <c r="AV164" s="3849" t="n"/>
      <c r="AW164" s="3849" t="n"/>
      <c r="AX164" s="3849" t="n"/>
      <c r="AY164" s="3849" t="n"/>
      <c r="AZ164" s="3849" t="n"/>
      <c r="BA164" s="367" t="n"/>
      <c r="BB164" s="362" t="n"/>
    </row>
    <row customFormat="1" customHeight="1" ht="30" r="165" s="363">
      <c r="A165" s="366" t="n"/>
      <c r="B165" s="367" t="n"/>
      <c r="C165" s="368" t="n"/>
      <c r="D165" s="3849" t="n"/>
      <c r="E165" s="3849" t="n"/>
      <c r="F165" s="3849" t="n"/>
      <c r="G165" s="3849" t="n"/>
      <c r="H165" s="3849" t="n"/>
      <c r="I165" s="3849" t="n"/>
      <c r="J165" s="3849" t="n"/>
      <c r="K165" s="3849" t="n"/>
      <c r="L165" s="3849" t="n"/>
      <c r="M165" s="3849" t="n"/>
      <c r="N165" s="3849" t="n"/>
      <c r="O165" s="3849" t="n"/>
      <c r="P165" s="367" t="n"/>
      <c r="Q165" s="3849" t="n"/>
      <c r="R165" s="3849" t="n"/>
      <c r="S165" s="3849" t="n"/>
      <c r="T165" s="3849" t="n"/>
      <c r="U165" s="3849" t="n"/>
      <c r="V165" s="3849" t="n"/>
      <c r="W165" s="3849" t="n"/>
      <c r="X165" s="3849" t="n"/>
      <c r="Y165" s="3849" t="n"/>
      <c r="Z165" s="3849" t="n"/>
      <c r="AA165" s="3849" t="n"/>
      <c r="AB165" s="3849" t="n"/>
      <c r="AC165" s="3849" t="n"/>
      <c r="AD165" s="3849" t="n"/>
      <c r="AE165" s="3849" t="n"/>
      <c r="AF165" s="3849" t="n"/>
      <c r="AG165" s="3849" t="n"/>
      <c r="AH165" s="3849" t="n"/>
      <c r="AI165" s="3849" t="n"/>
      <c r="AJ165" s="3849" t="n"/>
      <c r="AK165" s="3849" t="n"/>
      <c r="AL165" s="3849" t="n"/>
      <c r="AM165" s="3849" t="n"/>
      <c r="AN165" s="3849" t="n"/>
      <c r="AO165" s="3849" t="n"/>
      <c r="AP165" s="3849" t="n"/>
      <c r="AQ165" s="3849" t="n"/>
      <c r="AR165" s="3849" t="n"/>
      <c r="AS165" s="3849" t="n"/>
      <c r="AT165" s="3849" t="n"/>
      <c r="AU165" s="3849" t="n"/>
      <c r="AV165" s="3849" t="n"/>
      <c r="AW165" s="3849" t="n"/>
      <c r="AX165" s="3849" t="n"/>
      <c r="AY165" s="3849" t="n"/>
      <c r="AZ165" s="3849" t="n"/>
      <c r="BA165" s="367" t="n"/>
      <c r="BB165" s="362" t="n"/>
    </row>
    <row customFormat="1" customHeight="1" ht="30" r="166" s="364">
      <c r="A166" s="366" t="n"/>
      <c r="B166" s="367" t="n"/>
      <c r="C166" s="368" t="n"/>
      <c r="D166" s="3849" t="n"/>
      <c r="E166" s="3849" t="n"/>
      <c r="F166" s="3849" t="n"/>
      <c r="G166" s="3849" t="n"/>
      <c r="H166" s="3849" t="n"/>
      <c r="I166" s="3849" t="n"/>
      <c r="J166" s="3849" t="n"/>
      <c r="K166" s="3849" t="n"/>
      <c r="L166" s="3849" t="n"/>
      <c r="M166" s="3849" t="n"/>
      <c r="N166" s="3849" t="n"/>
      <c r="O166" s="3849" t="n"/>
      <c r="P166" s="367" t="n"/>
      <c r="Q166" s="3849" t="n"/>
      <c r="R166" s="3849" t="n"/>
      <c r="S166" s="3849" t="n"/>
      <c r="T166" s="3849" t="n"/>
      <c r="U166" s="3849" t="n"/>
      <c r="V166" s="3849" t="n"/>
      <c r="W166" s="3849" t="n"/>
      <c r="X166" s="3849" t="n"/>
      <c r="Y166" s="3849" t="n"/>
      <c r="Z166" s="3849" t="n"/>
      <c r="AA166" s="3849" t="n"/>
      <c r="AB166" s="3849" t="n"/>
      <c r="AC166" s="3849" t="n"/>
      <c r="AD166" s="3849" t="n"/>
      <c r="AE166" s="3849" t="n"/>
      <c r="AF166" s="3849" t="n"/>
      <c r="AG166" s="3849" t="n"/>
      <c r="AH166" s="3849" t="n"/>
      <c r="AI166" s="3849" t="n"/>
      <c r="AJ166" s="3849" t="n"/>
      <c r="AK166" s="3849" t="n"/>
      <c r="AL166" s="3849" t="n"/>
      <c r="AM166" s="3849" t="n"/>
      <c r="AN166" s="3849" t="n"/>
      <c r="AO166" s="3849" t="n"/>
      <c r="AP166" s="3849" t="n"/>
      <c r="AQ166" s="3849" t="n"/>
      <c r="AR166" s="3849" t="n"/>
      <c r="AS166" s="3849" t="n"/>
      <c r="AT166" s="3849" t="n"/>
      <c r="AU166" s="3849" t="n"/>
      <c r="AV166" s="3849" t="n"/>
      <c r="AW166" s="3849" t="n"/>
      <c r="AX166" s="3849" t="n"/>
      <c r="AY166" s="3849" t="n"/>
      <c r="AZ166" s="3849" t="n"/>
      <c r="BA166" s="367" t="n"/>
      <c r="BB166" s="362" t="n"/>
    </row>
    <row customFormat="1" customHeight="1" ht="30" r="167" s="363">
      <c r="A167" s="366" t="n"/>
      <c r="B167" s="367" t="n"/>
      <c r="C167" s="368" t="n"/>
      <c r="D167" s="3849" t="n"/>
      <c r="E167" s="3849" t="n"/>
      <c r="F167" s="3849" t="n"/>
      <c r="G167" s="3849" t="n"/>
      <c r="H167" s="3849" t="n"/>
      <c r="I167" s="3849" t="n"/>
      <c r="J167" s="3849" t="n"/>
      <c r="K167" s="3849" t="n"/>
      <c r="L167" s="3849" t="n"/>
      <c r="M167" s="3849" t="n"/>
      <c r="N167" s="3849" t="n"/>
      <c r="O167" s="3849" t="n"/>
      <c r="P167" s="367" t="n"/>
      <c r="Q167" s="3849" t="n"/>
      <c r="R167" s="3849" t="n"/>
      <c r="S167" s="3849" t="n"/>
      <c r="T167" s="3849" t="n"/>
      <c r="U167" s="3849" t="n"/>
      <c r="V167" s="3849" t="n"/>
      <c r="W167" s="3849" t="n"/>
      <c r="X167" s="3849" t="n"/>
      <c r="Y167" s="3849" t="n"/>
      <c r="Z167" s="3849" t="n"/>
      <c r="AA167" s="3849" t="n"/>
      <c r="AB167" s="3849" t="n"/>
      <c r="AC167" s="3849" t="n"/>
      <c r="AD167" s="3849" t="n"/>
      <c r="AE167" s="3849" t="n"/>
      <c r="AF167" s="3849" t="n"/>
      <c r="AG167" s="3849" t="n"/>
      <c r="AH167" s="3849" t="n"/>
      <c r="AI167" s="3849" t="n"/>
      <c r="AJ167" s="3849" t="n"/>
      <c r="AK167" s="3849" t="n"/>
      <c r="AL167" s="3849" t="n"/>
      <c r="AM167" s="3849" t="n"/>
      <c r="AN167" s="3849" t="n"/>
      <c r="AO167" s="3849" t="n"/>
      <c r="AP167" s="3849" t="n"/>
      <c r="AQ167" s="3849" t="n"/>
      <c r="AR167" s="3849" t="n"/>
      <c r="AS167" s="3849" t="n"/>
      <c r="AT167" s="3849" t="n"/>
      <c r="AU167" s="3849" t="n"/>
      <c r="AV167" s="3849" t="n"/>
      <c r="AW167" s="3849" t="n"/>
      <c r="AX167" s="3849" t="n"/>
      <c r="AY167" s="3849" t="n"/>
      <c r="AZ167" s="3849" t="n"/>
      <c r="BA167" s="367" t="n"/>
      <c r="BB167" s="362" t="n"/>
    </row>
    <row customFormat="1" customHeight="1" ht="30" r="168" s="363">
      <c r="A168" s="366" t="n"/>
      <c r="B168" s="367" t="n"/>
      <c r="C168" s="368" t="n"/>
      <c r="D168" s="3849" t="n"/>
      <c r="E168" s="3849" t="n"/>
      <c r="F168" s="3849" t="n"/>
      <c r="G168" s="3849" t="n"/>
      <c r="H168" s="3849" t="n"/>
      <c r="I168" s="3849" t="n"/>
      <c r="J168" s="3849" t="n"/>
      <c r="K168" s="3849" t="n"/>
      <c r="L168" s="3849" t="n"/>
      <c r="M168" s="3849" t="n"/>
      <c r="N168" s="3849" t="n"/>
      <c r="O168" s="3849" t="n"/>
      <c r="P168" s="367" t="n"/>
      <c r="Q168" s="3849" t="n"/>
      <c r="R168" s="3849" t="n"/>
      <c r="S168" s="3849" t="n"/>
      <c r="T168" s="3849" t="n"/>
      <c r="U168" s="3849" t="n"/>
      <c r="V168" s="3849" t="n"/>
      <c r="W168" s="3849" t="n"/>
      <c r="X168" s="3849" t="n"/>
      <c r="Y168" s="3849" t="n"/>
      <c r="Z168" s="3849" t="n"/>
      <c r="AA168" s="3849" t="n"/>
      <c r="AB168" s="3849" t="n"/>
      <c r="AC168" s="3849" t="n"/>
      <c r="AD168" s="3849" t="n"/>
      <c r="AE168" s="3849" t="n"/>
      <c r="AF168" s="3849" t="n"/>
      <c r="AG168" s="3849" t="n"/>
      <c r="AH168" s="3849" t="n"/>
      <c r="AI168" s="3849" t="n"/>
      <c r="AJ168" s="3849" t="n"/>
      <c r="AK168" s="3849" t="n"/>
      <c r="AL168" s="3849" t="n"/>
      <c r="AM168" s="3849" t="n"/>
      <c r="AN168" s="3849" t="n"/>
      <c r="AO168" s="3849" t="n"/>
      <c r="AP168" s="3849" t="n"/>
      <c r="AQ168" s="3849" t="n"/>
      <c r="AR168" s="3849" t="n"/>
      <c r="AS168" s="3849" t="n"/>
      <c r="AT168" s="3849" t="n"/>
      <c r="AU168" s="3849" t="n"/>
      <c r="AV168" s="3849" t="n"/>
      <c r="AW168" s="3849" t="n"/>
      <c r="AX168" s="3849" t="n"/>
      <c r="AY168" s="3849" t="n"/>
      <c r="AZ168" s="3849" t="n"/>
      <c r="BA168" s="367" t="n"/>
      <c r="BB168" s="362" t="n"/>
    </row>
    <row customFormat="1" customHeight="1" ht="30" r="169" s="363">
      <c r="A169" s="366" t="n"/>
      <c r="B169" s="367" t="n"/>
      <c r="C169" s="368" t="n"/>
      <c r="D169" s="3849" t="n"/>
      <c r="E169" s="3849" t="n"/>
      <c r="F169" s="3849" t="n"/>
      <c r="G169" s="3849" t="n"/>
      <c r="H169" s="3849" t="n"/>
      <c r="I169" s="3849" t="n"/>
      <c r="J169" s="3849" t="n"/>
      <c r="K169" s="3849" t="n"/>
      <c r="L169" s="3849" t="n"/>
      <c r="M169" s="3849" t="n"/>
      <c r="N169" s="3849" t="n"/>
      <c r="O169" s="3849" t="n"/>
      <c r="P169" s="367" t="n"/>
      <c r="Q169" s="3849" t="n"/>
      <c r="R169" s="3849" t="n"/>
      <c r="S169" s="3849" t="n"/>
      <c r="T169" s="3849" t="n"/>
      <c r="U169" s="3849" t="n"/>
      <c r="V169" s="3849" t="n"/>
      <c r="W169" s="3849" t="n"/>
      <c r="X169" s="3849" t="n"/>
      <c r="Y169" s="3849" t="n"/>
      <c r="Z169" s="3849" t="n"/>
      <c r="AA169" s="3849" t="n"/>
      <c r="AB169" s="3849" t="n"/>
      <c r="AC169" s="3849" t="n"/>
      <c r="AD169" s="3849" t="n"/>
      <c r="AE169" s="3849" t="n"/>
      <c r="AF169" s="3849" t="n"/>
      <c r="AG169" s="3849" t="n"/>
      <c r="AH169" s="3849" t="n"/>
      <c r="AI169" s="3849" t="n"/>
      <c r="AJ169" s="3849" t="n"/>
      <c r="AK169" s="3849" t="n"/>
      <c r="AL169" s="3849" t="n"/>
      <c r="AM169" s="3849" t="n"/>
      <c r="AN169" s="3849" t="n"/>
      <c r="AO169" s="3849" t="n"/>
      <c r="AP169" s="3849" t="n"/>
      <c r="AQ169" s="3849" t="n"/>
      <c r="AR169" s="3849" t="n"/>
      <c r="AS169" s="3849" t="n"/>
      <c r="AT169" s="3849" t="n"/>
      <c r="AU169" s="3849" t="n"/>
      <c r="AV169" s="3849" t="n"/>
      <c r="AW169" s="3849" t="n"/>
      <c r="AX169" s="3849" t="n"/>
      <c r="AY169" s="3849" t="n"/>
      <c r="AZ169" s="3849" t="n"/>
      <c r="BA169" s="367" t="n"/>
      <c r="BB169" s="362" t="n"/>
    </row>
    <row customFormat="1" customHeight="1" ht="30" r="170" s="363">
      <c r="A170" s="366" t="n"/>
      <c r="B170" s="367" t="n"/>
      <c r="C170" s="368" t="n"/>
      <c r="D170" s="3849" t="n"/>
      <c r="E170" s="3849" t="n"/>
      <c r="F170" s="3849" t="n"/>
      <c r="G170" s="3849" t="n"/>
      <c r="H170" s="3849" t="n"/>
      <c r="I170" s="3849" t="n"/>
      <c r="J170" s="3849" t="n"/>
      <c r="K170" s="3849" t="n"/>
      <c r="L170" s="3849" t="n"/>
      <c r="M170" s="3849" t="n"/>
      <c r="N170" s="3849" t="n"/>
      <c r="O170" s="3849" t="n"/>
      <c r="P170" s="367" t="n"/>
      <c r="Q170" s="3849" t="n"/>
      <c r="R170" s="3849" t="n"/>
      <c r="S170" s="3849" t="n"/>
      <c r="T170" s="3849" t="n"/>
      <c r="U170" s="3849" t="n"/>
      <c r="V170" s="3849" t="n"/>
      <c r="W170" s="3849" t="n"/>
      <c r="X170" s="3849" t="n"/>
      <c r="Y170" s="3849" t="n"/>
      <c r="Z170" s="3849" t="n"/>
      <c r="AA170" s="3849" t="n"/>
      <c r="AB170" s="3849" t="n"/>
      <c r="AC170" s="3849" t="n"/>
      <c r="AD170" s="3849" t="n"/>
      <c r="AE170" s="3849" t="n"/>
      <c r="AF170" s="3849" t="n"/>
      <c r="AG170" s="3849" t="n"/>
      <c r="AH170" s="3849" t="n"/>
      <c r="AI170" s="3849" t="n"/>
      <c r="AJ170" s="3849" t="n"/>
      <c r="AK170" s="3849" t="n"/>
      <c r="AL170" s="3849" t="n"/>
      <c r="AM170" s="3849" t="n"/>
      <c r="AN170" s="3849" t="n"/>
      <c r="AO170" s="3849" t="n"/>
      <c r="AP170" s="3849" t="n"/>
      <c r="AQ170" s="3849" t="n"/>
      <c r="AR170" s="3849" t="n"/>
      <c r="AS170" s="3849" t="n"/>
      <c r="AT170" s="3849" t="n"/>
      <c r="AU170" s="3849" t="n"/>
      <c r="AV170" s="3849" t="n"/>
      <c r="AW170" s="3849" t="n"/>
      <c r="AX170" s="3849" t="n"/>
      <c r="AY170" s="3849" t="n"/>
      <c r="AZ170" s="3849" t="n"/>
      <c r="BA170" s="367" t="n"/>
      <c r="BB170" s="362" t="n"/>
    </row>
    <row customFormat="1" customHeight="1" ht="30" r="171" s="363">
      <c r="A171" s="366" t="n"/>
      <c r="B171" s="367" t="n"/>
      <c r="C171" s="368" t="n"/>
      <c r="D171" s="3849" t="n"/>
      <c r="E171" s="3849" t="n"/>
      <c r="F171" s="3849" t="n"/>
      <c r="G171" s="3849" t="n"/>
      <c r="H171" s="3849" t="n"/>
      <c r="I171" s="3849" t="n"/>
      <c r="J171" s="3849" t="n"/>
      <c r="K171" s="3849" t="n"/>
      <c r="L171" s="3849" t="n"/>
      <c r="M171" s="3849" t="n"/>
      <c r="N171" s="3849" t="n"/>
      <c r="O171" s="3849" t="n"/>
      <c r="P171" s="367" t="n"/>
      <c r="Q171" s="3849" t="n"/>
      <c r="R171" s="3849" t="n"/>
      <c r="S171" s="3849" t="n"/>
      <c r="T171" s="3849" t="n"/>
      <c r="U171" s="3849" t="n"/>
      <c r="V171" s="3849" t="n"/>
      <c r="W171" s="3849" t="n"/>
      <c r="X171" s="3849" t="n"/>
      <c r="Y171" s="3849" t="n"/>
      <c r="Z171" s="3849" t="n"/>
      <c r="AA171" s="3849" t="n"/>
      <c r="AB171" s="3849" t="n"/>
      <c r="AC171" s="3849" t="n"/>
      <c r="AD171" s="3849" t="n"/>
      <c r="AE171" s="3849" t="n"/>
      <c r="AF171" s="3849" t="n"/>
      <c r="AG171" s="3849" t="n"/>
      <c r="AH171" s="3849" t="n"/>
      <c r="AI171" s="3849" t="n"/>
      <c r="AJ171" s="3849" t="n"/>
      <c r="AK171" s="3849" t="n"/>
      <c r="AL171" s="3849" t="n"/>
      <c r="AM171" s="3849" t="n"/>
      <c r="AN171" s="3849" t="n"/>
      <c r="AO171" s="3849" t="n"/>
      <c r="AP171" s="3849" t="n"/>
      <c r="AQ171" s="3849" t="n"/>
      <c r="AR171" s="3849" t="n"/>
      <c r="AS171" s="3849" t="n"/>
      <c r="AT171" s="3849" t="n"/>
      <c r="AU171" s="3849" t="n"/>
      <c r="AV171" s="3849" t="n"/>
      <c r="AW171" s="3849" t="n"/>
      <c r="AX171" s="3849" t="n"/>
      <c r="AY171" s="3849" t="n"/>
      <c r="AZ171" s="3849" t="n"/>
      <c r="BA171" s="367" t="n"/>
      <c r="BB171" s="362" t="n"/>
    </row>
    <row customFormat="1" customHeight="1" ht="30" r="172" s="363">
      <c r="A172" s="366" t="n"/>
      <c r="B172" s="367" t="n"/>
      <c r="C172" s="368" t="n"/>
      <c r="D172" s="3849" t="n"/>
      <c r="E172" s="3849" t="n"/>
      <c r="F172" s="3849" t="n"/>
      <c r="G172" s="3849" t="n"/>
      <c r="H172" s="3849" t="n"/>
      <c r="I172" s="3849" t="n"/>
      <c r="J172" s="3849" t="n"/>
      <c r="K172" s="3849" t="n"/>
      <c r="L172" s="3849" t="n"/>
      <c r="M172" s="3849" t="n"/>
      <c r="N172" s="3849" t="n"/>
      <c r="O172" s="3849" t="n"/>
      <c r="P172" s="367" t="n"/>
      <c r="Q172" s="3849" t="n"/>
      <c r="R172" s="3849" t="n"/>
      <c r="S172" s="3849" t="n"/>
      <c r="T172" s="3849" t="n"/>
      <c r="U172" s="3849" t="n"/>
      <c r="V172" s="3849" t="n"/>
      <c r="W172" s="3849" t="n"/>
      <c r="X172" s="3849" t="n"/>
      <c r="Y172" s="3849" t="n"/>
      <c r="Z172" s="3849" t="n"/>
      <c r="AA172" s="3849" t="n"/>
      <c r="AB172" s="3849" t="n"/>
      <c r="AC172" s="3849" t="n"/>
      <c r="AD172" s="3849" t="n"/>
      <c r="AE172" s="3849" t="n"/>
      <c r="AF172" s="3849" t="n"/>
      <c r="AG172" s="3849" t="n"/>
      <c r="AH172" s="3849" t="n"/>
      <c r="AI172" s="3849" t="n"/>
      <c r="AJ172" s="3849" t="n"/>
      <c r="AK172" s="3849" t="n"/>
      <c r="AL172" s="3849" t="n"/>
      <c r="AM172" s="3849" t="n"/>
      <c r="AN172" s="3849" t="n"/>
      <c r="AO172" s="3849" t="n"/>
      <c r="AP172" s="3849" t="n"/>
      <c r="AQ172" s="3849" t="n"/>
      <c r="AR172" s="3849" t="n"/>
      <c r="AS172" s="3849" t="n"/>
      <c r="AT172" s="3849" t="n"/>
      <c r="AU172" s="3849" t="n"/>
      <c r="AV172" s="3849" t="n"/>
      <c r="AW172" s="3849" t="n"/>
      <c r="AX172" s="3849" t="n"/>
      <c r="AY172" s="3849" t="n"/>
      <c r="AZ172" s="3849" t="n"/>
      <c r="BA172" s="367" t="n"/>
      <c r="BB172" s="362" t="n"/>
    </row>
    <row customFormat="1" customHeight="1" ht="30" r="173" s="364">
      <c r="A173" s="366" t="n"/>
      <c r="B173" s="367" t="n"/>
      <c r="C173" s="368" t="n"/>
      <c r="D173" s="3849" t="n"/>
      <c r="E173" s="3849" t="n"/>
      <c r="F173" s="3849" t="n"/>
      <c r="G173" s="3849" t="n"/>
      <c r="H173" s="3849" t="n"/>
      <c r="I173" s="3849" t="n"/>
      <c r="J173" s="3849" t="n"/>
      <c r="K173" s="3849" t="n"/>
      <c r="L173" s="3849" t="n"/>
      <c r="M173" s="3849" t="n"/>
      <c r="N173" s="3849" t="n"/>
      <c r="O173" s="3849" t="n"/>
      <c r="P173" s="367" t="n"/>
      <c r="Q173" s="3849" t="n"/>
      <c r="R173" s="3849" t="n"/>
      <c r="S173" s="3849" t="n"/>
      <c r="T173" s="3849" t="n"/>
      <c r="U173" s="3849" t="n"/>
      <c r="V173" s="3849" t="n"/>
      <c r="W173" s="3849" t="n"/>
      <c r="X173" s="3849" t="n"/>
      <c r="Y173" s="3849" t="n"/>
      <c r="Z173" s="3849" t="n"/>
      <c r="AA173" s="3849" t="n"/>
      <c r="AB173" s="3849" t="n"/>
      <c r="AC173" s="3849" t="n"/>
      <c r="AD173" s="3849" t="n"/>
      <c r="AE173" s="3849" t="n"/>
      <c r="AF173" s="3849" t="n"/>
      <c r="AG173" s="3849" t="n"/>
      <c r="AH173" s="3849" t="n"/>
      <c r="AI173" s="3849" t="n"/>
      <c r="AJ173" s="3849" t="n"/>
      <c r="AK173" s="3849" t="n"/>
      <c r="AL173" s="3849" t="n"/>
      <c r="AM173" s="3849" t="n"/>
      <c r="AN173" s="3849" t="n"/>
      <c r="AO173" s="3849" t="n"/>
      <c r="AP173" s="3849" t="n"/>
      <c r="AQ173" s="3849" t="n"/>
      <c r="AR173" s="3849" t="n"/>
      <c r="AS173" s="3849" t="n"/>
      <c r="AT173" s="3849" t="n"/>
      <c r="AU173" s="3849" t="n"/>
      <c r="AV173" s="3849" t="n"/>
      <c r="AW173" s="3849" t="n"/>
      <c r="AX173" s="3849" t="n"/>
      <c r="AY173" s="3849" t="n"/>
      <c r="AZ173" s="3849" t="n"/>
      <c r="BA173" s="367" t="n"/>
      <c r="BB173" s="362" t="n"/>
    </row>
    <row customFormat="1" customHeight="1" ht="30" r="174" s="363">
      <c r="A174" s="366" t="n"/>
      <c r="B174" s="367" t="n"/>
      <c r="C174" s="368" t="n"/>
      <c r="D174" s="3849" t="n"/>
      <c r="E174" s="3849" t="n"/>
      <c r="F174" s="3849" t="n"/>
      <c r="G174" s="3849" t="n"/>
      <c r="H174" s="3849" t="n"/>
      <c r="I174" s="3849" t="n"/>
      <c r="J174" s="3849" t="n"/>
      <c r="K174" s="3849" t="n"/>
      <c r="L174" s="3849" t="n"/>
      <c r="M174" s="3849" t="n"/>
      <c r="N174" s="3849" t="n"/>
      <c r="O174" s="3849" t="n"/>
      <c r="P174" s="367" t="n"/>
      <c r="Q174" s="3849" t="n"/>
      <c r="R174" s="3849" t="n"/>
      <c r="S174" s="3849" t="n"/>
      <c r="T174" s="3849" t="n"/>
      <c r="U174" s="3849" t="n"/>
      <c r="V174" s="3849" t="n"/>
      <c r="W174" s="3849" t="n"/>
      <c r="X174" s="3849" t="n"/>
      <c r="Y174" s="3849" t="n"/>
      <c r="Z174" s="3849" t="n"/>
      <c r="AA174" s="3849" t="n"/>
      <c r="AB174" s="3849" t="n"/>
      <c r="AC174" s="3849" t="n"/>
      <c r="AD174" s="3849" t="n"/>
      <c r="AE174" s="3849" t="n"/>
      <c r="AF174" s="3849" t="n"/>
      <c r="AG174" s="3849" t="n"/>
      <c r="AH174" s="3849" t="n"/>
      <c r="AI174" s="3849" t="n"/>
      <c r="AJ174" s="3849" t="n"/>
      <c r="AK174" s="3849" t="n"/>
      <c r="AL174" s="3849" t="n"/>
      <c r="AM174" s="3849" t="n"/>
      <c r="AN174" s="3849" t="n"/>
      <c r="AO174" s="3849" t="n"/>
      <c r="AP174" s="3849" t="n"/>
      <c r="AQ174" s="3849" t="n"/>
      <c r="AR174" s="3849" t="n"/>
      <c r="AS174" s="3849" t="n"/>
      <c r="AT174" s="3849" t="n"/>
      <c r="AU174" s="3849" t="n"/>
      <c r="AV174" s="3849" t="n"/>
      <c r="AW174" s="3849" t="n"/>
      <c r="AX174" s="3849" t="n"/>
      <c r="AY174" s="3849" t="n"/>
      <c r="AZ174" s="3849" t="n"/>
      <c r="BA174" s="367" t="n"/>
      <c r="BB174" s="362" t="n"/>
    </row>
    <row customFormat="1" customHeight="1" ht="30" r="175" s="363">
      <c r="A175" s="366" t="n"/>
      <c r="B175" s="367" t="n"/>
      <c r="C175" s="368" t="n"/>
      <c r="D175" s="3849" t="n"/>
      <c r="E175" s="3849" t="n"/>
      <c r="F175" s="3849" t="n"/>
      <c r="G175" s="3849" t="n"/>
      <c r="H175" s="3849" t="n"/>
      <c r="I175" s="3849" t="n"/>
      <c r="J175" s="3849" t="n"/>
      <c r="K175" s="3849" t="n"/>
      <c r="L175" s="3849" t="n"/>
      <c r="M175" s="3849" t="n"/>
      <c r="N175" s="3849" t="n"/>
      <c r="O175" s="3849" t="n"/>
      <c r="P175" s="367" t="n"/>
      <c r="Q175" s="3849" t="n"/>
      <c r="R175" s="3849" t="n"/>
      <c r="S175" s="3849" t="n"/>
      <c r="T175" s="3849" t="n"/>
      <c r="U175" s="3849" t="n"/>
      <c r="V175" s="3849" t="n"/>
      <c r="W175" s="3849" t="n"/>
      <c r="X175" s="3849" t="n"/>
      <c r="Y175" s="3849" t="n"/>
      <c r="Z175" s="3849" t="n"/>
      <c r="AA175" s="3849" t="n"/>
      <c r="AB175" s="3849" t="n"/>
      <c r="AC175" s="3849" t="n"/>
      <c r="AD175" s="3849" t="n"/>
      <c r="AE175" s="3849" t="n"/>
      <c r="AF175" s="3849" t="n"/>
      <c r="AG175" s="3849" t="n"/>
      <c r="AH175" s="3849" t="n"/>
      <c r="AI175" s="3849" t="n"/>
      <c r="AJ175" s="3849" t="n"/>
      <c r="AK175" s="3849" t="n"/>
      <c r="AL175" s="3849" t="n"/>
      <c r="AM175" s="3849" t="n"/>
      <c r="AN175" s="3849" t="n"/>
      <c r="AO175" s="3849" t="n"/>
      <c r="AP175" s="3849" t="n"/>
      <c r="AQ175" s="3849" t="n"/>
      <c r="AR175" s="3849" t="n"/>
      <c r="AS175" s="3849" t="n"/>
      <c r="AT175" s="3849" t="n"/>
      <c r="AU175" s="3849" t="n"/>
      <c r="AV175" s="3849" t="n"/>
      <c r="AW175" s="3849" t="n"/>
      <c r="AX175" s="3849" t="n"/>
      <c r="AY175" s="3849" t="n"/>
      <c r="AZ175" s="3849" t="n"/>
      <c r="BA175" s="367" t="n"/>
      <c r="BB175" s="362" t="n"/>
    </row>
    <row customFormat="1" customHeight="1" ht="30" r="176" s="363">
      <c r="A176" s="366" t="n"/>
      <c r="B176" s="367" t="n"/>
      <c r="C176" s="368" t="n"/>
      <c r="D176" s="3849" t="n"/>
      <c r="E176" s="3849" t="n"/>
      <c r="F176" s="3849" t="n"/>
      <c r="G176" s="3849" t="n"/>
      <c r="H176" s="3849" t="n"/>
      <c r="I176" s="3849" t="n"/>
      <c r="J176" s="3849" t="n"/>
      <c r="K176" s="3849" t="n"/>
      <c r="L176" s="3849" t="n"/>
      <c r="M176" s="3849" t="n"/>
      <c r="N176" s="3849" t="n"/>
      <c r="O176" s="3849" t="n"/>
      <c r="P176" s="367" t="n"/>
      <c r="Q176" s="3849" t="n"/>
      <c r="R176" s="3849" t="n"/>
      <c r="S176" s="3849" t="n"/>
      <c r="T176" s="3849" t="n"/>
      <c r="U176" s="3849" t="n"/>
      <c r="V176" s="3849" t="n"/>
      <c r="W176" s="3849" t="n"/>
      <c r="X176" s="3849" t="n"/>
      <c r="Y176" s="3849" t="n"/>
      <c r="Z176" s="3849" t="n"/>
      <c r="AA176" s="3849" t="n"/>
      <c r="AB176" s="3849" t="n"/>
      <c r="AC176" s="3849" t="n"/>
      <c r="AD176" s="3849" t="n"/>
      <c r="AE176" s="3849" t="n"/>
      <c r="AF176" s="3849" t="n"/>
      <c r="AG176" s="3849" t="n"/>
      <c r="AH176" s="3849" t="n"/>
      <c r="AI176" s="3849" t="n"/>
      <c r="AJ176" s="3849" t="n"/>
      <c r="AK176" s="3849" t="n"/>
      <c r="AL176" s="3849" t="n"/>
      <c r="AM176" s="3849" t="n"/>
      <c r="AN176" s="3849" t="n"/>
      <c r="AO176" s="3849" t="n"/>
      <c r="AP176" s="3849" t="n"/>
      <c r="AQ176" s="3849" t="n"/>
      <c r="AR176" s="3849" t="n"/>
      <c r="AS176" s="3849" t="n"/>
      <c r="AT176" s="3849" t="n"/>
      <c r="AU176" s="3849" t="n"/>
      <c r="AV176" s="3849" t="n"/>
      <c r="AW176" s="3849" t="n"/>
      <c r="AX176" s="3849" t="n"/>
      <c r="AY176" s="3849" t="n"/>
      <c r="AZ176" s="3849" t="n"/>
      <c r="BA176" s="367" t="n"/>
      <c r="BB176" s="362" t="n"/>
    </row>
    <row customFormat="1" customHeight="1" ht="30" r="177" s="363">
      <c r="A177" s="366" t="n"/>
      <c r="B177" s="367" t="n"/>
      <c r="C177" s="368" t="n"/>
      <c r="D177" s="3849" t="n"/>
      <c r="E177" s="3849" t="n"/>
      <c r="F177" s="3849" t="n"/>
      <c r="G177" s="3849" t="n"/>
      <c r="H177" s="3849" t="n"/>
      <c r="I177" s="3849" t="n"/>
      <c r="J177" s="3849" t="n"/>
      <c r="K177" s="3849" t="n"/>
      <c r="L177" s="3849" t="n"/>
      <c r="M177" s="3849" t="n"/>
      <c r="N177" s="3849" t="n"/>
      <c r="O177" s="3849" t="n"/>
      <c r="P177" s="367" t="n"/>
      <c r="Q177" s="3849" t="n"/>
      <c r="R177" s="3849" t="n"/>
      <c r="S177" s="3849" t="n"/>
      <c r="T177" s="3849" t="n"/>
      <c r="U177" s="3849" t="n"/>
      <c r="V177" s="3849" t="n"/>
      <c r="W177" s="3849" t="n"/>
      <c r="X177" s="3849" t="n"/>
      <c r="Y177" s="3849" t="n"/>
      <c r="Z177" s="3849" t="n"/>
      <c r="AA177" s="3849" t="n"/>
      <c r="AB177" s="3849" t="n"/>
      <c r="AC177" s="3849" t="n"/>
      <c r="AD177" s="3849" t="n"/>
      <c r="AE177" s="3849" t="n"/>
      <c r="AF177" s="3849" t="n"/>
      <c r="AG177" s="3849" t="n"/>
      <c r="AH177" s="3849" t="n"/>
      <c r="AI177" s="3849" t="n"/>
      <c r="AJ177" s="3849" t="n"/>
      <c r="AK177" s="3849" t="n"/>
      <c r="AL177" s="3849" t="n"/>
      <c r="AM177" s="3849" t="n"/>
      <c r="AN177" s="3849" t="n"/>
      <c r="AO177" s="3849" t="n"/>
      <c r="AP177" s="3849" t="n"/>
      <c r="AQ177" s="3849" t="n"/>
      <c r="AR177" s="3849" t="n"/>
      <c r="AS177" s="3849" t="n"/>
      <c r="AT177" s="3849" t="n"/>
      <c r="AU177" s="3849" t="n"/>
      <c r="AV177" s="3849" t="n"/>
      <c r="AW177" s="3849" t="n"/>
      <c r="AX177" s="3849" t="n"/>
      <c r="AY177" s="3849" t="n"/>
      <c r="AZ177" s="3849" t="n"/>
      <c r="BA177" s="367" t="n"/>
      <c r="BB177" s="362" t="n"/>
    </row>
    <row customFormat="1" customHeight="1" ht="30" r="178" s="363">
      <c r="A178" s="366" t="n"/>
      <c r="B178" s="367" t="n"/>
      <c r="C178" s="368" t="n"/>
      <c r="D178" s="3849" t="n"/>
      <c r="E178" s="3849" t="n"/>
      <c r="F178" s="3849" t="n"/>
      <c r="G178" s="3849" t="n"/>
      <c r="H178" s="3849" t="n"/>
      <c r="I178" s="3849" t="n"/>
      <c r="J178" s="3849" t="n"/>
      <c r="K178" s="3849" t="n"/>
      <c r="L178" s="3849" t="n"/>
      <c r="M178" s="3849" t="n"/>
      <c r="N178" s="3849" t="n"/>
      <c r="O178" s="3849" t="n"/>
      <c r="P178" s="367" t="n"/>
      <c r="Q178" s="3849" t="n"/>
      <c r="R178" s="3849" t="n"/>
      <c r="S178" s="3849" t="n"/>
      <c r="T178" s="3849" t="n"/>
      <c r="U178" s="3849" t="n"/>
      <c r="V178" s="3849" t="n"/>
      <c r="W178" s="3849" t="n"/>
      <c r="X178" s="3849" t="n"/>
      <c r="Y178" s="3849" t="n"/>
      <c r="Z178" s="3849" t="n"/>
      <c r="AA178" s="3849" t="n"/>
      <c r="AB178" s="3849" t="n"/>
      <c r="AC178" s="3849" t="n"/>
      <c r="AD178" s="3849" t="n"/>
      <c r="AE178" s="3849" t="n"/>
      <c r="AF178" s="3849" t="n"/>
      <c r="AG178" s="3849" t="n"/>
      <c r="AH178" s="3849" t="n"/>
      <c r="AI178" s="3849" t="n"/>
      <c r="AJ178" s="3849" t="n"/>
      <c r="AK178" s="3849" t="n"/>
      <c r="AL178" s="3849" t="n"/>
      <c r="AM178" s="3849" t="n"/>
      <c r="AN178" s="3849" t="n"/>
      <c r="AO178" s="3849" t="n"/>
      <c r="AP178" s="3849" t="n"/>
      <c r="AQ178" s="3849" t="n"/>
      <c r="AR178" s="3849" t="n"/>
      <c r="AS178" s="3849" t="n"/>
      <c r="AT178" s="3849" t="n"/>
      <c r="AU178" s="3849" t="n"/>
      <c r="AV178" s="3849" t="n"/>
      <c r="AW178" s="3849" t="n"/>
      <c r="AX178" s="3849" t="n"/>
      <c r="AY178" s="3849" t="n"/>
      <c r="AZ178" s="3849" t="n"/>
      <c r="BA178" s="367" t="n"/>
      <c r="BB178" s="362" t="n"/>
    </row>
    <row customFormat="1" customHeight="1" ht="30" r="179" s="363">
      <c r="A179" s="366" t="n"/>
      <c r="B179" s="367" t="n"/>
      <c r="C179" s="368" t="n"/>
      <c r="D179" s="3849" t="n"/>
      <c r="E179" s="3849" t="n"/>
      <c r="F179" s="3849" t="n"/>
      <c r="G179" s="3849" t="n"/>
      <c r="H179" s="3849" t="n"/>
      <c r="I179" s="3849" t="n"/>
      <c r="J179" s="3849" t="n"/>
      <c r="K179" s="3849" t="n"/>
      <c r="L179" s="3849" t="n"/>
      <c r="M179" s="3849" t="n"/>
      <c r="N179" s="3849" t="n"/>
      <c r="O179" s="3849" t="n"/>
      <c r="P179" s="367" t="n"/>
      <c r="Q179" s="3849" t="n"/>
      <c r="R179" s="3849" t="n"/>
      <c r="S179" s="3849" t="n"/>
      <c r="T179" s="3849" t="n"/>
      <c r="U179" s="3849" t="n"/>
      <c r="V179" s="3849" t="n"/>
      <c r="W179" s="3849" t="n"/>
      <c r="X179" s="3849" t="n"/>
      <c r="Y179" s="3849" t="n"/>
      <c r="Z179" s="3849" t="n"/>
      <c r="AA179" s="3849" t="n"/>
      <c r="AB179" s="3849" t="n"/>
      <c r="AC179" s="3849" t="n"/>
      <c r="AD179" s="3849" t="n"/>
      <c r="AE179" s="3849" t="n"/>
      <c r="AF179" s="3849" t="n"/>
      <c r="AG179" s="3849" t="n"/>
      <c r="AH179" s="3849" t="n"/>
      <c r="AI179" s="3849" t="n"/>
      <c r="AJ179" s="3849" t="n"/>
      <c r="AK179" s="3849" t="n"/>
      <c r="AL179" s="3849" t="n"/>
      <c r="AM179" s="3849" t="n"/>
      <c r="AN179" s="3849" t="n"/>
      <c r="AO179" s="3849" t="n"/>
      <c r="AP179" s="3849" t="n"/>
      <c r="AQ179" s="3849" t="n"/>
      <c r="AR179" s="3849" t="n"/>
      <c r="AS179" s="3849" t="n"/>
      <c r="AT179" s="3849" t="n"/>
      <c r="AU179" s="3849" t="n"/>
      <c r="AV179" s="3849" t="n"/>
      <c r="AW179" s="3849" t="n"/>
      <c r="AX179" s="3849" t="n"/>
      <c r="AY179" s="3849" t="n"/>
      <c r="AZ179" s="3849" t="n"/>
      <c r="BA179" s="367" t="n"/>
      <c r="BB179" s="362" t="n"/>
    </row>
    <row customFormat="1" customHeight="1" ht="30" r="180" s="363">
      <c r="A180" s="366" t="n"/>
      <c r="B180" s="367" t="n"/>
      <c r="C180" s="368" t="n"/>
      <c r="D180" s="3849" t="n"/>
      <c r="E180" s="3849" t="n"/>
      <c r="F180" s="3849" t="n"/>
      <c r="G180" s="3849" t="n"/>
      <c r="H180" s="3849" t="n"/>
      <c r="I180" s="3849" t="n"/>
      <c r="J180" s="3849" t="n"/>
      <c r="K180" s="3849" t="n"/>
      <c r="L180" s="3849" t="n"/>
      <c r="M180" s="3849" t="n"/>
      <c r="N180" s="3849" t="n"/>
      <c r="O180" s="3849" t="n"/>
      <c r="P180" s="367" t="n"/>
      <c r="Q180" s="3849" t="n"/>
      <c r="R180" s="3849" t="n"/>
      <c r="S180" s="3849" t="n"/>
      <c r="T180" s="3849" t="n"/>
      <c r="U180" s="3849" t="n"/>
      <c r="V180" s="3849" t="n"/>
      <c r="W180" s="3849" t="n"/>
      <c r="X180" s="3849" t="n"/>
      <c r="Y180" s="3849" t="n"/>
      <c r="Z180" s="3849" t="n"/>
      <c r="AA180" s="3849" t="n"/>
      <c r="AB180" s="3849" t="n"/>
      <c r="AC180" s="3849" t="n"/>
      <c r="AD180" s="3849" t="n"/>
      <c r="AE180" s="3849" t="n"/>
      <c r="AF180" s="3849" t="n"/>
      <c r="AG180" s="3849" t="n"/>
      <c r="AH180" s="3849" t="n"/>
      <c r="AI180" s="3849" t="n"/>
      <c r="AJ180" s="3849" t="n"/>
      <c r="AK180" s="3849" t="n"/>
      <c r="AL180" s="3849" t="n"/>
      <c r="AM180" s="3849" t="n"/>
      <c r="AN180" s="3849" t="n"/>
      <c r="AO180" s="3849" t="n"/>
      <c r="AP180" s="3849" t="n"/>
      <c r="AQ180" s="3849" t="n"/>
      <c r="AR180" s="3849" t="n"/>
      <c r="AS180" s="3849" t="n"/>
      <c r="AT180" s="3849" t="n"/>
      <c r="AU180" s="3849" t="n"/>
      <c r="AV180" s="3849" t="n"/>
      <c r="AW180" s="3849" t="n"/>
      <c r="AX180" s="3849" t="n"/>
      <c r="AY180" s="3849" t="n"/>
      <c r="AZ180" s="3849" t="n"/>
      <c r="BA180" s="367" t="n"/>
      <c r="BB180" s="362" t="n"/>
    </row>
    <row customFormat="1" customHeight="1" ht="30" r="181" s="363">
      <c r="A181" s="366" t="n"/>
      <c r="B181" s="367" t="n"/>
      <c r="C181" s="368" t="n"/>
      <c r="D181" s="3849" t="n"/>
      <c r="E181" s="3849" t="n"/>
      <c r="F181" s="3849" t="n"/>
      <c r="G181" s="3849" t="n"/>
      <c r="H181" s="3849" t="n"/>
      <c r="I181" s="3849" t="n"/>
      <c r="J181" s="3849" t="n"/>
      <c r="K181" s="3849" t="n"/>
      <c r="L181" s="3849" t="n"/>
      <c r="M181" s="3849" t="n"/>
      <c r="N181" s="3849" t="n"/>
      <c r="O181" s="3849" t="n"/>
      <c r="P181" s="367" t="n"/>
      <c r="Q181" s="3849" t="n"/>
      <c r="R181" s="3849" t="n"/>
      <c r="S181" s="3849" t="n"/>
      <c r="T181" s="3849" t="n"/>
      <c r="U181" s="3849" t="n"/>
      <c r="V181" s="3849" t="n"/>
      <c r="W181" s="3849" t="n"/>
      <c r="X181" s="3849" t="n"/>
      <c r="Y181" s="3849" t="n"/>
      <c r="Z181" s="3849" t="n"/>
      <c r="AA181" s="3849" t="n"/>
      <c r="AB181" s="3849" t="n"/>
      <c r="AC181" s="3849" t="n"/>
      <c r="AD181" s="3849" t="n"/>
      <c r="AE181" s="3849" t="n"/>
      <c r="AF181" s="3849" t="n"/>
      <c r="AG181" s="3849" t="n"/>
      <c r="AH181" s="3849" t="n"/>
      <c r="AI181" s="3849" t="n"/>
      <c r="AJ181" s="3849" t="n"/>
      <c r="AK181" s="3849" t="n"/>
      <c r="AL181" s="3849" t="n"/>
      <c r="AM181" s="3849" t="n"/>
      <c r="AN181" s="3849" t="n"/>
      <c r="AO181" s="3849" t="n"/>
      <c r="AP181" s="3849" t="n"/>
      <c r="AQ181" s="3849" t="n"/>
      <c r="AR181" s="3849" t="n"/>
      <c r="AS181" s="3849" t="n"/>
      <c r="AT181" s="3849" t="n"/>
      <c r="AU181" s="3849" t="n"/>
      <c r="AV181" s="3849" t="n"/>
      <c r="AW181" s="3849" t="n"/>
      <c r="AX181" s="3849" t="n"/>
      <c r="AY181" s="3849" t="n"/>
      <c r="AZ181" s="3849" t="n"/>
      <c r="BA181" s="367" t="n"/>
      <c r="BB181" s="362" t="n"/>
    </row>
    <row customFormat="1" customHeight="1" ht="30" r="182" s="363">
      <c r="A182" s="366" t="n"/>
      <c r="B182" s="367" t="n"/>
      <c r="C182" s="368" t="n"/>
      <c r="D182" s="3849" t="n"/>
      <c r="E182" s="3849" t="n"/>
      <c r="F182" s="3849" t="n"/>
      <c r="G182" s="3849" t="n"/>
      <c r="H182" s="3849" t="n"/>
      <c r="I182" s="3849" t="n"/>
      <c r="J182" s="3849" t="n"/>
      <c r="K182" s="3849" t="n"/>
      <c r="L182" s="3849" t="n"/>
      <c r="M182" s="3849" t="n"/>
      <c r="N182" s="3849" t="n"/>
      <c r="O182" s="3849" t="n"/>
      <c r="P182" s="367" t="n"/>
      <c r="Q182" s="3849" t="n"/>
      <c r="R182" s="3849" t="n"/>
      <c r="S182" s="3849" t="n"/>
      <c r="T182" s="3849" t="n"/>
      <c r="U182" s="3849" t="n"/>
      <c r="V182" s="3849" t="n"/>
      <c r="W182" s="3849" t="n"/>
      <c r="X182" s="3849" t="n"/>
      <c r="Y182" s="3849" t="n"/>
      <c r="Z182" s="3849" t="n"/>
      <c r="AA182" s="3849" t="n"/>
      <c r="AB182" s="3849" t="n"/>
      <c r="AC182" s="3849" t="n"/>
      <c r="AD182" s="3849" t="n"/>
      <c r="AE182" s="3849" t="n"/>
      <c r="AF182" s="3849" t="n"/>
      <c r="AG182" s="3849" t="n"/>
      <c r="AH182" s="3849" t="n"/>
      <c r="AI182" s="3849" t="n"/>
      <c r="AJ182" s="3849" t="n"/>
      <c r="AK182" s="3849" t="n"/>
      <c r="AL182" s="3849" t="n"/>
      <c r="AM182" s="3849" t="n"/>
      <c r="AN182" s="3849" t="n"/>
      <c r="AO182" s="3849" t="n"/>
      <c r="AP182" s="3849" t="n"/>
      <c r="AQ182" s="3849" t="n"/>
      <c r="AR182" s="3849" t="n"/>
      <c r="AS182" s="3849" t="n"/>
      <c r="AT182" s="3849" t="n"/>
      <c r="AU182" s="3849" t="n"/>
      <c r="AV182" s="3849" t="n"/>
      <c r="AW182" s="3849" t="n"/>
      <c r="AX182" s="3849" t="n"/>
      <c r="AY182" s="3849" t="n"/>
      <c r="AZ182" s="3849" t="n"/>
      <c r="BA182" s="367" t="n"/>
      <c r="BB182" s="362" t="n"/>
    </row>
    <row customFormat="1" customHeight="1" ht="30" r="183" s="363">
      <c r="A183" s="366" t="n"/>
      <c r="B183" s="367" t="n"/>
      <c r="C183" s="368" t="n"/>
      <c r="D183" s="3849" t="n"/>
      <c r="E183" s="3849" t="n"/>
      <c r="F183" s="3849" t="n"/>
      <c r="G183" s="3849" t="n"/>
      <c r="H183" s="3849" t="n"/>
      <c r="I183" s="3849" t="n"/>
      <c r="J183" s="3849" t="n"/>
      <c r="K183" s="3849" t="n"/>
      <c r="L183" s="3849" t="n"/>
      <c r="M183" s="3849" t="n"/>
      <c r="N183" s="3849" t="n"/>
      <c r="O183" s="3849" t="n"/>
      <c r="P183" s="367" t="n"/>
      <c r="Q183" s="3849" t="n"/>
      <c r="R183" s="3849" t="n"/>
      <c r="S183" s="3849" t="n"/>
      <c r="T183" s="3849" t="n"/>
      <c r="U183" s="3849" t="n"/>
      <c r="V183" s="3849" t="n"/>
      <c r="W183" s="3849" t="n"/>
      <c r="X183" s="3849" t="n"/>
      <c r="Y183" s="3849" t="n"/>
      <c r="Z183" s="3849" t="n"/>
      <c r="AA183" s="3849" t="n"/>
      <c r="AB183" s="3849" t="n"/>
      <c r="AC183" s="3849" t="n"/>
      <c r="AD183" s="3849" t="n"/>
      <c r="AE183" s="3849" t="n"/>
      <c r="AF183" s="3849" t="n"/>
      <c r="AG183" s="3849" t="n"/>
      <c r="AH183" s="3849" t="n"/>
      <c r="AI183" s="3849" t="n"/>
      <c r="AJ183" s="3849" t="n"/>
      <c r="AK183" s="3849" t="n"/>
      <c r="AL183" s="3849" t="n"/>
      <c r="AM183" s="3849" t="n"/>
      <c r="AN183" s="3849" t="n"/>
      <c r="AO183" s="3849" t="n"/>
      <c r="AP183" s="3849" t="n"/>
      <c r="AQ183" s="3849" t="n"/>
      <c r="AR183" s="3849" t="n"/>
      <c r="AS183" s="3849" t="n"/>
      <c r="AT183" s="3849" t="n"/>
      <c r="AU183" s="3849" t="n"/>
      <c r="AV183" s="3849" t="n"/>
      <c r="AW183" s="3849" t="n"/>
      <c r="AX183" s="3849" t="n"/>
      <c r="AY183" s="3849" t="n"/>
      <c r="AZ183" s="3849" t="n"/>
      <c r="BA183" s="367" t="n"/>
      <c r="BB183" s="362" t="n"/>
    </row>
    <row customFormat="1" customHeight="1" ht="30" r="184" s="363">
      <c r="A184" s="366" t="n"/>
      <c r="B184" s="367" t="n"/>
      <c r="C184" s="368" t="n"/>
      <c r="D184" s="3849" t="n"/>
      <c r="E184" s="3849" t="n"/>
      <c r="F184" s="3849" t="n"/>
      <c r="G184" s="3849" t="n"/>
      <c r="H184" s="3849" t="n"/>
      <c r="I184" s="3849" t="n"/>
      <c r="J184" s="3849" t="n"/>
      <c r="K184" s="3849" t="n"/>
      <c r="L184" s="3849" t="n"/>
      <c r="M184" s="3849" t="n"/>
      <c r="N184" s="3849" t="n"/>
      <c r="O184" s="3849" t="n"/>
      <c r="P184" s="367" t="n"/>
      <c r="Q184" s="3849" t="n"/>
      <c r="R184" s="3849" t="n"/>
      <c r="S184" s="3849" t="n"/>
      <c r="T184" s="3849" t="n"/>
      <c r="U184" s="3849" t="n"/>
      <c r="V184" s="3849" t="n"/>
      <c r="W184" s="3849" t="n"/>
      <c r="X184" s="3849" t="n"/>
      <c r="Y184" s="3849" t="n"/>
      <c r="Z184" s="3849" t="n"/>
      <c r="AA184" s="3849" t="n"/>
      <c r="AB184" s="3849" t="n"/>
      <c r="AC184" s="3849" t="n"/>
      <c r="AD184" s="3849" t="n"/>
      <c r="AE184" s="3849" t="n"/>
      <c r="AF184" s="3849" t="n"/>
      <c r="AG184" s="3849" t="n"/>
      <c r="AH184" s="3849" t="n"/>
      <c r="AI184" s="3849" t="n"/>
      <c r="AJ184" s="3849" t="n"/>
      <c r="AK184" s="3849" t="n"/>
      <c r="AL184" s="3849" t="n"/>
      <c r="AM184" s="3849" t="n"/>
      <c r="AN184" s="3849" t="n"/>
      <c r="AO184" s="3849" t="n"/>
      <c r="AP184" s="3849" t="n"/>
      <c r="AQ184" s="3849" t="n"/>
      <c r="AR184" s="3849" t="n"/>
      <c r="AS184" s="3849" t="n"/>
      <c r="AT184" s="3849" t="n"/>
      <c r="AU184" s="3849" t="n"/>
      <c r="AV184" s="3849" t="n"/>
      <c r="AW184" s="3849" t="n"/>
      <c r="AX184" s="3849" t="n"/>
      <c r="AY184" s="3849" t="n"/>
      <c r="AZ184" s="3849" t="n"/>
      <c r="BA184" s="367" t="n"/>
      <c r="BB184" s="362" t="n"/>
    </row>
    <row customFormat="1" customHeight="1" ht="30" r="185" s="363">
      <c r="A185" s="366" t="n"/>
      <c r="B185" s="367" t="n"/>
      <c r="C185" s="368" t="n"/>
      <c r="D185" s="3849" t="n"/>
      <c r="E185" s="3849" t="n"/>
      <c r="F185" s="3849" t="n"/>
      <c r="G185" s="3849" t="n"/>
      <c r="H185" s="3849" t="n"/>
      <c r="I185" s="3849" t="n"/>
      <c r="J185" s="3849" t="n"/>
      <c r="K185" s="3849" t="n"/>
      <c r="L185" s="3849" t="n"/>
      <c r="M185" s="3849" t="n"/>
      <c r="N185" s="3849" t="n"/>
      <c r="O185" s="3849" t="n"/>
      <c r="P185" s="367" t="n"/>
      <c r="Q185" s="3849" t="n"/>
      <c r="R185" s="3849" t="n"/>
      <c r="S185" s="3849" t="n"/>
      <c r="T185" s="3849" t="n"/>
      <c r="U185" s="3849" t="n"/>
      <c r="V185" s="3849" t="n"/>
      <c r="W185" s="3849" t="n"/>
      <c r="X185" s="3849" t="n"/>
      <c r="Y185" s="3849" t="n"/>
      <c r="Z185" s="3849" t="n"/>
      <c r="AA185" s="3849" t="n"/>
      <c r="AB185" s="3849" t="n"/>
      <c r="AC185" s="3849" t="n"/>
      <c r="AD185" s="3849" t="n"/>
      <c r="AE185" s="3849" t="n"/>
      <c r="AF185" s="3849" t="n"/>
      <c r="AG185" s="3849" t="n"/>
      <c r="AH185" s="3849" t="n"/>
      <c r="AI185" s="3849" t="n"/>
      <c r="AJ185" s="3849" t="n"/>
      <c r="AK185" s="3849" t="n"/>
      <c r="AL185" s="3849" t="n"/>
      <c r="AM185" s="3849" t="n"/>
      <c r="AN185" s="3849" t="n"/>
      <c r="AO185" s="3849" t="n"/>
      <c r="AP185" s="3849" t="n"/>
      <c r="AQ185" s="3849" t="n"/>
      <c r="AR185" s="3849" t="n"/>
      <c r="AS185" s="3849" t="n"/>
      <c r="AT185" s="3849" t="n"/>
      <c r="AU185" s="3849" t="n"/>
      <c r="AV185" s="3849" t="n"/>
      <c r="AW185" s="3849" t="n"/>
      <c r="AX185" s="3849" t="n"/>
      <c r="AY185" s="3849" t="n"/>
      <c r="AZ185" s="3849" t="n"/>
      <c r="BA185" s="367" t="n"/>
      <c r="BB185" s="362" t="n"/>
    </row>
    <row customFormat="1" customHeight="1" ht="30" r="186" s="363">
      <c r="A186" s="366" t="n"/>
      <c r="B186" s="367" t="n"/>
      <c r="C186" s="368" t="n"/>
      <c r="D186" s="3849" t="n"/>
      <c r="E186" s="3849" t="n"/>
      <c r="F186" s="3849" t="n"/>
      <c r="G186" s="3849" t="n"/>
      <c r="H186" s="3849" t="n"/>
      <c r="I186" s="3849" t="n"/>
      <c r="J186" s="3849" t="n"/>
      <c r="K186" s="3849" t="n"/>
      <c r="L186" s="3849" t="n"/>
      <c r="M186" s="3849" t="n"/>
      <c r="N186" s="3849" t="n"/>
      <c r="O186" s="3849" t="n"/>
      <c r="P186" s="367" t="n"/>
      <c r="Q186" s="3849" t="n"/>
      <c r="R186" s="3849" t="n"/>
      <c r="S186" s="3849" t="n"/>
      <c r="T186" s="3849" t="n"/>
      <c r="U186" s="3849" t="n"/>
      <c r="V186" s="3849" t="n"/>
      <c r="W186" s="3849" t="n"/>
      <c r="X186" s="3849" t="n"/>
      <c r="Y186" s="3849" t="n"/>
      <c r="Z186" s="3849" t="n"/>
      <c r="AA186" s="3849" t="n"/>
      <c r="AB186" s="3849" t="n"/>
      <c r="AC186" s="3849" t="n"/>
      <c r="AD186" s="3849" t="n"/>
      <c r="AE186" s="3849" t="n"/>
      <c r="AF186" s="3849" t="n"/>
      <c r="AG186" s="3849" t="n"/>
      <c r="AH186" s="3849" t="n"/>
      <c r="AI186" s="3849" t="n"/>
      <c r="AJ186" s="3849" t="n"/>
      <c r="AK186" s="3849" t="n"/>
      <c r="AL186" s="3849" t="n"/>
      <c r="AM186" s="3849" t="n"/>
      <c r="AN186" s="3849" t="n"/>
      <c r="AO186" s="3849" t="n"/>
      <c r="AP186" s="3849" t="n"/>
      <c r="AQ186" s="3849" t="n"/>
      <c r="AR186" s="3849" t="n"/>
      <c r="AS186" s="3849" t="n"/>
      <c r="AT186" s="3849" t="n"/>
      <c r="AU186" s="3849" t="n"/>
      <c r="AV186" s="3849" t="n"/>
      <c r="AW186" s="3849" t="n"/>
      <c r="AX186" s="3849" t="n"/>
      <c r="AY186" s="3849" t="n"/>
      <c r="AZ186" s="3849" t="n"/>
      <c r="BA186" s="367" t="n"/>
      <c r="BB186" s="362" t="n"/>
    </row>
    <row customFormat="1" customHeight="1" ht="30" r="187" s="363">
      <c r="A187" s="366" t="n"/>
      <c r="B187" s="367" t="n"/>
      <c r="C187" s="368" t="n"/>
      <c r="D187" s="3849" t="n"/>
      <c r="E187" s="3849" t="n"/>
      <c r="F187" s="3849" t="n"/>
      <c r="G187" s="3849" t="n"/>
      <c r="H187" s="3849" t="n"/>
      <c r="I187" s="3849" t="n"/>
      <c r="J187" s="3849" t="n"/>
      <c r="K187" s="3849" t="n"/>
      <c r="L187" s="3849" t="n"/>
      <c r="M187" s="3849" t="n"/>
      <c r="N187" s="3849" t="n"/>
      <c r="O187" s="3849" t="n"/>
      <c r="P187" s="367" t="n"/>
      <c r="Q187" s="3849" t="n"/>
      <c r="R187" s="3849" t="n"/>
      <c r="S187" s="3849" t="n"/>
      <c r="T187" s="3849" t="n"/>
      <c r="U187" s="3849" t="n"/>
      <c r="V187" s="3849" t="n"/>
      <c r="W187" s="3849" t="n"/>
      <c r="X187" s="3849" t="n"/>
      <c r="Y187" s="3849" t="n"/>
      <c r="Z187" s="3849" t="n"/>
      <c r="AA187" s="3849" t="n"/>
      <c r="AB187" s="3849" t="n"/>
      <c r="AC187" s="3849" t="n"/>
      <c r="AD187" s="3849" t="n"/>
      <c r="AE187" s="3849" t="n"/>
      <c r="AF187" s="3849" t="n"/>
      <c r="AG187" s="3849" t="n"/>
      <c r="AH187" s="3849" t="n"/>
      <c r="AI187" s="3849" t="n"/>
      <c r="AJ187" s="3849" t="n"/>
      <c r="AK187" s="3849" t="n"/>
      <c r="AL187" s="3849" t="n"/>
      <c r="AM187" s="3849" t="n"/>
      <c r="AN187" s="3849" t="n"/>
      <c r="AO187" s="3849" t="n"/>
      <c r="AP187" s="3849" t="n"/>
      <c r="AQ187" s="3849" t="n"/>
      <c r="AR187" s="3849" t="n"/>
      <c r="AS187" s="3849" t="n"/>
      <c r="AT187" s="3849" t="n"/>
      <c r="AU187" s="3849" t="n"/>
      <c r="AV187" s="3849" t="n"/>
      <c r="AW187" s="3849" t="n"/>
      <c r="AX187" s="3849" t="n"/>
      <c r="AY187" s="3849" t="n"/>
      <c r="AZ187" s="3849" t="n"/>
      <c r="BA187" s="367" t="n"/>
      <c r="BB187" s="362" t="n"/>
    </row>
    <row customFormat="1" customHeight="1" ht="30" r="188" s="363">
      <c r="A188" s="366" t="n"/>
      <c r="B188" s="367" t="n"/>
      <c r="C188" s="368" t="n"/>
      <c r="D188" s="3849" t="n"/>
      <c r="E188" s="3849" t="n"/>
      <c r="F188" s="3849" t="n"/>
      <c r="G188" s="3849" t="n"/>
      <c r="H188" s="3849" t="n"/>
      <c r="I188" s="3849" t="n"/>
      <c r="J188" s="3849" t="n"/>
      <c r="K188" s="3849" t="n"/>
      <c r="L188" s="3849" t="n"/>
      <c r="M188" s="3849" t="n"/>
      <c r="N188" s="3849" t="n"/>
      <c r="O188" s="3849" t="n"/>
      <c r="P188" s="367" t="n"/>
      <c r="Q188" s="3849" t="n"/>
      <c r="R188" s="3849" t="n"/>
      <c r="S188" s="3849" t="n"/>
      <c r="T188" s="3849" t="n"/>
      <c r="U188" s="3849" t="n"/>
      <c r="V188" s="3849" t="n"/>
      <c r="W188" s="3849" t="n"/>
      <c r="X188" s="3849" t="n"/>
      <c r="Y188" s="3849" t="n"/>
      <c r="Z188" s="3849" t="n"/>
      <c r="AA188" s="3849" t="n"/>
      <c r="AB188" s="3849" t="n"/>
      <c r="AC188" s="3849" t="n"/>
      <c r="AD188" s="3849" t="n"/>
      <c r="AE188" s="3849" t="n"/>
      <c r="AF188" s="3849" t="n"/>
      <c r="AG188" s="3849" t="n"/>
      <c r="AH188" s="3849" t="n"/>
      <c r="AI188" s="3849" t="n"/>
      <c r="AJ188" s="3849" t="n"/>
      <c r="AK188" s="3849" t="n"/>
      <c r="AL188" s="3849" t="n"/>
      <c r="AM188" s="3849" t="n"/>
      <c r="AN188" s="3849" t="n"/>
      <c r="AO188" s="3849" t="n"/>
      <c r="AP188" s="3849" t="n"/>
      <c r="AQ188" s="3849" t="n"/>
      <c r="AR188" s="3849" t="n"/>
      <c r="AS188" s="3849" t="n"/>
      <c r="AT188" s="3849" t="n"/>
      <c r="AU188" s="3849" t="n"/>
      <c r="AV188" s="3849" t="n"/>
      <c r="AW188" s="3849" t="n"/>
      <c r="AX188" s="3849" t="n"/>
      <c r="AY188" s="3849" t="n"/>
      <c r="AZ188" s="3849" t="n"/>
      <c r="BA188" s="367" t="n"/>
      <c r="BB188" s="362" t="n"/>
    </row>
    <row customFormat="1" customHeight="1" ht="30" r="189" s="363">
      <c r="A189" s="366" t="n"/>
      <c r="B189" s="367" t="n"/>
      <c r="C189" s="368" t="n"/>
      <c r="D189" s="3849" t="n"/>
      <c r="E189" s="3849" t="n"/>
      <c r="F189" s="3849" t="n"/>
      <c r="G189" s="3849" t="n"/>
      <c r="H189" s="3849" t="n"/>
      <c r="I189" s="3849" t="n"/>
      <c r="J189" s="3849" t="n"/>
      <c r="K189" s="3849" t="n"/>
      <c r="L189" s="3849" t="n"/>
      <c r="M189" s="3849" t="n"/>
      <c r="N189" s="3849" t="n"/>
      <c r="O189" s="3849" t="n"/>
      <c r="P189" s="367" t="n"/>
      <c r="Q189" s="3849" t="n"/>
      <c r="R189" s="3849" t="n"/>
      <c r="S189" s="3849" t="n"/>
      <c r="T189" s="3849" t="n"/>
      <c r="U189" s="3849" t="n"/>
      <c r="V189" s="3849" t="n"/>
      <c r="W189" s="3849" t="n"/>
      <c r="X189" s="3849" t="n"/>
      <c r="Y189" s="3849" t="n"/>
      <c r="Z189" s="3849" t="n"/>
      <c r="AA189" s="3849" t="n"/>
      <c r="AB189" s="3849" t="n"/>
      <c r="AC189" s="3849" t="n"/>
      <c r="AD189" s="3849" t="n"/>
      <c r="AE189" s="3849" t="n"/>
      <c r="AF189" s="3849" t="n"/>
      <c r="AG189" s="3849" t="n"/>
      <c r="AH189" s="3849" t="n"/>
      <c r="AI189" s="3849" t="n"/>
      <c r="AJ189" s="3849" t="n"/>
      <c r="AK189" s="3849" t="n"/>
      <c r="AL189" s="3849" t="n"/>
      <c r="AM189" s="3849" t="n"/>
      <c r="AN189" s="3849" t="n"/>
      <c r="AO189" s="3849" t="n"/>
      <c r="AP189" s="3849" t="n"/>
      <c r="AQ189" s="3849" t="n"/>
      <c r="AR189" s="3849" t="n"/>
      <c r="AS189" s="3849" t="n"/>
      <c r="AT189" s="3849" t="n"/>
      <c r="AU189" s="3849" t="n"/>
      <c r="AV189" s="3849" t="n"/>
      <c r="AW189" s="3849" t="n"/>
      <c r="AX189" s="3849" t="n"/>
      <c r="AY189" s="3849" t="n"/>
      <c r="AZ189" s="3849" t="n"/>
      <c r="BA189" s="367" t="n"/>
      <c r="BB189" s="362" t="n"/>
    </row>
    <row customFormat="1" customHeight="1" ht="30" r="190" s="363">
      <c r="A190" s="366" t="n"/>
      <c r="B190" s="367" t="n"/>
      <c r="C190" s="368" t="n"/>
      <c r="D190" s="3849" t="n"/>
      <c r="E190" s="3849" t="n"/>
      <c r="F190" s="3849" t="n"/>
      <c r="G190" s="3849" t="n"/>
      <c r="H190" s="3849" t="n"/>
      <c r="I190" s="3849" t="n"/>
      <c r="J190" s="3849" t="n"/>
      <c r="K190" s="3849" t="n"/>
      <c r="L190" s="3849" t="n"/>
      <c r="M190" s="3849" t="n"/>
      <c r="N190" s="3849" t="n"/>
      <c r="O190" s="3849" t="n"/>
      <c r="P190" s="367" t="n"/>
      <c r="Q190" s="3849" t="n"/>
      <c r="R190" s="3849" t="n"/>
      <c r="S190" s="3849" t="n"/>
      <c r="T190" s="3849" t="n"/>
      <c r="U190" s="3849" t="n"/>
      <c r="V190" s="3849" t="n"/>
      <c r="W190" s="3849" t="n"/>
      <c r="X190" s="3849" t="n"/>
      <c r="Y190" s="3849" t="n"/>
      <c r="Z190" s="3849" t="n"/>
      <c r="AA190" s="3849" t="n"/>
      <c r="AB190" s="3849" t="n"/>
      <c r="AC190" s="3849" t="n"/>
      <c r="AD190" s="3849" t="n"/>
      <c r="AE190" s="3849" t="n"/>
      <c r="AF190" s="3849" t="n"/>
      <c r="AG190" s="3849" t="n"/>
      <c r="AH190" s="3849" t="n"/>
      <c r="AI190" s="3849" t="n"/>
      <c r="AJ190" s="3849" t="n"/>
      <c r="AK190" s="3849" t="n"/>
      <c r="AL190" s="3849" t="n"/>
      <c r="AM190" s="3849" t="n"/>
      <c r="AN190" s="3849" t="n"/>
      <c r="AO190" s="3849" t="n"/>
      <c r="AP190" s="3849" t="n"/>
      <c r="AQ190" s="3849" t="n"/>
      <c r="AR190" s="3849" t="n"/>
      <c r="AS190" s="3849" t="n"/>
      <c r="AT190" s="3849" t="n"/>
      <c r="AU190" s="3849" t="n"/>
      <c r="AV190" s="3849" t="n"/>
      <c r="AW190" s="3849" t="n"/>
      <c r="AX190" s="3849" t="n"/>
      <c r="AY190" s="3849" t="n"/>
      <c r="AZ190" s="3849" t="n"/>
      <c r="BA190" s="367" t="n"/>
      <c r="BB190" s="362" t="n"/>
    </row>
    <row customFormat="1" customHeight="1" ht="30" r="191" s="363">
      <c r="A191" s="366" t="n"/>
      <c r="B191" s="367" t="n"/>
      <c r="C191" s="368" t="n"/>
      <c r="D191" s="3849" t="n"/>
      <c r="E191" s="3849" t="n"/>
      <c r="F191" s="3849" t="n"/>
      <c r="G191" s="3849" t="n"/>
      <c r="H191" s="3849" t="n"/>
      <c r="I191" s="3849" t="n"/>
      <c r="J191" s="3849" t="n"/>
      <c r="K191" s="3849" t="n"/>
      <c r="L191" s="3849" t="n"/>
      <c r="M191" s="3849" t="n"/>
      <c r="N191" s="3849" t="n"/>
      <c r="O191" s="3849" t="n"/>
      <c r="P191" s="367" t="n"/>
      <c r="Q191" s="3849" t="n"/>
      <c r="R191" s="3849" t="n"/>
      <c r="S191" s="3849" t="n"/>
      <c r="T191" s="3849" t="n"/>
      <c r="U191" s="3849" t="n"/>
      <c r="V191" s="3849" t="n"/>
      <c r="W191" s="3849" t="n"/>
      <c r="X191" s="3849" t="n"/>
      <c r="Y191" s="3849" t="n"/>
      <c r="Z191" s="3849" t="n"/>
      <c r="AA191" s="3849" t="n"/>
      <c r="AB191" s="3849" t="n"/>
      <c r="AC191" s="3849" t="n"/>
      <c r="AD191" s="3849" t="n"/>
      <c r="AE191" s="3849" t="n"/>
      <c r="AF191" s="3849" t="n"/>
      <c r="AG191" s="3849" t="n"/>
      <c r="AH191" s="3849" t="n"/>
      <c r="AI191" s="3849" t="n"/>
      <c r="AJ191" s="3849" t="n"/>
      <c r="AK191" s="3849" t="n"/>
      <c r="AL191" s="3849" t="n"/>
      <c r="AM191" s="3849" t="n"/>
      <c r="AN191" s="3849" t="n"/>
      <c r="AO191" s="3849" t="n"/>
      <c r="AP191" s="3849" t="n"/>
      <c r="AQ191" s="3849" t="n"/>
      <c r="AR191" s="3849" t="n"/>
      <c r="AS191" s="3849" t="n"/>
      <c r="AT191" s="3849" t="n"/>
      <c r="AU191" s="3849" t="n"/>
      <c r="AV191" s="3849" t="n"/>
      <c r="AW191" s="3849" t="n"/>
      <c r="AX191" s="3849" t="n"/>
      <c r="AY191" s="3849" t="n"/>
      <c r="AZ191" s="3849" t="n"/>
      <c r="BA191" s="367" t="n"/>
      <c r="BB191" s="362" t="n"/>
    </row>
    <row customFormat="1" customHeight="1" ht="30" r="192" s="363">
      <c r="A192" s="366" t="n"/>
      <c r="B192" s="367" t="n"/>
      <c r="C192" s="368" t="n"/>
      <c r="D192" s="3849" t="n"/>
      <c r="E192" s="3849" t="n"/>
      <c r="F192" s="3849" t="n"/>
      <c r="G192" s="3849" t="n"/>
      <c r="H192" s="3849" t="n"/>
      <c r="I192" s="3849" t="n"/>
      <c r="J192" s="3849" t="n"/>
      <c r="K192" s="3849" t="n"/>
      <c r="L192" s="3849" t="n"/>
      <c r="M192" s="3849" t="n"/>
      <c r="N192" s="3849" t="n"/>
      <c r="O192" s="3849" t="n"/>
      <c r="P192" s="367" t="n"/>
      <c r="Q192" s="3849" t="n"/>
      <c r="R192" s="3849" t="n"/>
      <c r="S192" s="3849" t="n"/>
      <c r="T192" s="3849" t="n"/>
      <c r="U192" s="3849" t="n"/>
      <c r="V192" s="3849" t="n"/>
      <c r="W192" s="3849" t="n"/>
      <c r="X192" s="3849" t="n"/>
      <c r="Y192" s="3849" t="n"/>
      <c r="Z192" s="3849" t="n"/>
      <c r="AA192" s="3849" t="n"/>
      <c r="AB192" s="3849" t="n"/>
      <c r="AC192" s="3849" t="n"/>
      <c r="AD192" s="3849" t="n"/>
      <c r="AE192" s="3849" t="n"/>
      <c r="AF192" s="3849" t="n"/>
      <c r="AG192" s="3849" t="n"/>
      <c r="AH192" s="3849" t="n"/>
      <c r="AI192" s="3849" t="n"/>
      <c r="AJ192" s="3849" t="n"/>
      <c r="AK192" s="3849" t="n"/>
      <c r="AL192" s="3849" t="n"/>
      <c r="AM192" s="3849" t="n"/>
      <c r="AN192" s="3849" t="n"/>
      <c r="AO192" s="3849" t="n"/>
      <c r="AP192" s="3849" t="n"/>
      <c r="AQ192" s="3849" t="n"/>
      <c r="AR192" s="3849" t="n"/>
      <c r="AS192" s="3849" t="n"/>
      <c r="AT192" s="3849" t="n"/>
      <c r="AU192" s="3849" t="n"/>
      <c r="AV192" s="3849" t="n"/>
      <c r="AW192" s="3849" t="n"/>
      <c r="AX192" s="3849" t="n"/>
      <c r="AY192" s="3849" t="n"/>
      <c r="AZ192" s="3849" t="n"/>
      <c r="BA192" s="367" t="n"/>
      <c r="BB192" s="362" t="n"/>
    </row>
    <row customFormat="1" customHeight="1" ht="30" r="193" s="363">
      <c r="A193" s="366" t="n"/>
      <c r="B193" s="367" t="n"/>
      <c r="C193" s="368" t="n"/>
      <c r="D193" s="3849" t="n"/>
      <c r="E193" s="3849" t="n"/>
      <c r="F193" s="3849" t="n"/>
      <c r="G193" s="3849" t="n"/>
      <c r="H193" s="3849" t="n"/>
      <c r="I193" s="3849" t="n"/>
      <c r="J193" s="3849" t="n"/>
      <c r="K193" s="3849" t="n"/>
      <c r="L193" s="3849" t="n"/>
      <c r="M193" s="3849" t="n"/>
      <c r="N193" s="3849" t="n"/>
      <c r="O193" s="3849" t="n"/>
      <c r="P193" s="367" t="n"/>
      <c r="Q193" s="3849" t="n"/>
      <c r="R193" s="3849" t="n"/>
      <c r="S193" s="3849" t="n"/>
      <c r="T193" s="3849" t="n"/>
      <c r="U193" s="3849" t="n"/>
      <c r="V193" s="3849" t="n"/>
      <c r="W193" s="3849" t="n"/>
      <c r="X193" s="3849" t="n"/>
      <c r="Y193" s="3849" t="n"/>
      <c r="Z193" s="3849" t="n"/>
      <c r="AA193" s="3849" t="n"/>
      <c r="AB193" s="3849" t="n"/>
      <c r="AC193" s="3849" t="n"/>
      <c r="AD193" s="3849" t="n"/>
      <c r="AE193" s="3849" t="n"/>
      <c r="AF193" s="3849" t="n"/>
      <c r="AG193" s="3849" t="n"/>
      <c r="AH193" s="3849" t="n"/>
      <c r="AI193" s="3849" t="n"/>
      <c r="AJ193" s="3849" t="n"/>
      <c r="AK193" s="3849" t="n"/>
      <c r="AL193" s="3849" t="n"/>
      <c r="AM193" s="3849" t="n"/>
      <c r="AN193" s="3849" t="n"/>
      <c r="AO193" s="3849" t="n"/>
      <c r="AP193" s="3849" t="n"/>
      <c r="AQ193" s="3849" t="n"/>
      <c r="AR193" s="3849" t="n"/>
      <c r="AS193" s="3849" t="n"/>
      <c r="AT193" s="3849" t="n"/>
      <c r="AU193" s="3849" t="n"/>
      <c r="AV193" s="3849" t="n"/>
      <c r="AW193" s="3849" t="n"/>
      <c r="AX193" s="3849" t="n"/>
      <c r="AY193" s="3849" t="n"/>
      <c r="AZ193" s="3849" t="n"/>
      <c r="BA193" s="367" t="n"/>
      <c r="BB193" s="362" t="n"/>
    </row>
    <row customFormat="1" customHeight="1" ht="30" r="194" s="363">
      <c r="A194" s="366" t="n"/>
      <c r="B194" s="367" t="n"/>
      <c r="C194" s="368" t="n"/>
      <c r="D194" s="3849" t="n"/>
      <c r="E194" s="3849" t="n"/>
      <c r="F194" s="3849" t="n"/>
      <c r="G194" s="3849" t="n"/>
      <c r="H194" s="3849" t="n"/>
      <c r="I194" s="3849" t="n"/>
      <c r="J194" s="3849" t="n"/>
      <c r="K194" s="3849" t="n"/>
      <c r="L194" s="3849" t="n"/>
      <c r="M194" s="3849" t="n"/>
      <c r="N194" s="3849" t="n"/>
      <c r="O194" s="3849" t="n"/>
      <c r="P194" s="367" t="n"/>
      <c r="Q194" s="3849" t="n"/>
      <c r="R194" s="3849" t="n"/>
      <c r="S194" s="3849" t="n"/>
      <c r="T194" s="3849" t="n"/>
      <c r="U194" s="3849" t="n"/>
      <c r="V194" s="3849" t="n"/>
      <c r="W194" s="3849" t="n"/>
      <c r="X194" s="3849" t="n"/>
      <c r="Y194" s="3849" t="n"/>
      <c r="Z194" s="3849" t="n"/>
      <c r="AA194" s="3849" t="n"/>
      <c r="AB194" s="3849" t="n"/>
      <c r="AC194" s="3849" t="n"/>
      <c r="AD194" s="3849" t="n"/>
      <c r="AE194" s="3849" t="n"/>
      <c r="AF194" s="3849" t="n"/>
      <c r="AG194" s="3849" t="n"/>
      <c r="AH194" s="3849" t="n"/>
      <c r="AI194" s="3849" t="n"/>
      <c r="AJ194" s="3849" t="n"/>
      <c r="AK194" s="3849" t="n"/>
      <c r="AL194" s="3849" t="n"/>
      <c r="AM194" s="3849" t="n"/>
      <c r="AN194" s="3849" t="n"/>
      <c r="AO194" s="3849" t="n"/>
      <c r="AP194" s="3849" t="n"/>
      <c r="AQ194" s="3849" t="n"/>
      <c r="AR194" s="3849" t="n"/>
      <c r="AS194" s="3849" t="n"/>
      <c r="AT194" s="3849" t="n"/>
      <c r="AU194" s="3849" t="n"/>
      <c r="AV194" s="3849" t="n"/>
      <c r="AW194" s="3849" t="n"/>
      <c r="AX194" s="3849" t="n"/>
      <c r="AY194" s="3849" t="n"/>
      <c r="AZ194" s="3849" t="n"/>
      <c r="BA194" s="367" t="n"/>
      <c r="BB194" s="362" t="n"/>
    </row>
    <row customFormat="1" customHeight="1" ht="30" r="195" s="363">
      <c r="A195" s="366" t="n"/>
      <c r="B195" s="367" t="n"/>
      <c r="C195" s="368" t="n"/>
      <c r="D195" s="3849" t="n"/>
      <c r="E195" s="3849" t="n"/>
      <c r="F195" s="3849" t="n"/>
      <c r="G195" s="3849" t="n"/>
      <c r="H195" s="3849" t="n"/>
      <c r="I195" s="3849" t="n"/>
      <c r="J195" s="3849" t="n"/>
      <c r="K195" s="3849" t="n"/>
      <c r="L195" s="3849" t="n"/>
      <c r="M195" s="3849" t="n"/>
      <c r="N195" s="3849" t="n"/>
      <c r="O195" s="3849" t="n"/>
      <c r="P195" s="367" t="n"/>
      <c r="Q195" s="3849" t="n"/>
      <c r="R195" s="3849" t="n"/>
      <c r="S195" s="3849" t="n"/>
      <c r="T195" s="3849" t="n"/>
      <c r="U195" s="3849" t="n"/>
      <c r="V195" s="3849" t="n"/>
      <c r="W195" s="3849" t="n"/>
      <c r="X195" s="3849" t="n"/>
      <c r="Y195" s="3849" t="n"/>
      <c r="Z195" s="3849" t="n"/>
      <c r="AA195" s="3849" t="n"/>
      <c r="AB195" s="3849" t="n"/>
      <c r="AC195" s="3849" t="n"/>
      <c r="AD195" s="3849" t="n"/>
      <c r="AE195" s="3849" t="n"/>
      <c r="AF195" s="3849" t="n"/>
      <c r="AG195" s="3849" t="n"/>
      <c r="AH195" s="3849" t="n"/>
      <c r="AI195" s="3849" t="n"/>
      <c r="AJ195" s="3849" t="n"/>
      <c r="AK195" s="3849" t="n"/>
      <c r="AL195" s="3849" t="n"/>
      <c r="AM195" s="3849" t="n"/>
      <c r="AN195" s="3849" t="n"/>
      <c r="AO195" s="3849" t="n"/>
      <c r="AP195" s="3849" t="n"/>
      <c r="AQ195" s="3849" t="n"/>
      <c r="AR195" s="3849" t="n"/>
      <c r="AS195" s="3849" t="n"/>
      <c r="AT195" s="3849" t="n"/>
      <c r="AU195" s="3849" t="n"/>
      <c r="AV195" s="3849" t="n"/>
      <c r="AW195" s="3849" t="n"/>
      <c r="AX195" s="3849" t="n"/>
      <c r="AY195" s="3849" t="n"/>
      <c r="AZ195" s="3849" t="n"/>
      <c r="BA195" s="367" t="n"/>
      <c r="BB195" s="362" t="n"/>
    </row>
    <row customFormat="1" customHeight="1" ht="30" r="196" s="363">
      <c r="A196" s="366" t="n"/>
      <c r="B196" s="367" t="n"/>
      <c r="C196" s="368" t="n"/>
      <c r="D196" s="3849" t="n"/>
      <c r="E196" s="3849" t="n"/>
      <c r="F196" s="3849" t="n"/>
      <c r="G196" s="3849" t="n"/>
      <c r="H196" s="3849" t="n"/>
      <c r="I196" s="3849" t="n"/>
      <c r="J196" s="3849" t="n"/>
      <c r="K196" s="3849" t="n"/>
      <c r="L196" s="3849" t="n"/>
      <c r="M196" s="3849" t="n"/>
      <c r="N196" s="3849" t="n"/>
      <c r="O196" s="3849" t="n"/>
      <c r="P196" s="367" t="n"/>
      <c r="Q196" s="3849" t="n"/>
      <c r="R196" s="3849" t="n"/>
      <c r="S196" s="3849" t="n"/>
      <c r="T196" s="3849" t="n"/>
      <c r="U196" s="3849" t="n"/>
      <c r="V196" s="3849" t="n"/>
      <c r="W196" s="3849" t="n"/>
      <c r="X196" s="3849" t="n"/>
      <c r="Y196" s="3849" t="n"/>
      <c r="Z196" s="3849" t="n"/>
      <c r="AA196" s="3849" t="n"/>
      <c r="AB196" s="3849" t="n"/>
      <c r="AC196" s="3849" t="n"/>
      <c r="AD196" s="3849" t="n"/>
      <c r="AE196" s="3849" t="n"/>
      <c r="AF196" s="3849" t="n"/>
      <c r="AG196" s="3849" t="n"/>
      <c r="AH196" s="3849" t="n"/>
      <c r="AI196" s="3849" t="n"/>
      <c r="AJ196" s="3849" t="n"/>
      <c r="AK196" s="3849" t="n"/>
      <c r="AL196" s="3849" t="n"/>
      <c r="AM196" s="3849" t="n"/>
      <c r="AN196" s="3849" t="n"/>
      <c r="AO196" s="3849" t="n"/>
      <c r="AP196" s="3849" t="n"/>
      <c r="AQ196" s="3849" t="n"/>
      <c r="AR196" s="3849" t="n"/>
      <c r="AS196" s="3849" t="n"/>
      <c r="AT196" s="3849" t="n"/>
      <c r="AU196" s="3849" t="n"/>
      <c r="AV196" s="3849" t="n"/>
      <c r="AW196" s="3849" t="n"/>
      <c r="AX196" s="3849" t="n"/>
      <c r="AY196" s="3849" t="n"/>
      <c r="AZ196" s="3849" t="n"/>
      <c r="BA196" s="367" t="n"/>
      <c r="BB196" s="362" t="n"/>
    </row>
    <row customFormat="1" customHeight="1" ht="30" r="197" s="363">
      <c r="A197" s="366" t="n"/>
      <c r="B197" s="367" t="n"/>
      <c r="C197" s="368" t="n"/>
      <c r="D197" s="3849" t="n"/>
      <c r="E197" s="3849" t="n"/>
      <c r="F197" s="3849" t="n"/>
      <c r="G197" s="3849" t="n"/>
      <c r="H197" s="3849" t="n"/>
      <c r="I197" s="3849" t="n"/>
      <c r="J197" s="3849" t="n"/>
      <c r="K197" s="3849" t="n"/>
      <c r="L197" s="3849" t="n"/>
      <c r="M197" s="3849" t="n"/>
      <c r="N197" s="3849" t="n"/>
      <c r="O197" s="3849" t="n"/>
      <c r="P197" s="367" t="n"/>
      <c r="Q197" s="3849" t="n"/>
      <c r="R197" s="3849" t="n"/>
      <c r="S197" s="3849" t="n"/>
      <c r="T197" s="3849" t="n"/>
      <c r="U197" s="3849" t="n"/>
      <c r="V197" s="3849" t="n"/>
      <c r="W197" s="3849" t="n"/>
      <c r="X197" s="3849" t="n"/>
      <c r="Y197" s="3849" t="n"/>
      <c r="Z197" s="3849" t="n"/>
      <c r="AA197" s="3849" t="n"/>
      <c r="AB197" s="3849" t="n"/>
      <c r="AC197" s="3849" t="n"/>
      <c r="AD197" s="3849" t="n"/>
      <c r="AE197" s="3849" t="n"/>
      <c r="AF197" s="3849" t="n"/>
      <c r="AG197" s="3849" t="n"/>
      <c r="AH197" s="3849" t="n"/>
      <c r="AI197" s="3849" t="n"/>
      <c r="AJ197" s="3849" t="n"/>
      <c r="AK197" s="3849" t="n"/>
      <c r="AL197" s="3849" t="n"/>
      <c r="AM197" s="3849" t="n"/>
      <c r="AN197" s="3849" t="n"/>
      <c r="AO197" s="3849" t="n"/>
      <c r="AP197" s="3849" t="n"/>
      <c r="AQ197" s="3849" t="n"/>
      <c r="AR197" s="3849" t="n"/>
      <c r="AS197" s="3849" t="n"/>
      <c r="AT197" s="3849" t="n"/>
      <c r="AU197" s="3849" t="n"/>
      <c r="AV197" s="3849" t="n"/>
      <c r="AW197" s="3849" t="n"/>
      <c r="AX197" s="3849" t="n"/>
      <c r="AY197" s="3849" t="n"/>
      <c r="AZ197" s="3849" t="n"/>
      <c r="BA197" s="367" t="n"/>
      <c r="BB197" s="362" t="n"/>
    </row>
    <row customFormat="1" customHeight="1" ht="30" r="198" s="363">
      <c r="A198" s="366" t="n"/>
      <c r="B198" s="367" t="n"/>
      <c r="C198" s="368" t="n"/>
      <c r="D198" s="3849" t="n"/>
      <c r="E198" s="3849" t="n"/>
      <c r="F198" s="3849" t="n"/>
      <c r="G198" s="3849" t="n"/>
      <c r="H198" s="3849" t="n"/>
      <c r="I198" s="3849" t="n"/>
      <c r="J198" s="3849" t="n"/>
      <c r="K198" s="3849" t="n"/>
      <c r="L198" s="3849" t="n"/>
      <c r="M198" s="3849" t="n"/>
      <c r="N198" s="3849" t="n"/>
      <c r="O198" s="3849" t="n"/>
      <c r="P198" s="367" t="n"/>
      <c r="Q198" s="3849" t="n"/>
      <c r="R198" s="3849" t="n"/>
      <c r="S198" s="3849" t="n"/>
      <c r="T198" s="3849" t="n"/>
      <c r="U198" s="3849" t="n"/>
      <c r="V198" s="3849" t="n"/>
      <c r="W198" s="3849" t="n"/>
      <c r="X198" s="3849" t="n"/>
      <c r="Y198" s="3849" t="n"/>
      <c r="Z198" s="3849" t="n"/>
      <c r="AA198" s="3849" t="n"/>
      <c r="AB198" s="3849" t="n"/>
      <c r="AC198" s="3849" t="n"/>
      <c r="AD198" s="3849" t="n"/>
      <c r="AE198" s="3849" t="n"/>
      <c r="AF198" s="3849" t="n"/>
      <c r="AG198" s="3849" t="n"/>
      <c r="AH198" s="3849" t="n"/>
      <c r="AI198" s="3849" t="n"/>
      <c r="AJ198" s="3849" t="n"/>
      <c r="AK198" s="3849" t="n"/>
      <c r="AL198" s="3849" t="n"/>
      <c r="AM198" s="3849" t="n"/>
      <c r="AN198" s="3849" t="n"/>
      <c r="AO198" s="3849" t="n"/>
      <c r="AP198" s="3849" t="n"/>
      <c r="AQ198" s="3849" t="n"/>
      <c r="AR198" s="3849" t="n"/>
      <c r="AS198" s="3849" t="n"/>
      <c r="AT198" s="3849" t="n"/>
      <c r="AU198" s="3849" t="n"/>
      <c r="AV198" s="3849" t="n"/>
      <c r="AW198" s="3849" t="n"/>
      <c r="AX198" s="3849" t="n"/>
      <c r="AY198" s="3849" t="n"/>
      <c r="AZ198" s="3849" t="n"/>
      <c r="BA198" s="367" t="n"/>
      <c r="BB198" s="362" t="n"/>
    </row>
    <row customFormat="1" customHeight="1" ht="30" r="199" s="363">
      <c r="A199" s="366" t="n"/>
      <c r="B199" s="367" t="n"/>
      <c r="C199" s="368" t="n"/>
      <c r="D199" s="3849" t="n"/>
      <c r="E199" s="3849" t="n"/>
      <c r="F199" s="3849" t="n"/>
      <c r="G199" s="3849" t="n"/>
      <c r="H199" s="3849" t="n"/>
      <c r="I199" s="3849" t="n"/>
      <c r="J199" s="3849" t="n"/>
      <c r="K199" s="3849" t="n"/>
      <c r="L199" s="3849" t="n"/>
      <c r="M199" s="3849" t="n"/>
      <c r="N199" s="3849" t="n"/>
      <c r="O199" s="3849" t="n"/>
      <c r="P199" s="367" t="n"/>
      <c r="Q199" s="3849" t="n"/>
      <c r="R199" s="3849" t="n"/>
      <c r="S199" s="3849" t="n"/>
      <c r="T199" s="3849" t="n"/>
      <c r="U199" s="3849" t="n"/>
      <c r="V199" s="3849" t="n"/>
      <c r="W199" s="3849" t="n"/>
      <c r="X199" s="3849" t="n"/>
      <c r="Y199" s="3849" t="n"/>
      <c r="Z199" s="3849" t="n"/>
      <c r="AA199" s="3849" t="n"/>
      <c r="AB199" s="3849" t="n"/>
      <c r="AC199" s="3849" t="n"/>
      <c r="AD199" s="3849" t="n"/>
      <c r="AE199" s="3849" t="n"/>
      <c r="AF199" s="3849" t="n"/>
      <c r="AG199" s="3849" t="n"/>
      <c r="AH199" s="3849" t="n"/>
      <c r="AI199" s="3849" t="n"/>
      <c r="AJ199" s="3849" t="n"/>
      <c r="AK199" s="3849" t="n"/>
      <c r="AL199" s="3849" t="n"/>
      <c r="AM199" s="3849" t="n"/>
      <c r="AN199" s="3849" t="n"/>
      <c r="AO199" s="3849" t="n"/>
      <c r="AP199" s="3849" t="n"/>
      <c r="AQ199" s="3849" t="n"/>
      <c r="AR199" s="3849" t="n"/>
      <c r="AS199" s="3849" t="n"/>
      <c r="AT199" s="3849" t="n"/>
      <c r="AU199" s="3849" t="n"/>
      <c r="AV199" s="3849" t="n"/>
      <c r="AW199" s="3849" t="n"/>
      <c r="AX199" s="3849" t="n"/>
      <c r="AY199" s="3849" t="n"/>
      <c r="AZ199" s="3849" t="n"/>
      <c r="BA199" s="367" t="n"/>
      <c r="BB199" s="362" t="n"/>
    </row>
    <row customFormat="1" customHeight="1" ht="30" r="200" s="363">
      <c r="A200" s="366" t="n"/>
      <c r="B200" s="367" t="n"/>
      <c r="C200" s="368" t="n"/>
      <c r="D200" s="3849" t="n"/>
      <c r="E200" s="3849" t="n"/>
      <c r="F200" s="3849" t="n"/>
      <c r="G200" s="3849" t="n"/>
      <c r="H200" s="3849" t="n"/>
      <c r="I200" s="3849" t="n"/>
      <c r="J200" s="3849" t="n"/>
      <c r="K200" s="3849" t="n"/>
      <c r="L200" s="3849" t="n"/>
      <c r="M200" s="3849" t="n"/>
      <c r="N200" s="3849" t="n"/>
      <c r="O200" s="3849" t="n"/>
      <c r="P200" s="367" t="n"/>
      <c r="Q200" s="3849" t="n"/>
      <c r="R200" s="3849" t="n"/>
      <c r="S200" s="3849" t="n"/>
      <c r="T200" s="3849" t="n"/>
      <c r="U200" s="3849" t="n"/>
      <c r="V200" s="3849" t="n"/>
      <c r="W200" s="3849" t="n"/>
      <c r="X200" s="3849" t="n"/>
      <c r="Y200" s="3849" t="n"/>
      <c r="Z200" s="3849" t="n"/>
      <c r="AA200" s="3849" t="n"/>
      <c r="AB200" s="3849" t="n"/>
      <c r="AC200" s="3849" t="n"/>
      <c r="AD200" s="3849" t="n"/>
      <c r="AE200" s="3849" t="n"/>
      <c r="AF200" s="3849" t="n"/>
      <c r="AG200" s="3849" t="n"/>
      <c r="AH200" s="3849" t="n"/>
      <c r="AI200" s="3849" t="n"/>
      <c r="AJ200" s="3849" t="n"/>
      <c r="AK200" s="3849" t="n"/>
      <c r="AL200" s="3849" t="n"/>
      <c r="AM200" s="3849" t="n"/>
      <c r="AN200" s="3849" t="n"/>
      <c r="AO200" s="3849" t="n"/>
      <c r="AP200" s="3849" t="n"/>
      <c r="AQ200" s="3849" t="n"/>
      <c r="AR200" s="3849" t="n"/>
      <c r="AS200" s="3849" t="n"/>
      <c r="AT200" s="3849" t="n"/>
      <c r="AU200" s="3849" t="n"/>
      <c r="AV200" s="3849" t="n"/>
      <c r="AW200" s="3849" t="n"/>
      <c r="AX200" s="3849" t="n"/>
      <c r="AY200" s="3849" t="n"/>
      <c r="AZ200" s="3849" t="n"/>
      <c r="BA200" s="367" t="n"/>
      <c r="BB200" s="362" t="n"/>
    </row>
    <row customFormat="1" customHeight="1" ht="30" r="201" s="363">
      <c r="A201" s="366" t="n"/>
      <c r="B201" s="367" t="n"/>
      <c r="C201" s="368" t="n"/>
      <c r="D201" s="3849" t="n"/>
      <c r="E201" s="3849" t="n"/>
      <c r="F201" s="3849" t="n"/>
      <c r="G201" s="3849" t="n"/>
      <c r="H201" s="3849" t="n"/>
      <c r="I201" s="3849" t="n"/>
      <c r="J201" s="3849" t="n"/>
      <c r="K201" s="3849" t="n"/>
      <c r="L201" s="3849" t="n"/>
      <c r="M201" s="3849" t="n"/>
      <c r="N201" s="3849" t="n"/>
      <c r="O201" s="3849" t="n"/>
      <c r="P201" s="367" t="n"/>
      <c r="Q201" s="3849" t="n"/>
      <c r="R201" s="3849" t="n"/>
      <c r="S201" s="3849" t="n"/>
      <c r="T201" s="3849" t="n"/>
      <c r="U201" s="3849" t="n"/>
      <c r="V201" s="3849" t="n"/>
      <c r="W201" s="3849" t="n"/>
      <c r="X201" s="3849" t="n"/>
      <c r="Y201" s="3849" t="n"/>
      <c r="Z201" s="3849" t="n"/>
      <c r="AA201" s="3849" t="n"/>
      <c r="AB201" s="3849" t="n"/>
      <c r="AC201" s="3849" t="n"/>
      <c r="AD201" s="3849" t="n"/>
      <c r="AE201" s="3849" t="n"/>
      <c r="AF201" s="3849" t="n"/>
      <c r="AG201" s="3849" t="n"/>
      <c r="AH201" s="3849" t="n"/>
      <c r="AI201" s="3849" t="n"/>
      <c r="AJ201" s="3849" t="n"/>
      <c r="AK201" s="3849" t="n"/>
      <c r="AL201" s="3849" t="n"/>
      <c r="AM201" s="3849" t="n"/>
      <c r="AN201" s="3849" t="n"/>
      <c r="AO201" s="3849" t="n"/>
      <c r="AP201" s="3849" t="n"/>
      <c r="AQ201" s="3849" t="n"/>
      <c r="AR201" s="3849" t="n"/>
      <c r="AS201" s="3849" t="n"/>
      <c r="AT201" s="3849" t="n"/>
      <c r="AU201" s="3849" t="n"/>
      <c r="AV201" s="3849" t="n"/>
      <c r="AW201" s="3849" t="n"/>
      <c r="AX201" s="3849" t="n"/>
      <c r="AY201" s="3849" t="n"/>
      <c r="AZ201" s="3849" t="n"/>
      <c r="BA201" s="367" t="n"/>
      <c r="BB201" s="362" t="n"/>
    </row>
    <row customFormat="1" customHeight="1" ht="30" r="202" s="363">
      <c r="A202" s="366" t="n"/>
      <c r="B202" s="367" t="n"/>
      <c r="C202" s="368" t="n"/>
      <c r="D202" s="3849" t="n"/>
      <c r="E202" s="3849" t="n"/>
      <c r="F202" s="3849" t="n"/>
      <c r="G202" s="3849" t="n"/>
      <c r="H202" s="3849" t="n"/>
      <c r="I202" s="3849" t="n"/>
      <c r="J202" s="3849" t="n"/>
      <c r="K202" s="3849" t="n"/>
      <c r="L202" s="3849" t="n"/>
      <c r="M202" s="3849" t="n"/>
      <c r="N202" s="3849" t="n"/>
      <c r="O202" s="3849" t="n"/>
      <c r="P202" s="367" t="n"/>
      <c r="Q202" s="3849" t="n"/>
      <c r="R202" s="3849" t="n"/>
      <c r="S202" s="3849" t="n"/>
      <c r="T202" s="3849" t="n"/>
      <c r="U202" s="3849" t="n"/>
      <c r="V202" s="3849" t="n"/>
      <c r="W202" s="3849" t="n"/>
      <c r="X202" s="3849" t="n"/>
      <c r="Y202" s="3849" t="n"/>
      <c r="Z202" s="3849" t="n"/>
      <c r="AA202" s="3849" t="n"/>
      <c r="AB202" s="3849" t="n"/>
      <c r="AC202" s="3849" t="n"/>
      <c r="AD202" s="3849" t="n"/>
      <c r="AE202" s="3849" t="n"/>
      <c r="AF202" s="3849" t="n"/>
      <c r="AG202" s="3849" t="n"/>
      <c r="AH202" s="3849" t="n"/>
      <c r="AI202" s="3849" t="n"/>
      <c r="AJ202" s="3849" t="n"/>
      <c r="AK202" s="3849" t="n"/>
      <c r="AL202" s="3849" t="n"/>
      <c r="AM202" s="3849" t="n"/>
      <c r="AN202" s="3849" t="n"/>
      <c r="AO202" s="3849" t="n"/>
      <c r="AP202" s="3849" t="n"/>
      <c r="AQ202" s="3849" t="n"/>
      <c r="AR202" s="3849" t="n"/>
      <c r="AS202" s="3849" t="n"/>
      <c r="AT202" s="3849" t="n"/>
      <c r="AU202" s="3849" t="n"/>
      <c r="AV202" s="3849" t="n"/>
      <c r="AW202" s="3849" t="n"/>
      <c r="AX202" s="3849" t="n"/>
      <c r="AY202" s="3849" t="n"/>
      <c r="AZ202" s="3849" t="n"/>
      <c r="BA202" s="367" t="n"/>
      <c r="BB202" s="362" t="n"/>
    </row>
    <row customFormat="1" customHeight="1" ht="30" r="203" s="363">
      <c r="A203" s="366" t="n"/>
      <c r="B203" s="367" t="n"/>
      <c r="C203" s="368" t="n"/>
      <c r="D203" s="3849" t="n"/>
      <c r="E203" s="3849" t="n"/>
      <c r="F203" s="3849" t="n"/>
      <c r="G203" s="3849" t="n"/>
      <c r="H203" s="3849" t="n"/>
      <c r="I203" s="3849" t="n"/>
      <c r="J203" s="3849" t="n"/>
      <c r="K203" s="3849" t="n"/>
      <c r="L203" s="3849" t="n"/>
      <c r="M203" s="3849" t="n"/>
      <c r="N203" s="3849" t="n"/>
      <c r="O203" s="3849" t="n"/>
      <c r="P203" s="367" t="n"/>
      <c r="Q203" s="3849" t="n"/>
      <c r="R203" s="3849" t="n"/>
      <c r="S203" s="3849" t="n"/>
      <c r="T203" s="3849" t="n"/>
      <c r="U203" s="3849" t="n"/>
      <c r="V203" s="3849" t="n"/>
      <c r="W203" s="3849" t="n"/>
      <c r="X203" s="3849" t="n"/>
      <c r="Y203" s="3849" t="n"/>
      <c r="Z203" s="3849" t="n"/>
      <c r="AA203" s="3849" t="n"/>
      <c r="AB203" s="3849" t="n"/>
      <c r="AC203" s="3849" t="n"/>
      <c r="AD203" s="3849" t="n"/>
      <c r="AE203" s="3849" t="n"/>
      <c r="AF203" s="3849" t="n"/>
      <c r="AG203" s="3849" t="n"/>
      <c r="AH203" s="3849" t="n"/>
      <c r="AI203" s="3849" t="n"/>
      <c r="AJ203" s="3849" t="n"/>
      <c r="AK203" s="3849" t="n"/>
      <c r="AL203" s="3849" t="n"/>
      <c r="AM203" s="3849" t="n"/>
      <c r="AN203" s="3849" t="n"/>
      <c r="AO203" s="3849" t="n"/>
      <c r="AP203" s="3849" t="n"/>
      <c r="AQ203" s="3849" t="n"/>
      <c r="AR203" s="3849" t="n"/>
      <c r="AS203" s="3849" t="n"/>
      <c r="AT203" s="3849" t="n"/>
      <c r="AU203" s="3849" t="n"/>
      <c r="AV203" s="3849" t="n"/>
      <c r="AW203" s="3849" t="n"/>
      <c r="AX203" s="3849" t="n"/>
      <c r="AY203" s="3849" t="n"/>
      <c r="AZ203" s="3849" t="n"/>
      <c r="BA203" s="367" t="n"/>
      <c r="BB203" s="362" t="n"/>
    </row>
    <row customFormat="1" customHeight="1" ht="30" r="204" s="363">
      <c r="A204" s="366" t="n"/>
      <c r="B204" s="367" t="n"/>
      <c r="C204" s="368" t="n"/>
      <c r="D204" s="3849" t="n"/>
      <c r="E204" s="3849" t="n"/>
      <c r="F204" s="3849" t="n"/>
      <c r="G204" s="3849" t="n"/>
      <c r="H204" s="3849" t="n"/>
      <c r="I204" s="3849" t="n"/>
      <c r="J204" s="3849" t="n"/>
      <c r="K204" s="3849" t="n"/>
      <c r="L204" s="3849" t="n"/>
      <c r="M204" s="3849" t="n"/>
      <c r="N204" s="3849" t="n"/>
      <c r="O204" s="3849" t="n"/>
      <c r="P204" s="367" t="n"/>
      <c r="Q204" s="3849" t="n"/>
      <c r="R204" s="3849" t="n"/>
      <c r="S204" s="3849" t="n"/>
      <c r="T204" s="3849" t="n"/>
      <c r="U204" s="3849" t="n"/>
      <c r="V204" s="3849" t="n"/>
      <c r="W204" s="3849" t="n"/>
      <c r="X204" s="3849" t="n"/>
      <c r="Y204" s="3849" t="n"/>
      <c r="Z204" s="3849" t="n"/>
      <c r="AA204" s="3849" t="n"/>
      <c r="AB204" s="3849" t="n"/>
      <c r="AC204" s="3849" t="n"/>
      <c r="AD204" s="3849" t="n"/>
      <c r="AE204" s="3849" t="n"/>
      <c r="AF204" s="3849" t="n"/>
      <c r="AG204" s="3849" t="n"/>
      <c r="AH204" s="3849" t="n"/>
      <c r="AI204" s="3849" t="n"/>
      <c r="AJ204" s="3849" t="n"/>
      <c r="AK204" s="3849" t="n"/>
      <c r="AL204" s="3849" t="n"/>
      <c r="AM204" s="3849" t="n"/>
      <c r="AN204" s="3849" t="n"/>
      <c r="AO204" s="3849" t="n"/>
      <c r="AP204" s="3849" t="n"/>
      <c r="AQ204" s="3849" t="n"/>
      <c r="AR204" s="3849" t="n"/>
      <c r="AS204" s="3849" t="n"/>
      <c r="AT204" s="3849" t="n"/>
      <c r="AU204" s="3849" t="n"/>
      <c r="AV204" s="3849" t="n"/>
      <c r="AW204" s="3849" t="n"/>
      <c r="AX204" s="3849" t="n"/>
      <c r="AY204" s="3849" t="n"/>
      <c r="AZ204" s="3849" t="n"/>
      <c r="BA204" s="367" t="n"/>
      <c r="BB204" s="362" t="n"/>
    </row>
    <row customFormat="1" customHeight="1" ht="30" r="205" s="363">
      <c r="A205" s="366" t="n"/>
      <c r="B205" s="367" t="n"/>
      <c r="C205" s="368" t="n"/>
      <c r="D205" s="3849" t="n"/>
      <c r="E205" s="3849" t="n"/>
      <c r="F205" s="3849" t="n"/>
      <c r="G205" s="3849" t="n"/>
      <c r="H205" s="3849" t="n"/>
      <c r="I205" s="3849" t="n"/>
      <c r="J205" s="3849" t="n"/>
      <c r="K205" s="3849" t="n"/>
      <c r="L205" s="3849" t="n"/>
      <c r="M205" s="3849" t="n"/>
      <c r="N205" s="3849" t="n"/>
      <c r="O205" s="3849" t="n"/>
      <c r="P205" s="367" t="n"/>
      <c r="Q205" s="3849" t="n"/>
      <c r="R205" s="3849" t="n"/>
      <c r="S205" s="3849" t="n"/>
      <c r="T205" s="3849" t="n"/>
      <c r="U205" s="3849" t="n"/>
      <c r="V205" s="3849" t="n"/>
      <c r="W205" s="3849" t="n"/>
      <c r="X205" s="3849" t="n"/>
      <c r="Y205" s="3849" t="n"/>
      <c r="Z205" s="3849" t="n"/>
      <c r="AA205" s="3849" t="n"/>
      <c r="AB205" s="3849" t="n"/>
      <c r="AC205" s="3849" t="n"/>
      <c r="AD205" s="3849" t="n"/>
      <c r="AE205" s="3849" t="n"/>
      <c r="AF205" s="3849" t="n"/>
      <c r="AG205" s="3849" t="n"/>
      <c r="AH205" s="3849" t="n"/>
      <c r="AI205" s="3849" t="n"/>
      <c r="AJ205" s="3849" t="n"/>
      <c r="AK205" s="3849" t="n"/>
      <c r="AL205" s="3849" t="n"/>
      <c r="AM205" s="3849" t="n"/>
      <c r="AN205" s="3849" t="n"/>
      <c r="AO205" s="3849" t="n"/>
      <c r="AP205" s="3849" t="n"/>
      <c r="AQ205" s="3849" t="n"/>
      <c r="AR205" s="3849" t="n"/>
      <c r="AS205" s="3849" t="n"/>
      <c r="AT205" s="3849" t="n"/>
      <c r="AU205" s="3849" t="n"/>
      <c r="AV205" s="3849" t="n"/>
      <c r="AW205" s="3849" t="n"/>
      <c r="AX205" s="3849" t="n"/>
      <c r="AY205" s="3849" t="n"/>
      <c r="AZ205" s="3849" t="n"/>
      <c r="BA205" s="367" t="n"/>
      <c r="BB205" s="362" t="n"/>
    </row>
    <row customFormat="1" customHeight="1" ht="30" r="206" s="363">
      <c r="A206" s="366" t="n"/>
      <c r="B206" s="367" t="n"/>
      <c r="C206" s="368" t="n"/>
      <c r="D206" s="3849" t="n"/>
      <c r="E206" s="3849" t="n"/>
      <c r="F206" s="3849" t="n"/>
      <c r="G206" s="3849" t="n"/>
      <c r="H206" s="3849" t="n"/>
      <c r="I206" s="3849" t="n"/>
      <c r="J206" s="3849" t="n"/>
      <c r="K206" s="3849" t="n"/>
      <c r="L206" s="3849" t="n"/>
      <c r="M206" s="3849" t="n"/>
      <c r="N206" s="3849" t="n"/>
      <c r="O206" s="3849" t="n"/>
      <c r="P206" s="367" t="n"/>
      <c r="Q206" s="3849" t="n"/>
      <c r="R206" s="3849" t="n"/>
      <c r="S206" s="3849" t="n"/>
      <c r="T206" s="3849" t="n"/>
      <c r="U206" s="3849" t="n"/>
      <c r="V206" s="3849" t="n"/>
      <c r="W206" s="3849" t="n"/>
      <c r="X206" s="3849" t="n"/>
      <c r="Y206" s="3849" t="n"/>
      <c r="Z206" s="3849" t="n"/>
      <c r="AA206" s="3849" t="n"/>
      <c r="AB206" s="3849" t="n"/>
      <c r="AC206" s="3849" t="n"/>
      <c r="AD206" s="3849" t="n"/>
      <c r="AE206" s="3849" t="n"/>
      <c r="AF206" s="3849" t="n"/>
      <c r="AG206" s="3849" t="n"/>
      <c r="AH206" s="3849" t="n"/>
      <c r="AI206" s="3849" t="n"/>
      <c r="AJ206" s="3849" t="n"/>
      <c r="AK206" s="3849" t="n"/>
      <c r="AL206" s="3849" t="n"/>
      <c r="AM206" s="3849" t="n"/>
      <c r="AN206" s="3849" t="n"/>
      <c r="AO206" s="3849" t="n"/>
      <c r="AP206" s="3849" t="n"/>
      <c r="AQ206" s="3849" t="n"/>
      <c r="AR206" s="3849" t="n"/>
      <c r="AS206" s="3849" t="n"/>
      <c r="AT206" s="3849" t="n"/>
      <c r="AU206" s="3849" t="n"/>
      <c r="AV206" s="3849" t="n"/>
      <c r="AW206" s="3849" t="n"/>
      <c r="AX206" s="3849" t="n"/>
      <c r="AY206" s="3849" t="n"/>
      <c r="AZ206" s="3849" t="n"/>
      <c r="BA206" s="367" t="n"/>
      <c r="BB206" s="362" t="n"/>
    </row>
    <row customFormat="1" customHeight="1" ht="30" r="207" s="363">
      <c r="A207" s="366" t="n"/>
      <c r="B207" s="367" t="n"/>
      <c r="C207" s="368" t="n"/>
      <c r="D207" s="3849" t="n"/>
      <c r="E207" s="3849" t="n"/>
      <c r="F207" s="3849" t="n"/>
      <c r="G207" s="3849" t="n"/>
      <c r="H207" s="3849" t="n"/>
      <c r="I207" s="3849" t="n"/>
      <c r="J207" s="3849" t="n"/>
      <c r="K207" s="3849" t="n"/>
      <c r="L207" s="3849" t="n"/>
      <c r="M207" s="3849" t="n"/>
      <c r="N207" s="3849" t="n"/>
      <c r="O207" s="3849" t="n"/>
      <c r="P207" s="367" t="n"/>
      <c r="Q207" s="3849" t="n"/>
      <c r="R207" s="3849" t="n"/>
      <c r="S207" s="3849" t="n"/>
      <c r="T207" s="3849" t="n"/>
      <c r="U207" s="3849" t="n"/>
      <c r="V207" s="3849" t="n"/>
      <c r="W207" s="3849" t="n"/>
      <c r="X207" s="3849" t="n"/>
      <c r="Y207" s="3849" t="n"/>
      <c r="Z207" s="3849" t="n"/>
      <c r="AA207" s="3849" t="n"/>
      <c r="AB207" s="3849" t="n"/>
      <c r="AC207" s="3849" t="n"/>
      <c r="AD207" s="3849" t="n"/>
      <c r="AE207" s="3849" t="n"/>
      <c r="AF207" s="3849" t="n"/>
      <c r="AG207" s="3849" t="n"/>
      <c r="AH207" s="3849" t="n"/>
      <c r="AI207" s="3849" t="n"/>
      <c r="AJ207" s="3849" t="n"/>
      <c r="AK207" s="3849" t="n"/>
      <c r="AL207" s="3849" t="n"/>
      <c r="AM207" s="3849" t="n"/>
      <c r="AN207" s="3849" t="n"/>
      <c r="AO207" s="3849" t="n"/>
      <c r="AP207" s="3849" t="n"/>
      <c r="AQ207" s="3849" t="n"/>
      <c r="AR207" s="3849" t="n"/>
      <c r="AS207" s="3849" t="n"/>
      <c r="AT207" s="3849" t="n"/>
      <c r="AU207" s="3849" t="n"/>
      <c r="AV207" s="3849" t="n"/>
      <c r="AW207" s="3849" t="n"/>
      <c r="AX207" s="3849" t="n"/>
      <c r="AY207" s="3849" t="n"/>
      <c r="AZ207" s="3849" t="n"/>
      <c r="BA207" s="367" t="n"/>
      <c r="BB207" s="362" t="n"/>
    </row>
    <row customFormat="1" customHeight="1" ht="30" r="208" s="363">
      <c r="A208" s="366" t="n"/>
      <c r="B208" s="367" t="n"/>
      <c r="C208" s="368" t="n"/>
      <c r="D208" s="3849" t="n"/>
      <c r="E208" s="3849" t="n"/>
      <c r="F208" s="3849" t="n"/>
      <c r="G208" s="3849" t="n"/>
      <c r="H208" s="3849" t="n"/>
      <c r="I208" s="3849" t="n"/>
      <c r="J208" s="3849" t="n"/>
      <c r="K208" s="3849" t="n"/>
      <c r="L208" s="3849" t="n"/>
      <c r="M208" s="3849" t="n"/>
      <c r="N208" s="3849" t="n"/>
      <c r="O208" s="3849" t="n"/>
      <c r="P208" s="367" t="n"/>
      <c r="Q208" s="3849" t="n"/>
      <c r="R208" s="3849" t="n"/>
      <c r="S208" s="3849" t="n"/>
      <c r="T208" s="3849" t="n"/>
      <c r="U208" s="3849" t="n"/>
      <c r="V208" s="3849" t="n"/>
      <c r="W208" s="3849" t="n"/>
      <c r="X208" s="3849" t="n"/>
      <c r="Y208" s="3849" t="n"/>
      <c r="Z208" s="3849" t="n"/>
      <c r="AA208" s="3849" t="n"/>
      <c r="AB208" s="3849" t="n"/>
      <c r="AC208" s="3849" t="n"/>
      <c r="AD208" s="3849" t="n"/>
      <c r="AE208" s="3849" t="n"/>
      <c r="AF208" s="3849" t="n"/>
      <c r="AG208" s="3849" t="n"/>
      <c r="AH208" s="3849" t="n"/>
      <c r="AI208" s="3849" t="n"/>
      <c r="AJ208" s="3849" t="n"/>
      <c r="AK208" s="3849" t="n"/>
      <c r="AL208" s="3849" t="n"/>
      <c r="AM208" s="3849" t="n"/>
      <c r="AN208" s="3849" t="n"/>
      <c r="AO208" s="3849" t="n"/>
      <c r="AP208" s="3849" t="n"/>
      <c r="AQ208" s="3849" t="n"/>
      <c r="AR208" s="3849" t="n"/>
      <c r="AS208" s="3849" t="n"/>
      <c r="AT208" s="3849" t="n"/>
      <c r="AU208" s="3849" t="n"/>
      <c r="AV208" s="3849" t="n"/>
      <c r="AW208" s="3849" t="n"/>
      <c r="AX208" s="3849" t="n"/>
      <c r="AY208" s="3849" t="n"/>
      <c r="AZ208" s="3849" t="n"/>
      <c r="BA208" s="367" t="n"/>
      <c r="BB208" s="362" t="n"/>
    </row>
    <row customFormat="1" customHeight="1" ht="30" r="209" s="363">
      <c r="A209" s="366" t="n"/>
      <c r="B209" s="367" t="n"/>
      <c r="C209" s="368" t="n"/>
      <c r="D209" s="3849" t="n"/>
      <c r="E209" s="3849" t="n"/>
      <c r="F209" s="3849" t="n"/>
      <c r="G209" s="3849" t="n"/>
      <c r="H209" s="3849" t="n"/>
      <c r="I209" s="3849" t="n"/>
      <c r="J209" s="3849" t="n"/>
      <c r="K209" s="3849" t="n"/>
      <c r="L209" s="3849" t="n"/>
      <c r="M209" s="3849" t="n"/>
      <c r="N209" s="3849" t="n"/>
      <c r="O209" s="3849" t="n"/>
      <c r="P209" s="367" t="n"/>
      <c r="Q209" s="3849" t="n"/>
      <c r="R209" s="3849" t="n"/>
      <c r="S209" s="3849" t="n"/>
      <c r="T209" s="3849" t="n"/>
      <c r="U209" s="3849" t="n"/>
      <c r="V209" s="3849" t="n"/>
      <c r="W209" s="3849" t="n"/>
      <c r="X209" s="3849" t="n"/>
      <c r="Y209" s="3849" t="n"/>
      <c r="Z209" s="3849" t="n"/>
      <c r="AA209" s="3849" t="n"/>
      <c r="AB209" s="3849" t="n"/>
      <c r="AC209" s="3849" t="n"/>
      <c r="AD209" s="3849" t="n"/>
      <c r="AE209" s="3849" t="n"/>
      <c r="AF209" s="3849" t="n"/>
      <c r="AG209" s="3849" t="n"/>
      <c r="AH209" s="3849" t="n"/>
      <c r="AI209" s="3849" t="n"/>
      <c r="AJ209" s="3849" t="n"/>
      <c r="AK209" s="3849" t="n"/>
      <c r="AL209" s="3849" t="n"/>
      <c r="AM209" s="3849" t="n"/>
      <c r="AN209" s="3849" t="n"/>
      <c r="AO209" s="3849" t="n"/>
      <c r="AP209" s="3849" t="n"/>
      <c r="AQ209" s="3849" t="n"/>
      <c r="AR209" s="3849" t="n"/>
      <c r="AS209" s="3849" t="n"/>
      <c r="AT209" s="3849" t="n"/>
      <c r="AU209" s="3849" t="n"/>
      <c r="AV209" s="3849" t="n"/>
      <c r="AW209" s="3849" t="n"/>
      <c r="AX209" s="3849" t="n"/>
      <c r="AY209" s="3849" t="n"/>
      <c r="AZ209" s="3849" t="n"/>
      <c r="BA209" s="367" t="n"/>
      <c r="BB209" s="362" t="n"/>
    </row>
    <row customFormat="1" customHeight="1" ht="30" r="210" s="363">
      <c r="A210" s="366" t="n"/>
      <c r="B210" s="367" t="n"/>
      <c r="C210" s="368" t="n"/>
      <c r="D210" s="3849" t="n"/>
      <c r="E210" s="3849" t="n"/>
      <c r="F210" s="3849" t="n"/>
      <c r="G210" s="3849" t="n"/>
      <c r="H210" s="3849" t="n"/>
      <c r="I210" s="3849" t="n"/>
      <c r="J210" s="3849" t="n"/>
      <c r="K210" s="3849" t="n"/>
      <c r="L210" s="3849" t="n"/>
      <c r="M210" s="3849" t="n"/>
      <c r="N210" s="3849" t="n"/>
      <c r="O210" s="3849" t="n"/>
      <c r="P210" s="367" t="n"/>
      <c r="Q210" s="3849" t="n"/>
      <c r="R210" s="3849" t="n"/>
      <c r="S210" s="3849" t="n"/>
      <c r="T210" s="3849" t="n"/>
      <c r="U210" s="3849" t="n"/>
      <c r="V210" s="3849" t="n"/>
      <c r="W210" s="3849" t="n"/>
      <c r="X210" s="3849" t="n"/>
      <c r="Y210" s="3849" t="n"/>
      <c r="Z210" s="3849" t="n"/>
      <c r="AA210" s="3849" t="n"/>
      <c r="AB210" s="3849" t="n"/>
      <c r="AC210" s="3849" t="n"/>
      <c r="AD210" s="3849" t="n"/>
      <c r="AE210" s="3849" t="n"/>
      <c r="AF210" s="3849" t="n"/>
      <c r="AG210" s="3849" t="n"/>
      <c r="AH210" s="3849" t="n"/>
      <c r="AI210" s="3849" t="n"/>
      <c r="AJ210" s="3849" t="n"/>
      <c r="AK210" s="3849" t="n"/>
      <c r="AL210" s="3849" t="n"/>
      <c r="AM210" s="3849" t="n"/>
      <c r="AN210" s="3849" t="n"/>
      <c r="AO210" s="3849" t="n"/>
      <c r="AP210" s="3849" t="n"/>
      <c r="AQ210" s="3849" t="n"/>
      <c r="AR210" s="3849" t="n"/>
      <c r="AS210" s="3849" t="n"/>
      <c r="AT210" s="3849" t="n"/>
      <c r="AU210" s="3849" t="n"/>
      <c r="AV210" s="3849" t="n"/>
      <c r="AW210" s="3849" t="n"/>
      <c r="AX210" s="3849" t="n"/>
      <c r="AY210" s="3849" t="n"/>
      <c r="AZ210" s="3849" t="n"/>
      <c r="BA210" s="367" t="n"/>
      <c r="BB210" s="362" t="n"/>
    </row>
    <row customFormat="1" customHeight="1" ht="30" r="211" s="363">
      <c r="A211" s="366" t="n"/>
      <c r="B211" s="367" t="n"/>
      <c r="C211" s="368" t="n"/>
      <c r="D211" s="3849" t="n"/>
      <c r="E211" s="3849" t="n"/>
      <c r="F211" s="3849" t="n"/>
      <c r="G211" s="3849" t="n"/>
      <c r="H211" s="3849" t="n"/>
      <c r="I211" s="3849" t="n"/>
      <c r="J211" s="3849" t="n"/>
      <c r="K211" s="3849" t="n"/>
      <c r="L211" s="3849" t="n"/>
      <c r="M211" s="3849" t="n"/>
      <c r="N211" s="3849" t="n"/>
      <c r="O211" s="3849" t="n"/>
      <c r="P211" s="367" t="n"/>
      <c r="Q211" s="3849" t="n"/>
      <c r="R211" s="3849" t="n"/>
      <c r="S211" s="3849" t="n"/>
      <c r="T211" s="3849" t="n"/>
      <c r="U211" s="3849" t="n"/>
      <c r="V211" s="3849" t="n"/>
      <c r="W211" s="3849" t="n"/>
      <c r="X211" s="3849" t="n"/>
      <c r="Y211" s="3849" t="n"/>
      <c r="Z211" s="3849" t="n"/>
      <c r="AA211" s="3849" t="n"/>
      <c r="AB211" s="3849" t="n"/>
      <c r="AC211" s="3849" t="n"/>
      <c r="AD211" s="3849" t="n"/>
      <c r="AE211" s="3849" t="n"/>
      <c r="AF211" s="3849" t="n"/>
      <c r="AG211" s="3849" t="n"/>
      <c r="AH211" s="3849" t="n"/>
      <c r="AI211" s="3849" t="n"/>
      <c r="AJ211" s="3849" t="n"/>
      <c r="AK211" s="3849" t="n"/>
      <c r="AL211" s="3849" t="n"/>
      <c r="AM211" s="3849" t="n"/>
      <c r="AN211" s="3849" t="n"/>
      <c r="AO211" s="3849" t="n"/>
      <c r="AP211" s="3849" t="n"/>
      <c r="AQ211" s="3849" t="n"/>
      <c r="AR211" s="3849" t="n"/>
      <c r="AS211" s="3849" t="n"/>
      <c r="AT211" s="3849" t="n"/>
      <c r="AU211" s="3849" t="n"/>
      <c r="AV211" s="3849" t="n"/>
      <c r="AW211" s="3849" t="n"/>
      <c r="AX211" s="3849" t="n"/>
      <c r="AY211" s="3849" t="n"/>
      <c r="AZ211" s="3849" t="n"/>
      <c r="BA211" s="367" t="n"/>
      <c r="BB211" s="362" t="n"/>
    </row>
    <row customFormat="1" customHeight="1" ht="30" r="212" s="363">
      <c r="A212" s="366" t="n"/>
      <c r="B212" s="367" t="n"/>
      <c r="C212" s="368" t="n"/>
      <c r="D212" s="3849" t="n"/>
      <c r="E212" s="3849" t="n"/>
      <c r="F212" s="3849" t="n"/>
      <c r="G212" s="3849" t="n"/>
      <c r="H212" s="3849" t="n"/>
      <c r="I212" s="3849" t="n"/>
      <c r="J212" s="3849" t="n"/>
      <c r="K212" s="3849" t="n"/>
      <c r="L212" s="3849" t="n"/>
      <c r="M212" s="3849" t="n"/>
      <c r="N212" s="3849" t="n"/>
      <c r="O212" s="3849" t="n"/>
      <c r="P212" s="367" t="n"/>
      <c r="Q212" s="3849" t="n"/>
      <c r="R212" s="3849" t="n"/>
      <c r="S212" s="3849" t="n"/>
      <c r="T212" s="3849" t="n"/>
      <c r="U212" s="3849" t="n"/>
      <c r="V212" s="3849" t="n"/>
      <c r="W212" s="3849" t="n"/>
      <c r="X212" s="3849" t="n"/>
      <c r="Y212" s="3849" t="n"/>
      <c r="Z212" s="3849" t="n"/>
      <c r="AA212" s="3849" t="n"/>
      <c r="AB212" s="3849" t="n"/>
      <c r="AC212" s="3849" t="n"/>
      <c r="AD212" s="3849" t="n"/>
      <c r="AE212" s="3849" t="n"/>
      <c r="AF212" s="3849" t="n"/>
      <c r="AG212" s="3849" t="n"/>
      <c r="AH212" s="3849" t="n"/>
      <c r="AI212" s="3849" t="n"/>
      <c r="AJ212" s="3849" t="n"/>
      <c r="AK212" s="3849" t="n"/>
      <c r="AL212" s="3849" t="n"/>
      <c r="AM212" s="3849" t="n"/>
      <c r="AN212" s="3849" t="n"/>
      <c r="AO212" s="3849" t="n"/>
      <c r="AP212" s="3849" t="n"/>
      <c r="AQ212" s="3849" t="n"/>
      <c r="AR212" s="3849" t="n"/>
      <c r="AS212" s="3849" t="n"/>
      <c r="AT212" s="3849" t="n"/>
      <c r="AU212" s="3849" t="n"/>
      <c r="AV212" s="3849" t="n"/>
      <c r="AW212" s="3849" t="n"/>
      <c r="AX212" s="3849" t="n"/>
      <c r="AY212" s="3849" t="n"/>
      <c r="AZ212" s="3849" t="n"/>
      <c r="BA212" s="367" t="n"/>
      <c r="BB212" s="362" t="n"/>
    </row>
    <row customFormat="1" customHeight="1" ht="30" r="213" s="363">
      <c r="A213" s="366" t="n"/>
      <c r="B213" s="367" t="n"/>
      <c r="C213" s="368" t="n"/>
      <c r="D213" s="3849" t="n"/>
      <c r="E213" s="3849" t="n"/>
      <c r="F213" s="3849" t="n"/>
      <c r="G213" s="3849" t="n"/>
      <c r="H213" s="3849" t="n"/>
      <c r="I213" s="3849" t="n"/>
      <c r="J213" s="3849" t="n"/>
      <c r="K213" s="3849" t="n"/>
      <c r="L213" s="3849" t="n"/>
      <c r="M213" s="3849" t="n"/>
      <c r="N213" s="3849" t="n"/>
      <c r="O213" s="3849" t="n"/>
      <c r="P213" s="367" t="n"/>
      <c r="Q213" s="3849" t="n"/>
      <c r="R213" s="3849" t="n"/>
      <c r="S213" s="3849" t="n"/>
      <c r="T213" s="3849" t="n"/>
      <c r="U213" s="3849" t="n"/>
      <c r="V213" s="3849" t="n"/>
      <c r="W213" s="3849" t="n"/>
      <c r="X213" s="3849" t="n"/>
      <c r="Y213" s="3849" t="n"/>
      <c r="Z213" s="3849" t="n"/>
      <c r="AA213" s="3849" t="n"/>
      <c r="AB213" s="3849" t="n"/>
      <c r="AC213" s="3849" t="n"/>
      <c r="AD213" s="3849" t="n"/>
      <c r="AE213" s="3849" t="n"/>
      <c r="AF213" s="3849" t="n"/>
      <c r="AG213" s="3849" t="n"/>
      <c r="AH213" s="3849" t="n"/>
      <c r="AI213" s="3849" t="n"/>
      <c r="AJ213" s="3849" t="n"/>
      <c r="AK213" s="3849" t="n"/>
      <c r="AL213" s="3849" t="n"/>
      <c r="AM213" s="3849" t="n"/>
      <c r="AN213" s="3849" t="n"/>
      <c r="AO213" s="3849" t="n"/>
      <c r="AP213" s="3849" t="n"/>
      <c r="AQ213" s="3849" t="n"/>
      <c r="AR213" s="3849" t="n"/>
      <c r="AS213" s="3849" t="n"/>
      <c r="AT213" s="3849" t="n"/>
      <c r="AU213" s="3849" t="n"/>
      <c r="AV213" s="3849" t="n"/>
      <c r="AW213" s="3849" t="n"/>
      <c r="AX213" s="3849" t="n"/>
      <c r="AY213" s="3849" t="n"/>
      <c r="AZ213" s="3849" t="n"/>
      <c r="BA213" s="367" t="n"/>
      <c r="BB213" s="362" t="n"/>
    </row>
    <row customFormat="1" customHeight="1" ht="30" r="214" s="363">
      <c r="A214" s="366" t="n"/>
      <c r="B214" s="367" t="n"/>
      <c r="C214" s="368" t="n"/>
      <c r="D214" s="3849" t="n"/>
      <c r="E214" s="3849" t="n"/>
      <c r="F214" s="3849" t="n"/>
      <c r="G214" s="3849" t="n"/>
      <c r="H214" s="3849" t="n"/>
      <c r="I214" s="3849" t="n"/>
      <c r="J214" s="3849" t="n"/>
      <c r="K214" s="3849" t="n"/>
      <c r="L214" s="3849" t="n"/>
      <c r="M214" s="3849" t="n"/>
      <c r="N214" s="3849" t="n"/>
      <c r="O214" s="3849" t="n"/>
      <c r="P214" s="367" t="n"/>
      <c r="Q214" s="3849" t="n"/>
      <c r="R214" s="3849" t="n"/>
      <c r="S214" s="3849" t="n"/>
      <c r="T214" s="3849" t="n"/>
      <c r="U214" s="3849" t="n"/>
      <c r="V214" s="3849" t="n"/>
      <c r="W214" s="3849" t="n"/>
      <c r="X214" s="3849" t="n"/>
      <c r="Y214" s="3849" t="n"/>
      <c r="Z214" s="3849" t="n"/>
      <c r="AA214" s="3849" t="n"/>
      <c r="AB214" s="3849" t="n"/>
      <c r="AC214" s="3849" t="n"/>
      <c r="AD214" s="3849" t="n"/>
      <c r="AE214" s="3849" t="n"/>
      <c r="AF214" s="3849" t="n"/>
      <c r="AG214" s="3849" t="n"/>
      <c r="AH214" s="3849" t="n"/>
      <c r="AI214" s="3849" t="n"/>
      <c r="AJ214" s="3849" t="n"/>
      <c r="AK214" s="3849" t="n"/>
      <c r="AL214" s="3849" t="n"/>
      <c r="AM214" s="3849" t="n"/>
      <c r="AN214" s="3849" t="n"/>
      <c r="AO214" s="3849" t="n"/>
      <c r="AP214" s="3849" t="n"/>
      <c r="AQ214" s="3849" t="n"/>
      <c r="AR214" s="3849" t="n"/>
      <c r="AS214" s="3849" t="n"/>
      <c r="AT214" s="3849" t="n"/>
      <c r="AU214" s="3849" t="n"/>
      <c r="AV214" s="3849" t="n"/>
      <c r="AW214" s="3849" t="n"/>
      <c r="AX214" s="3849" t="n"/>
      <c r="AY214" s="3849" t="n"/>
      <c r="AZ214" s="3849" t="n"/>
      <c r="BA214" s="367" t="n"/>
      <c r="BB214" s="362" t="n"/>
    </row>
    <row customFormat="1" customHeight="1" ht="30" r="215" s="363">
      <c r="A215" s="366" t="n"/>
      <c r="B215" s="367" t="n"/>
      <c r="C215" s="368" t="n"/>
      <c r="D215" s="3849" t="n"/>
      <c r="E215" s="3849" t="n"/>
      <c r="F215" s="3849" t="n"/>
      <c r="G215" s="3849" t="n"/>
      <c r="H215" s="3849" t="n"/>
      <c r="I215" s="3849" t="n"/>
      <c r="J215" s="3849" t="n"/>
      <c r="K215" s="3849" t="n"/>
      <c r="L215" s="3849" t="n"/>
      <c r="M215" s="3849" t="n"/>
      <c r="N215" s="3849" t="n"/>
      <c r="O215" s="3849" t="n"/>
      <c r="P215" s="367" t="n"/>
      <c r="Q215" s="3849" t="n"/>
      <c r="R215" s="3849" t="n"/>
      <c r="S215" s="3849" t="n"/>
      <c r="T215" s="3849" t="n"/>
      <c r="U215" s="3849" t="n"/>
      <c r="V215" s="3849" t="n"/>
      <c r="W215" s="3849" t="n"/>
      <c r="X215" s="3849" t="n"/>
      <c r="Y215" s="3849" t="n"/>
      <c r="Z215" s="3849" t="n"/>
      <c r="AA215" s="3849" t="n"/>
      <c r="AB215" s="3849" t="n"/>
      <c r="AC215" s="3849" t="n"/>
      <c r="AD215" s="3849" t="n"/>
      <c r="AE215" s="3849" t="n"/>
      <c r="AF215" s="3849" t="n"/>
      <c r="AG215" s="3849" t="n"/>
      <c r="AH215" s="3849" t="n"/>
      <c r="AI215" s="3849" t="n"/>
      <c r="AJ215" s="3849" t="n"/>
      <c r="AK215" s="3849" t="n"/>
      <c r="AL215" s="3849" t="n"/>
      <c r="AM215" s="3849" t="n"/>
      <c r="AN215" s="3849" t="n"/>
      <c r="AO215" s="3849" t="n"/>
      <c r="AP215" s="3849" t="n"/>
      <c r="AQ215" s="3849" t="n"/>
      <c r="AR215" s="3849" t="n"/>
      <c r="AS215" s="3849" t="n"/>
      <c r="AT215" s="3849" t="n"/>
      <c r="AU215" s="3849" t="n"/>
      <c r="AV215" s="3849" t="n"/>
      <c r="AW215" s="3849" t="n"/>
      <c r="AX215" s="3849" t="n"/>
      <c r="AY215" s="3849" t="n"/>
      <c r="AZ215" s="3849" t="n"/>
      <c r="BA215" s="367" t="n"/>
      <c r="BB215" s="362" t="n"/>
    </row>
    <row customFormat="1" customHeight="1" ht="30" r="216" s="363">
      <c r="A216" s="366" t="n"/>
      <c r="B216" s="367" t="n"/>
      <c r="C216" s="368" t="n"/>
      <c r="D216" s="3849" t="n"/>
      <c r="E216" s="3849" t="n"/>
      <c r="F216" s="3849" t="n"/>
      <c r="G216" s="3849" t="n"/>
      <c r="H216" s="3849" t="n"/>
      <c r="I216" s="3849" t="n"/>
      <c r="J216" s="3849" t="n"/>
      <c r="K216" s="3849" t="n"/>
      <c r="L216" s="3849" t="n"/>
      <c r="M216" s="3849" t="n"/>
      <c r="N216" s="3849" t="n"/>
      <c r="O216" s="3849" t="n"/>
      <c r="P216" s="367" t="n"/>
      <c r="Q216" s="3849" t="n"/>
      <c r="R216" s="3849" t="n"/>
      <c r="S216" s="3849" t="n"/>
      <c r="T216" s="3849" t="n"/>
      <c r="U216" s="3849" t="n"/>
      <c r="V216" s="3849" t="n"/>
      <c r="W216" s="3849" t="n"/>
      <c r="X216" s="3849" t="n"/>
      <c r="Y216" s="3849" t="n"/>
      <c r="Z216" s="3849" t="n"/>
      <c r="AA216" s="3849" t="n"/>
      <c r="AB216" s="3849" t="n"/>
      <c r="AC216" s="3849" t="n"/>
      <c r="AD216" s="3849" t="n"/>
      <c r="AE216" s="3849" t="n"/>
      <c r="AF216" s="3849" t="n"/>
      <c r="AG216" s="3849" t="n"/>
      <c r="AH216" s="3849" t="n"/>
      <c r="AI216" s="3849" t="n"/>
      <c r="AJ216" s="3849" t="n"/>
      <c r="AK216" s="3849" t="n"/>
      <c r="AL216" s="3849" t="n"/>
      <c r="AM216" s="3849" t="n"/>
      <c r="AN216" s="3849" t="n"/>
      <c r="AO216" s="3849" t="n"/>
      <c r="AP216" s="3849" t="n"/>
      <c r="AQ216" s="3849" t="n"/>
      <c r="AR216" s="3849" t="n"/>
      <c r="AS216" s="3849" t="n"/>
      <c r="AT216" s="3849" t="n"/>
      <c r="AU216" s="3849" t="n"/>
      <c r="AV216" s="3849" t="n"/>
      <c r="AW216" s="3849" t="n"/>
      <c r="AX216" s="3849" t="n"/>
      <c r="AY216" s="3849" t="n"/>
      <c r="AZ216" s="3849" t="n"/>
      <c r="BA216" s="367" t="n"/>
      <c r="BB216" s="362" t="n"/>
    </row>
    <row customFormat="1" customHeight="1" ht="39.75" r="217" s="363">
      <c r="A217" s="366" t="n"/>
      <c r="B217" s="367" t="n"/>
      <c r="C217" s="368" t="n"/>
      <c r="D217" s="3849" t="n"/>
      <c r="E217" s="3849" t="n"/>
      <c r="F217" s="3849" t="n"/>
      <c r="G217" s="3849" t="n"/>
      <c r="H217" s="3849" t="n"/>
      <c r="I217" s="3849" t="n"/>
      <c r="J217" s="3849" t="n"/>
      <c r="K217" s="3849" t="n"/>
      <c r="L217" s="3849" t="n"/>
      <c r="M217" s="3849" t="n"/>
      <c r="N217" s="3849" t="n"/>
      <c r="O217" s="3849" t="n"/>
      <c r="P217" s="367" t="n"/>
      <c r="Q217" s="3849" t="n"/>
      <c r="R217" s="3849" t="n"/>
      <c r="S217" s="3849" t="n"/>
      <c r="T217" s="3849" t="n"/>
      <c r="U217" s="3849" t="n"/>
      <c r="V217" s="3849" t="n"/>
      <c r="W217" s="3849" t="n"/>
      <c r="X217" s="3849" t="n"/>
      <c r="Y217" s="3849" t="n"/>
      <c r="Z217" s="3849" t="n"/>
      <c r="AA217" s="3849" t="n"/>
      <c r="AB217" s="3849" t="n"/>
      <c r="AC217" s="3849" t="n"/>
      <c r="AD217" s="3849" t="n"/>
      <c r="AE217" s="3849" t="n"/>
      <c r="AF217" s="3849" t="n"/>
      <c r="AG217" s="3849" t="n"/>
      <c r="AH217" s="3849" t="n"/>
      <c r="AI217" s="3849" t="n"/>
      <c r="AJ217" s="3849" t="n"/>
      <c r="AK217" s="3849" t="n"/>
      <c r="AL217" s="3849" t="n"/>
      <c r="AM217" s="3849" t="n"/>
      <c r="AN217" s="3849" t="n"/>
      <c r="AO217" s="3849" t="n"/>
      <c r="AP217" s="3849" t="n"/>
      <c r="AQ217" s="3849" t="n"/>
      <c r="AR217" s="3849" t="n"/>
      <c r="AS217" s="3849" t="n"/>
      <c r="AT217" s="3849" t="n"/>
      <c r="AU217" s="3849" t="n"/>
      <c r="AV217" s="3849" t="n"/>
      <c r="AW217" s="3849" t="n"/>
      <c r="AX217" s="3849" t="n"/>
      <c r="AY217" s="3849" t="n"/>
      <c r="AZ217" s="3849" t="n"/>
      <c r="BA217" s="367" t="n"/>
      <c r="BB217" s="362" t="n"/>
    </row>
    <row customFormat="1" customHeight="1" ht="30" r="218" s="363">
      <c r="A218" s="366" t="n"/>
      <c r="B218" s="367" t="n"/>
      <c r="C218" s="368" t="n"/>
      <c r="D218" s="3849" t="n"/>
      <c r="E218" s="3849" t="n"/>
      <c r="F218" s="3849" t="n"/>
      <c r="G218" s="3849" t="n"/>
      <c r="H218" s="3849" t="n"/>
      <c r="I218" s="3849" t="n"/>
      <c r="J218" s="3849" t="n"/>
      <c r="K218" s="3849" t="n"/>
      <c r="L218" s="3849" t="n"/>
      <c r="M218" s="3849" t="n"/>
      <c r="N218" s="3849" t="n"/>
      <c r="O218" s="3849" t="n"/>
      <c r="P218" s="367" t="n"/>
      <c r="Q218" s="3849" t="n"/>
      <c r="R218" s="3849" t="n"/>
      <c r="S218" s="3849" t="n"/>
      <c r="T218" s="3849" t="n"/>
      <c r="U218" s="3849" t="n"/>
      <c r="V218" s="3849" t="n"/>
      <c r="W218" s="3849" t="n"/>
      <c r="X218" s="3849" t="n"/>
      <c r="Y218" s="3849" t="n"/>
      <c r="Z218" s="3849" t="n"/>
      <c r="AA218" s="3849" t="n"/>
      <c r="AB218" s="3849" t="n"/>
      <c r="AC218" s="3849" t="n"/>
      <c r="AD218" s="3849" t="n"/>
      <c r="AE218" s="3849" t="n"/>
      <c r="AF218" s="3849" t="n"/>
      <c r="AG218" s="3849" t="n"/>
      <c r="AH218" s="3849" t="n"/>
      <c r="AI218" s="3849" t="n"/>
      <c r="AJ218" s="3849" t="n"/>
      <c r="AK218" s="3849" t="n"/>
      <c r="AL218" s="3849" t="n"/>
      <c r="AM218" s="3849" t="n"/>
      <c r="AN218" s="3849" t="n"/>
      <c r="AO218" s="3849" t="n"/>
      <c r="AP218" s="3849" t="n"/>
      <c r="AQ218" s="3849" t="n"/>
      <c r="AR218" s="3849" t="n"/>
      <c r="AS218" s="3849" t="n"/>
      <c r="AT218" s="3849" t="n"/>
      <c r="AU218" s="3849" t="n"/>
      <c r="AV218" s="3849" t="n"/>
      <c r="AW218" s="3849" t="n"/>
      <c r="AX218" s="3849" t="n"/>
      <c r="AY218" s="3849" t="n"/>
      <c r="AZ218" s="3849" t="n"/>
      <c r="BA218" s="367" t="n"/>
      <c r="BB218" s="362" t="n"/>
    </row>
    <row customFormat="1" customHeight="1" ht="30" r="219" s="363">
      <c r="A219" s="366" t="n"/>
      <c r="B219" s="367" t="n"/>
      <c r="C219" s="368" t="n"/>
      <c r="D219" s="3849" t="n"/>
      <c r="E219" s="3849" t="n"/>
      <c r="F219" s="3849" t="n"/>
      <c r="G219" s="3849" t="n"/>
      <c r="H219" s="3849" t="n"/>
      <c r="I219" s="3849" t="n"/>
      <c r="J219" s="3849" t="n"/>
      <c r="K219" s="3849" t="n"/>
      <c r="L219" s="3849" t="n"/>
      <c r="M219" s="3849" t="n"/>
      <c r="N219" s="3849" t="n"/>
      <c r="O219" s="3849" t="n"/>
      <c r="P219" s="367" t="n"/>
      <c r="Q219" s="3849" t="n"/>
      <c r="R219" s="3849" t="n"/>
      <c r="S219" s="3849" t="n"/>
      <c r="T219" s="3849" t="n"/>
      <c r="U219" s="3849" t="n"/>
      <c r="V219" s="3849" t="n"/>
      <c r="W219" s="3849" t="n"/>
      <c r="X219" s="3849" t="n"/>
      <c r="Y219" s="3849" t="n"/>
      <c r="Z219" s="3849" t="n"/>
      <c r="AA219" s="3849" t="n"/>
      <c r="AB219" s="3849" t="n"/>
      <c r="AC219" s="3849" t="n"/>
      <c r="AD219" s="3849" t="n"/>
      <c r="AE219" s="3849" t="n"/>
      <c r="AF219" s="3849" t="n"/>
      <c r="AG219" s="3849" t="n"/>
      <c r="AH219" s="3849" t="n"/>
      <c r="AI219" s="3849" t="n"/>
      <c r="AJ219" s="3849" t="n"/>
      <c r="AK219" s="3849" t="n"/>
      <c r="AL219" s="3849" t="n"/>
      <c r="AM219" s="3849" t="n"/>
      <c r="AN219" s="3849" t="n"/>
      <c r="AO219" s="3849" t="n"/>
      <c r="AP219" s="3849" t="n"/>
      <c r="AQ219" s="3849" t="n"/>
      <c r="AR219" s="3849" t="n"/>
      <c r="AS219" s="3849" t="n"/>
      <c r="AT219" s="3849" t="n"/>
      <c r="AU219" s="3849" t="n"/>
      <c r="AV219" s="3849" t="n"/>
      <c r="AW219" s="3849" t="n"/>
      <c r="AX219" s="3849" t="n"/>
      <c r="AY219" s="3849" t="n"/>
      <c r="AZ219" s="3849" t="n"/>
      <c r="BA219" s="367" t="n"/>
      <c r="BB219" s="362" t="n"/>
    </row>
    <row customFormat="1" customHeight="1" ht="35.25" r="220" s="363">
      <c r="A220" s="366" t="n"/>
      <c r="B220" s="367" t="n"/>
      <c r="C220" s="368" t="n"/>
      <c r="D220" s="3849" t="n"/>
      <c r="E220" s="3849" t="n"/>
      <c r="F220" s="3849" t="n"/>
      <c r="G220" s="3849" t="n"/>
      <c r="H220" s="3849" t="n"/>
      <c r="I220" s="3849" t="n"/>
      <c r="J220" s="3849" t="n"/>
      <c r="K220" s="3849" t="n"/>
      <c r="L220" s="3849" t="n"/>
      <c r="M220" s="3849" t="n"/>
      <c r="N220" s="3849" t="n"/>
      <c r="O220" s="3849" t="n"/>
      <c r="P220" s="367" t="n"/>
      <c r="Q220" s="3849" t="n"/>
      <c r="R220" s="3849" t="n"/>
      <c r="S220" s="3849" t="n"/>
      <c r="T220" s="3849" t="n"/>
      <c r="U220" s="3849" t="n"/>
      <c r="V220" s="3849" t="n"/>
      <c r="W220" s="3849" t="n"/>
      <c r="X220" s="3849" t="n"/>
      <c r="Y220" s="3849" t="n"/>
      <c r="Z220" s="3849" t="n"/>
      <c r="AA220" s="3849" t="n"/>
      <c r="AB220" s="3849" t="n"/>
      <c r="AC220" s="3849" t="n"/>
      <c r="AD220" s="3849" t="n"/>
      <c r="AE220" s="3849" t="n"/>
      <c r="AF220" s="3849" t="n"/>
      <c r="AG220" s="3849" t="n"/>
      <c r="AH220" s="3849" t="n"/>
      <c r="AI220" s="3849" t="n"/>
      <c r="AJ220" s="3849" t="n"/>
      <c r="AK220" s="3849" t="n"/>
      <c r="AL220" s="3849" t="n"/>
      <c r="AM220" s="3849" t="n"/>
      <c r="AN220" s="3849" t="n"/>
      <c r="AO220" s="3849" t="n"/>
      <c r="AP220" s="3849" t="n"/>
      <c r="AQ220" s="3849" t="n"/>
      <c r="AR220" s="3849" t="n"/>
      <c r="AS220" s="3849" t="n"/>
      <c r="AT220" s="3849" t="n"/>
      <c r="AU220" s="3849" t="n"/>
      <c r="AV220" s="3849" t="n"/>
      <c r="AW220" s="3849" t="n"/>
      <c r="AX220" s="3849" t="n"/>
      <c r="AY220" s="3849" t="n"/>
      <c r="AZ220" s="3849" t="n"/>
      <c r="BA220" s="367" t="n"/>
      <c r="BB220" s="362" t="n"/>
    </row>
    <row customFormat="1" customHeight="1" ht="35.25" r="221" s="363">
      <c r="A221" s="366" t="n"/>
      <c r="B221" s="367" t="n"/>
      <c r="C221" s="368" t="n"/>
      <c r="D221" s="3849" t="n"/>
      <c r="E221" s="3849" t="n"/>
      <c r="F221" s="3849" t="n"/>
      <c r="G221" s="3849" t="n"/>
      <c r="H221" s="3849" t="n"/>
      <c r="I221" s="3849" t="n"/>
      <c r="J221" s="3849" t="n"/>
      <c r="K221" s="3849" t="n"/>
      <c r="L221" s="3849" t="n"/>
      <c r="M221" s="3849" t="n"/>
      <c r="N221" s="3849" t="n"/>
      <c r="O221" s="3849" t="n"/>
      <c r="P221" s="367" t="n"/>
      <c r="Q221" s="3849" t="n"/>
      <c r="R221" s="3849" t="n"/>
      <c r="S221" s="3849" t="n"/>
      <c r="T221" s="3849" t="n"/>
      <c r="U221" s="3849" t="n"/>
      <c r="V221" s="3849" t="n"/>
      <c r="W221" s="3849" t="n"/>
      <c r="X221" s="3849" t="n"/>
      <c r="Y221" s="3849" t="n"/>
      <c r="Z221" s="3849" t="n"/>
      <c r="AA221" s="3849" t="n"/>
      <c r="AB221" s="3849" t="n"/>
      <c r="AC221" s="3849" t="n"/>
      <c r="AD221" s="3849" t="n"/>
      <c r="AE221" s="3849" t="n"/>
      <c r="AF221" s="3849" t="n"/>
      <c r="AG221" s="3849" t="n"/>
      <c r="AH221" s="3849" t="n"/>
      <c r="AI221" s="3849" t="n"/>
      <c r="AJ221" s="3849" t="n"/>
      <c r="AK221" s="3849" t="n"/>
      <c r="AL221" s="3849" t="n"/>
      <c r="AM221" s="3849" t="n"/>
      <c r="AN221" s="3849" t="n"/>
      <c r="AO221" s="3849" t="n"/>
      <c r="AP221" s="3849" t="n"/>
      <c r="AQ221" s="3849" t="n"/>
      <c r="AR221" s="3849" t="n"/>
      <c r="AS221" s="3849" t="n"/>
      <c r="AT221" s="3849" t="n"/>
      <c r="AU221" s="3849" t="n"/>
      <c r="AV221" s="3849" t="n"/>
      <c r="AW221" s="3849" t="n"/>
      <c r="AX221" s="3849" t="n"/>
      <c r="AY221" s="3849" t="n"/>
      <c r="AZ221" s="3849" t="n"/>
      <c r="BA221" s="367" t="n"/>
      <c r="BB221" s="362" t="n"/>
    </row>
    <row customFormat="1" r="222" s="363">
      <c r="A222" s="366" t="n"/>
      <c r="B222" s="367" t="n"/>
      <c r="C222" s="368" t="n"/>
      <c r="D222" s="3849" t="n"/>
      <c r="E222" s="3849" t="n"/>
      <c r="F222" s="3849" t="n"/>
      <c r="G222" s="3849" t="n"/>
      <c r="H222" s="3849" t="n"/>
      <c r="I222" s="3849" t="n"/>
      <c r="J222" s="3849" t="n"/>
      <c r="K222" s="3849" t="n"/>
      <c r="L222" s="3849" t="n"/>
      <c r="M222" s="3849" t="n"/>
      <c r="N222" s="3849" t="n"/>
      <c r="O222" s="3849" t="n"/>
      <c r="P222" s="367" t="n"/>
      <c r="Q222" s="3849" t="n"/>
      <c r="R222" s="3849" t="n"/>
      <c r="S222" s="3849" t="n"/>
      <c r="T222" s="3849" t="n"/>
      <c r="U222" s="3849" t="n"/>
      <c r="V222" s="3849" t="n"/>
      <c r="W222" s="3849" t="n"/>
      <c r="X222" s="3849" t="n"/>
      <c r="Y222" s="3849" t="n"/>
      <c r="Z222" s="3849" t="n"/>
      <c r="AA222" s="3849" t="n"/>
      <c r="AB222" s="3849" t="n"/>
      <c r="AC222" s="3849" t="n"/>
      <c r="AD222" s="3849" t="n"/>
      <c r="AE222" s="3849" t="n"/>
      <c r="AF222" s="3849" t="n"/>
      <c r="AG222" s="3849" t="n"/>
      <c r="AH222" s="3849" t="n"/>
      <c r="AI222" s="3849" t="n"/>
      <c r="AJ222" s="3849" t="n"/>
      <c r="AK222" s="3849" t="n"/>
      <c r="AL222" s="3849" t="n"/>
      <c r="AM222" s="3849" t="n"/>
      <c r="AN222" s="3849" t="n"/>
      <c r="AO222" s="3849" t="n"/>
      <c r="AP222" s="3849" t="n"/>
      <c r="AQ222" s="3849" t="n"/>
      <c r="AR222" s="3849" t="n"/>
      <c r="AS222" s="3849" t="n"/>
      <c r="AT222" s="3849" t="n"/>
      <c r="AU222" s="3849" t="n"/>
      <c r="AV222" s="3849" t="n"/>
      <c r="AW222" s="3849" t="n"/>
      <c r="AX222" s="3849" t="n"/>
      <c r="AY222" s="3849" t="n"/>
      <c r="AZ222" s="3849" t="n"/>
      <c r="BA222" s="367" t="n"/>
      <c r="BB222" s="362" t="n"/>
    </row>
    <row customFormat="1" customHeight="1" ht="27.75" r="223" s="363">
      <c r="A223" s="366" t="n"/>
      <c r="B223" s="367" t="n"/>
      <c r="C223" s="368" t="n"/>
      <c r="D223" s="3849" t="n"/>
      <c r="E223" s="3849" t="n"/>
      <c r="F223" s="3849" t="n"/>
      <c r="G223" s="3849" t="n"/>
      <c r="H223" s="3849" t="n"/>
      <c r="I223" s="3849" t="n"/>
      <c r="J223" s="3849" t="n"/>
      <c r="K223" s="3849" t="n"/>
      <c r="L223" s="3849" t="n"/>
      <c r="M223" s="3849" t="n"/>
      <c r="N223" s="3849" t="n"/>
      <c r="O223" s="3849" t="n"/>
      <c r="P223" s="367" t="n"/>
      <c r="Q223" s="3849" t="n"/>
      <c r="R223" s="3849" t="n"/>
      <c r="S223" s="3849" t="n"/>
      <c r="T223" s="3849" t="n"/>
      <c r="U223" s="3849" t="n"/>
      <c r="V223" s="3849" t="n"/>
      <c r="W223" s="3849" t="n"/>
      <c r="X223" s="3849" t="n"/>
      <c r="Y223" s="3849" t="n"/>
      <c r="Z223" s="3849" t="n"/>
      <c r="AA223" s="3849" t="n"/>
      <c r="AB223" s="3849" t="n"/>
      <c r="AC223" s="3849" t="n"/>
      <c r="AD223" s="3849" t="n"/>
      <c r="AE223" s="3849" t="n"/>
      <c r="AF223" s="3849" t="n"/>
      <c r="AG223" s="3849" t="n"/>
      <c r="AH223" s="3849" t="n"/>
      <c r="AI223" s="3849" t="n"/>
      <c r="AJ223" s="3849" t="n"/>
      <c r="AK223" s="3849" t="n"/>
      <c r="AL223" s="3849" t="n"/>
      <c r="AM223" s="3849" t="n"/>
      <c r="AN223" s="3849" t="n"/>
      <c r="AO223" s="3849" t="n"/>
      <c r="AP223" s="3849" t="n"/>
      <c r="AQ223" s="3849" t="n"/>
      <c r="AR223" s="3849" t="n"/>
      <c r="AS223" s="3849" t="n"/>
      <c r="AT223" s="3849" t="n"/>
      <c r="AU223" s="3849" t="n"/>
      <c r="AV223" s="3849" t="n"/>
      <c r="AW223" s="3849" t="n"/>
      <c r="AX223" s="3849" t="n"/>
      <c r="AY223" s="3849" t="n"/>
      <c r="AZ223" s="3849" t="n"/>
      <c r="BA223" s="367" t="n"/>
      <c r="BB223" s="362" t="n"/>
    </row>
    <row customFormat="1" customHeight="1" ht="27.75" r="224" s="363">
      <c r="A224" s="366" t="n"/>
      <c r="B224" s="367" t="n"/>
      <c r="C224" s="368" t="n"/>
      <c r="D224" s="3849" t="n"/>
      <c r="E224" s="3849" t="n"/>
      <c r="F224" s="3849" t="n"/>
      <c r="G224" s="3849" t="n"/>
      <c r="H224" s="3849" t="n"/>
      <c r="I224" s="3849" t="n"/>
      <c r="J224" s="3849" t="n"/>
      <c r="K224" s="3849" t="n"/>
      <c r="L224" s="3849" t="n"/>
      <c r="M224" s="3849" t="n"/>
      <c r="N224" s="3849" t="n"/>
      <c r="O224" s="3849" t="n"/>
      <c r="P224" s="367" t="n"/>
      <c r="Q224" s="3849" t="n"/>
      <c r="R224" s="3849" t="n"/>
      <c r="S224" s="3849" t="n"/>
      <c r="T224" s="3849" t="n"/>
      <c r="U224" s="3849" t="n"/>
      <c r="V224" s="3849" t="n"/>
      <c r="W224" s="3849" t="n"/>
      <c r="X224" s="3849" t="n"/>
      <c r="Y224" s="3849" t="n"/>
      <c r="Z224" s="3849" t="n"/>
      <c r="AA224" s="3849" t="n"/>
      <c r="AB224" s="3849" t="n"/>
      <c r="AC224" s="3849" t="n"/>
      <c r="AD224" s="3849" t="n"/>
      <c r="AE224" s="3849" t="n"/>
      <c r="AF224" s="3849" t="n"/>
      <c r="AG224" s="3849" t="n"/>
      <c r="AH224" s="3849" t="n"/>
      <c r="AI224" s="3849" t="n"/>
      <c r="AJ224" s="3849" t="n"/>
      <c r="AK224" s="3849" t="n"/>
      <c r="AL224" s="3849" t="n"/>
      <c r="AM224" s="3849" t="n"/>
      <c r="AN224" s="3849" t="n"/>
      <c r="AO224" s="3849" t="n"/>
      <c r="AP224" s="3849" t="n"/>
      <c r="AQ224" s="3849" t="n"/>
      <c r="AR224" s="3849" t="n"/>
      <c r="AS224" s="3849" t="n"/>
      <c r="AT224" s="3849" t="n"/>
      <c r="AU224" s="3849" t="n"/>
      <c r="AV224" s="3849" t="n"/>
      <c r="AW224" s="3849" t="n"/>
      <c r="AX224" s="3849" t="n"/>
      <c r="AY224" s="3849" t="n"/>
      <c r="AZ224" s="3849" t="n"/>
      <c r="BA224" s="367" t="n"/>
      <c r="BB224" s="362" t="n"/>
    </row>
    <row customFormat="1" customHeight="1" ht="27.75" r="225" s="363">
      <c r="A225" s="366" t="n"/>
      <c r="B225" s="367" t="n"/>
      <c r="C225" s="368" t="n"/>
      <c r="D225" s="3849" t="n"/>
      <c r="E225" s="3849" t="n"/>
      <c r="F225" s="3849" t="n"/>
      <c r="G225" s="3849" t="n"/>
      <c r="H225" s="3849" t="n"/>
      <c r="I225" s="3849" t="n"/>
      <c r="J225" s="3849" t="n"/>
      <c r="K225" s="3849" t="n"/>
      <c r="L225" s="3849" t="n"/>
      <c r="M225" s="3849" t="n"/>
      <c r="N225" s="3849" t="n"/>
      <c r="O225" s="3849" t="n"/>
      <c r="P225" s="367" t="n"/>
      <c r="Q225" s="3849" t="n"/>
      <c r="R225" s="3849" t="n"/>
      <c r="S225" s="3849" t="n"/>
      <c r="T225" s="3849" t="n"/>
      <c r="U225" s="3849" t="n"/>
      <c r="V225" s="3849" t="n"/>
      <c r="W225" s="3849" t="n"/>
      <c r="X225" s="3849" t="n"/>
      <c r="Y225" s="3849" t="n"/>
      <c r="Z225" s="3849" t="n"/>
      <c r="AA225" s="3849" t="n"/>
      <c r="AB225" s="3849" t="n"/>
      <c r="AC225" s="3849" t="n"/>
      <c r="AD225" s="3849" t="n"/>
      <c r="AE225" s="3849" t="n"/>
      <c r="AF225" s="3849" t="n"/>
      <c r="AG225" s="3849" t="n"/>
      <c r="AH225" s="3849" t="n"/>
      <c r="AI225" s="3849" t="n"/>
      <c r="AJ225" s="3849" t="n"/>
      <c r="AK225" s="3849" t="n"/>
      <c r="AL225" s="3849" t="n"/>
      <c r="AM225" s="3849" t="n"/>
      <c r="AN225" s="3849" t="n"/>
      <c r="AO225" s="3849" t="n"/>
      <c r="AP225" s="3849" t="n"/>
      <c r="AQ225" s="3849" t="n"/>
      <c r="AR225" s="3849" t="n"/>
      <c r="AS225" s="3849" t="n"/>
      <c r="AT225" s="3849" t="n"/>
      <c r="AU225" s="3849" t="n"/>
      <c r="AV225" s="3849" t="n"/>
      <c r="AW225" s="3849" t="n"/>
      <c r="AX225" s="3849" t="n"/>
      <c r="AY225" s="3849" t="n"/>
      <c r="AZ225" s="3849" t="n"/>
      <c r="BA225" s="367" t="n"/>
      <c r="BB225" s="362" t="n"/>
    </row>
    <row customFormat="1" customHeight="1" ht="33" r="226" s="363">
      <c r="A226" s="366" t="n"/>
      <c r="B226" s="367" t="n"/>
      <c r="C226" s="368" t="n"/>
      <c r="D226" s="3849" t="n"/>
      <c r="E226" s="3849" t="n"/>
      <c r="F226" s="3849" t="n"/>
      <c r="G226" s="3849" t="n"/>
      <c r="H226" s="3849" t="n"/>
      <c r="I226" s="3849" t="n"/>
      <c r="J226" s="3849" t="n"/>
      <c r="K226" s="3849" t="n"/>
      <c r="L226" s="3849" t="n"/>
      <c r="M226" s="3849" t="n"/>
      <c r="N226" s="3849" t="n"/>
      <c r="O226" s="3849" t="n"/>
      <c r="P226" s="367" t="n"/>
      <c r="Q226" s="3849" t="n"/>
      <c r="R226" s="3849" t="n"/>
      <c r="S226" s="3849" t="n"/>
      <c r="T226" s="3849" t="n"/>
      <c r="U226" s="3849" t="n"/>
      <c r="V226" s="3849" t="n"/>
      <c r="W226" s="3849" t="n"/>
      <c r="X226" s="3849" t="n"/>
      <c r="Y226" s="3849" t="n"/>
      <c r="Z226" s="3849" t="n"/>
      <c r="AA226" s="3849" t="n"/>
      <c r="AB226" s="3849" t="n"/>
      <c r="AC226" s="3849" t="n"/>
      <c r="AD226" s="3849" t="n"/>
      <c r="AE226" s="3849" t="n"/>
      <c r="AF226" s="3849" t="n"/>
      <c r="AG226" s="3849" t="n"/>
      <c r="AH226" s="3849" t="n"/>
      <c r="AI226" s="3849" t="n"/>
      <c r="AJ226" s="3849" t="n"/>
      <c r="AK226" s="3849" t="n"/>
      <c r="AL226" s="3849" t="n"/>
      <c r="AM226" s="3849" t="n"/>
      <c r="AN226" s="3849" t="n"/>
      <c r="AO226" s="3849" t="n"/>
      <c r="AP226" s="3849" t="n"/>
      <c r="AQ226" s="3849" t="n"/>
      <c r="AR226" s="3849" t="n"/>
      <c r="AS226" s="3849" t="n"/>
      <c r="AT226" s="3849" t="n"/>
      <c r="AU226" s="3849" t="n"/>
      <c r="AV226" s="3849" t="n"/>
      <c r="AW226" s="3849" t="n"/>
      <c r="AX226" s="3849" t="n"/>
      <c r="AY226" s="3849" t="n"/>
      <c r="AZ226" s="3849" t="n"/>
      <c r="BA226" s="367" t="n"/>
      <c r="BB226" s="362" t="n"/>
    </row>
    <row customFormat="1" customHeight="1" ht="27.75" r="227" s="363">
      <c r="A227" s="366" t="n"/>
      <c r="B227" s="367" t="n"/>
      <c r="C227" s="368" t="n"/>
      <c r="D227" s="3849" t="n"/>
      <c r="E227" s="3849" t="n"/>
      <c r="F227" s="3849" t="n"/>
      <c r="G227" s="3849" t="n"/>
      <c r="H227" s="3849" t="n"/>
      <c r="I227" s="3849" t="n"/>
      <c r="J227" s="3849" t="n"/>
      <c r="K227" s="3849" t="n"/>
      <c r="L227" s="3849" t="n"/>
      <c r="M227" s="3849" t="n"/>
      <c r="N227" s="3849" t="n"/>
      <c r="O227" s="3849" t="n"/>
      <c r="P227" s="367" t="n"/>
      <c r="Q227" s="3849" t="n"/>
      <c r="R227" s="3849" t="n"/>
      <c r="S227" s="3849" t="n"/>
      <c r="T227" s="3849" t="n"/>
      <c r="U227" s="3849" t="n"/>
      <c r="V227" s="3849" t="n"/>
      <c r="W227" s="3849" t="n"/>
      <c r="X227" s="3849" t="n"/>
      <c r="Y227" s="3849" t="n"/>
      <c r="Z227" s="3849" t="n"/>
      <c r="AA227" s="3849" t="n"/>
      <c r="AB227" s="3849" t="n"/>
      <c r="AC227" s="3849" t="n"/>
      <c r="AD227" s="3849" t="n"/>
      <c r="AE227" s="3849" t="n"/>
      <c r="AF227" s="3849" t="n"/>
      <c r="AG227" s="3849" t="n"/>
      <c r="AH227" s="3849" t="n"/>
      <c r="AI227" s="3849" t="n"/>
      <c r="AJ227" s="3849" t="n"/>
      <c r="AK227" s="3849" t="n"/>
      <c r="AL227" s="3849" t="n"/>
      <c r="AM227" s="3849" t="n"/>
      <c r="AN227" s="3849" t="n"/>
      <c r="AO227" s="3849" t="n"/>
      <c r="AP227" s="3849" t="n"/>
      <c r="AQ227" s="3849" t="n"/>
      <c r="AR227" s="3849" t="n"/>
      <c r="AS227" s="3849" t="n"/>
      <c r="AT227" s="3849" t="n"/>
      <c r="AU227" s="3849" t="n"/>
      <c r="AV227" s="3849" t="n"/>
      <c r="AW227" s="3849" t="n"/>
      <c r="AX227" s="3849" t="n"/>
      <c r="AY227" s="3849" t="n"/>
      <c r="AZ227" s="3849" t="n"/>
      <c r="BA227" s="367" t="n"/>
      <c r="BB227" s="362" t="n"/>
    </row>
    <row customFormat="1" customHeight="1" ht="27.75" r="228" s="363">
      <c r="A228" s="366" t="n"/>
      <c r="B228" s="367" t="n"/>
      <c r="C228" s="368" t="n"/>
      <c r="D228" s="3849" t="n"/>
      <c r="E228" s="3849" t="n"/>
      <c r="F228" s="3849" t="n"/>
      <c r="G228" s="3849" t="n"/>
      <c r="H228" s="3849" t="n"/>
      <c r="I228" s="3849" t="n"/>
      <c r="J228" s="3849" t="n"/>
      <c r="K228" s="3849" t="n"/>
      <c r="L228" s="3849" t="n"/>
      <c r="M228" s="3849" t="n"/>
      <c r="N228" s="3849" t="n"/>
      <c r="O228" s="3849" t="n"/>
      <c r="P228" s="367" t="n"/>
      <c r="Q228" s="3849" t="n"/>
      <c r="R228" s="3849" t="n"/>
      <c r="S228" s="3849" t="n"/>
      <c r="T228" s="3849" t="n"/>
      <c r="U228" s="3849" t="n"/>
      <c r="V228" s="3849" t="n"/>
      <c r="W228" s="3849" t="n"/>
      <c r="X228" s="3849" t="n"/>
      <c r="Y228" s="3849" t="n"/>
      <c r="Z228" s="3849" t="n"/>
      <c r="AA228" s="3849" t="n"/>
      <c r="AB228" s="3849" t="n"/>
      <c r="AC228" s="3849" t="n"/>
      <c r="AD228" s="3849" t="n"/>
      <c r="AE228" s="3849" t="n"/>
      <c r="AF228" s="3849" t="n"/>
      <c r="AG228" s="3849" t="n"/>
      <c r="AH228" s="3849" t="n"/>
      <c r="AI228" s="3849" t="n"/>
      <c r="AJ228" s="3849" t="n"/>
      <c r="AK228" s="3849" t="n"/>
      <c r="AL228" s="3849" t="n"/>
      <c r="AM228" s="3849" t="n"/>
      <c r="AN228" s="3849" t="n"/>
      <c r="AO228" s="3849" t="n"/>
      <c r="AP228" s="3849" t="n"/>
      <c r="AQ228" s="3849" t="n"/>
      <c r="AR228" s="3849" t="n"/>
      <c r="AS228" s="3849" t="n"/>
      <c r="AT228" s="3849" t="n"/>
      <c r="AU228" s="3849" t="n"/>
      <c r="AV228" s="3849" t="n"/>
      <c r="AW228" s="3849" t="n"/>
      <c r="AX228" s="3849" t="n"/>
      <c r="AY228" s="3849" t="n"/>
      <c r="AZ228" s="3849" t="n"/>
      <c r="BA228" s="367" t="n"/>
      <c r="BB228" s="362" t="n"/>
    </row>
    <row customFormat="1" customHeight="1" ht="27.75" r="229" s="363">
      <c r="A229" s="366" t="n"/>
      <c r="B229" s="367" t="n"/>
      <c r="C229" s="368" t="n"/>
      <c r="D229" s="3849" t="n"/>
      <c r="E229" s="3849" t="n"/>
      <c r="F229" s="3849" t="n"/>
      <c r="G229" s="3849" t="n"/>
      <c r="H229" s="3849" t="n"/>
      <c r="I229" s="3849" t="n"/>
      <c r="J229" s="3849" t="n"/>
      <c r="K229" s="3849" t="n"/>
      <c r="L229" s="3849" t="n"/>
      <c r="M229" s="3849" t="n"/>
      <c r="N229" s="3849" t="n"/>
      <c r="O229" s="3849" t="n"/>
      <c r="P229" s="367" t="n"/>
      <c r="Q229" s="3849" t="n"/>
      <c r="R229" s="3849" t="n"/>
      <c r="S229" s="3849" t="n"/>
      <c r="T229" s="3849" t="n"/>
      <c r="U229" s="3849" t="n"/>
      <c r="V229" s="3849" t="n"/>
      <c r="W229" s="3849" t="n"/>
      <c r="X229" s="3849" t="n"/>
      <c r="Y229" s="3849" t="n"/>
      <c r="Z229" s="3849" t="n"/>
      <c r="AA229" s="3849" t="n"/>
      <c r="AB229" s="3849" t="n"/>
      <c r="AC229" s="3849" t="n"/>
      <c r="AD229" s="3849" t="n"/>
      <c r="AE229" s="3849" t="n"/>
      <c r="AF229" s="3849" t="n"/>
      <c r="AG229" s="3849" t="n"/>
      <c r="AH229" s="3849" t="n"/>
      <c r="AI229" s="3849" t="n"/>
      <c r="AJ229" s="3849" t="n"/>
      <c r="AK229" s="3849" t="n"/>
      <c r="AL229" s="3849" t="n"/>
      <c r="AM229" s="3849" t="n"/>
      <c r="AN229" s="3849" t="n"/>
      <c r="AO229" s="3849" t="n"/>
      <c r="AP229" s="3849" t="n"/>
      <c r="AQ229" s="3849" t="n"/>
      <c r="AR229" s="3849" t="n"/>
      <c r="AS229" s="3849" t="n"/>
      <c r="AT229" s="3849" t="n"/>
      <c r="AU229" s="3849" t="n"/>
      <c r="AV229" s="3849" t="n"/>
      <c r="AW229" s="3849" t="n"/>
      <c r="AX229" s="3849" t="n"/>
      <c r="AY229" s="3849" t="n"/>
      <c r="AZ229" s="3849" t="n"/>
      <c r="BA229" s="367" t="n"/>
      <c r="BB229" s="362" t="n"/>
    </row>
    <row customFormat="1" customHeight="1" ht="27.75" r="230" s="363">
      <c r="A230" s="366" t="n"/>
      <c r="B230" s="367" t="n"/>
      <c r="C230" s="368" t="n"/>
      <c r="D230" s="3849" t="n"/>
      <c r="E230" s="3849" t="n"/>
      <c r="F230" s="3849" t="n"/>
      <c r="G230" s="3849" t="n"/>
      <c r="H230" s="3849" t="n"/>
      <c r="I230" s="3849" t="n"/>
      <c r="J230" s="3849" t="n"/>
      <c r="K230" s="3849" t="n"/>
      <c r="L230" s="3849" t="n"/>
      <c r="M230" s="3849" t="n"/>
      <c r="N230" s="3849" t="n"/>
      <c r="O230" s="3849" t="n"/>
      <c r="P230" s="367" t="n"/>
      <c r="Q230" s="3849" t="n"/>
      <c r="R230" s="3849" t="n"/>
      <c r="S230" s="3849" t="n"/>
      <c r="T230" s="3849" t="n"/>
      <c r="U230" s="3849" t="n"/>
      <c r="V230" s="3849" t="n"/>
      <c r="W230" s="3849" t="n"/>
      <c r="X230" s="3849" t="n"/>
      <c r="Y230" s="3849" t="n"/>
      <c r="Z230" s="3849" t="n"/>
      <c r="AA230" s="3849" t="n"/>
      <c r="AB230" s="3849" t="n"/>
      <c r="AC230" s="3849" t="n"/>
      <c r="AD230" s="3849" t="n"/>
      <c r="AE230" s="3849" t="n"/>
      <c r="AF230" s="3849" t="n"/>
      <c r="AG230" s="3849" t="n"/>
      <c r="AH230" s="3849" t="n"/>
      <c r="AI230" s="3849" t="n"/>
      <c r="AJ230" s="3849" t="n"/>
      <c r="AK230" s="3849" t="n"/>
      <c r="AL230" s="3849" t="n"/>
      <c r="AM230" s="3849" t="n"/>
      <c r="AN230" s="3849" t="n"/>
      <c r="AO230" s="3849" t="n"/>
      <c r="AP230" s="3849" t="n"/>
      <c r="AQ230" s="3849" t="n"/>
      <c r="AR230" s="3849" t="n"/>
      <c r="AS230" s="3849" t="n"/>
      <c r="AT230" s="3849" t="n"/>
      <c r="AU230" s="3849" t="n"/>
      <c r="AV230" s="3849" t="n"/>
      <c r="AW230" s="3849" t="n"/>
      <c r="AX230" s="3849" t="n"/>
      <c r="AY230" s="3849" t="n"/>
      <c r="AZ230" s="3849" t="n"/>
      <c r="BA230" s="367" t="n"/>
      <c r="BB230" s="362" t="n"/>
    </row>
    <row customFormat="1" customHeight="1" ht="27.75" r="231" s="363">
      <c r="A231" s="366" t="n"/>
      <c r="B231" s="367" t="n"/>
      <c r="C231" s="368" t="n"/>
      <c r="D231" s="3849" t="n"/>
      <c r="E231" s="3849" t="n"/>
      <c r="F231" s="3849" t="n"/>
      <c r="G231" s="3849" t="n"/>
      <c r="H231" s="3849" t="n"/>
      <c r="I231" s="3849" t="n"/>
      <c r="J231" s="3849" t="n"/>
      <c r="K231" s="3849" t="n"/>
      <c r="L231" s="3849" t="n"/>
      <c r="M231" s="3849" t="n"/>
      <c r="N231" s="3849" t="n"/>
      <c r="O231" s="3849" t="n"/>
      <c r="P231" s="367" t="n"/>
      <c r="Q231" s="3849" t="n"/>
      <c r="R231" s="3849" t="n"/>
      <c r="S231" s="3849" t="n"/>
      <c r="T231" s="3849" t="n"/>
      <c r="U231" s="3849" t="n"/>
      <c r="V231" s="3849" t="n"/>
      <c r="W231" s="3849" t="n"/>
      <c r="X231" s="3849" t="n"/>
      <c r="Y231" s="3849" t="n"/>
      <c r="Z231" s="3849" t="n"/>
      <c r="AA231" s="3849" t="n"/>
      <c r="AB231" s="3849" t="n"/>
      <c r="AC231" s="3849" t="n"/>
      <c r="AD231" s="3849" t="n"/>
      <c r="AE231" s="3849" t="n"/>
      <c r="AF231" s="3849" t="n"/>
      <c r="AG231" s="3849" t="n"/>
      <c r="AH231" s="3849" t="n"/>
      <c r="AI231" s="3849" t="n"/>
      <c r="AJ231" s="3849" t="n"/>
      <c r="AK231" s="3849" t="n"/>
      <c r="AL231" s="3849" t="n"/>
      <c r="AM231" s="3849" t="n"/>
      <c r="AN231" s="3849" t="n"/>
      <c r="AO231" s="3849" t="n"/>
      <c r="AP231" s="3849" t="n"/>
      <c r="AQ231" s="3849" t="n"/>
      <c r="AR231" s="3849" t="n"/>
      <c r="AS231" s="3849" t="n"/>
      <c r="AT231" s="3849" t="n"/>
      <c r="AU231" s="3849" t="n"/>
      <c r="AV231" s="3849" t="n"/>
      <c r="AW231" s="3849" t="n"/>
      <c r="AX231" s="3849" t="n"/>
      <c r="AY231" s="3849" t="n"/>
      <c r="AZ231" s="3849" t="n"/>
      <c r="BA231" s="367" t="n"/>
      <c r="BB231" s="362" t="n"/>
    </row>
    <row customFormat="1" customHeight="1" ht="27.75" r="232" s="363">
      <c r="A232" s="366" t="n"/>
      <c r="B232" s="367" t="n"/>
      <c r="C232" s="368" t="n"/>
      <c r="D232" s="3849" t="n"/>
      <c r="E232" s="3849" t="n"/>
      <c r="F232" s="3849" t="n"/>
      <c r="G232" s="3849" t="n"/>
      <c r="H232" s="3849" t="n"/>
      <c r="I232" s="3849" t="n"/>
      <c r="J232" s="3849" t="n"/>
      <c r="K232" s="3849" t="n"/>
      <c r="L232" s="3849" t="n"/>
      <c r="M232" s="3849" t="n"/>
      <c r="N232" s="3849" t="n"/>
      <c r="O232" s="3849" t="n"/>
      <c r="P232" s="367" t="n"/>
      <c r="Q232" s="3849" t="n"/>
      <c r="R232" s="3849" t="n"/>
      <c r="S232" s="3849" t="n"/>
      <c r="T232" s="3849" t="n"/>
      <c r="U232" s="3849" t="n"/>
      <c r="V232" s="3849" t="n"/>
      <c r="W232" s="3849" t="n"/>
      <c r="X232" s="3849" t="n"/>
      <c r="Y232" s="3849" t="n"/>
      <c r="Z232" s="3849" t="n"/>
      <c r="AA232" s="3849" t="n"/>
      <c r="AB232" s="3849" t="n"/>
      <c r="AC232" s="3849" t="n"/>
      <c r="AD232" s="3849" t="n"/>
      <c r="AE232" s="3849" t="n"/>
      <c r="AF232" s="3849" t="n"/>
      <c r="AG232" s="3849" t="n"/>
      <c r="AH232" s="3849" t="n"/>
      <c r="AI232" s="3849" t="n"/>
      <c r="AJ232" s="3849" t="n"/>
      <c r="AK232" s="3849" t="n"/>
      <c r="AL232" s="3849" t="n"/>
      <c r="AM232" s="3849" t="n"/>
      <c r="AN232" s="3849" t="n"/>
      <c r="AO232" s="3849" t="n"/>
      <c r="AP232" s="3849" t="n"/>
      <c r="AQ232" s="3849" t="n"/>
      <c r="AR232" s="3849" t="n"/>
      <c r="AS232" s="3849" t="n"/>
      <c r="AT232" s="3849" t="n"/>
      <c r="AU232" s="3849" t="n"/>
      <c r="AV232" s="3849" t="n"/>
      <c r="AW232" s="3849" t="n"/>
      <c r="AX232" s="3849" t="n"/>
      <c r="AY232" s="3849" t="n"/>
      <c r="AZ232" s="3849" t="n"/>
      <c r="BA232" s="367" t="n"/>
      <c r="BB232" s="362" t="n"/>
    </row>
    <row customFormat="1" customHeight="1" ht="27.75" r="233" s="363">
      <c r="A233" s="366" t="n"/>
      <c r="B233" s="367" t="n"/>
      <c r="C233" s="368" t="n"/>
      <c r="D233" s="3849" t="n"/>
      <c r="E233" s="3849" t="n"/>
      <c r="F233" s="3849" t="n"/>
      <c r="G233" s="3849" t="n"/>
      <c r="H233" s="3849" t="n"/>
      <c r="I233" s="3849" t="n"/>
      <c r="J233" s="3849" t="n"/>
      <c r="K233" s="3849" t="n"/>
      <c r="L233" s="3849" t="n"/>
      <c r="M233" s="3849" t="n"/>
      <c r="N233" s="3849" t="n"/>
      <c r="O233" s="3849" t="n"/>
      <c r="P233" s="367" t="n"/>
      <c r="Q233" s="3849" t="n"/>
      <c r="R233" s="3849" t="n"/>
      <c r="S233" s="3849" t="n"/>
      <c r="T233" s="3849" t="n"/>
      <c r="U233" s="3849" t="n"/>
      <c r="V233" s="3849" t="n"/>
      <c r="W233" s="3849" t="n"/>
      <c r="X233" s="3849" t="n"/>
      <c r="Y233" s="3849" t="n"/>
      <c r="Z233" s="3849" t="n"/>
      <c r="AA233" s="3849" t="n"/>
      <c r="AB233" s="3849" t="n"/>
      <c r="AC233" s="3849" t="n"/>
      <c r="AD233" s="3849" t="n"/>
      <c r="AE233" s="3849" t="n"/>
      <c r="AF233" s="3849" t="n"/>
      <c r="AG233" s="3849" t="n"/>
      <c r="AH233" s="3849" t="n"/>
      <c r="AI233" s="3849" t="n"/>
      <c r="AJ233" s="3849" t="n"/>
      <c r="AK233" s="3849" t="n"/>
      <c r="AL233" s="3849" t="n"/>
      <c r="AM233" s="3849" t="n"/>
      <c r="AN233" s="3849" t="n"/>
      <c r="AO233" s="3849" t="n"/>
      <c r="AP233" s="3849" t="n"/>
      <c r="AQ233" s="3849" t="n"/>
      <c r="AR233" s="3849" t="n"/>
      <c r="AS233" s="3849" t="n"/>
      <c r="AT233" s="3849" t="n"/>
      <c r="AU233" s="3849" t="n"/>
      <c r="AV233" s="3849" t="n"/>
      <c r="AW233" s="3849" t="n"/>
      <c r="AX233" s="3849" t="n"/>
      <c r="AY233" s="3849" t="n"/>
      <c r="AZ233" s="3849" t="n"/>
      <c r="BA233" s="367" t="n"/>
      <c r="BB233" s="362" t="n"/>
    </row>
    <row customFormat="1" customHeight="1" ht="27.75" r="234" s="363">
      <c r="A234" s="366" t="n"/>
      <c r="B234" s="367" t="n"/>
      <c r="C234" s="368" t="n"/>
      <c r="D234" s="3849" t="n"/>
      <c r="E234" s="3849" t="n"/>
      <c r="F234" s="3849" t="n"/>
      <c r="G234" s="3849" t="n"/>
      <c r="H234" s="3849" t="n"/>
      <c r="I234" s="3849" t="n"/>
      <c r="J234" s="3849" t="n"/>
      <c r="K234" s="3849" t="n"/>
      <c r="L234" s="3849" t="n"/>
      <c r="M234" s="3849" t="n"/>
      <c r="N234" s="3849" t="n"/>
      <c r="O234" s="3849" t="n"/>
      <c r="P234" s="367" t="n"/>
      <c r="Q234" s="3849" t="n"/>
      <c r="R234" s="3849" t="n"/>
      <c r="S234" s="3849" t="n"/>
      <c r="T234" s="3849" t="n"/>
      <c r="U234" s="3849" t="n"/>
      <c r="V234" s="3849" t="n"/>
      <c r="W234" s="3849" t="n"/>
      <c r="X234" s="3849" t="n"/>
      <c r="Y234" s="3849" t="n"/>
      <c r="Z234" s="3849" t="n"/>
      <c r="AA234" s="3849" t="n"/>
      <c r="AB234" s="3849" t="n"/>
      <c r="AC234" s="3849" t="n"/>
      <c r="AD234" s="3849" t="n"/>
      <c r="AE234" s="3849" t="n"/>
      <c r="AF234" s="3849" t="n"/>
      <c r="AG234" s="3849" t="n"/>
      <c r="AH234" s="3849" t="n"/>
      <c r="AI234" s="3849" t="n"/>
      <c r="AJ234" s="3849" t="n"/>
      <c r="AK234" s="3849" t="n"/>
      <c r="AL234" s="3849" t="n"/>
      <c r="AM234" s="3849" t="n"/>
      <c r="AN234" s="3849" t="n"/>
      <c r="AO234" s="3849" t="n"/>
      <c r="AP234" s="3849" t="n"/>
      <c r="AQ234" s="3849" t="n"/>
      <c r="AR234" s="3849" t="n"/>
      <c r="AS234" s="3849" t="n"/>
      <c r="AT234" s="3849" t="n"/>
      <c r="AU234" s="3849" t="n"/>
      <c r="AV234" s="3849" t="n"/>
      <c r="AW234" s="3849" t="n"/>
      <c r="AX234" s="3849" t="n"/>
      <c r="AY234" s="3849" t="n"/>
      <c r="AZ234" s="3849" t="n"/>
      <c r="BA234" s="367" t="n"/>
      <c r="BB234" s="362" t="n"/>
    </row>
    <row customFormat="1" customHeight="1" ht="27.75" r="235" s="363">
      <c r="A235" s="366" t="n"/>
      <c r="B235" s="367" t="n"/>
      <c r="C235" s="368" t="n"/>
      <c r="D235" s="3849" t="n"/>
      <c r="E235" s="3849" t="n"/>
      <c r="F235" s="3849" t="n"/>
      <c r="G235" s="3849" t="n"/>
      <c r="H235" s="3849" t="n"/>
      <c r="I235" s="3849" t="n"/>
      <c r="J235" s="3849" t="n"/>
      <c r="K235" s="3849" t="n"/>
      <c r="L235" s="3849" t="n"/>
      <c r="M235" s="3849" t="n"/>
      <c r="N235" s="3849" t="n"/>
      <c r="O235" s="3849" t="n"/>
      <c r="P235" s="367" t="n"/>
      <c r="Q235" s="3849" t="n"/>
      <c r="R235" s="3849" t="n"/>
      <c r="S235" s="3849" t="n"/>
      <c r="T235" s="3849" t="n"/>
      <c r="U235" s="3849" t="n"/>
      <c r="V235" s="3849" t="n"/>
      <c r="W235" s="3849" t="n"/>
      <c r="X235" s="3849" t="n"/>
      <c r="Y235" s="3849" t="n"/>
      <c r="Z235" s="3849" t="n"/>
      <c r="AA235" s="3849" t="n"/>
      <c r="AB235" s="3849" t="n"/>
      <c r="AC235" s="3849" t="n"/>
      <c r="AD235" s="3849" t="n"/>
      <c r="AE235" s="3849" t="n"/>
      <c r="AF235" s="3849" t="n"/>
      <c r="AG235" s="3849" t="n"/>
      <c r="AH235" s="3849" t="n"/>
      <c r="AI235" s="3849" t="n"/>
      <c r="AJ235" s="3849" t="n"/>
      <c r="AK235" s="3849" t="n"/>
      <c r="AL235" s="3849" t="n"/>
      <c r="AM235" s="3849" t="n"/>
      <c r="AN235" s="3849" t="n"/>
      <c r="AO235" s="3849" t="n"/>
      <c r="AP235" s="3849" t="n"/>
      <c r="AQ235" s="3849" t="n"/>
      <c r="AR235" s="3849" t="n"/>
      <c r="AS235" s="3849" t="n"/>
      <c r="AT235" s="3849" t="n"/>
      <c r="AU235" s="3849" t="n"/>
      <c r="AV235" s="3849" t="n"/>
      <c r="AW235" s="3849" t="n"/>
      <c r="AX235" s="3849" t="n"/>
      <c r="AY235" s="3849" t="n"/>
      <c r="AZ235" s="3849" t="n"/>
      <c r="BA235" s="367" t="n"/>
      <c r="BB235" s="362" t="n"/>
    </row>
    <row customFormat="1" customHeight="1" ht="27.75" r="236" s="364">
      <c r="A236" s="366" t="n"/>
      <c r="B236" s="367" t="n"/>
      <c r="C236" s="368" t="n"/>
      <c r="D236" s="3849" t="n"/>
      <c r="E236" s="3849" t="n"/>
      <c r="F236" s="3849" t="n"/>
      <c r="G236" s="3849" t="n"/>
      <c r="H236" s="3849" t="n"/>
      <c r="I236" s="3849" t="n"/>
      <c r="J236" s="3849" t="n"/>
      <c r="K236" s="3849" t="n"/>
      <c r="L236" s="3849" t="n"/>
      <c r="M236" s="3849" t="n"/>
      <c r="N236" s="3849" t="n"/>
      <c r="O236" s="3849" t="n"/>
      <c r="P236" s="367" t="n"/>
      <c r="Q236" s="3849" t="n"/>
      <c r="R236" s="3849" t="n"/>
      <c r="S236" s="3849" t="n"/>
      <c r="T236" s="3849" t="n"/>
      <c r="U236" s="3849" t="n"/>
      <c r="V236" s="3849" t="n"/>
      <c r="W236" s="3849" t="n"/>
      <c r="X236" s="3849" t="n"/>
      <c r="Y236" s="3849" t="n"/>
      <c r="Z236" s="3849" t="n"/>
      <c r="AA236" s="3849" t="n"/>
      <c r="AB236" s="3849" t="n"/>
      <c r="AC236" s="3849" t="n"/>
      <c r="AD236" s="3849" t="n"/>
      <c r="AE236" s="3849" t="n"/>
      <c r="AF236" s="3849" t="n"/>
      <c r="AG236" s="3849" t="n"/>
      <c r="AH236" s="3849" t="n"/>
      <c r="AI236" s="3849" t="n"/>
      <c r="AJ236" s="3849" t="n"/>
      <c r="AK236" s="3849" t="n"/>
      <c r="AL236" s="3849" t="n"/>
      <c r="AM236" s="3849" t="n"/>
      <c r="AN236" s="3849" t="n"/>
      <c r="AO236" s="3849" t="n"/>
      <c r="AP236" s="3849" t="n"/>
      <c r="AQ236" s="3849" t="n"/>
      <c r="AR236" s="3849" t="n"/>
      <c r="AS236" s="3849" t="n"/>
      <c r="AT236" s="3849" t="n"/>
      <c r="AU236" s="3849" t="n"/>
      <c r="AV236" s="3849" t="n"/>
      <c r="AW236" s="3849" t="n"/>
      <c r="AX236" s="3849" t="n"/>
      <c r="AY236" s="3849" t="n"/>
      <c r="AZ236" s="3849" t="n"/>
      <c r="BA236" s="367" t="n"/>
      <c r="BB236" s="362" t="n"/>
    </row>
    <row customFormat="1" r="237" s="363">
      <c r="A237" s="366" t="n"/>
      <c r="B237" s="367" t="n"/>
      <c r="C237" s="368" t="n"/>
      <c r="D237" s="3849" t="n"/>
      <c r="E237" s="3849" t="n"/>
      <c r="F237" s="3849" t="n"/>
      <c r="G237" s="3849" t="n"/>
      <c r="H237" s="3849" t="n"/>
      <c r="I237" s="3849" t="n"/>
      <c r="J237" s="3849" t="n"/>
      <c r="K237" s="3849" t="n"/>
      <c r="L237" s="3849" t="n"/>
      <c r="M237" s="3849" t="n"/>
      <c r="N237" s="3849" t="n"/>
      <c r="O237" s="3849" t="n"/>
      <c r="P237" s="367" t="n"/>
      <c r="Q237" s="3849" t="n"/>
      <c r="R237" s="3849" t="n"/>
      <c r="S237" s="3849" t="n"/>
      <c r="T237" s="3849" t="n"/>
      <c r="U237" s="3849" t="n"/>
      <c r="V237" s="3849" t="n"/>
      <c r="W237" s="3849" t="n"/>
      <c r="X237" s="3849" t="n"/>
      <c r="Y237" s="3849" t="n"/>
      <c r="Z237" s="3849" t="n"/>
      <c r="AA237" s="3849" t="n"/>
      <c r="AB237" s="3849" t="n"/>
      <c r="AC237" s="3849" t="n"/>
      <c r="AD237" s="3849" t="n"/>
      <c r="AE237" s="3849" t="n"/>
      <c r="AF237" s="3849" t="n"/>
      <c r="AG237" s="3849" t="n"/>
      <c r="AH237" s="3849" t="n"/>
      <c r="AI237" s="3849" t="n"/>
      <c r="AJ237" s="3849" t="n"/>
      <c r="AK237" s="3849" t="n"/>
      <c r="AL237" s="3849" t="n"/>
      <c r="AM237" s="3849" t="n"/>
      <c r="AN237" s="3849" t="n"/>
      <c r="AO237" s="3849" t="n"/>
      <c r="AP237" s="3849" t="n"/>
      <c r="AQ237" s="3849" t="n"/>
      <c r="AR237" s="3849" t="n"/>
      <c r="AS237" s="3849" t="n"/>
      <c r="AT237" s="3849" t="n"/>
      <c r="AU237" s="3849" t="n"/>
      <c r="AV237" s="3849" t="n"/>
      <c r="AW237" s="3849" t="n"/>
      <c r="AX237" s="3849" t="n"/>
      <c r="AY237" s="3849" t="n"/>
      <c r="AZ237" s="3849" t="n"/>
      <c r="BA237" s="367" t="n"/>
      <c r="BB237" s="362" t="n"/>
    </row>
    <row customFormat="1" customHeight="1" ht="26.25" r="238" s="364">
      <c r="A238" s="366" t="n"/>
      <c r="B238" s="367" t="n"/>
      <c r="C238" s="368" t="n"/>
      <c r="D238" s="3849" t="n"/>
      <c r="E238" s="3849" t="n"/>
      <c r="F238" s="3849" t="n"/>
      <c r="G238" s="3849" t="n"/>
      <c r="H238" s="3849" t="n"/>
      <c r="I238" s="3849" t="n"/>
      <c r="J238" s="3849" t="n"/>
      <c r="K238" s="3849" t="n"/>
      <c r="L238" s="3849" t="n"/>
      <c r="M238" s="3849" t="n"/>
      <c r="N238" s="3849" t="n"/>
      <c r="O238" s="3849" t="n"/>
      <c r="P238" s="367" t="n"/>
      <c r="Q238" s="3849" t="n"/>
      <c r="R238" s="3849" t="n"/>
      <c r="S238" s="3849" t="n"/>
      <c r="T238" s="3849" t="n"/>
      <c r="U238" s="3849" t="n"/>
      <c r="V238" s="3849" t="n"/>
      <c r="W238" s="3849" t="n"/>
      <c r="X238" s="3849" t="n"/>
      <c r="Y238" s="3849" t="n"/>
      <c r="Z238" s="3849" t="n"/>
      <c r="AA238" s="3849" t="n"/>
      <c r="AB238" s="3849" t="n"/>
      <c r="AC238" s="3849" t="n"/>
      <c r="AD238" s="3849" t="n"/>
      <c r="AE238" s="3849" t="n"/>
      <c r="AF238" s="3849" t="n"/>
      <c r="AG238" s="3849" t="n"/>
      <c r="AH238" s="3849" t="n"/>
      <c r="AI238" s="3849" t="n"/>
      <c r="AJ238" s="3849" t="n"/>
      <c r="AK238" s="3849" t="n"/>
      <c r="AL238" s="3849" t="n"/>
      <c r="AM238" s="3849" t="n"/>
      <c r="AN238" s="3849" t="n"/>
      <c r="AO238" s="3849" t="n"/>
      <c r="AP238" s="3849" t="n"/>
      <c r="AQ238" s="3849" t="n"/>
      <c r="AR238" s="3849" t="n"/>
      <c r="AS238" s="3849" t="n"/>
      <c r="AT238" s="3849" t="n"/>
      <c r="AU238" s="3849" t="n"/>
      <c r="AV238" s="3849" t="n"/>
      <c r="AW238" s="3849" t="n"/>
      <c r="AX238" s="3849" t="n"/>
      <c r="AY238" s="3849" t="n"/>
      <c r="AZ238" s="3849" t="n"/>
      <c r="BA238" s="367" t="n"/>
      <c r="BB238" s="362" t="n"/>
    </row>
    <row customFormat="1" r="239" s="363">
      <c r="A239" s="366" t="n"/>
      <c r="B239" s="367" t="n"/>
      <c r="C239" s="368" t="n"/>
      <c r="D239" s="3849" t="n"/>
      <c r="E239" s="3849" t="n"/>
      <c r="F239" s="3849" t="n"/>
      <c r="G239" s="3849" t="n"/>
      <c r="H239" s="3849" t="n"/>
      <c r="I239" s="3849" t="n"/>
      <c r="J239" s="3849" t="n"/>
      <c r="K239" s="3849" t="n"/>
      <c r="L239" s="3849" t="n"/>
      <c r="M239" s="3849" t="n"/>
      <c r="N239" s="3849" t="n"/>
      <c r="O239" s="3849" t="n"/>
      <c r="P239" s="367" t="n"/>
      <c r="Q239" s="3849" t="n"/>
      <c r="R239" s="3849" t="n"/>
      <c r="S239" s="3849" t="n"/>
      <c r="T239" s="3849" t="n"/>
      <c r="U239" s="3849" t="n"/>
      <c r="V239" s="3849" t="n"/>
      <c r="W239" s="3849" t="n"/>
      <c r="X239" s="3849" t="n"/>
      <c r="Y239" s="3849" t="n"/>
      <c r="Z239" s="3849" t="n"/>
      <c r="AA239" s="3849" t="n"/>
      <c r="AB239" s="3849" t="n"/>
      <c r="AC239" s="3849" t="n"/>
      <c r="AD239" s="3849" t="n"/>
      <c r="AE239" s="3849" t="n"/>
      <c r="AF239" s="3849" t="n"/>
      <c r="AG239" s="3849" t="n"/>
      <c r="AH239" s="3849" t="n"/>
      <c r="AI239" s="3849" t="n"/>
      <c r="AJ239" s="3849" t="n"/>
      <c r="AK239" s="3849" t="n"/>
      <c r="AL239" s="3849" t="n"/>
      <c r="AM239" s="3849" t="n"/>
      <c r="AN239" s="3849" t="n"/>
      <c r="AO239" s="3849" t="n"/>
      <c r="AP239" s="3849" t="n"/>
      <c r="AQ239" s="3849" t="n"/>
      <c r="AR239" s="3849" t="n"/>
      <c r="AS239" s="3849" t="n"/>
      <c r="AT239" s="3849" t="n"/>
      <c r="AU239" s="3849" t="n"/>
      <c r="AV239" s="3849" t="n"/>
      <c r="AW239" s="3849" t="n"/>
      <c r="AX239" s="3849" t="n"/>
      <c r="AY239" s="3849" t="n"/>
      <c r="AZ239" s="3849" t="n"/>
      <c r="BA239" s="367" t="n"/>
      <c r="BB239" s="362" t="n"/>
    </row>
    <row customFormat="1" customHeight="1" ht="27.75" r="240" s="363">
      <c r="A240" s="366" t="n"/>
      <c r="B240" s="367" t="n"/>
      <c r="C240" s="368" t="n"/>
      <c r="D240" s="3849" t="n"/>
      <c r="E240" s="3849" t="n"/>
      <c r="F240" s="3849" t="n"/>
      <c r="G240" s="3849" t="n"/>
      <c r="H240" s="3849" t="n"/>
      <c r="I240" s="3849" t="n"/>
      <c r="J240" s="3849" t="n"/>
      <c r="K240" s="3849" t="n"/>
      <c r="L240" s="3849" t="n"/>
      <c r="M240" s="3849" t="n"/>
      <c r="N240" s="3849" t="n"/>
      <c r="O240" s="3849" t="n"/>
      <c r="P240" s="367" t="n"/>
      <c r="Q240" s="3849" t="n"/>
      <c r="R240" s="3849" t="n"/>
      <c r="S240" s="3849" t="n"/>
      <c r="T240" s="3849" t="n"/>
      <c r="U240" s="3849" t="n"/>
      <c r="V240" s="3849" t="n"/>
      <c r="W240" s="3849" t="n"/>
      <c r="X240" s="3849" t="n"/>
      <c r="Y240" s="3849" t="n"/>
      <c r="Z240" s="3849" t="n"/>
      <c r="AA240" s="3849" t="n"/>
      <c r="AB240" s="3849" t="n"/>
      <c r="AC240" s="3849" t="n"/>
      <c r="AD240" s="3849" t="n"/>
      <c r="AE240" s="3849" t="n"/>
      <c r="AF240" s="3849" t="n"/>
      <c r="AG240" s="3849" t="n"/>
      <c r="AH240" s="3849" t="n"/>
      <c r="AI240" s="3849" t="n"/>
      <c r="AJ240" s="3849" t="n"/>
      <c r="AK240" s="3849" t="n"/>
      <c r="AL240" s="3849" t="n"/>
      <c r="AM240" s="3849" t="n"/>
      <c r="AN240" s="3849" t="n"/>
      <c r="AO240" s="3849" t="n"/>
      <c r="AP240" s="3849" t="n"/>
      <c r="AQ240" s="3849" t="n"/>
      <c r="AR240" s="3849" t="n"/>
      <c r="AS240" s="3849" t="n"/>
      <c r="AT240" s="3849" t="n"/>
      <c r="AU240" s="3849" t="n"/>
      <c r="AV240" s="3849" t="n"/>
      <c r="AW240" s="3849" t="n"/>
      <c r="AX240" s="3849" t="n"/>
      <c r="AY240" s="3849" t="n"/>
      <c r="AZ240" s="3849" t="n"/>
      <c r="BA240" s="367" t="n"/>
      <c r="BB240" s="362" t="n"/>
    </row>
    <row customFormat="1" customHeight="1" ht="30" r="241" s="363">
      <c r="A241" s="366" t="n"/>
      <c r="B241" s="367" t="n"/>
      <c r="C241" s="368" t="n"/>
      <c r="D241" s="3849" t="n"/>
      <c r="E241" s="3849" t="n"/>
      <c r="F241" s="3849" t="n"/>
      <c r="G241" s="3849" t="n"/>
      <c r="H241" s="3849" t="n"/>
      <c r="I241" s="3849" t="n"/>
      <c r="J241" s="3849" t="n"/>
      <c r="K241" s="3849" t="n"/>
      <c r="L241" s="3849" t="n"/>
      <c r="M241" s="3849" t="n"/>
      <c r="N241" s="3849" t="n"/>
      <c r="O241" s="3849" t="n"/>
      <c r="P241" s="367" t="n"/>
      <c r="Q241" s="3849" t="n"/>
      <c r="R241" s="3849" t="n"/>
      <c r="S241" s="3849" t="n"/>
      <c r="T241" s="3849" t="n"/>
      <c r="U241" s="3849" t="n"/>
      <c r="V241" s="3849" t="n"/>
      <c r="W241" s="3849" t="n"/>
      <c r="X241" s="3849" t="n"/>
      <c r="Y241" s="3849" t="n"/>
      <c r="Z241" s="3849" t="n"/>
      <c r="AA241" s="3849" t="n"/>
      <c r="AB241" s="3849" t="n"/>
      <c r="AC241" s="3849" t="n"/>
      <c r="AD241" s="3849" t="n"/>
      <c r="AE241" s="3849" t="n"/>
      <c r="AF241" s="3849" t="n"/>
      <c r="AG241" s="3849" t="n"/>
      <c r="AH241" s="3849" t="n"/>
      <c r="AI241" s="3849" t="n"/>
      <c r="AJ241" s="3849" t="n"/>
      <c r="AK241" s="3849" t="n"/>
      <c r="AL241" s="3849" t="n"/>
      <c r="AM241" s="3849" t="n"/>
      <c r="AN241" s="3849" t="n"/>
      <c r="AO241" s="3849" t="n"/>
      <c r="AP241" s="3849" t="n"/>
      <c r="AQ241" s="3849" t="n"/>
      <c r="AR241" s="3849" t="n"/>
      <c r="AS241" s="3849" t="n"/>
      <c r="AT241" s="3849" t="n"/>
      <c r="AU241" s="3849" t="n"/>
      <c r="AV241" s="3849" t="n"/>
      <c r="AW241" s="3849" t="n"/>
      <c r="AX241" s="3849" t="n"/>
      <c r="AY241" s="3849" t="n"/>
      <c r="AZ241" s="3849" t="n"/>
      <c r="BA241" s="367" t="n"/>
      <c r="BB241" s="362" t="n"/>
    </row>
    <row customFormat="1" customHeight="1" ht="30" r="242" s="363">
      <c r="A242" s="366" t="n"/>
      <c r="B242" s="367" t="n"/>
      <c r="C242" s="368" t="n"/>
      <c r="D242" s="3849" t="n"/>
      <c r="E242" s="3849" t="n"/>
      <c r="F242" s="3849" t="n"/>
      <c r="G242" s="3849" t="n"/>
      <c r="H242" s="3849" t="n"/>
      <c r="I242" s="3849" t="n"/>
      <c r="J242" s="3849" t="n"/>
      <c r="K242" s="3849" t="n"/>
      <c r="L242" s="3849" t="n"/>
      <c r="M242" s="3849" t="n"/>
      <c r="N242" s="3849" t="n"/>
      <c r="O242" s="3849" t="n"/>
      <c r="P242" s="367" t="n"/>
      <c r="Q242" s="3849" t="n"/>
      <c r="R242" s="3849" t="n"/>
      <c r="S242" s="3849" t="n"/>
      <c r="T242" s="3849" t="n"/>
      <c r="U242" s="3849" t="n"/>
      <c r="V242" s="3849" t="n"/>
      <c r="W242" s="3849" t="n"/>
      <c r="X242" s="3849" t="n"/>
      <c r="Y242" s="3849" t="n"/>
      <c r="Z242" s="3849" t="n"/>
      <c r="AA242" s="3849" t="n"/>
      <c r="AB242" s="3849" t="n"/>
      <c r="AC242" s="3849" t="n"/>
      <c r="AD242" s="3849" t="n"/>
      <c r="AE242" s="3849" t="n"/>
      <c r="AF242" s="3849" t="n"/>
      <c r="AG242" s="3849" t="n"/>
      <c r="AH242" s="3849" t="n"/>
      <c r="AI242" s="3849" t="n"/>
      <c r="AJ242" s="3849" t="n"/>
      <c r="AK242" s="3849" t="n"/>
      <c r="AL242" s="3849" t="n"/>
      <c r="AM242" s="3849" t="n"/>
      <c r="AN242" s="3849" t="n"/>
      <c r="AO242" s="3849" t="n"/>
      <c r="AP242" s="3849" t="n"/>
      <c r="AQ242" s="3849" t="n"/>
      <c r="AR242" s="3849" t="n"/>
      <c r="AS242" s="3849" t="n"/>
      <c r="AT242" s="3849" t="n"/>
      <c r="AU242" s="3849" t="n"/>
      <c r="AV242" s="3849" t="n"/>
      <c r="AW242" s="3849" t="n"/>
      <c r="AX242" s="3849" t="n"/>
      <c r="AY242" s="3849" t="n"/>
      <c r="AZ242" s="3849" t="n"/>
      <c r="BA242" s="367" t="n"/>
      <c r="BB242" s="362" t="n"/>
    </row>
    <row customFormat="1" customHeight="1" ht="30" r="243" s="363">
      <c r="A243" s="366" t="n"/>
      <c r="B243" s="367" t="n"/>
      <c r="C243" s="368" t="n"/>
      <c r="D243" s="3849" t="n"/>
      <c r="E243" s="3849" t="n"/>
      <c r="F243" s="3849" t="n"/>
      <c r="G243" s="3849" t="n"/>
      <c r="H243" s="3849" t="n"/>
      <c r="I243" s="3849" t="n"/>
      <c r="J243" s="3849" t="n"/>
      <c r="K243" s="3849" t="n"/>
      <c r="L243" s="3849" t="n"/>
      <c r="M243" s="3849" t="n"/>
      <c r="N243" s="3849" t="n"/>
      <c r="O243" s="3849" t="n"/>
      <c r="P243" s="367" t="n"/>
      <c r="Q243" s="3849" t="n"/>
      <c r="R243" s="3849" t="n"/>
      <c r="S243" s="3849" t="n"/>
      <c r="T243" s="3849" t="n"/>
      <c r="U243" s="3849" t="n"/>
      <c r="V243" s="3849" t="n"/>
      <c r="W243" s="3849" t="n"/>
      <c r="X243" s="3849" t="n"/>
      <c r="Y243" s="3849" t="n"/>
      <c r="Z243" s="3849" t="n"/>
      <c r="AA243" s="3849" t="n"/>
      <c r="AB243" s="3849" t="n"/>
      <c r="AC243" s="3849" t="n"/>
      <c r="AD243" s="3849" t="n"/>
      <c r="AE243" s="3849" t="n"/>
      <c r="AF243" s="3849" t="n"/>
      <c r="AG243" s="3849" t="n"/>
      <c r="AH243" s="3849" t="n"/>
      <c r="AI243" s="3849" t="n"/>
      <c r="AJ243" s="3849" t="n"/>
      <c r="AK243" s="3849" t="n"/>
      <c r="AL243" s="3849" t="n"/>
      <c r="AM243" s="3849" t="n"/>
      <c r="AN243" s="3849" t="n"/>
      <c r="AO243" s="3849" t="n"/>
      <c r="AP243" s="3849" t="n"/>
      <c r="AQ243" s="3849" t="n"/>
      <c r="AR243" s="3849" t="n"/>
      <c r="AS243" s="3849" t="n"/>
      <c r="AT243" s="3849" t="n"/>
      <c r="AU243" s="3849" t="n"/>
      <c r="AV243" s="3849" t="n"/>
      <c r="AW243" s="3849" t="n"/>
      <c r="AX243" s="3849" t="n"/>
      <c r="AY243" s="3849" t="n"/>
      <c r="AZ243" s="3849" t="n"/>
      <c r="BA243" s="367" t="n"/>
      <c r="BB243" s="362" t="n"/>
    </row>
    <row customFormat="1" customHeight="1" ht="30" r="244" s="363">
      <c r="A244" s="366" t="n"/>
      <c r="B244" s="367" t="n"/>
      <c r="C244" s="368" t="n"/>
      <c r="D244" s="3849" t="n"/>
      <c r="E244" s="3849" t="n"/>
      <c r="F244" s="3849" t="n"/>
      <c r="G244" s="3849" t="n"/>
      <c r="H244" s="3849" t="n"/>
      <c r="I244" s="3849" t="n"/>
      <c r="J244" s="3849" t="n"/>
      <c r="K244" s="3849" t="n"/>
      <c r="L244" s="3849" t="n"/>
      <c r="M244" s="3849" t="n"/>
      <c r="N244" s="3849" t="n"/>
      <c r="O244" s="3849" t="n"/>
      <c r="P244" s="367" t="n"/>
      <c r="Q244" s="3849" t="n"/>
      <c r="R244" s="3849" t="n"/>
      <c r="S244" s="3849" t="n"/>
      <c r="T244" s="3849" t="n"/>
      <c r="U244" s="3849" t="n"/>
      <c r="V244" s="3849" t="n"/>
      <c r="W244" s="3849" t="n"/>
      <c r="X244" s="3849" t="n"/>
      <c r="Y244" s="3849" t="n"/>
      <c r="Z244" s="3849" t="n"/>
      <c r="AA244" s="3849" t="n"/>
      <c r="AB244" s="3849" t="n"/>
      <c r="AC244" s="3849" t="n"/>
      <c r="AD244" s="3849" t="n"/>
      <c r="AE244" s="3849" t="n"/>
      <c r="AF244" s="3849" t="n"/>
      <c r="AG244" s="3849" t="n"/>
      <c r="AH244" s="3849" t="n"/>
      <c r="AI244" s="3849" t="n"/>
      <c r="AJ244" s="3849" t="n"/>
      <c r="AK244" s="3849" t="n"/>
      <c r="AL244" s="3849" t="n"/>
      <c r="AM244" s="3849" t="n"/>
      <c r="AN244" s="3849" t="n"/>
      <c r="AO244" s="3849" t="n"/>
      <c r="AP244" s="3849" t="n"/>
      <c r="AQ244" s="3849" t="n"/>
      <c r="AR244" s="3849" t="n"/>
      <c r="AS244" s="3849" t="n"/>
      <c r="AT244" s="3849" t="n"/>
      <c r="AU244" s="3849" t="n"/>
      <c r="AV244" s="3849" t="n"/>
      <c r="AW244" s="3849" t="n"/>
      <c r="AX244" s="3849" t="n"/>
      <c r="AY244" s="3849" t="n"/>
      <c r="AZ244" s="3849" t="n"/>
      <c r="BA244" s="367" t="n"/>
      <c r="BB244" s="362" t="n"/>
    </row>
    <row customFormat="1" customHeight="1" ht="30" r="245" s="363">
      <c r="A245" s="366" t="n"/>
      <c r="B245" s="367" t="n"/>
      <c r="C245" s="368" t="n"/>
      <c r="D245" s="3849" t="n"/>
      <c r="E245" s="3849" t="n"/>
      <c r="F245" s="3849" t="n"/>
      <c r="G245" s="3849" t="n"/>
      <c r="H245" s="3849" t="n"/>
      <c r="I245" s="3849" t="n"/>
      <c r="J245" s="3849" t="n"/>
      <c r="K245" s="3849" t="n"/>
      <c r="L245" s="3849" t="n"/>
      <c r="M245" s="3849" t="n"/>
      <c r="N245" s="3849" t="n"/>
      <c r="O245" s="3849" t="n"/>
      <c r="P245" s="367" t="n"/>
      <c r="Q245" s="3849" t="n"/>
      <c r="R245" s="3849" t="n"/>
      <c r="S245" s="3849" t="n"/>
      <c r="T245" s="3849" t="n"/>
      <c r="U245" s="3849" t="n"/>
      <c r="V245" s="3849" t="n"/>
      <c r="W245" s="3849" t="n"/>
      <c r="X245" s="3849" t="n"/>
      <c r="Y245" s="3849" t="n"/>
      <c r="Z245" s="3849" t="n"/>
      <c r="AA245" s="3849" t="n"/>
      <c r="AB245" s="3849" t="n"/>
      <c r="AC245" s="3849" t="n"/>
      <c r="AD245" s="3849" t="n"/>
      <c r="AE245" s="3849" t="n"/>
      <c r="AF245" s="3849" t="n"/>
      <c r="AG245" s="3849" t="n"/>
      <c r="AH245" s="3849" t="n"/>
      <c r="AI245" s="3849" t="n"/>
      <c r="AJ245" s="3849" t="n"/>
      <c r="AK245" s="3849" t="n"/>
      <c r="AL245" s="3849" t="n"/>
      <c r="AM245" s="3849" t="n"/>
      <c r="AN245" s="3849" t="n"/>
      <c r="AO245" s="3849" t="n"/>
      <c r="AP245" s="3849" t="n"/>
      <c r="AQ245" s="3849" t="n"/>
      <c r="AR245" s="3849" t="n"/>
      <c r="AS245" s="3849" t="n"/>
      <c r="AT245" s="3849" t="n"/>
      <c r="AU245" s="3849" t="n"/>
      <c r="AV245" s="3849" t="n"/>
      <c r="AW245" s="3849" t="n"/>
      <c r="AX245" s="3849" t="n"/>
      <c r="AY245" s="3849" t="n"/>
      <c r="AZ245" s="3849" t="n"/>
      <c r="BA245" s="367" t="n"/>
      <c r="BB245" s="362" t="n"/>
    </row>
    <row customFormat="1" customHeight="1" ht="30" r="246" s="363">
      <c r="A246" s="366" t="n"/>
      <c r="B246" s="367" t="n"/>
      <c r="C246" s="368" t="n"/>
      <c r="D246" s="3849" t="n"/>
      <c r="E246" s="3849" t="n"/>
      <c r="F246" s="3849" t="n"/>
      <c r="G246" s="3849" t="n"/>
      <c r="H246" s="3849" t="n"/>
      <c r="I246" s="3849" t="n"/>
      <c r="J246" s="3849" t="n"/>
      <c r="K246" s="3849" t="n"/>
      <c r="L246" s="3849" t="n"/>
      <c r="M246" s="3849" t="n"/>
      <c r="N246" s="3849" t="n"/>
      <c r="O246" s="3849" t="n"/>
      <c r="P246" s="367" t="n"/>
      <c r="Q246" s="3849" t="n"/>
      <c r="R246" s="3849" t="n"/>
      <c r="S246" s="3849" t="n"/>
      <c r="T246" s="3849" t="n"/>
      <c r="U246" s="3849" t="n"/>
      <c r="V246" s="3849" t="n"/>
      <c r="W246" s="3849" t="n"/>
      <c r="X246" s="3849" t="n"/>
      <c r="Y246" s="3849" t="n"/>
      <c r="Z246" s="3849" t="n"/>
      <c r="AA246" s="3849" t="n"/>
      <c r="AB246" s="3849" t="n"/>
      <c r="AC246" s="3849" t="n"/>
      <c r="AD246" s="3849" t="n"/>
      <c r="AE246" s="3849" t="n"/>
      <c r="AF246" s="3849" t="n"/>
      <c r="AG246" s="3849" t="n"/>
      <c r="AH246" s="3849" t="n"/>
      <c r="AI246" s="3849" t="n"/>
      <c r="AJ246" s="3849" t="n"/>
      <c r="AK246" s="3849" t="n"/>
      <c r="AL246" s="3849" t="n"/>
      <c r="AM246" s="3849" t="n"/>
      <c r="AN246" s="3849" t="n"/>
      <c r="AO246" s="3849" t="n"/>
      <c r="AP246" s="3849" t="n"/>
      <c r="AQ246" s="3849" t="n"/>
      <c r="AR246" s="3849" t="n"/>
      <c r="AS246" s="3849" t="n"/>
      <c r="AT246" s="3849" t="n"/>
      <c r="AU246" s="3849" t="n"/>
      <c r="AV246" s="3849" t="n"/>
      <c r="AW246" s="3849" t="n"/>
      <c r="AX246" s="3849" t="n"/>
      <c r="AY246" s="3849" t="n"/>
      <c r="AZ246" s="3849" t="n"/>
      <c r="BA246" s="367" t="n"/>
      <c r="BB246" s="362" t="n"/>
    </row>
    <row customFormat="1" customHeight="1" ht="30" r="247" s="363">
      <c r="A247" s="366" t="n"/>
      <c r="B247" s="367" t="n"/>
      <c r="C247" s="368" t="n"/>
      <c r="D247" s="3849" t="n"/>
      <c r="E247" s="3849" t="n"/>
      <c r="F247" s="3849" t="n"/>
      <c r="G247" s="3849" t="n"/>
      <c r="H247" s="3849" t="n"/>
      <c r="I247" s="3849" t="n"/>
      <c r="J247" s="3849" t="n"/>
      <c r="K247" s="3849" t="n"/>
      <c r="L247" s="3849" t="n"/>
      <c r="M247" s="3849" t="n"/>
      <c r="N247" s="3849" t="n"/>
      <c r="O247" s="3849" t="n"/>
      <c r="P247" s="367" t="n"/>
      <c r="Q247" s="3849" t="n"/>
      <c r="R247" s="3849" t="n"/>
      <c r="S247" s="3849" t="n"/>
      <c r="T247" s="3849" t="n"/>
      <c r="U247" s="3849" t="n"/>
      <c r="V247" s="3849" t="n"/>
      <c r="W247" s="3849" t="n"/>
      <c r="X247" s="3849" t="n"/>
      <c r="Y247" s="3849" t="n"/>
      <c r="Z247" s="3849" t="n"/>
      <c r="AA247" s="3849" t="n"/>
      <c r="AB247" s="3849" t="n"/>
      <c r="AC247" s="3849" t="n"/>
      <c r="AD247" s="3849" t="n"/>
      <c r="AE247" s="3849" t="n"/>
      <c r="AF247" s="3849" t="n"/>
      <c r="AG247" s="3849" t="n"/>
      <c r="AH247" s="3849" t="n"/>
      <c r="AI247" s="3849" t="n"/>
      <c r="AJ247" s="3849" t="n"/>
      <c r="AK247" s="3849" t="n"/>
      <c r="AL247" s="3849" t="n"/>
      <c r="AM247" s="3849" t="n"/>
      <c r="AN247" s="3849" t="n"/>
      <c r="AO247" s="3849" t="n"/>
      <c r="AP247" s="3849" t="n"/>
      <c r="AQ247" s="3849" t="n"/>
      <c r="AR247" s="3849" t="n"/>
      <c r="AS247" s="3849" t="n"/>
      <c r="AT247" s="3849" t="n"/>
      <c r="AU247" s="3849" t="n"/>
      <c r="AV247" s="3849" t="n"/>
      <c r="AW247" s="3849" t="n"/>
      <c r="AX247" s="3849" t="n"/>
      <c r="AY247" s="3849" t="n"/>
      <c r="AZ247" s="3849" t="n"/>
      <c r="BA247" s="367" t="n"/>
      <c r="BB247" s="362" t="n"/>
    </row>
    <row customFormat="1" customHeight="1" ht="30" r="248" s="363">
      <c r="A248" s="366" t="n"/>
      <c r="B248" s="367" t="n"/>
      <c r="C248" s="368" t="n"/>
      <c r="D248" s="3849" t="n"/>
      <c r="E248" s="3849" t="n"/>
      <c r="F248" s="3849" t="n"/>
      <c r="G248" s="3849" t="n"/>
      <c r="H248" s="3849" t="n"/>
      <c r="I248" s="3849" t="n"/>
      <c r="J248" s="3849" t="n"/>
      <c r="K248" s="3849" t="n"/>
      <c r="L248" s="3849" t="n"/>
      <c r="M248" s="3849" t="n"/>
      <c r="N248" s="3849" t="n"/>
      <c r="O248" s="3849" t="n"/>
      <c r="P248" s="367" t="n"/>
      <c r="Q248" s="3849" t="n"/>
      <c r="R248" s="3849" t="n"/>
      <c r="S248" s="3849" t="n"/>
      <c r="T248" s="3849" t="n"/>
      <c r="U248" s="3849" t="n"/>
      <c r="V248" s="3849" t="n"/>
      <c r="W248" s="3849" t="n"/>
      <c r="X248" s="3849" t="n"/>
      <c r="Y248" s="3849" t="n"/>
      <c r="Z248" s="3849" t="n"/>
      <c r="AA248" s="3849" t="n"/>
      <c r="AB248" s="3849" t="n"/>
      <c r="AC248" s="3849" t="n"/>
      <c r="AD248" s="3849" t="n"/>
      <c r="AE248" s="3849" t="n"/>
      <c r="AF248" s="3849" t="n"/>
      <c r="AG248" s="3849" t="n"/>
      <c r="AH248" s="3849" t="n"/>
      <c r="AI248" s="3849" t="n"/>
      <c r="AJ248" s="3849" t="n"/>
      <c r="AK248" s="3849" t="n"/>
      <c r="AL248" s="3849" t="n"/>
      <c r="AM248" s="3849" t="n"/>
      <c r="AN248" s="3849" t="n"/>
      <c r="AO248" s="3849" t="n"/>
      <c r="AP248" s="3849" t="n"/>
      <c r="AQ248" s="3849" t="n"/>
      <c r="AR248" s="3849" t="n"/>
      <c r="AS248" s="3849" t="n"/>
      <c r="AT248" s="3849" t="n"/>
      <c r="AU248" s="3849" t="n"/>
      <c r="AV248" s="3849" t="n"/>
      <c r="AW248" s="3849" t="n"/>
      <c r="AX248" s="3849" t="n"/>
      <c r="AY248" s="3849" t="n"/>
      <c r="AZ248" s="3849" t="n"/>
      <c r="BA248" s="367" t="n"/>
      <c r="BB248" s="362" t="n"/>
    </row>
    <row customFormat="1" customHeight="1" ht="30" r="249" s="363">
      <c r="A249" s="366" t="n"/>
      <c r="B249" s="367" t="n"/>
      <c r="C249" s="368" t="n"/>
      <c r="D249" s="3849" t="n"/>
      <c r="E249" s="3849" t="n"/>
      <c r="F249" s="3849" t="n"/>
      <c r="G249" s="3849" t="n"/>
      <c r="H249" s="3849" t="n"/>
      <c r="I249" s="3849" t="n"/>
      <c r="J249" s="3849" t="n"/>
      <c r="K249" s="3849" t="n"/>
      <c r="L249" s="3849" t="n"/>
      <c r="M249" s="3849" t="n"/>
      <c r="N249" s="3849" t="n"/>
      <c r="O249" s="3849" t="n"/>
      <c r="P249" s="367" t="n"/>
      <c r="Q249" s="3849" t="n"/>
      <c r="R249" s="3849" t="n"/>
      <c r="S249" s="3849" t="n"/>
      <c r="T249" s="3849" t="n"/>
      <c r="U249" s="3849" t="n"/>
      <c r="V249" s="3849" t="n"/>
      <c r="W249" s="3849" t="n"/>
      <c r="X249" s="3849" t="n"/>
      <c r="Y249" s="3849" t="n"/>
      <c r="Z249" s="3849" t="n"/>
      <c r="AA249" s="3849" t="n"/>
      <c r="AB249" s="3849" t="n"/>
      <c r="AC249" s="3849" t="n"/>
      <c r="AD249" s="3849" t="n"/>
      <c r="AE249" s="3849" t="n"/>
      <c r="AF249" s="3849" t="n"/>
      <c r="AG249" s="3849" t="n"/>
      <c r="AH249" s="3849" t="n"/>
      <c r="AI249" s="3849" t="n"/>
      <c r="AJ249" s="3849" t="n"/>
      <c r="AK249" s="3849" t="n"/>
      <c r="AL249" s="3849" t="n"/>
      <c r="AM249" s="3849" t="n"/>
      <c r="AN249" s="3849" t="n"/>
      <c r="AO249" s="3849" t="n"/>
      <c r="AP249" s="3849" t="n"/>
      <c r="AQ249" s="3849" t="n"/>
      <c r="AR249" s="3849" t="n"/>
      <c r="AS249" s="3849" t="n"/>
      <c r="AT249" s="3849" t="n"/>
      <c r="AU249" s="3849" t="n"/>
      <c r="AV249" s="3849" t="n"/>
      <c r="AW249" s="3849" t="n"/>
      <c r="AX249" s="3849" t="n"/>
      <c r="AY249" s="3849" t="n"/>
      <c r="AZ249" s="3849" t="n"/>
      <c r="BA249" s="367" t="n"/>
      <c r="BB249" s="362" t="n"/>
    </row>
    <row customFormat="1" customHeight="1" ht="30" r="250" s="363">
      <c r="A250" s="366" t="n"/>
      <c r="B250" s="367" t="n"/>
      <c r="C250" s="368" t="n"/>
      <c r="D250" s="3849" t="n"/>
      <c r="E250" s="3849" t="n"/>
      <c r="F250" s="3849" t="n"/>
      <c r="G250" s="3849" t="n"/>
      <c r="H250" s="3849" t="n"/>
      <c r="I250" s="3849" t="n"/>
      <c r="J250" s="3849" t="n"/>
      <c r="K250" s="3849" t="n"/>
      <c r="L250" s="3849" t="n"/>
      <c r="M250" s="3849" t="n"/>
      <c r="N250" s="3849" t="n"/>
      <c r="O250" s="3849" t="n"/>
      <c r="P250" s="367" t="n"/>
      <c r="Q250" s="3849" t="n"/>
      <c r="R250" s="3849" t="n"/>
      <c r="S250" s="3849" t="n"/>
      <c r="T250" s="3849" t="n"/>
      <c r="U250" s="3849" t="n"/>
      <c r="V250" s="3849" t="n"/>
      <c r="W250" s="3849" t="n"/>
      <c r="X250" s="3849" t="n"/>
      <c r="Y250" s="3849" t="n"/>
      <c r="Z250" s="3849" t="n"/>
      <c r="AA250" s="3849" t="n"/>
      <c r="AB250" s="3849" t="n"/>
      <c r="AC250" s="3849" t="n"/>
      <c r="AD250" s="3849" t="n"/>
      <c r="AE250" s="3849" t="n"/>
      <c r="AF250" s="3849" t="n"/>
      <c r="AG250" s="3849" t="n"/>
      <c r="AH250" s="3849" t="n"/>
      <c r="AI250" s="3849" t="n"/>
      <c r="AJ250" s="3849" t="n"/>
      <c r="AK250" s="3849" t="n"/>
      <c r="AL250" s="3849" t="n"/>
      <c r="AM250" s="3849" t="n"/>
      <c r="AN250" s="3849" t="n"/>
      <c r="AO250" s="3849" t="n"/>
      <c r="AP250" s="3849" t="n"/>
      <c r="AQ250" s="3849" t="n"/>
      <c r="AR250" s="3849" t="n"/>
      <c r="AS250" s="3849" t="n"/>
      <c r="AT250" s="3849" t="n"/>
      <c r="AU250" s="3849" t="n"/>
      <c r="AV250" s="3849" t="n"/>
      <c r="AW250" s="3849" t="n"/>
      <c r="AX250" s="3849" t="n"/>
      <c r="AY250" s="3849" t="n"/>
      <c r="AZ250" s="3849" t="n"/>
      <c r="BA250" s="367" t="n"/>
      <c r="BB250" s="362" t="n"/>
    </row>
    <row customFormat="1" customHeight="1" ht="30" r="251" s="363">
      <c r="A251" s="366" t="n"/>
      <c r="B251" s="367" t="n"/>
      <c r="C251" s="368" t="n"/>
      <c r="D251" s="3849" t="n"/>
      <c r="E251" s="3849" t="n"/>
      <c r="F251" s="3849" t="n"/>
      <c r="G251" s="3849" t="n"/>
      <c r="H251" s="3849" t="n"/>
      <c r="I251" s="3849" t="n"/>
      <c r="J251" s="3849" t="n"/>
      <c r="K251" s="3849" t="n"/>
      <c r="L251" s="3849" t="n"/>
      <c r="M251" s="3849" t="n"/>
      <c r="N251" s="3849" t="n"/>
      <c r="O251" s="3849" t="n"/>
      <c r="P251" s="367" t="n"/>
      <c r="Q251" s="3849" t="n"/>
      <c r="R251" s="3849" t="n"/>
      <c r="S251" s="3849" t="n"/>
      <c r="T251" s="3849" t="n"/>
      <c r="U251" s="3849" t="n"/>
      <c r="V251" s="3849" t="n"/>
      <c r="W251" s="3849" t="n"/>
      <c r="X251" s="3849" t="n"/>
      <c r="Y251" s="3849" t="n"/>
      <c r="Z251" s="3849" t="n"/>
      <c r="AA251" s="3849" t="n"/>
      <c r="AB251" s="3849" t="n"/>
      <c r="AC251" s="3849" t="n"/>
      <c r="AD251" s="3849" t="n"/>
      <c r="AE251" s="3849" t="n"/>
      <c r="AF251" s="3849" t="n"/>
      <c r="AG251" s="3849" t="n"/>
      <c r="AH251" s="3849" t="n"/>
      <c r="AI251" s="3849" t="n"/>
      <c r="AJ251" s="3849" t="n"/>
      <c r="AK251" s="3849" t="n"/>
      <c r="AL251" s="3849" t="n"/>
      <c r="AM251" s="3849" t="n"/>
      <c r="AN251" s="3849" t="n"/>
      <c r="AO251" s="3849" t="n"/>
      <c r="AP251" s="3849" t="n"/>
      <c r="AQ251" s="3849" t="n"/>
      <c r="AR251" s="3849" t="n"/>
      <c r="AS251" s="3849" t="n"/>
      <c r="AT251" s="3849" t="n"/>
      <c r="AU251" s="3849" t="n"/>
      <c r="AV251" s="3849" t="n"/>
      <c r="AW251" s="3849" t="n"/>
      <c r="AX251" s="3849" t="n"/>
      <c r="AY251" s="3849" t="n"/>
      <c r="AZ251" s="3849" t="n"/>
      <c r="BA251" s="367" t="n"/>
      <c r="BB251" s="362" t="n"/>
    </row>
    <row customFormat="1" customHeight="1" ht="30" r="252" s="364">
      <c r="A252" s="366" t="n"/>
      <c r="B252" s="367" t="n"/>
      <c r="C252" s="368" t="n"/>
      <c r="D252" s="3849" t="n"/>
      <c r="E252" s="3849" t="n"/>
      <c r="F252" s="3849" t="n"/>
      <c r="G252" s="3849" t="n"/>
      <c r="H252" s="3849" t="n"/>
      <c r="I252" s="3849" t="n"/>
      <c r="J252" s="3849" t="n"/>
      <c r="K252" s="3849" t="n"/>
      <c r="L252" s="3849" t="n"/>
      <c r="M252" s="3849" t="n"/>
      <c r="N252" s="3849" t="n"/>
      <c r="O252" s="3849" t="n"/>
      <c r="P252" s="367" t="n"/>
      <c r="Q252" s="3849" t="n"/>
      <c r="R252" s="3849" t="n"/>
      <c r="S252" s="3849" t="n"/>
      <c r="T252" s="3849" t="n"/>
      <c r="U252" s="3849" t="n"/>
      <c r="V252" s="3849" t="n"/>
      <c r="W252" s="3849" t="n"/>
      <c r="X252" s="3849" t="n"/>
      <c r="Y252" s="3849" t="n"/>
      <c r="Z252" s="3849" t="n"/>
      <c r="AA252" s="3849" t="n"/>
      <c r="AB252" s="3849" t="n"/>
      <c r="AC252" s="3849" t="n"/>
      <c r="AD252" s="3849" t="n"/>
      <c r="AE252" s="3849" t="n"/>
      <c r="AF252" s="3849" t="n"/>
      <c r="AG252" s="3849" t="n"/>
      <c r="AH252" s="3849" t="n"/>
      <c r="AI252" s="3849" t="n"/>
      <c r="AJ252" s="3849" t="n"/>
      <c r="AK252" s="3849" t="n"/>
      <c r="AL252" s="3849" t="n"/>
      <c r="AM252" s="3849" t="n"/>
      <c r="AN252" s="3849" t="n"/>
      <c r="AO252" s="3849" t="n"/>
      <c r="AP252" s="3849" t="n"/>
      <c r="AQ252" s="3849" t="n"/>
      <c r="AR252" s="3849" t="n"/>
      <c r="AS252" s="3849" t="n"/>
      <c r="AT252" s="3849" t="n"/>
      <c r="AU252" s="3849" t="n"/>
      <c r="AV252" s="3849" t="n"/>
      <c r="AW252" s="3849" t="n"/>
      <c r="AX252" s="3849" t="n"/>
      <c r="AY252" s="3849" t="n"/>
      <c r="AZ252" s="3849" t="n"/>
      <c r="BA252" s="367" t="n"/>
      <c r="BB252" s="362" t="n"/>
    </row>
    <row customFormat="1" customHeight="1" ht="30" r="253" s="363">
      <c r="A253" s="366" t="n"/>
      <c r="B253" s="367" t="n"/>
      <c r="C253" s="368" t="n"/>
      <c r="D253" s="3849" t="n"/>
      <c r="E253" s="3849" t="n"/>
      <c r="F253" s="3849" t="n"/>
      <c r="G253" s="3849" t="n"/>
      <c r="H253" s="3849" t="n"/>
      <c r="I253" s="3849" t="n"/>
      <c r="J253" s="3849" t="n"/>
      <c r="K253" s="3849" t="n"/>
      <c r="L253" s="3849" t="n"/>
      <c r="M253" s="3849" t="n"/>
      <c r="N253" s="3849" t="n"/>
      <c r="O253" s="3849" t="n"/>
      <c r="P253" s="367" t="n"/>
      <c r="Q253" s="3849" t="n"/>
      <c r="R253" s="3849" t="n"/>
      <c r="S253" s="3849" t="n"/>
      <c r="T253" s="3849" t="n"/>
      <c r="U253" s="3849" t="n"/>
      <c r="V253" s="3849" t="n"/>
      <c r="W253" s="3849" t="n"/>
      <c r="X253" s="3849" t="n"/>
      <c r="Y253" s="3849" t="n"/>
      <c r="Z253" s="3849" t="n"/>
      <c r="AA253" s="3849" t="n"/>
      <c r="AB253" s="3849" t="n"/>
      <c r="AC253" s="3849" t="n"/>
      <c r="AD253" s="3849" t="n"/>
      <c r="AE253" s="3849" t="n"/>
      <c r="AF253" s="3849" t="n"/>
      <c r="AG253" s="3849" t="n"/>
      <c r="AH253" s="3849" t="n"/>
      <c r="AI253" s="3849" t="n"/>
      <c r="AJ253" s="3849" t="n"/>
      <c r="AK253" s="3849" t="n"/>
      <c r="AL253" s="3849" t="n"/>
      <c r="AM253" s="3849" t="n"/>
      <c r="AN253" s="3849" t="n"/>
      <c r="AO253" s="3849" t="n"/>
      <c r="AP253" s="3849" t="n"/>
      <c r="AQ253" s="3849" t="n"/>
      <c r="AR253" s="3849" t="n"/>
      <c r="AS253" s="3849" t="n"/>
      <c r="AT253" s="3849" t="n"/>
      <c r="AU253" s="3849" t="n"/>
      <c r="AV253" s="3849" t="n"/>
      <c r="AW253" s="3849" t="n"/>
      <c r="AX253" s="3849" t="n"/>
      <c r="AY253" s="3849" t="n"/>
      <c r="AZ253" s="3849" t="n"/>
      <c r="BA253" s="367" t="n"/>
      <c r="BB253" s="362" t="n"/>
    </row>
    <row customFormat="1" customHeight="1" ht="30" r="254" s="363">
      <c r="A254" s="366" t="n"/>
      <c r="B254" s="367" t="n"/>
      <c r="C254" s="368" t="n"/>
      <c r="D254" s="3849" t="n"/>
      <c r="E254" s="3849" t="n"/>
      <c r="F254" s="3849" t="n"/>
      <c r="G254" s="3849" t="n"/>
      <c r="H254" s="3849" t="n"/>
      <c r="I254" s="3849" t="n"/>
      <c r="J254" s="3849" t="n"/>
      <c r="K254" s="3849" t="n"/>
      <c r="L254" s="3849" t="n"/>
      <c r="M254" s="3849" t="n"/>
      <c r="N254" s="3849" t="n"/>
      <c r="O254" s="3849" t="n"/>
      <c r="P254" s="367" t="n"/>
      <c r="Q254" s="3849" t="n"/>
      <c r="R254" s="3849" t="n"/>
      <c r="S254" s="3849" t="n"/>
      <c r="T254" s="3849" t="n"/>
      <c r="U254" s="3849" t="n"/>
      <c r="V254" s="3849" t="n"/>
      <c r="W254" s="3849" t="n"/>
      <c r="X254" s="3849" t="n"/>
      <c r="Y254" s="3849" t="n"/>
      <c r="Z254" s="3849" t="n"/>
      <c r="AA254" s="3849" t="n"/>
      <c r="AB254" s="3849" t="n"/>
      <c r="AC254" s="3849" t="n"/>
      <c r="AD254" s="3849" t="n"/>
      <c r="AE254" s="3849" t="n"/>
      <c r="AF254" s="3849" t="n"/>
      <c r="AG254" s="3849" t="n"/>
      <c r="AH254" s="3849" t="n"/>
      <c r="AI254" s="3849" t="n"/>
      <c r="AJ254" s="3849" t="n"/>
      <c r="AK254" s="3849" t="n"/>
      <c r="AL254" s="3849" t="n"/>
      <c r="AM254" s="3849" t="n"/>
      <c r="AN254" s="3849" t="n"/>
      <c r="AO254" s="3849" t="n"/>
      <c r="AP254" s="3849" t="n"/>
      <c r="AQ254" s="3849" t="n"/>
      <c r="AR254" s="3849" t="n"/>
      <c r="AS254" s="3849" t="n"/>
      <c r="AT254" s="3849" t="n"/>
      <c r="AU254" s="3849" t="n"/>
      <c r="AV254" s="3849" t="n"/>
      <c r="AW254" s="3849" t="n"/>
      <c r="AX254" s="3849" t="n"/>
      <c r="AY254" s="3849" t="n"/>
      <c r="AZ254" s="3849" t="n"/>
      <c r="BA254" s="367" t="n"/>
      <c r="BB254" s="362" t="n"/>
    </row>
    <row customFormat="1" customHeight="1" ht="30" r="255" s="363">
      <c r="A255" s="366" t="n"/>
      <c r="B255" s="367" t="n"/>
      <c r="C255" s="368" t="n"/>
      <c r="D255" s="3849" t="n"/>
      <c r="E255" s="3849" t="n"/>
      <c r="F255" s="3849" t="n"/>
      <c r="G255" s="3849" t="n"/>
      <c r="H255" s="3849" t="n"/>
      <c r="I255" s="3849" t="n"/>
      <c r="J255" s="3849" t="n"/>
      <c r="K255" s="3849" t="n"/>
      <c r="L255" s="3849" t="n"/>
      <c r="M255" s="3849" t="n"/>
      <c r="N255" s="3849" t="n"/>
      <c r="O255" s="3849" t="n"/>
      <c r="P255" s="367" t="n"/>
      <c r="Q255" s="3849" t="n"/>
      <c r="R255" s="3849" t="n"/>
      <c r="S255" s="3849" t="n"/>
      <c r="T255" s="3849" t="n"/>
      <c r="U255" s="3849" t="n"/>
      <c r="V255" s="3849" t="n"/>
      <c r="W255" s="3849" t="n"/>
      <c r="X255" s="3849" t="n"/>
      <c r="Y255" s="3849" t="n"/>
      <c r="Z255" s="3849" t="n"/>
      <c r="AA255" s="3849" t="n"/>
      <c r="AB255" s="3849" t="n"/>
      <c r="AC255" s="3849" t="n"/>
      <c r="AD255" s="3849" t="n"/>
      <c r="AE255" s="3849" t="n"/>
      <c r="AF255" s="3849" t="n"/>
      <c r="AG255" s="3849" t="n"/>
      <c r="AH255" s="3849" t="n"/>
      <c r="AI255" s="3849" t="n"/>
      <c r="AJ255" s="3849" t="n"/>
      <c r="AK255" s="3849" t="n"/>
      <c r="AL255" s="3849" t="n"/>
      <c r="AM255" s="3849" t="n"/>
      <c r="AN255" s="3849" t="n"/>
      <c r="AO255" s="3849" t="n"/>
      <c r="AP255" s="3849" t="n"/>
      <c r="AQ255" s="3849" t="n"/>
      <c r="AR255" s="3849" t="n"/>
      <c r="AS255" s="3849" t="n"/>
      <c r="AT255" s="3849" t="n"/>
      <c r="AU255" s="3849" t="n"/>
      <c r="AV255" s="3849" t="n"/>
      <c r="AW255" s="3849" t="n"/>
      <c r="AX255" s="3849" t="n"/>
      <c r="AY255" s="3849" t="n"/>
      <c r="AZ255" s="3849" t="n"/>
      <c r="BA255" s="367" t="n"/>
      <c r="BB255" s="362" t="n"/>
    </row>
    <row customFormat="1" customHeight="1" ht="30" r="256" s="363">
      <c r="A256" s="366" t="n"/>
      <c r="B256" s="367" t="n"/>
      <c r="C256" s="368" t="n"/>
      <c r="D256" s="3849" t="n"/>
      <c r="E256" s="3849" t="n"/>
      <c r="F256" s="3849" t="n"/>
      <c r="G256" s="3849" t="n"/>
      <c r="H256" s="3849" t="n"/>
      <c r="I256" s="3849" t="n"/>
      <c r="J256" s="3849" t="n"/>
      <c r="K256" s="3849" t="n"/>
      <c r="L256" s="3849" t="n"/>
      <c r="M256" s="3849" t="n"/>
      <c r="N256" s="3849" t="n"/>
      <c r="O256" s="3849" t="n"/>
      <c r="P256" s="367" t="n"/>
      <c r="Q256" s="3849" t="n"/>
      <c r="R256" s="3849" t="n"/>
      <c r="S256" s="3849" t="n"/>
      <c r="T256" s="3849" t="n"/>
      <c r="U256" s="3849" t="n"/>
      <c r="V256" s="3849" t="n"/>
      <c r="W256" s="3849" t="n"/>
      <c r="X256" s="3849" t="n"/>
      <c r="Y256" s="3849" t="n"/>
      <c r="Z256" s="3849" t="n"/>
      <c r="AA256" s="3849" t="n"/>
      <c r="AB256" s="3849" t="n"/>
      <c r="AC256" s="3849" t="n"/>
      <c r="AD256" s="3849" t="n"/>
      <c r="AE256" s="3849" t="n"/>
      <c r="AF256" s="3849" t="n"/>
      <c r="AG256" s="3849" t="n"/>
      <c r="AH256" s="3849" t="n"/>
      <c r="AI256" s="3849" t="n"/>
      <c r="AJ256" s="3849" t="n"/>
      <c r="AK256" s="3849" t="n"/>
      <c r="AL256" s="3849" t="n"/>
      <c r="AM256" s="3849" t="n"/>
      <c r="AN256" s="3849" t="n"/>
      <c r="AO256" s="3849" t="n"/>
      <c r="AP256" s="3849" t="n"/>
      <c r="AQ256" s="3849" t="n"/>
      <c r="AR256" s="3849" t="n"/>
      <c r="AS256" s="3849" t="n"/>
      <c r="AT256" s="3849" t="n"/>
      <c r="AU256" s="3849" t="n"/>
      <c r="AV256" s="3849" t="n"/>
      <c r="AW256" s="3849" t="n"/>
      <c r="AX256" s="3849" t="n"/>
      <c r="AY256" s="3849" t="n"/>
      <c r="AZ256" s="3849" t="n"/>
      <c r="BA256" s="367" t="n"/>
      <c r="BB256" s="362" t="n"/>
    </row>
    <row customFormat="1" customHeight="1" ht="30" r="257" s="363">
      <c r="A257" s="366" t="n"/>
      <c r="B257" s="367" t="n"/>
      <c r="C257" s="368" t="n"/>
      <c r="D257" s="3849" t="n"/>
      <c r="E257" s="3849" t="n"/>
      <c r="F257" s="3849" t="n"/>
      <c r="G257" s="3849" t="n"/>
      <c r="H257" s="3849" t="n"/>
      <c r="I257" s="3849" t="n"/>
      <c r="J257" s="3849" t="n"/>
      <c r="K257" s="3849" t="n"/>
      <c r="L257" s="3849" t="n"/>
      <c r="M257" s="3849" t="n"/>
      <c r="N257" s="3849" t="n"/>
      <c r="O257" s="3849" t="n"/>
      <c r="P257" s="367" t="n"/>
      <c r="Q257" s="3849" t="n"/>
      <c r="R257" s="3849" t="n"/>
      <c r="S257" s="3849" t="n"/>
      <c r="T257" s="3849" t="n"/>
      <c r="U257" s="3849" t="n"/>
      <c r="V257" s="3849" t="n"/>
      <c r="W257" s="3849" t="n"/>
      <c r="X257" s="3849" t="n"/>
      <c r="Y257" s="3849" t="n"/>
      <c r="Z257" s="3849" t="n"/>
      <c r="AA257" s="3849" t="n"/>
      <c r="AB257" s="3849" t="n"/>
      <c r="AC257" s="3849" t="n"/>
      <c r="AD257" s="3849" t="n"/>
      <c r="AE257" s="3849" t="n"/>
      <c r="AF257" s="3849" t="n"/>
      <c r="AG257" s="3849" t="n"/>
      <c r="AH257" s="3849" t="n"/>
      <c r="AI257" s="3849" t="n"/>
      <c r="AJ257" s="3849" t="n"/>
      <c r="AK257" s="3849" t="n"/>
      <c r="AL257" s="3849" t="n"/>
      <c r="AM257" s="3849" t="n"/>
      <c r="AN257" s="3849" t="n"/>
      <c r="AO257" s="3849" t="n"/>
      <c r="AP257" s="3849" t="n"/>
      <c r="AQ257" s="3849" t="n"/>
      <c r="AR257" s="3849" t="n"/>
      <c r="AS257" s="3849" t="n"/>
      <c r="AT257" s="3849" t="n"/>
      <c r="AU257" s="3849" t="n"/>
      <c r="AV257" s="3849" t="n"/>
      <c r="AW257" s="3849" t="n"/>
      <c r="AX257" s="3849" t="n"/>
      <c r="AY257" s="3849" t="n"/>
      <c r="AZ257" s="3849" t="n"/>
      <c r="BA257" s="367" t="n"/>
      <c r="BB257" s="362" t="n"/>
    </row>
    <row customFormat="1" customHeight="1" ht="30" r="258" s="363">
      <c r="A258" s="366" t="n"/>
      <c r="B258" s="367" t="n"/>
      <c r="C258" s="368" t="n"/>
      <c r="D258" s="3849" t="n"/>
      <c r="E258" s="3849" t="n"/>
      <c r="F258" s="3849" t="n"/>
      <c r="G258" s="3849" t="n"/>
      <c r="H258" s="3849" t="n"/>
      <c r="I258" s="3849" t="n"/>
      <c r="J258" s="3849" t="n"/>
      <c r="K258" s="3849" t="n"/>
      <c r="L258" s="3849" t="n"/>
      <c r="M258" s="3849" t="n"/>
      <c r="N258" s="3849" t="n"/>
      <c r="O258" s="3849" t="n"/>
      <c r="P258" s="367" t="n"/>
      <c r="Q258" s="3849" t="n"/>
      <c r="R258" s="3849" t="n"/>
      <c r="S258" s="3849" t="n"/>
      <c r="T258" s="3849" t="n"/>
      <c r="U258" s="3849" t="n"/>
      <c r="V258" s="3849" t="n"/>
      <c r="W258" s="3849" t="n"/>
      <c r="X258" s="3849" t="n"/>
      <c r="Y258" s="3849" t="n"/>
      <c r="Z258" s="3849" t="n"/>
      <c r="AA258" s="3849" t="n"/>
      <c r="AB258" s="3849" t="n"/>
      <c r="AC258" s="3849" t="n"/>
      <c r="AD258" s="3849" t="n"/>
      <c r="AE258" s="3849" t="n"/>
      <c r="AF258" s="3849" t="n"/>
      <c r="AG258" s="3849" t="n"/>
      <c r="AH258" s="3849" t="n"/>
      <c r="AI258" s="3849" t="n"/>
      <c r="AJ258" s="3849" t="n"/>
      <c r="AK258" s="3849" t="n"/>
      <c r="AL258" s="3849" t="n"/>
      <c r="AM258" s="3849" t="n"/>
      <c r="AN258" s="3849" t="n"/>
      <c r="AO258" s="3849" t="n"/>
      <c r="AP258" s="3849" t="n"/>
      <c r="AQ258" s="3849" t="n"/>
      <c r="AR258" s="3849" t="n"/>
      <c r="AS258" s="3849" t="n"/>
      <c r="AT258" s="3849" t="n"/>
      <c r="AU258" s="3849" t="n"/>
      <c r="AV258" s="3849" t="n"/>
      <c r="AW258" s="3849" t="n"/>
      <c r="AX258" s="3849" t="n"/>
      <c r="AY258" s="3849" t="n"/>
      <c r="AZ258" s="3849" t="n"/>
      <c r="BA258" s="367" t="n"/>
      <c r="BB258" s="362" t="n"/>
    </row>
    <row customFormat="1" customHeight="1" ht="30" r="259" s="363">
      <c r="A259" s="366" t="n"/>
      <c r="B259" s="367" t="n"/>
      <c r="C259" s="368" t="n"/>
      <c r="D259" s="3849" t="n"/>
      <c r="E259" s="3849" t="n"/>
      <c r="F259" s="3849" t="n"/>
      <c r="G259" s="3849" t="n"/>
      <c r="H259" s="3849" t="n"/>
      <c r="I259" s="3849" t="n"/>
      <c r="J259" s="3849" t="n"/>
      <c r="K259" s="3849" t="n"/>
      <c r="L259" s="3849" t="n"/>
      <c r="M259" s="3849" t="n"/>
      <c r="N259" s="3849" t="n"/>
      <c r="O259" s="3849" t="n"/>
      <c r="P259" s="367" t="n"/>
      <c r="Q259" s="3849" t="n"/>
      <c r="R259" s="3849" t="n"/>
      <c r="S259" s="3849" t="n"/>
      <c r="T259" s="3849" t="n"/>
      <c r="U259" s="3849" t="n"/>
      <c r="V259" s="3849" t="n"/>
      <c r="W259" s="3849" t="n"/>
      <c r="X259" s="3849" t="n"/>
      <c r="Y259" s="3849" t="n"/>
      <c r="Z259" s="3849" t="n"/>
      <c r="AA259" s="3849" t="n"/>
      <c r="AB259" s="3849" t="n"/>
      <c r="AC259" s="3849" t="n"/>
      <c r="AD259" s="3849" t="n"/>
      <c r="AE259" s="3849" t="n"/>
      <c r="AF259" s="3849" t="n"/>
      <c r="AG259" s="3849" t="n"/>
      <c r="AH259" s="3849" t="n"/>
      <c r="AI259" s="3849" t="n"/>
      <c r="AJ259" s="3849" t="n"/>
      <c r="AK259" s="3849" t="n"/>
      <c r="AL259" s="3849" t="n"/>
      <c r="AM259" s="3849" t="n"/>
      <c r="AN259" s="3849" t="n"/>
      <c r="AO259" s="3849" t="n"/>
      <c r="AP259" s="3849" t="n"/>
      <c r="AQ259" s="3849" t="n"/>
      <c r="AR259" s="3849" t="n"/>
      <c r="AS259" s="3849" t="n"/>
      <c r="AT259" s="3849" t="n"/>
      <c r="AU259" s="3849" t="n"/>
      <c r="AV259" s="3849" t="n"/>
      <c r="AW259" s="3849" t="n"/>
      <c r="AX259" s="3849" t="n"/>
      <c r="AY259" s="3849" t="n"/>
      <c r="AZ259" s="3849" t="n"/>
      <c r="BA259" s="367" t="n"/>
      <c r="BB259" s="362" t="n"/>
    </row>
    <row customFormat="1" customHeight="1" ht="30" r="260" s="363">
      <c r="A260" s="366" t="n"/>
      <c r="B260" s="367" t="n"/>
      <c r="C260" s="368" t="n"/>
      <c r="D260" s="3849" t="n"/>
      <c r="E260" s="3849" t="n"/>
      <c r="F260" s="3849" t="n"/>
      <c r="G260" s="3849" t="n"/>
      <c r="H260" s="3849" t="n"/>
      <c r="I260" s="3849" t="n"/>
      <c r="J260" s="3849" t="n"/>
      <c r="K260" s="3849" t="n"/>
      <c r="L260" s="3849" t="n"/>
      <c r="M260" s="3849" t="n"/>
      <c r="N260" s="3849" t="n"/>
      <c r="O260" s="3849" t="n"/>
      <c r="P260" s="367" t="n"/>
      <c r="Q260" s="3849" t="n"/>
      <c r="R260" s="3849" t="n"/>
      <c r="S260" s="3849" t="n"/>
      <c r="T260" s="3849" t="n"/>
      <c r="U260" s="3849" t="n"/>
      <c r="V260" s="3849" t="n"/>
      <c r="W260" s="3849" t="n"/>
      <c r="X260" s="3849" t="n"/>
      <c r="Y260" s="3849" t="n"/>
      <c r="Z260" s="3849" t="n"/>
      <c r="AA260" s="3849" t="n"/>
      <c r="AB260" s="3849" t="n"/>
      <c r="AC260" s="3849" t="n"/>
      <c r="AD260" s="3849" t="n"/>
      <c r="AE260" s="3849" t="n"/>
      <c r="AF260" s="3849" t="n"/>
      <c r="AG260" s="3849" t="n"/>
      <c r="AH260" s="3849" t="n"/>
      <c r="AI260" s="3849" t="n"/>
      <c r="AJ260" s="3849" t="n"/>
      <c r="AK260" s="3849" t="n"/>
      <c r="AL260" s="3849" t="n"/>
      <c r="AM260" s="3849" t="n"/>
      <c r="AN260" s="3849" t="n"/>
      <c r="AO260" s="3849" t="n"/>
      <c r="AP260" s="3849" t="n"/>
      <c r="AQ260" s="3849" t="n"/>
      <c r="AR260" s="3849" t="n"/>
      <c r="AS260" s="3849" t="n"/>
      <c r="AT260" s="3849" t="n"/>
      <c r="AU260" s="3849" t="n"/>
      <c r="AV260" s="3849" t="n"/>
      <c r="AW260" s="3849" t="n"/>
      <c r="AX260" s="3849" t="n"/>
      <c r="AY260" s="3849" t="n"/>
      <c r="AZ260" s="3849" t="n"/>
      <c r="BA260" s="367" t="n"/>
      <c r="BB260" s="362" t="n"/>
    </row>
    <row customFormat="1" customHeight="1" ht="30" r="261" s="363">
      <c r="A261" s="366" t="n"/>
      <c r="B261" s="367" t="n"/>
      <c r="C261" s="368" t="n"/>
      <c r="D261" s="3849" t="n"/>
      <c r="E261" s="3849" t="n"/>
      <c r="F261" s="3849" t="n"/>
      <c r="G261" s="3849" t="n"/>
      <c r="H261" s="3849" t="n"/>
      <c r="I261" s="3849" t="n"/>
      <c r="J261" s="3849" t="n"/>
      <c r="K261" s="3849" t="n"/>
      <c r="L261" s="3849" t="n"/>
      <c r="M261" s="3849" t="n"/>
      <c r="N261" s="3849" t="n"/>
      <c r="O261" s="3849" t="n"/>
      <c r="P261" s="367" t="n"/>
      <c r="Q261" s="3849" t="n"/>
      <c r="R261" s="3849" t="n"/>
      <c r="S261" s="3849" t="n"/>
      <c r="T261" s="3849" t="n"/>
      <c r="U261" s="3849" t="n"/>
      <c r="V261" s="3849" t="n"/>
      <c r="W261" s="3849" t="n"/>
      <c r="X261" s="3849" t="n"/>
      <c r="Y261" s="3849" t="n"/>
      <c r="Z261" s="3849" t="n"/>
      <c r="AA261" s="3849" t="n"/>
      <c r="AB261" s="3849" t="n"/>
      <c r="AC261" s="3849" t="n"/>
      <c r="AD261" s="3849" t="n"/>
      <c r="AE261" s="3849" t="n"/>
      <c r="AF261" s="3849" t="n"/>
      <c r="AG261" s="3849" t="n"/>
      <c r="AH261" s="3849" t="n"/>
      <c r="AI261" s="3849" t="n"/>
      <c r="AJ261" s="3849" t="n"/>
      <c r="AK261" s="3849" t="n"/>
      <c r="AL261" s="3849" t="n"/>
      <c r="AM261" s="3849" t="n"/>
      <c r="AN261" s="3849" t="n"/>
      <c r="AO261" s="3849" t="n"/>
      <c r="AP261" s="3849" t="n"/>
      <c r="AQ261" s="3849" t="n"/>
      <c r="AR261" s="3849" t="n"/>
      <c r="AS261" s="3849" t="n"/>
      <c r="AT261" s="3849" t="n"/>
      <c r="AU261" s="3849" t="n"/>
      <c r="AV261" s="3849" t="n"/>
      <c r="AW261" s="3849" t="n"/>
      <c r="AX261" s="3849" t="n"/>
      <c r="AY261" s="3849" t="n"/>
      <c r="AZ261" s="3849" t="n"/>
      <c r="BA261" s="367" t="n"/>
      <c r="BB261" s="362" t="n"/>
    </row>
    <row customFormat="1" customHeight="1" ht="48.75" r="262" s="363">
      <c r="A262" s="366" t="n"/>
      <c r="B262" s="367" t="n"/>
      <c r="C262" s="368" t="n"/>
      <c r="D262" s="3849" t="n"/>
      <c r="E262" s="3849" t="n"/>
      <c r="F262" s="3849" t="n"/>
      <c r="G262" s="3849" t="n"/>
      <c r="H262" s="3849" t="n"/>
      <c r="I262" s="3849" t="n"/>
      <c r="J262" s="3849" t="n"/>
      <c r="K262" s="3849" t="n"/>
      <c r="L262" s="3849" t="n"/>
      <c r="M262" s="3849" t="n"/>
      <c r="N262" s="3849" t="n"/>
      <c r="O262" s="3849" t="n"/>
      <c r="P262" s="367" t="n"/>
      <c r="Q262" s="3849" t="n"/>
      <c r="R262" s="3849" t="n"/>
      <c r="S262" s="3849" t="n"/>
      <c r="T262" s="3849" t="n"/>
      <c r="U262" s="3849" t="n"/>
      <c r="V262" s="3849" t="n"/>
      <c r="W262" s="3849" t="n"/>
      <c r="X262" s="3849" t="n"/>
      <c r="Y262" s="3849" t="n"/>
      <c r="Z262" s="3849" t="n"/>
      <c r="AA262" s="3849" t="n"/>
      <c r="AB262" s="3849" t="n"/>
      <c r="AC262" s="3849" t="n"/>
      <c r="AD262" s="3849" t="n"/>
      <c r="AE262" s="3849" t="n"/>
      <c r="AF262" s="3849" t="n"/>
      <c r="AG262" s="3849" t="n"/>
      <c r="AH262" s="3849" t="n"/>
      <c r="AI262" s="3849" t="n"/>
      <c r="AJ262" s="3849" t="n"/>
      <c r="AK262" s="3849" t="n"/>
      <c r="AL262" s="3849" t="n"/>
      <c r="AM262" s="3849" t="n"/>
      <c r="AN262" s="3849" t="n"/>
      <c r="AO262" s="3849" t="n"/>
      <c r="AP262" s="3849" t="n"/>
      <c r="AQ262" s="3849" t="n"/>
      <c r="AR262" s="3849" t="n"/>
      <c r="AS262" s="3849" t="n"/>
      <c r="AT262" s="3849" t="n"/>
      <c r="AU262" s="3849" t="n"/>
      <c r="AV262" s="3849" t="n"/>
      <c r="AW262" s="3849" t="n"/>
      <c r="AX262" s="3849" t="n"/>
      <c r="AY262" s="3849" t="n"/>
      <c r="AZ262" s="3849" t="n"/>
      <c r="BA262" s="367" t="n"/>
      <c r="BB262" s="362" t="n"/>
    </row>
    <row customFormat="1" customHeight="1" ht="30" r="263" s="363">
      <c r="A263" s="366" t="n"/>
      <c r="B263" s="367" t="n"/>
      <c r="C263" s="368" t="n"/>
      <c r="D263" s="3849" t="n"/>
      <c r="E263" s="3849" t="n"/>
      <c r="F263" s="3849" t="n"/>
      <c r="G263" s="3849" t="n"/>
      <c r="H263" s="3849" t="n"/>
      <c r="I263" s="3849" t="n"/>
      <c r="J263" s="3849" t="n"/>
      <c r="K263" s="3849" t="n"/>
      <c r="L263" s="3849" t="n"/>
      <c r="M263" s="3849" t="n"/>
      <c r="N263" s="3849" t="n"/>
      <c r="O263" s="3849" t="n"/>
      <c r="P263" s="367" t="n"/>
      <c r="Q263" s="3849" t="n"/>
      <c r="R263" s="3849" t="n"/>
      <c r="S263" s="3849" t="n"/>
      <c r="T263" s="3849" t="n"/>
      <c r="U263" s="3849" t="n"/>
      <c r="V263" s="3849" t="n"/>
      <c r="W263" s="3849" t="n"/>
      <c r="X263" s="3849" t="n"/>
      <c r="Y263" s="3849" t="n"/>
      <c r="Z263" s="3849" t="n"/>
      <c r="AA263" s="3849" t="n"/>
      <c r="AB263" s="3849" t="n"/>
      <c r="AC263" s="3849" t="n"/>
      <c r="AD263" s="3849" t="n"/>
      <c r="AE263" s="3849" t="n"/>
      <c r="AF263" s="3849" t="n"/>
      <c r="AG263" s="3849" t="n"/>
      <c r="AH263" s="3849" t="n"/>
      <c r="AI263" s="3849" t="n"/>
      <c r="AJ263" s="3849" t="n"/>
      <c r="AK263" s="3849" t="n"/>
      <c r="AL263" s="3849" t="n"/>
      <c r="AM263" s="3849" t="n"/>
      <c r="AN263" s="3849" t="n"/>
      <c r="AO263" s="3849" t="n"/>
      <c r="AP263" s="3849" t="n"/>
      <c r="AQ263" s="3849" t="n"/>
      <c r="AR263" s="3849" t="n"/>
      <c r="AS263" s="3849" t="n"/>
      <c r="AT263" s="3849" t="n"/>
      <c r="AU263" s="3849" t="n"/>
      <c r="AV263" s="3849" t="n"/>
      <c r="AW263" s="3849" t="n"/>
      <c r="AX263" s="3849" t="n"/>
      <c r="AY263" s="3849" t="n"/>
      <c r="AZ263" s="3849" t="n"/>
      <c r="BA263" s="367" t="n"/>
      <c r="BB263" s="362" t="n"/>
    </row>
    <row customFormat="1" customHeight="1" ht="30" r="264" s="363">
      <c r="A264" s="366" t="n"/>
      <c r="B264" s="367" t="n"/>
      <c r="C264" s="368" t="n"/>
      <c r="D264" s="3849" t="n"/>
      <c r="E264" s="3849" t="n"/>
      <c r="F264" s="3849" t="n"/>
      <c r="G264" s="3849" t="n"/>
      <c r="H264" s="3849" t="n"/>
      <c r="I264" s="3849" t="n"/>
      <c r="J264" s="3849" t="n"/>
      <c r="K264" s="3849" t="n"/>
      <c r="L264" s="3849" t="n"/>
      <c r="M264" s="3849" t="n"/>
      <c r="N264" s="3849" t="n"/>
      <c r="O264" s="3849" t="n"/>
      <c r="P264" s="367" t="n"/>
      <c r="Q264" s="3849" t="n"/>
      <c r="R264" s="3849" t="n"/>
      <c r="S264" s="3849" t="n"/>
      <c r="T264" s="3849" t="n"/>
      <c r="U264" s="3849" t="n"/>
      <c r="V264" s="3849" t="n"/>
      <c r="W264" s="3849" t="n"/>
      <c r="X264" s="3849" t="n"/>
      <c r="Y264" s="3849" t="n"/>
      <c r="Z264" s="3849" t="n"/>
      <c r="AA264" s="3849" t="n"/>
      <c r="AB264" s="3849" t="n"/>
      <c r="AC264" s="3849" t="n"/>
      <c r="AD264" s="3849" t="n"/>
      <c r="AE264" s="3849" t="n"/>
      <c r="AF264" s="3849" t="n"/>
      <c r="AG264" s="3849" t="n"/>
      <c r="AH264" s="3849" t="n"/>
      <c r="AI264" s="3849" t="n"/>
      <c r="AJ264" s="3849" t="n"/>
      <c r="AK264" s="3849" t="n"/>
      <c r="AL264" s="3849" t="n"/>
      <c r="AM264" s="3849" t="n"/>
      <c r="AN264" s="3849" t="n"/>
      <c r="AO264" s="3849" t="n"/>
      <c r="AP264" s="3849" t="n"/>
      <c r="AQ264" s="3849" t="n"/>
      <c r="AR264" s="3849" t="n"/>
      <c r="AS264" s="3849" t="n"/>
      <c r="AT264" s="3849" t="n"/>
      <c r="AU264" s="3849" t="n"/>
      <c r="AV264" s="3849" t="n"/>
      <c r="AW264" s="3849" t="n"/>
      <c r="AX264" s="3849" t="n"/>
      <c r="AY264" s="3849" t="n"/>
      <c r="AZ264" s="3849" t="n"/>
      <c r="BA264" s="367" t="n"/>
      <c r="BB264" s="362" t="n"/>
    </row>
    <row customFormat="1" customHeight="1" ht="30" r="265" s="363">
      <c r="A265" s="366" t="n"/>
      <c r="B265" s="367" t="n"/>
      <c r="C265" s="368" t="n"/>
      <c r="D265" s="3849" t="n"/>
      <c r="E265" s="3849" t="n"/>
      <c r="F265" s="3849" t="n"/>
      <c r="G265" s="3849" t="n"/>
      <c r="H265" s="3849" t="n"/>
      <c r="I265" s="3849" t="n"/>
      <c r="J265" s="3849" t="n"/>
      <c r="K265" s="3849" t="n"/>
      <c r="L265" s="3849" t="n"/>
      <c r="M265" s="3849" t="n"/>
      <c r="N265" s="3849" t="n"/>
      <c r="O265" s="3849" t="n"/>
      <c r="P265" s="367" t="n"/>
      <c r="Q265" s="3849" t="n"/>
      <c r="R265" s="3849" t="n"/>
      <c r="S265" s="3849" t="n"/>
      <c r="T265" s="3849" t="n"/>
      <c r="U265" s="3849" t="n"/>
      <c r="V265" s="3849" t="n"/>
      <c r="W265" s="3849" t="n"/>
      <c r="X265" s="3849" t="n"/>
      <c r="Y265" s="3849" t="n"/>
      <c r="Z265" s="3849" t="n"/>
      <c r="AA265" s="3849" t="n"/>
      <c r="AB265" s="3849" t="n"/>
      <c r="AC265" s="3849" t="n"/>
      <c r="AD265" s="3849" t="n"/>
      <c r="AE265" s="3849" t="n"/>
      <c r="AF265" s="3849" t="n"/>
      <c r="AG265" s="3849" t="n"/>
      <c r="AH265" s="3849" t="n"/>
      <c r="AI265" s="3849" t="n"/>
      <c r="AJ265" s="3849" t="n"/>
      <c r="AK265" s="3849" t="n"/>
      <c r="AL265" s="3849" t="n"/>
      <c r="AM265" s="3849" t="n"/>
      <c r="AN265" s="3849" t="n"/>
      <c r="AO265" s="3849" t="n"/>
      <c r="AP265" s="3849" t="n"/>
      <c r="AQ265" s="3849" t="n"/>
      <c r="AR265" s="3849" t="n"/>
      <c r="AS265" s="3849" t="n"/>
      <c r="AT265" s="3849" t="n"/>
      <c r="AU265" s="3849" t="n"/>
      <c r="AV265" s="3849" t="n"/>
      <c r="AW265" s="3849" t="n"/>
      <c r="AX265" s="3849" t="n"/>
      <c r="AY265" s="3849" t="n"/>
      <c r="AZ265" s="3849" t="n"/>
      <c r="BA265" s="367" t="n"/>
      <c r="BB265" s="362" t="n"/>
    </row>
    <row customFormat="1" customHeight="1" ht="30" r="266" s="363">
      <c r="A266" s="366" t="n"/>
      <c r="B266" s="367" t="n"/>
      <c r="C266" s="368" t="n"/>
      <c r="D266" s="3849" t="n"/>
      <c r="E266" s="3849" t="n"/>
      <c r="F266" s="3849" t="n"/>
      <c r="G266" s="3849" t="n"/>
      <c r="H266" s="3849" t="n"/>
      <c r="I266" s="3849" t="n"/>
      <c r="J266" s="3849" t="n"/>
      <c r="K266" s="3849" t="n"/>
      <c r="L266" s="3849" t="n"/>
      <c r="M266" s="3849" t="n"/>
      <c r="N266" s="3849" t="n"/>
      <c r="O266" s="3849" t="n"/>
      <c r="P266" s="367" t="n"/>
      <c r="Q266" s="3849" t="n"/>
      <c r="R266" s="3849" t="n"/>
      <c r="S266" s="3849" t="n"/>
      <c r="T266" s="3849" t="n"/>
      <c r="U266" s="3849" t="n"/>
      <c r="V266" s="3849" t="n"/>
      <c r="W266" s="3849" t="n"/>
      <c r="X266" s="3849" t="n"/>
      <c r="Y266" s="3849" t="n"/>
      <c r="Z266" s="3849" t="n"/>
      <c r="AA266" s="3849" t="n"/>
      <c r="AB266" s="3849" t="n"/>
      <c r="AC266" s="3849" t="n"/>
      <c r="AD266" s="3849" t="n"/>
      <c r="AE266" s="3849" t="n"/>
      <c r="AF266" s="3849" t="n"/>
      <c r="AG266" s="3849" t="n"/>
      <c r="AH266" s="3849" t="n"/>
      <c r="AI266" s="3849" t="n"/>
      <c r="AJ266" s="3849" t="n"/>
      <c r="AK266" s="3849" t="n"/>
      <c r="AL266" s="3849" t="n"/>
      <c r="AM266" s="3849" t="n"/>
      <c r="AN266" s="3849" t="n"/>
      <c r="AO266" s="3849" t="n"/>
      <c r="AP266" s="3849" t="n"/>
      <c r="AQ266" s="3849" t="n"/>
      <c r="AR266" s="3849" t="n"/>
      <c r="AS266" s="3849" t="n"/>
      <c r="AT266" s="3849" t="n"/>
      <c r="AU266" s="3849" t="n"/>
      <c r="AV266" s="3849" t="n"/>
      <c r="AW266" s="3849" t="n"/>
      <c r="AX266" s="3849" t="n"/>
      <c r="AY266" s="3849" t="n"/>
      <c r="AZ266" s="3849" t="n"/>
      <c r="BA266" s="367" t="n"/>
      <c r="BB266" s="362" t="n"/>
    </row>
    <row customFormat="1" customHeight="1" ht="30" r="267" s="363">
      <c r="A267" s="366" t="n"/>
      <c r="B267" s="367" t="n"/>
      <c r="C267" s="368" t="n"/>
      <c r="D267" s="3849" t="n"/>
      <c r="E267" s="3849" t="n"/>
      <c r="F267" s="3849" t="n"/>
      <c r="G267" s="3849" t="n"/>
      <c r="H267" s="3849" t="n"/>
      <c r="I267" s="3849" t="n"/>
      <c r="J267" s="3849" t="n"/>
      <c r="K267" s="3849" t="n"/>
      <c r="L267" s="3849" t="n"/>
      <c r="M267" s="3849" t="n"/>
      <c r="N267" s="3849" t="n"/>
      <c r="O267" s="3849" t="n"/>
      <c r="P267" s="367" t="n"/>
      <c r="Q267" s="3849" t="n"/>
      <c r="R267" s="3849" t="n"/>
      <c r="S267" s="3849" t="n"/>
      <c r="T267" s="3849" t="n"/>
      <c r="U267" s="3849" t="n"/>
      <c r="V267" s="3849" t="n"/>
      <c r="W267" s="3849" t="n"/>
      <c r="X267" s="3849" t="n"/>
      <c r="Y267" s="3849" t="n"/>
      <c r="Z267" s="3849" t="n"/>
      <c r="AA267" s="3849" t="n"/>
      <c r="AB267" s="3849" t="n"/>
      <c r="AC267" s="3849" t="n"/>
      <c r="AD267" s="3849" t="n"/>
      <c r="AE267" s="3849" t="n"/>
      <c r="AF267" s="3849" t="n"/>
      <c r="AG267" s="3849" t="n"/>
      <c r="AH267" s="3849" t="n"/>
      <c r="AI267" s="3849" t="n"/>
      <c r="AJ267" s="3849" t="n"/>
      <c r="AK267" s="3849" t="n"/>
      <c r="AL267" s="3849" t="n"/>
      <c r="AM267" s="3849" t="n"/>
      <c r="AN267" s="3849" t="n"/>
      <c r="AO267" s="3849" t="n"/>
      <c r="AP267" s="3849" t="n"/>
      <c r="AQ267" s="3849" t="n"/>
      <c r="AR267" s="3849" t="n"/>
      <c r="AS267" s="3849" t="n"/>
      <c r="AT267" s="3849" t="n"/>
      <c r="AU267" s="3849" t="n"/>
      <c r="AV267" s="3849" t="n"/>
      <c r="AW267" s="3849" t="n"/>
      <c r="AX267" s="3849" t="n"/>
      <c r="AY267" s="3849" t="n"/>
      <c r="AZ267" s="3849" t="n"/>
      <c r="BA267" s="367" t="n"/>
      <c r="BB267" s="362" t="n"/>
    </row>
    <row customFormat="1" customHeight="1" ht="30" r="268" s="363">
      <c r="A268" s="366" t="n"/>
      <c r="B268" s="367" t="n"/>
      <c r="C268" s="368" t="n"/>
      <c r="D268" s="3849" t="n"/>
      <c r="E268" s="3849" t="n"/>
      <c r="F268" s="3849" t="n"/>
      <c r="G268" s="3849" t="n"/>
      <c r="H268" s="3849" t="n"/>
      <c r="I268" s="3849" t="n"/>
      <c r="J268" s="3849" t="n"/>
      <c r="K268" s="3849" t="n"/>
      <c r="L268" s="3849" t="n"/>
      <c r="M268" s="3849" t="n"/>
      <c r="N268" s="3849" t="n"/>
      <c r="O268" s="3849" t="n"/>
      <c r="P268" s="367" t="n"/>
      <c r="Q268" s="3849" t="n"/>
      <c r="R268" s="3849" t="n"/>
      <c r="S268" s="3849" t="n"/>
      <c r="T268" s="3849" t="n"/>
      <c r="U268" s="3849" t="n"/>
      <c r="V268" s="3849" t="n"/>
      <c r="W268" s="3849" t="n"/>
      <c r="X268" s="3849" t="n"/>
      <c r="Y268" s="3849" t="n"/>
      <c r="Z268" s="3849" t="n"/>
      <c r="AA268" s="3849" t="n"/>
      <c r="AB268" s="3849" t="n"/>
      <c r="AC268" s="3849" t="n"/>
      <c r="AD268" s="3849" t="n"/>
      <c r="AE268" s="3849" t="n"/>
      <c r="AF268" s="3849" t="n"/>
      <c r="AG268" s="3849" t="n"/>
      <c r="AH268" s="3849" t="n"/>
      <c r="AI268" s="3849" t="n"/>
      <c r="AJ268" s="3849" t="n"/>
      <c r="AK268" s="3849" t="n"/>
      <c r="AL268" s="3849" t="n"/>
      <c r="AM268" s="3849" t="n"/>
      <c r="AN268" s="3849" t="n"/>
      <c r="AO268" s="3849" t="n"/>
      <c r="AP268" s="3849" t="n"/>
      <c r="AQ268" s="3849" t="n"/>
      <c r="AR268" s="3849" t="n"/>
      <c r="AS268" s="3849" t="n"/>
      <c r="AT268" s="3849" t="n"/>
      <c r="AU268" s="3849" t="n"/>
      <c r="AV268" s="3849" t="n"/>
      <c r="AW268" s="3849" t="n"/>
      <c r="AX268" s="3849" t="n"/>
      <c r="AY268" s="3849" t="n"/>
      <c r="AZ268" s="3849" t="n"/>
      <c r="BA268" s="367" t="n"/>
      <c r="BB268" s="362" t="n"/>
    </row>
    <row customFormat="1" customHeight="1" ht="30" r="269" s="363">
      <c r="A269" s="366" t="n"/>
      <c r="B269" s="367" t="n"/>
      <c r="C269" s="368" t="n"/>
      <c r="D269" s="3849" t="n"/>
      <c r="E269" s="3849" t="n"/>
      <c r="F269" s="3849" t="n"/>
      <c r="G269" s="3849" t="n"/>
      <c r="H269" s="3849" t="n"/>
      <c r="I269" s="3849" t="n"/>
      <c r="J269" s="3849" t="n"/>
      <c r="K269" s="3849" t="n"/>
      <c r="L269" s="3849" t="n"/>
      <c r="M269" s="3849" t="n"/>
      <c r="N269" s="3849" t="n"/>
      <c r="O269" s="3849" t="n"/>
      <c r="P269" s="367" t="n"/>
      <c r="Q269" s="3849" t="n"/>
      <c r="R269" s="3849" t="n"/>
      <c r="S269" s="3849" t="n"/>
      <c r="T269" s="3849" t="n"/>
      <c r="U269" s="3849" t="n"/>
      <c r="V269" s="3849" t="n"/>
      <c r="W269" s="3849" t="n"/>
      <c r="X269" s="3849" t="n"/>
      <c r="Y269" s="3849" t="n"/>
      <c r="Z269" s="3849" t="n"/>
      <c r="AA269" s="3849" t="n"/>
      <c r="AB269" s="3849" t="n"/>
      <c r="AC269" s="3849" t="n"/>
      <c r="AD269" s="3849" t="n"/>
      <c r="AE269" s="3849" t="n"/>
      <c r="AF269" s="3849" t="n"/>
      <c r="AG269" s="3849" t="n"/>
      <c r="AH269" s="3849" t="n"/>
      <c r="AI269" s="3849" t="n"/>
      <c r="AJ269" s="3849" t="n"/>
      <c r="AK269" s="3849" t="n"/>
      <c r="AL269" s="3849" t="n"/>
      <c r="AM269" s="3849" t="n"/>
      <c r="AN269" s="3849" t="n"/>
      <c r="AO269" s="3849" t="n"/>
      <c r="AP269" s="3849" t="n"/>
      <c r="AQ269" s="3849" t="n"/>
      <c r="AR269" s="3849" t="n"/>
      <c r="AS269" s="3849" t="n"/>
      <c r="AT269" s="3849" t="n"/>
      <c r="AU269" s="3849" t="n"/>
      <c r="AV269" s="3849" t="n"/>
      <c r="AW269" s="3849" t="n"/>
      <c r="AX269" s="3849" t="n"/>
      <c r="AY269" s="3849" t="n"/>
      <c r="AZ269" s="3849" t="n"/>
      <c r="BA269" s="367" t="n"/>
      <c r="BB269" s="362" t="n"/>
    </row>
    <row customFormat="1" customHeight="1" ht="30" r="270" s="363">
      <c r="A270" s="366" t="n"/>
      <c r="B270" s="367" t="n"/>
      <c r="C270" s="368" t="n"/>
      <c r="D270" s="3849" t="n"/>
      <c r="E270" s="3849" t="n"/>
      <c r="F270" s="3849" t="n"/>
      <c r="G270" s="3849" t="n"/>
      <c r="H270" s="3849" t="n"/>
      <c r="I270" s="3849" t="n"/>
      <c r="J270" s="3849" t="n"/>
      <c r="K270" s="3849" t="n"/>
      <c r="L270" s="3849" t="n"/>
      <c r="M270" s="3849" t="n"/>
      <c r="N270" s="3849" t="n"/>
      <c r="O270" s="3849" t="n"/>
      <c r="P270" s="367" t="n"/>
      <c r="Q270" s="3849" t="n"/>
      <c r="R270" s="3849" t="n"/>
      <c r="S270" s="3849" t="n"/>
      <c r="T270" s="3849" t="n"/>
      <c r="U270" s="3849" t="n"/>
      <c r="V270" s="3849" t="n"/>
      <c r="W270" s="3849" t="n"/>
      <c r="X270" s="3849" t="n"/>
      <c r="Y270" s="3849" t="n"/>
      <c r="Z270" s="3849" t="n"/>
      <c r="AA270" s="3849" t="n"/>
      <c r="AB270" s="3849" t="n"/>
      <c r="AC270" s="3849" t="n"/>
      <c r="AD270" s="3849" t="n"/>
      <c r="AE270" s="3849" t="n"/>
      <c r="AF270" s="3849" t="n"/>
      <c r="AG270" s="3849" t="n"/>
      <c r="AH270" s="3849" t="n"/>
      <c r="AI270" s="3849" t="n"/>
      <c r="AJ270" s="3849" t="n"/>
      <c r="AK270" s="3849" t="n"/>
      <c r="AL270" s="3849" t="n"/>
      <c r="AM270" s="3849" t="n"/>
      <c r="AN270" s="3849" t="n"/>
      <c r="AO270" s="3849" t="n"/>
      <c r="AP270" s="3849" t="n"/>
      <c r="AQ270" s="3849" t="n"/>
      <c r="AR270" s="3849" t="n"/>
      <c r="AS270" s="3849" t="n"/>
      <c r="AT270" s="3849" t="n"/>
      <c r="AU270" s="3849" t="n"/>
      <c r="AV270" s="3849" t="n"/>
      <c r="AW270" s="3849" t="n"/>
      <c r="AX270" s="3849" t="n"/>
      <c r="AY270" s="3849" t="n"/>
      <c r="AZ270" s="3849" t="n"/>
      <c r="BA270" s="367" t="n"/>
      <c r="BB270" s="362" t="n"/>
    </row>
    <row customFormat="1" customHeight="1" ht="30" r="271" s="363">
      <c r="A271" s="366" t="n"/>
      <c r="B271" s="367" t="n"/>
      <c r="C271" s="368" t="n"/>
      <c r="D271" s="3849" t="n"/>
      <c r="E271" s="3849" t="n"/>
      <c r="F271" s="3849" t="n"/>
      <c r="G271" s="3849" t="n"/>
      <c r="H271" s="3849" t="n"/>
      <c r="I271" s="3849" t="n"/>
      <c r="J271" s="3849" t="n"/>
      <c r="K271" s="3849" t="n"/>
      <c r="L271" s="3849" t="n"/>
      <c r="M271" s="3849" t="n"/>
      <c r="N271" s="3849" t="n"/>
      <c r="O271" s="3849" t="n"/>
      <c r="P271" s="367" t="n"/>
      <c r="Q271" s="3849" t="n"/>
      <c r="R271" s="3849" t="n"/>
      <c r="S271" s="3849" t="n"/>
      <c r="T271" s="3849" t="n"/>
      <c r="U271" s="3849" t="n"/>
      <c r="V271" s="3849" t="n"/>
      <c r="W271" s="3849" t="n"/>
      <c r="X271" s="3849" t="n"/>
      <c r="Y271" s="3849" t="n"/>
      <c r="Z271" s="3849" t="n"/>
      <c r="AA271" s="3849" t="n"/>
      <c r="AB271" s="3849" t="n"/>
      <c r="AC271" s="3849" t="n"/>
      <c r="AD271" s="3849" t="n"/>
      <c r="AE271" s="3849" t="n"/>
      <c r="AF271" s="3849" t="n"/>
      <c r="AG271" s="3849" t="n"/>
      <c r="AH271" s="3849" t="n"/>
      <c r="AI271" s="3849" t="n"/>
      <c r="AJ271" s="3849" t="n"/>
      <c r="AK271" s="3849" t="n"/>
      <c r="AL271" s="3849" t="n"/>
      <c r="AM271" s="3849" t="n"/>
      <c r="AN271" s="3849" t="n"/>
      <c r="AO271" s="3849" t="n"/>
      <c r="AP271" s="3849" t="n"/>
      <c r="AQ271" s="3849" t="n"/>
      <c r="AR271" s="3849" t="n"/>
      <c r="AS271" s="3849" t="n"/>
      <c r="AT271" s="3849" t="n"/>
      <c r="AU271" s="3849" t="n"/>
      <c r="AV271" s="3849" t="n"/>
      <c r="AW271" s="3849" t="n"/>
      <c r="AX271" s="3849" t="n"/>
      <c r="AY271" s="3849" t="n"/>
      <c r="AZ271" s="3849" t="n"/>
      <c r="BA271" s="367" t="n"/>
      <c r="BB271" s="362" t="n"/>
    </row>
    <row customFormat="1" customHeight="1" ht="30" r="272" s="363">
      <c r="A272" s="366" t="n"/>
      <c r="B272" s="367" t="n"/>
      <c r="C272" s="368" t="n"/>
      <c r="D272" s="3849" t="n"/>
      <c r="E272" s="3849" t="n"/>
      <c r="F272" s="3849" t="n"/>
      <c r="G272" s="3849" t="n"/>
      <c r="H272" s="3849" t="n"/>
      <c r="I272" s="3849" t="n"/>
      <c r="J272" s="3849" t="n"/>
      <c r="K272" s="3849" t="n"/>
      <c r="L272" s="3849" t="n"/>
      <c r="M272" s="3849" t="n"/>
      <c r="N272" s="3849" t="n"/>
      <c r="O272" s="3849" t="n"/>
      <c r="P272" s="367" t="n"/>
      <c r="Q272" s="3849" t="n"/>
      <c r="R272" s="3849" t="n"/>
      <c r="S272" s="3849" t="n"/>
      <c r="T272" s="3849" t="n"/>
      <c r="U272" s="3849" t="n"/>
      <c r="V272" s="3849" t="n"/>
      <c r="W272" s="3849" t="n"/>
      <c r="X272" s="3849" t="n"/>
      <c r="Y272" s="3849" t="n"/>
      <c r="Z272" s="3849" t="n"/>
      <c r="AA272" s="3849" t="n"/>
      <c r="AB272" s="3849" t="n"/>
      <c r="AC272" s="3849" t="n"/>
      <c r="AD272" s="3849" t="n"/>
      <c r="AE272" s="3849" t="n"/>
      <c r="AF272" s="3849" t="n"/>
      <c r="AG272" s="3849" t="n"/>
      <c r="AH272" s="3849" t="n"/>
      <c r="AI272" s="3849" t="n"/>
      <c r="AJ272" s="3849" t="n"/>
      <c r="AK272" s="3849" t="n"/>
      <c r="AL272" s="3849" t="n"/>
      <c r="AM272" s="3849" t="n"/>
      <c r="AN272" s="3849" t="n"/>
      <c r="AO272" s="3849" t="n"/>
      <c r="AP272" s="3849" t="n"/>
      <c r="AQ272" s="3849" t="n"/>
      <c r="AR272" s="3849" t="n"/>
      <c r="AS272" s="3849" t="n"/>
      <c r="AT272" s="3849" t="n"/>
      <c r="AU272" s="3849" t="n"/>
      <c r="AV272" s="3849" t="n"/>
      <c r="AW272" s="3849" t="n"/>
      <c r="AX272" s="3849" t="n"/>
      <c r="AY272" s="3849" t="n"/>
      <c r="AZ272" s="3849" t="n"/>
      <c r="BA272" s="367" t="n"/>
      <c r="BB272" s="362" t="n"/>
    </row>
    <row customFormat="1" customHeight="1" ht="30" r="273" s="363">
      <c r="A273" s="366" t="n"/>
      <c r="B273" s="367" t="n"/>
      <c r="C273" s="368" t="n"/>
      <c r="D273" s="3849" t="n"/>
      <c r="E273" s="3849" t="n"/>
      <c r="F273" s="3849" t="n"/>
      <c r="G273" s="3849" t="n"/>
      <c r="H273" s="3849" t="n"/>
      <c r="I273" s="3849" t="n"/>
      <c r="J273" s="3849" t="n"/>
      <c r="K273" s="3849" t="n"/>
      <c r="L273" s="3849" t="n"/>
      <c r="M273" s="3849" t="n"/>
      <c r="N273" s="3849" t="n"/>
      <c r="O273" s="3849" t="n"/>
      <c r="P273" s="367" t="n"/>
      <c r="Q273" s="3849" t="n"/>
      <c r="R273" s="3849" t="n"/>
      <c r="S273" s="3849" t="n"/>
      <c r="T273" s="3849" t="n"/>
      <c r="U273" s="3849" t="n"/>
      <c r="V273" s="3849" t="n"/>
      <c r="W273" s="3849" t="n"/>
      <c r="X273" s="3849" t="n"/>
      <c r="Y273" s="3849" t="n"/>
      <c r="Z273" s="3849" t="n"/>
      <c r="AA273" s="3849" t="n"/>
      <c r="AB273" s="3849" t="n"/>
      <c r="AC273" s="3849" t="n"/>
      <c r="AD273" s="3849" t="n"/>
      <c r="AE273" s="3849" t="n"/>
      <c r="AF273" s="3849" t="n"/>
      <c r="AG273" s="3849" t="n"/>
      <c r="AH273" s="3849" t="n"/>
      <c r="AI273" s="3849" t="n"/>
      <c r="AJ273" s="3849" t="n"/>
      <c r="AK273" s="3849" t="n"/>
      <c r="AL273" s="3849" t="n"/>
      <c r="AM273" s="3849" t="n"/>
      <c r="AN273" s="3849" t="n"/>
      <c r="AO273" s="3849" t="n"/>
      <c r="AP273" s="3849" t="n"/>
      <c r="AQ273" s="3849" t="n"/>
      <c r="AR273" s="3849" t="n"/>
      <c r="AS273" s="3849" t="n"/>
      <c r="AT273" s="3849" t="n"/>
      <c r="AU273" s="3849" t="n"/>
      <c r="AV273" s="3849" t="n"/>
      <c r="AW273" s="3849" t="n"/>
      <c r="AX273" s="3849" t="n"/>
      <c r="AY273" s="3849" t="n"/>
      <c r="AZ273" s="3849" t="n"/>
      <c r="BA273" s="367" t="n"/>
      <c r="BB273" s="362" t="n"/>
    </row>
    <row customFormat="1" customHeight="1" ht="30" r="274" s="363">
      <c r="A274" s="366" t="n"/>
      <c r="B274" s="367" t="n"/>
      <c r="C274" s="368" t="n"/>
      <c r="D274" s="3849" t="n"/>
      <c r="E274" s="3849" t="n"/>
      <c r="F274" s="3849" t="n"/>
      <c r="G274" s="3849" t="n"/>
      <c r="H274" s="3849" t="n"/>
      <c r="I274" s="3849" t="n"/>
      <c r="J274" s="3849" t="n"/>
      <c r="K274" s="3849" t="n"/>
      <c r="L274" s="3849" t="n"/>
      <c r="M274" s="3849" t="n"/>
      <c r="N274" s="3849" t="n"/>
      <c r="O274" s="3849" t="n"/>
      <c r="P274" s="367" t="n"/>
      <c r="Q274" s="3849" t="n"/>
      <c r="R274" s="3849" t="n"/>
      <c r="S274" s="3849" t="n"/>
      <c r="T274" s="3849" t="n"/>
      <c r="U274" s="3849" t="n"/>
      <c r="V274" s="3849" t="n"/>
      <c r="W274" s="3849" t="n"/>
      <c r="X274" s="3849" t="n"/>
      <c r="Y274" s="3849" t="n"/>
      <c r="Z274" s="3849" t="n"/>
      <c r="AA274" s="3849" t="n"/>
      <c r="AB274" s="3849" t="n"/>
      <c r="AC274" s="3849" t="n"/>
      <c r="AD274" s="3849" t="n"/>
      <c r="AE274" s="3849" t="n"/>
      <c r="AF274" s="3849" t="n"/>
      <c r="AG274" s="3849" t="n"/>
      <c r="AH274" s="3849" t="n"/>
      <c r="AI274" s="3849" t="n"/>
      <c r="AJ274" s="3849" t="n"/>
      <c r="AK274" s="3849" t="n"/>
      <c r="AL274" s="3849" t="n"/>
      <c r="AM274" s="3849" t="n"/>
      <c r="AN274" s="3849" t="n"/>
      <c r="AO274" s="3849" t="n"/>
      <c r="AP274" s="3849" t="n"/>
      <c r="AQ274" s="3849" t="n"/>
      <c r="AR274" s="3849" t="n"/>
      <c r="AS274" s="3849" t="n"/>
      <c r="AT274" s="3849" t="n"/>
      <c r="AU274" s="3849" t="n"/>
      <c r="AV274" s="3849" t="n"/>
      <c r="AW274" s="3849" t="n"/>
      <c r="AX274" s="3849" t="n"/>
      <c r="AY274" s="3849" t="n"/>
      <c r="AZ274" s="3849" t="n"/>
      <c r="BA274" s="367" t="n"/>
      <c r="BB274" s="362" t="n"/>
    </row>
    <row customFormat="1" customHeight="1" ht="30" r="275" s="363">
      <c r="A275" s="366" t="n"/>
      <c r="B275" s="367" t="n"/>
      <c r="C275" s="368" t="n"/>
      <c r="D275" s="3849" t="n"/>
      <c r="E275" s="3849" t="n"/>
      <c r="F275" s="3849" t="n"/>
      <c r="G275" s="3849" t="n"/>
      <c r="H275" s="3849" t="n"/>
      <c r="I275" s="3849" t="n"/>
      <c r="J275" s="3849" t="n"/>
      <c r="K275" s="3849" t="n"/>
      <c r="L275" s="3849" t="n"/>
      <c r="M275" s="3849" t="n"/>
      <c r="N275" s="3849" t="n"/>
      <c r="O275" s="3849" t="n"/>
      <c r="P275" s="367" t="n"/>
      <c r="Q275" s="3849" t="n"/>
      <c r="R275" s="3849" t="n"/>
      <c r="S275" s="3849" t="n"/>
      <c r="T275" s="3849" t="n"/>
      <c r="U275" s="3849" t="n"/>
      <c r="V275" s="3849" t="n"/>
      <c r="W275" s="3849" t="n"/>
      <c r="X275" s="3849" t="n"/>
      <c r="Y275" s="3849" t="n"/>
      <c r="Z275" s="3849" t="n"/>
      <c r="AA275" s="3849" t="n"/>
      <c r="AB275" s="3849" t="n"/>
      <c r="AC275" s="3849" t="n"/>
      <c r="AD275" s="3849" t="n"/>
      <c r="AE275" s="3849" t="n"/>
      <c r="AF275" s="3849" t="n"/>
      <c r="AG275" s="3849" t="n"/>
      <c r="AH275" s="3849" t="n"/>
      <c r="AI275" s="3849" t="n"/>
      <c r="AJ275" s="3849" t="n"/>
      <c r="AK275" s="3849" t="n"/>
      <c r="AL275" s="3849" t="n"/>
      <c r="AM275" s="3849" t="n"/>
      <c r="AN275" s="3849" t="n"/>
      <c r="AO275" s="3849" t="n"/>
      <c r="AP275" s="3849" t="n"/>
      <c r="AQ275" s="3849" t="n"/>
      <c r="AR275" s="3849" t="n"/>
      <c r="AS275" s="3849" t="n"/>
      <c r="AT275" s="3849" t="n"/>
      <c r="AU275" s="3849" t="n"/>
      <c r="AV275" s="3849" t="n"/>
      <c r="AW275" s="3849" t="n"/>
      <c r="AX275" s="3849" t="n"/>
      <c r="AY275" s="3849" t="n"/>
      <c r="AZ275" s="3849" t="n"/>
      <c r="BA275" s="367" t="n"/>
      <c r="BB275" s="362" t="n"/>
    </row>
    <row customFormat="1" customHeight="1" ht="30" r="276" s="363">
      <c r="A276" s="366" t="n"/>
      <c r="B276" s="367" t="n"/>
      <c r="C276" s="368" t="n"/>
      <c r="D276" s="3849" t="n"/>
      <c r="E276" s="3849" t="n"/>
      <c r="F276" s="3849" t="n"/>
      <c r="G276" s="3849" t="n"/>
      <c r="H276" s="3849" t="n"/>
      <c r="I276" s="3849" t="n"/>
      <c r="J276" s="3849" t="n"/>
      <c r="K276" s="3849" t="n"/>
      <c r="L276" s="3849" t="n"/>
      <c r="M276" s="3849" t="n"/>
      <c r="N276" s="3849" t="n"/>
      <c r="O276" s="3849" t="n"/>
      <c r="P276" s="367" t="n"/>
      <c r="Q276" s="3849" t="n"/>
      <c r="R276" s="3849" t="n"/>
      <c r="S276" s="3849" t="n"/>
      <c r="T276" s="3849" t="n"/>
      <c r="U276" s="3849" t="n"/>
      <c r="V276" s="3849" t="n"/>
      <c r="W276" s="3849" t="n"/>
      <c r="X276" s="3849" t="n"/>
      <c r="Y276" s="3849" t="n"/>
      <c r="Z276" s="3849" t="n"/>
      <c r="AA276" s="3849" t="n"/>
      <c r="AB276" s="3849" t="n"/>
      <c r="AC276" s="3849" t="n"/>
      <c r="AD276" s="3849" t="n"/>
      <c r="AE276" s="3849" t="n"/>
      <c r="AF276" s="3849" t="n"/>
      <c r="AG276" s="3849" t="n"/>
      <c r="AH276" s="3849" t="n"/>
      <c r="AI276" s="3849" t="n"/>
      <c r="AJ276" s="3849" t="n"/>
      <c r="AK276" s="3849" t="n"/>
      <c r="AL276" s="3849" t="n"/>
      <c r="AM276" s="3849" t="n"/>
      <c r="AN276" s="3849" t="n"/>
      <c r="AO276" s="3849" t="n"/>
      <c r="AP276" s="3849" t="n"/>
      <c r="AQ276" s="3849" t="n"/>
      <c r="AR276" s="3849" t="n"/>
      <c r="AS276" s="3849" t="n"/>
      <c r="AT276" s="3849" t="n"/>
      <c r="AU276" s="3849" t="n"/>
      <c r="AV276" s="3849" t="n"/>
      <c r="AW276" s="3849" t="n"/>
      <c r="AX276" s="3849" t="n"/>
      <c r="AY276" s="3849" t="n"/>
      <c r="AZ276" s="3849" t="n"/>
      <c r="BA276" s="367" t="n"/>
      <c r="BB276" s="362" t="n"/>
    </row>
    <row customFormat="1" customHeight="1" ht="30" r="277" s="363">
      <c r="A277" s="366" t="n"/>
      <c r="B277" s="367" t="n"/>
      <c r="C277" s="368" t="n"/>
      <c r="D277" s="3849" t="n"/>
      <c r="E277" s="3849" t="n"/>
      <c r="F277" s="3849" t="n"/>
      <c r="G277" s="3849" t="n"/>
      <c r="H277" s="3849" t="n"/>
      <c r="I277" s="3849" t="n"/>
      <c r="J277" s="3849" t="n"/>
      <c r="K277" s="3849" t="n"/>
      <c r="L277" s="3849" t="n"/>
      <c r="M277" s="3849" t="n"/>
      <c r="N277" s="3849" t="n"/>
      <c r="O277" s="3849" t="n"/>
      <c r="P277" s="367" t="n"/>
      <c r="Q277" s="3849" t="n"/>
      <c r="R277" s="3849" t="n"/>
      <c r="S277" s="3849" t="n"/>
      <c r="T277" s="3849" t="n"/>
      <c r="U277" s="3849" t="n"/>
      <c r="V277" s="3849" t="n"/>
      <c r="W277" s="3849" t="n"/>
      <c r="X277" s="3849" t="n"/>
      <c r="Y277" s="3849" t="n"/>
      <c r="Z277" s="3849" t="n"/>
      <c r="AA277" s="3849" t="n"/>
      <c r="AB277" s="3849" t="n"/>
      <c r="AC277" s="3849" t="n"/>
      <c r="AD277" s="3849" t="n"/>
      <c r="AE277" s="3849" t="n"/>
      <c r="AF277" s="3849" t="n"/>
      <c r="AG277" s="3849" t="n"/>
      <c r="AH277" s="3849" t="n"/>
      <c r="AI277" s="3849" t="n"/>
      <c r="AJ277" s="3849" t="n"/>
      <c r="AK277" s="3849" t="n"/>
      <c r="AL277" s="3849" t="n"/>
      <c r="AM277" s="3849" t="n"/>
      <c r="AN277" s="3849" t="n"/>
      <c r="AO277" s="3849" t="n"/>
      <c r="AP277" s="3849" t="n"/>
      <c r="AQ277" s="3849" t="n"/>
      <c r="AR277" s="3849" t="n"/>
      <c r="AS277" s="3849" t="n"/>
      <c r="AT277" s="3849" t="n"/>
      <c r="AU277" s="3849" t="n"/>
      <c r="AV277" s="3849" t="n"/>
      <c r="AW277" s="3849" t="n"/>
      <c r="AX277" s="3849" t="n"/>
      <c r="AY277" s="3849" t="n"/>
      <c r="AZ277" s="3849" t="n"/>
      <c r="BA277" s="367" t="n"/>
      <c r="BB277" s="362" t="n"/>
    </row>
    <row customFormat="1" customHeight="1" ht="30" r="278" s="363">
      <c r="A278" s="366" t="n"/>
      <c r="B278" s="367" t="n"/>
      <c r="C278" s="368" t="n"/>
      <c r="D278" s="3849" t="n"/>
      <c r="E278" s="3849" t="n"/>
      <c r="F278" s="3849" t="n"/>
      <c r="G278" s="3849" t="n"/>
      <c r="H278" s="3849" t="n"/>
      <c r="I278" s="3849" t="n"/>
      <c r="J278" s="3849" t="n"/>
      <c r="K278" s="3849" t="n"/>
      <c r="L278" s="3849" t="n"/>
      <c r="M278" s="3849" t="n"/>
      <c r="N278" s="3849" t="n"/>
      <c r="O278" s="3849" t="n"/>
      <c r="P278" s="367" t="n"/>
      <c r="Q278" s="3849" t="n"/>
      <c r="R278" s="3849" t="n"/>
      <c r="S278" s="3849" t="n"/>
      <c r="T278" s="3849" t="n"/>
      <c r="U278" s="3849" t="n"/>
      <c r="V278" s="3849" t="n"/>
      <c r="W278" s="3849" t="n"/>
      <c r="X278" s="3849" t="n"/>
      <c r="Y278" s="3849" t="n"/>
      <c r="Z278" s="3849" t="n"/>
      <c r="AA278" s="3849" t="n"/>
      <c r="AB278" s="3849" t="n"/>
      <c r="AC278" s="3849" t="n"/>
      <c r="AD278" s="3849" t="n"/>
      <c r="AE278" s="3849" t="n"/>
      <c r="AF278" s="3849" t="n"/>
      <c r="AG278" s="3849" t="n"/>
      <c r="AH278" s="3849" t="n"/>
      <c r="AI278" s="3849" t="n"/>
      <c r="AJ278" s="3849" t="n"/>
      <c r="AK278" s="3849" t="n"/>
      <c r="AL278" s="3849" t="n"/>
      <c r="AM278" s="3849" t="n"/>
      <c r="AN278" s="3849" t="n"/>
      <c r="AO278" s="3849" t="n"/>
      <c r="AP278" s="3849" t="n"/>
      <c r="AQ278" s="3849" t="n"/>
      <c r="AR278" s="3849" t="n"/>
      <c r="AS278" s="3849" t="n"/>
      <c r="AT278" s="3849" t="n"/>
      <c r="AU278" s="3849" t="n"/>
      <c r="AV278" s="3849" t="n"/>
      <c r="AW278" s="3849" t="n"/>
      <c r="AX278" s="3849" t="n"/>
      <c r="AY278" s="3849" t="n"/>
      <c r="AZ278" s="3849" t="n"/>
      <c r="BA278" s="367" t="n"/>
      <c r="BB278" s="362" t="n"/>
    </row>
    <row customFormat="1" customHeight="1" ht="30" r="279" s="363">
      <c r="A279" s="366" t="n"/>
      <c r="B279" s="367" t="n"/>
      <c r="C279" s="368" t="n"/>
      <c r="D279" s="3849" t="n"/>
      <c r="E279" s="3849" t="n"/>
      <c r="F279" s="3849" t="n"/>
      <c r="G279" s="3849" t="n"/>
      <c r="H279" s="3849" t="n"/>
      <c r="I279" s="3849" t="n"/>
      <c r="J279" s="3849" t="n"/>
      <c r="K279" s="3849" t="n"/>
      <c r="L279" s="3849" t="n"/>
      <c r="M279" s="3849" t="n"/>
      <c r="N279" s="3849" t="n"/>
      <c r="O279" s="3849" t="n"/>
      <c r="P279" s="367" t="n"/>
      <c r="Q279" s="3849" t="n"/>
      <c r="R279" s="3849" t="n"/>
      <c r="S279" s="3849" t="n"/>
      <c r="T279" s="3849" t="n"/>
      <c r="U279" s="3849" t="n"/>
      <c r="V279" s="3849" t="n"/>
      <c r="W279" s="3849" t="n"/>
      <c r="X279" s="3849" t="n"/>
      <c r="Y279" s="3849" t="n"/>
      <c r="Z279" s="3849" t="n"/>
      <c r="AA279" s="3849" t="n"/>
      <c r="AB279" s="3849" t="n"/>
      <c r="AC279" s="3849" t="n"/>
      <c r="AD279" s="3849" t="n"/>
      <c r="AE279" s="3849" t="n"/>
      <c r="AF279" s="3849" t="n"/>
      <c r="AG279" s="3849" t="n"/>
      <c r="AH279" s="3849" t="n"/>
      <c r="AI279" s="3849" t="n"/>
      <c r="AJ279" s="3849" t="n"/>
      <c r="AK279" s="3849" t="n"/>
      <c r="AL279" s="3849" t="n"/>
      <c r="AM279" s="3849" t="n"/>
      <c r="AN279" s="3849" t="n"/>
      <c r="AO279" s="3849" t="n"/>
      <c r="AP279" s="3849" t="n"/>
      <c r="AQ279" s="3849" t="n"/>
      <c r="AR279" s="3849" t="n"/>
      <c r="AS279" s="3849" t="n"/>
      <c r="AT279" s="3849" t="n"/>
      <c r="AU279" s="3849" t="n"/>
      <c r="AV279" s="3849" t="n"/>
      <c r="AW279" s="3849" t="n"/>
      <c r="AX279" s="3849" t="n"/>
      <c r="AY279" s="3849" t="n"/>
      <c r="AZ279" s="3849" t="n"/>
      <c r="BA279" s="367" t="n"/>
      <c r="BB279" s="362" t="n"/>
    </row>
    <row customFormat="1" customHeight="1" ht="30" r="280" s="363">
      <c r="A280" s="366" t="n"/>
      <c r="B280" s="367" t="n"/>
      <c r="C280" s="368" t="n"/>
      <c r="D280" s="3849" t="n"/>
      <c r="E280" s="3849" t="n"/>
      <c r="F280" s="3849" t="n"/>
      <c r="G280" s="3849" t="n"/>
      <c r="H280" s="3849" t="n"/>
      <c r="I280" s="3849" t="n"/>
      <c r="J280" s="3849" t="n"/>
      <c r="K280" s="3849" t="n"/>
      <c r="L280" s="3849" t="n"/>
      <c r="M280" s="3849" t="n"/>
      <c r="N280" s="3849" t="n"/>
      <c r="O280" s="3849" t="n"/>
      <c r="P280" s="367" t="n"/>
      <c r="Q280" s="3849" t="n"/>
      <c r="R280" s="3849" t="n"/>
      <c r="S280" s="3849" t="n"/>
      <c r="T280" s="3849" t="n"/>
      <c r="U280" s="3849" t="n"/>
      <c r="V280" s="3849" t="n"/>
      <c r="W280" s="3849" t="n"/>
      <c r="X280" s="3849" t="n"/>
      <c r="Y280" s="3849" t="n"/>
      <c r="Z280" s="3849" t="n"/>
      <c r="AA280" s="3849" t="n"/>
      <c r="AB280" s="3849" t="n"/>
      <c r="AC280" s="3849" t="n"/>
      <c r="AD280" s="3849" t="n"/>
      <c r="AE280" s="3849" t="n"/>
      <c r="AF280" s="3849" t="n"/>
      <c r="AG280" s="3849" t="n"/>
      <c r="AH280" s="3849" t="n"/>
      <c r="AI280" s="3849" t="n"/>
      <c r="AJ280" s="3849" t="n"/>
      <c r="AK280" s="3849" t="n"/>
      <c r="AL280" s="3849" t="n"/>
      <c r="AM280" s="3849" t="n"/>
      <c r="AN280" s="3849" t="n"/>
      <c r="AO280" s="3849" t="n"/>
      <c r="AP280" s="3849" t="n"/>
      <c r="AQ280" s="3849" t="n"/>
      <c r="AR280" s="3849" t="n"/>
      <c r="AS280" s="3849" t="n"/>
      <c r="AT280" s="3849" t="n"/>
      <c r="AU280" s="3849" t="n"/>
      <c r="AV280" s="3849" t="n"/>
      <c r="AW280" s="3849" t="n"/>
      <c r="AX280" s="3849" t="n"/>
      <c r="AY280" s="3849" t="n"/>
      <c r="AZ280" s="3849" t="n"/>
      <c r="BA280" s="367" t="n"/>
      <c r="BB280" s="362" t="n"/>
    </row>
    <row customFormat="1" customHeight="1" ht="30" r="281" s="363">
      <c r="A281" s="366" t="n"/>
      <c r="B281" s="367" t="n"/>
      <c r="C281" s="368" t="n"/>
      <c r="D281" s="3849" t="n"/>
      <c r="E281" s="3849" t="n"/>
      <c r="F281" s="3849" t="n"/>
      <c r="G281" s="3849" t="n"/>
      <c r="H281" s="3849" t="n"/>
      <c r="I281" s="3849" t="n"/>
      <c r="J281" s="3849" t="n"/>
      <c r="K281" s="3849" t="n"/>
      <c r="L281" s="3849" t="n"/>
      <c r="M281" s="3849" t="n"/>
      <c r="N281" s="3849" t="n"/>
      <c r="O281" s="3849" t="n"/>
      <c r="P281" s="367" t="n"/>
      <c r="Q281" s="3849" t="n"/>
      <c r="R281" s="3849" t="n"/>
      <c r="S281" s="3849" t="n"/>
      <c r="T281" s="3849" t="n"/>
      <c r="U281" s="3849" t="n"/>
      <c r="V281" s="3849" t="n"/>
      <c r="W281" s="3849" t="n"/>
      <c r="X281" s="3849" t="n"/>
      <c r="Y281" s="3849" t="n"/>
      <c r="Z281" s="3849" t="n"/>
      <c r="AA281" s="3849" t="n"/>
      <c r="AB281" s="3849" t="n"/>
      <c r="AC281" s="3849" t="n"/>
      <c r="AD281" s="3849" t="n"/>
      <c r="AE281" s="3849" t="n"/>
      <c r="AF281" s="3849" t="n"/>
      <c r="AG281" s="3849" t="n"/>
      <c r="AH281" s="3849" t="n"/>
      <c r="AI281" s="3849" t="n"/>
      <c r="AJ281" s="3849" t="n"/>
      <c r="AK281" s="3849" t="n"/>
      <c r="AL281" s="3849" t="n"/>
      <c r="AM281" s="3849" t="n"/>
      <c r="AN281" s="3849" t="n"/>
      <c r="AO281" s="3849" t="n"/>
      <c r="AP281" s="3849" t="n"/>
      <c r="AQ281" s="3849" t="n"/>
      <c r="AR281" s="3849" t="n"/>
      <c r="AS281" s="3849" t="n"/>
      <c r="AT281" s="3849" t="n"/>
      <c r="AU281" s="3849" t="n"/>
      <c r="AV281" s="3849" t="n"/>
      <c r="AW281" s="3849" t="n"/>
      <c r="AX281" s="3849" t="n"/>
      <c r="AY281" s="3849" t="n"/>
      <c r="AZ281" s="3849" t="n"/>
      <c r="BA281" s="367" t="n"/>
      <c r="BB281" s="362" t="n"/>
    </row>
    <row customFormat="1" customHeight="1" ht="30" r="282" s="363">
      <c r="A282" s="366" t="n"/>
      <c r="B282" s="367" t="n"/>
      <c r="C282" s="368" t="n"/>
      <c r="D282" s="3849" t="n"/>
      <c r="E282" s="3849" t="n"/>
      <c r="F282" s="3849" t="n"/>
      <c r="G282" s="3849" t="n"/>
      <c r="H282" s="3849" t="n"/>
      <c r="I282" s="3849" t="n"/>
      <c r="J282" s="3849" t="n"/>
      <c r="K282" s="3849" t="n"/>
      <c r="L282" s="3849" t="n"/>
      <c r="M282" s="3849" t="n"/>
      <c r="N282" s="3849" t="n"/>
      <c r="O282" s="3849" t="n"/>
      <c r="P282" s="367" t="n"/>
      <c r="Q282" s="3849" t="n"/>
      <c r="R282" s="3849" t="n"/>
      <c r="S282" s="3849" t="n"/>
      <c r="T282" s="3849" t="n"/>
      <c r="U282" s="3849" t="n"/>
      <c r="V282" s="3849" t="n"/>
      <c r="W282" s="3849" t="n"/>
      <c r="X282" s="3849" t="n"/>
      <c r="Y282" s="3849" t="n"/>
      <c r="Z282" s="3849" t="n"/>
      <c r="AA282" s="3849" t="n"/>
      <c r="AB282" s="3849" t="n"/>
      <c r="AC282" s="3849" t="n"/>
      <c r="AD282" s="3849" t="n"/>
      <c r="AE282" s="3849" t="n"/>
      <c r="AF282" s="3849" t="n"/>
      <c r="AG282" s="3849" t="n"/>
      <c r="AH282" s="3849" t="n"/>
      <c r="AI282" s="3849" t="n"/>
      <c r="AJ282" s="3849" t="n"/>
      <c r="AK282" s="3849" t="n"/>
      <c r="AL282" s="3849" t="n"/>
      <c r="AM282" s="3849" t="n"/>
      <c r="AN282" s="3849" t="n"/>
      <c r="AO282" s="3849" t="n"/>
      <c r="AP282" s="3849" t="n"/>
      <c r="AQ282" s="3849" t="n"/>
      <c r="AR282" s="3849" t="n"/>
      <c r="AS282" s="3849" t="n"/>
      <c r="AT282" s="3849" t="n"/>
      <c r="AU282" s="3849" t="n"/>
      <c r="AV282" s="3849" t="n"/>
      <c r="AW282" s="3849" t="n"/>
      <c r="AX282" s="3849" t="n"/>
      <c r="AY282" s="3849" t="n"/>
      <c r="AZ282" s="3849" t="n"/>
      <c r="BA282" s="367" t="n"/>
      <c r="BB282" s="362" t="n"/>
    </row>
    <row customFormat="1" customHeight="1" ht="30" r="283" s="363">
      <c r="A283" s="366" t="n"/>
      <c r="B283" s="367" t="n"/>
      <c r="C283" s="368" t="n"/>
      <c r="D283" s="3849" t="n"/>
      <c r="E283" s="3849" t="n"/>
      <c r="F283" s="3849" t="n"/>
      <c r="G283" s="3849" t="n"/>
      <c r="H283" s="3849" t="n"/>
      <c r="I283" s="3849" t="n"/>
      <c r="J283" s="3849" t="n"/>
      <c r="K283" s="3849" t="n"/>
      <c r="L283" s="3849" t="n"/>
      <c r="M283" s="3849" t="n"/>
      <c r="N283" s="3849" t="n"/>
      <c r="O283" s="3849" t="n"/>
      <c r="P283" s="367" t="n"/>
      <c r="Q283" s="3849" t="n"/>
      <c r="R283" s="3849" t="n"/>
      <c r="S283" s="3849" t="n"/>
      <c r="T283" s="3849" t="n"/>
      <c r="U283" s="3849" t="n"/>
      <c r="V283" s="3849" t="n"/>
      <c r="W283" s="3849" t="n"/>
      <c r="X283" s="3849" t="n"/>
      <c r="Y283" s="3849" t="n"/>
      <c r="Z283" s="3849" t="n"/>
      <c r="AA283" s="3849" t="n"/>
      <c r="AB283" s="3849" t="n"/>
      <c r="AC283" s="3849" t="n"/>
      <c r="AD283" s="3849" t="n"/>
      <c r="AE283" s="3849" t="n"/>
      <c r="AF283" s="3849" t="n"/>
      <c r="AG283" s="3849" t="n"/>
      <c r="AH283" s="3849" t="n"/>
      <c r="AI283" s="3849" t="n"/>
      <c r="AJ283" s="3849" t="n"/>
      <c r="AK283" s="3849" t="n"/>
      <c r="AL283" s="3849" t="n"/>
      <c r="AM283" s="3849" t="n"/>
      <c r="AN283" s="3849" t="n"/>
      <c r="AO283" s="3849" t="n"/>
      <c r="AP283" s="3849" t="n"/>
      <c r="AQ283" s="3849" t="n"/>
      <c r="AR283" s="3849" t="n"/>
      <c r="AS283" s="3849" t="n"/>
      <c r="AT283" s="3849" t="n"/>
      <c r="AU283" s="3849" t="n"/>
      <c r="AV283" s="3849" t="n"/>
      <c r="AW283" s="3849" t="n"/>
      <c r="AX283" s="3849" t="n"/>
      <c r="AY283" s="3849" t="n"/>
      <c r="AZ283" s="3849" t="n"/>
      <c r="BA283" s="367" t="n"/>
      <c r="BB283" s="362" t="n"/>
    </row>
    <row customFormat="1" customHeight="1" ht="30" r="284" s="363">
      <c r="A284" s="366" t="n"/>
      <c r="B284" s="367" t="n"/>
      <c r="C284" s="368" t="n"/>
      <c r="D284" s="3849" t="n"/>
      <c r="E284" s="3849" t="n"/>
      <c r="F284" s="3849" t="n"/>
      <c r="G284" s="3849" t="n"/>
      <c r="H284" s="3849" t="n"/>
      <c r="I284" s="3849" t="n"/>
      <c r="J284" s="3849" t="n"/>
      <c r="K284" s="3849" t="n"/>
      <c r="L284" s="3849" t="n"/>
      <c r="M284" s="3849" t="n"/>
      <c r="N284" s="3849" t="n"/>
      <c r="O284" s="3849" t="n"/>
      <c r="P284" s="367" t="n"/>
      <c r="Q284" s="3849" t="n"/>
      <c r="R284" s="3849" t="n"/>
      <c r="S284" s="3849" t="n"/>
      <c r="T284" s="3849" t="n"/>
      <c r="U284" s="3849" t="n"/>
      <c r="V284" s="3849" t="n"/>
      <c r="W284" s="3849" t="n"/>
      <c r="X284" s="3849" t="n"/>
      <c r="Y284" s="3849" t="n"/>
      <c r="Z284" s="3849" t="n"/>
      <c r="AA284" s="3849" t="n"/>
      <c r="AB284" s="3849" t="n"/>
      <c r="AC284" s="3849" t="n"/>
      <c r="AD284" s="3849" t="n"/>
      <c r="AE284" s="3849" t="n"/>
      <c r="AF284" s="3849" t="n"/>
      <c r="AG284" s="3849" t="n"/>
      <c r="AH284" s="3849" t="n"/>
      <c r="AI284" s="3849" t="n"/>
      <c r="AJ284" s="3849" t="n"/>
      <c r="AK284" s="3849" t="n"/>
      <c r="AL284" s="3849" t="n"/>
      <c r="AM284" s="3849" t="n"/>
      <c r="AN284" s="3849" t="n"/>
      <c r="AO284" s="3849" t="n"/>
      <c r="AP284" s="3849" t="n"/>
      <c r="AQ284" s="3849" t="n"/>
      <c r="AR284" s="3849" t="n"/>
      <c r="AS284" s="3849" t="n"/>
      <c r="AT284" s="3849" t="n"/>
      <c r="AU284" s="3849" t="n"/>
      <c r="AV284" s="3849" t="n"/>
      <c r="AW284" s="3849" t="n"/>
      <c r="AX284" s="3849" t="n"/>
      <c r="AY284" s="3849" t="n"/>
      <c r="AZ284" s="3849" t="n"/>
      <c r="BA284" s="367" t="n"/>
      <c r="BB284" s="362" t="n"/>
    </row>
    <row customFormat="1" customHeight="1" ht="30" r="285" s="363">
      <c r="A285" s="366" t="n"/>
      <c r="B285" s="367" t="n"/>
      <c r="C285" s="368" t="n"/>
      <c r="D285" s="3849" t="n"/>
      <c r="E285" s="3849" t="n"/>
      <c r="F285" s="3849" t="n"/>
      <c r="G285" s="3849" t="n"/>
      <c r="H285" s="3849" t="n"/>
      <c r="I285" s="3849" t="n"/>
      <c r="J285" s="3849" t="n"/>
      <c r="K285" s="3849" t="n"/>
      <c r="L285" s="3849" t="n"/>
      <c r="M285" s="3849" t="n"/>
      <c r="N285" s="3849" t="n"/>
      <c r="O285" s="3849" t="n"/>
      <c r="P285" s="367" t="n"/>
      <c r="Q285" s="3849" t="n"/>
      <c r="R285" s="3849" t="n"/>
      <c r="S285" s="3849" t="n"/>
      <c r="T285" s="3849" t="n"/>
      <c r="U285" s="3849" t="n"/>
      <c r="V285" s="3849" t="n"/>
      <c r="W285" s="3849" t="n"/>
      <c r="X285" s="3849" t="n"/>
      <c r="Y285" s="3849" t="n"/>
      <c r="Z285" s="3849" t="n"/>
      <c r="AA285" s="3849" t="n"/>
      <c r="AB285" s="3849" t="n"/>
      <c r="AC285" s="3849" t="n"/>
      <c r="AD285" s="3849" t="n"/>
      <c r="AE285" s="3849" t="n"/>
      <c r="AF285" s="3849" t="n"/>
      <c r="AG285" s="3849" t="n"/>
      <c r="AH285" s="3849" t="n"/>
      <c r="AI285" s="3849" t="n"/>
      <c r="AJ285" s="3849" t="n"/>
      <c r="AK285" s="3849" t="n"/>
      <c r="AL285" s="3849" t="n"/>
      <c r="AM285" s="3849" t="n"/>
      <c r="AN285" s="3849" t="n"/>
      <c r="AO285" s="3849" t="n"/>
      <c r="AP285" s="3849" t="n"/>
      <c r="AQ285" s="3849" t="n"/>
      <c r="AR285" s="3849" t="n"/>
      <c r="AS285" s="3849" t="n"/>
      <c r="AT285" s="3849" t="n"/>
      <c r="AU285" s="3849" t="n"/>
      <c r="AV285" s="3849" t="n"/>
      <c r="AW285" s="3849" t="n"/>
      <c r="AX285" s="3849" t="n"/>
      <c r="AY285" s="3849" t="n"/>
      <c r="AZ285" s="3849" t="n"/>
      <c r="BA285" s="367" t="n"/>
      <c r="BB285" s="362" t="n"/>
    </row>
    <row customFormat="1" customHeight="1" ht="30" r="286" s="363">
      <c r="A286" s="366" t="n"/>
      <c r="B286" s="367" t="n"/>
      <c r="C286" s="368" t="n"/>
      <c r="D286" s="3849" t="n"/>
      <c r="E286" s="3849" t="n"/>
      <c r="F286" s="3849" t="n"/>
      <c r="G286" s="3849" t="n"/>
      <c r="H286" s="3849" t="n"/>
      <c r="I286" s="3849" t="n"/>
      <c r="J286" s="3849" t="n"/>
      <c r="K286" s="3849" t="n"/>
      <c r="L286" s="3849" t="n"/>
      <c r="M286" s="3849" t="n"/>
      <c r="N286" s="3849" t="n"/>
      <c r="O286" s="3849" t="n"/>
      <c r="P286" s="367" t="n"/>
      <c r="Q286" s="3849" t="n"/>
      <c r="R286" s="3849" t="n"/>
      <c r="S286" s="3849" t="n"/>
      <c r="T286" s="3849" t="n"/>
      <c r="U286" s="3849" t="n"/>
      <c r="V286" s="3849" t="n"/>
      <c r="W286" s="3849" t="n"/>
      <c r="X286" s="3849" t="n"/>
      <c r="Y286" s="3849" t="n"/>
      <c r="Z286" s="3849" t="n"/>
      <c r="AA286" s="3849" t="n"/>
      <c r="AB286" s="3849" t="n"/>
      <c r="AC286" s="3849" t="n"/>
      <c r="AD286" s="3849" t="n"/>
      <c r="AE286" s="3849" t="n"/>
      <c r="AF286" s="3849" t="n"/>
      <c r="AG286" s="3849" t="n"/>
      <c r="AH286" s="3849" t="n"/>
      <c r="AI286" s="3849" t="n"/>
      <c r="AJ286" s="3849" t="n"/>
      <c r="AK286" s="3849" t="n"/>
      <c r="AL286" s="3849" t="n"/>
      <c r="AM286" s="3849" t="n"/>
      <c r="AN286" s="3849" t="n"/>
      <c r="AO286" s="3849" t="n"/>
      <c r="AP286" s="3849" t="n"/>
      <c r="AQ286" s="3849" t="n"/>
      <c r="AR286" s="3849" t="n"/>
      <c r="AS286" s="3849" t="n"/>
      <c r="AT286" s="3849" t="n"/>
      <c r="AU286" s="3849" t="n"/>
      <c r="AV286" s="3849" t="n"/>
      <c r="AW286" s="3849" t="n"/>
      <c r="AX286" s="3849" t="n"/>
      <c r="AY286" s="3849" t="n"/>
      <c r="AZ286" s="3849" t="n"/>
      <c r="BA286" s="367" t="n"/>
      <c r="BB286" s="362" t="n"/>
    </row>
    <row customFormat="1" customHeight="1" ht="30" r="287" s="363">
      <c r="A287" s="366" t="n"/>
      <c r="B287" s="367" t="n"/>
      <c r="C287" s="368" t="n"/>
      <c r="D287" s="3849" t="n"/>
      <c r="E287" s="3849" t="n"/>
      <c r="F287" s="3849" t="n"/>
      <c r="G287" s="3849" t="n"/>
      <c r="H287" s="3849" t="n"/>
      <c r="I287" s="3849" t="n"/>
      <c r="J287" s="3849" t="n"/>
      <c r="K287" s="3849" t="n"/>
      <c r="L287" s="3849" t="n"/>
      <c r="M287" s="3849" t="n"/>
      <c r="N287" s="3849" t="n"/>
      <c r="O287" s="3849" t="n"/>
      <c r="P287" s="367" t="n"/>
      <c r="Q287" s="3849" t="n"/>
      <c r="R287" s="3849" t="n"/>
      <c r="S287" s="3849" t="n"/>
      <c r="T287" s="3849" t="n"/>
      <c r="U287" s="3849" t="n"/>
      <c r="V287" s="3849" t="n"/>
      <c r="W287" s="3849" t="n"/>
      <c r="X287" s="3849" t="n"/>
      <c r="Y287" s="3849" t="n"/>
      <c r="Z287" s="3849" t="n"/>
      <c r="AA287" s="3849" t="n"/>
      <c r="AB287" s="3849" t="n"/>
      <c r="AC287" s="3849" t="n"/>
      <c r="AD287" s="3849" t="n"/>
      <c r="AE287" s="3849" t="n"/>
      <c r="AF287" s="3849" t="n"/>
      <c r="AG287" s="3849" t="n"/>
      <c r="AH287" s="3849" t="n"/>
      <c r="AI287" s="3849" t="n"/>
      <c r="AJ287" s="3849" t="n"/>
      <c r="AK287" s="3849" t="n"/>
      <c r="AL287" s="3849" t="n"/>
      <c r="AM287" s="3849" t="n"/>
      <c r="AN287" s="3849" t="n"/>
      <c r="AO287" s="3849" t="n"/>
      <c r="AP287" s="3849" t="n"/>
      <c r="AQ287" s="3849" t="n"/>
      <c r="AR287" s="3849" t="n"/>
      <c r="AS287" s="3849" t="n"/>
      <c r="AT287" s="3849" t="n"/>
      <c r="AU287" s="3849" t="n"/>
      <c r="AV287" s="3849" t="n"/>
      <c r="AW287" s="3849" t="n"/>
      <c r="AX287" s="3849" t="n"/>
      <c r="AY287" s="3849" t="n"/>
      <c r="AZ287" s="3849" t="n"/>
      <c r="BA287" s="367" t="n"/>
      <c r="BB287" s="362" t="n"/>
    </row>
    <row customFormat="1" customHeight="1" ht="30" r="288" s="363">
      <c r="A288" s="366" t="n"/>
      <c r="B288" s="367" t="n"/>
      <c r="C288" s="368" t="n"/>
      <c r="D288" s="3849" t="n"/>
      <c r="E288" s="3849" t="n"/>
      <c r="F288" s="3849" t="n"/>
      <c r="G288" s="3849" t="n"/>
      <c r="H288" s="3849" t="n"/>
      <c r="I288" s="3849" t="n"/>
      <c r="J288" s="3849" t="n"/>
      <c r="K288" s="3849" t="n"/>
      <c r="L288" s="3849" t="n"/>
      <c r="M288" s="3849" t="n"/>
      <c r="N288" s="3849" t="n"/>
      <c r="O288" s="3849" t="n"/>
      <c r="P288" s="367" t="n"/>
      <c r="Q288" s="3849" t="n"/>
      <c r="R288" s="3849" t="n"/>
      <c r="S288" s="3849" t="n"/>
      <c r="T288" s="3849" t="n"/>
      <c r="U288" s="3849" t="n"/>
      <c r="V288" s="3849" t="n"/>
      <c r="W288" s="3849" t="n"/>
      <c r="X288" s="3849" t="n"/>
      <c r="Y288" s="3849" t="n"/>
      <c r="Z288" s="3849" t="n"/>
      <c r="AA288" s="3849" t="n"/>
      <c r="AB288" s="3849" t="n"/>
      <c r="AC288" s="3849" t="n"/>
      <c r="AD288" s="3849" t="n"/>
      <c r="AE288" s="3849" t="n"/>
      <c r="AF288" s="3849" t="n"/>
      <c r="AG288" s="3849" t="n"/>
      <c r="AH288" s="3849" t="n"/>
      <c r="AI288" s="3849" t="n"/>
      <c r="AJ288" s="3849" t="n"/>
      <c r="AK288" s="3849" t="n"/>
      <c r="AL288" s="3849" t="n"/>
      <c r="AM288" s="3849" t="n"/>
      <c r="AN288" s="3849" t="n"/>
      <c r="AO288" s="3849" t="n"/>
      <c r="AP288" s="3849" t="n"/>
      <c r="AQ288" s="3849" t="n"/>
      <c r="AR288" s="3849" t="n"/>
      <c r="AS288" s="3849" t="n"/>
      <c r="AT288" s="3849" t="n"/>
      <c r="AU288" s="3849" t="n"/>
      <c r="AV288" s="3849" t="n"/>
      <c r="AW288" s="3849" t="n"/>
      <c r="AX288" s="3849" t="n"/>
      <c r="AY288" s="3849" t="n"/>
      <c r="AZ288" s="3849" t="n"/>
      <c r="BA288" s="367" t="n"/>
      <c r="BB288" s="362" t="n"/>
    </row>
    <row customFormat="1" customHeight="1" ht="42.75" r="289" s="364">
      <c r="A289" s="366" t="n"/>
      <c r="B289" s="367" t="n"/>
      <c r="C289" s="368" t="n"/>
      <c r="D289" s="3849" t="n"/>
      <c r="E289" s="3849" t="n"/>
      <c r="F289" s="3849" t="n"/>
      <c r="G289" s="3849" t="n"/>
      <c r="H289" s="3849" t="n"/>
      <c r="I289" s="3849" t="n"/>
      <c r="J289" s="3849" t="n"/>
      <c r="K289" s="3849" t="n"/>
      <c r="L289" s="3849" t="n"/>
      <c r="M289" s="3849" t="n"/>
      <c r="N289" s="3849" t="n"/>
      <c r="O289" s="3849" t="n"/>
      <c r="P289" s="367" t="n"/>
      <c r="Q289" s="3849" t="n"/>
      <c r="R289" s="3849" t="n"/>
      <c r="S289" s="3849" t="n"/>
      <c r="T289" s="3849" t="n"/>
      <c r="U289" s="3849" t="n"/>
      <c r="V289" s="3849" t="n"/>
      <c r="W289" s="3849" t="n"/>
      <c r="X289" s="3849" t="n"/>
      <c r="Y289" s="3849" t="n"/>
      <c r="Z289" s="3849" t="n"/>
      <c r="AA289" s="3849" t="n"/>
      <c r="AB289" s="3849" t="n"/>
      <c r="AC289" s="3849" t="n"/>
      <c r="AD289" s="3849" t="n"/>
      <c r="AE289" s="3849" t="n"/>
      <c r="AF289" s="3849" t="n"/>
      <c r="AG289" s="3849" t="n"/>
      <c r="AH289" s="3849" t="n"/>
      <c r="AI289" s="3849" t="n"/>
      <c r="AJ289" s="3849" t="n"/>
      <c r="AK289" s="3849" t="n"/>
      <c r="AL289" s="3849" t="n"/>
      <c r="AM289" s="3849" t="n"/>
      <c r="AN289" s="3849" t="n"/>
      <c r="AO289" s="3849" t="n"/>
      <c r="AP289" s="3849" t="n"/>
      <c r="AQ289" s="3849" t="n"/>
      <c r="AR289" s="3849" t="n"/>
      <c r="AS289" s="3849" t="n"/>
      <c r="AT289" s="3849" t="n"/>
      <c r="AU289" s="3849" t="n"/>
      <c r="AV289" s="3849" t="n"/>
      <c r="AW289" s="3849" t="n"/>
      <c r="AX289" s="3849" t="n"/>
      <c r="AY289" s="3849" t="n"/>
      <c r="AZ289" s="3849" t="n"/>
      <c r="BA289" s="367" t="n"/>
      <c r="BB289" s="362" t="n"/>
    </row>
    <row customFormat="1" customHeight="1" ht="42.75" r="290" s="364">
      <c r="A290" s="366" t="n"/>
      <c r="B290" s="367" t="n"/>
      <c r="C290" s="368" t="n"/>
      <c r="D290" s="3849" t="n"/>
      <c r="E290" s="3849" t="n"/>
      <c r="F290" s="3849" t="n"/>
      <c r="G290" s="3849" t="n"/>
      <c r="H290" s="3849" t="n"/>
      <c r="I290" s="3849" t="n"/>
      <c r="J290" s="3849" t="n"/>
      <c r="K290" s="3849" t="n"/>
      <c r="L290" s="3849" t="n"/>
      <c r="M290" s="3849" t="n"/>
      <c r="N290" s="3849" t="n"/>
      <c r="O290" s="3849" t="n"/>
      <c r="P290" s="367" t="n"/>
      <c r="Q290" s="3849" t="n"/>
      <c r="R290" s="3849" t="n"/>
      <c r="S290" s="3849" t="n"/>
      <c r="T290" s="3849" t="n"/>
      <c r="U290" s="3849" t="n"/>
      <c r="V290" s="3849" t="n"/>
      <c r="W290" s="3849" t="n"/>
      <c r="X290" s="3849" t="n"/>
      <c r="Y290" s="3849" t="n"/>
      <c r="Z290" s="3849" t="n"/>
      <c r="AA290" s="3849" t="n"/>
      <c r="AB290" s="3849" t="n"/>
      <c r="AC290" s="3849" t="n"/>
      <c r="AD290" s="3849" t="n"/>
      <c r="AE290" s="3849" t="n"/>
      <c r="AF290" s="3849" t="n"/>
      <c r="AG290" s="3849" t="n"/>
      <c r="AH290" s="3849" t="n"/>
      <c r="AI290" s="3849" t="n"/>
      <c r="AJ290" s="3849" t="n"/>
      <c r="AK290" s="3849" t="n"/>
      <c r="AL290" s="3849" t="n"/>
      <c r="AM290" s="3849" t="n"/>
      <c r="AN290" s="3849" t="n"/>
      <c r="AO290" s="3849" t="n"/>
      <c r="AP290" s="3849" t="n"/>
      <c r="AQ290" s="3849" t="n"/>
      <c r="AR290" s="3849" t="n"/>
      <c r="AS290" s="3849" t="n"/>
      <c r="AT290" s="3849" t="n"/>
      <c r="AU290" s="3849" t="n"/>
      <c r="AV290" s="3849" t="n"/>
      <c r="AW290" s="3849" t="n"/>
      <c r="AX290" s="3849" t="n"/>
      <c r="AY290" s="3849" t="n"/>
      <c r="AZ290" s="3849" t="n"/>
      <c r="BA290" s="367" t="n"/>
      <c r="BB290" s="362" t="n"/>
    </row>
    <row customFormat="1" customHeight="1" ht="30" r="291" s="363">
      <c r="A291" s="366" t="n"/>
      <c r="B291" s="367" t="n"/>
      <c r="C291" s="368" t="n"/>
      <c r="D291" s="3849" t="n"/>
      <c r="E291" s="3849" t="n"/>
      <c r="F291" s="3849" t="n"/>
      <c r="G291" s="3849" t="n"/>
      <c r="H291" s="3849" t="n"/>
      <c r="I291" s="3849" t="n"/>
      <c r="J291" s="3849" t="n"/>
      <c r="K291" s="3849" t="n"/>
      <c r="L291" s="3849" t="n"/>
      <c r="M291" s="3849" t="n"/>
      <c r="N291" s="3849" t="n"/>
      <c r="O291" s="3849" t="n"/>
      <c r="P291" s="367" t="n"/>
      <c r="Q291" s="3849" t="n"/>
      <c r="R291" s="3849" t="n"/>
      <c r="S291" s="3849" t="n"/>
      <c r="T291" s="3849" t="n"/>
      <c r="U291" s="3849" t="n"/>
      <c r="V291" s="3849" t="n"/>
      <c r="W291" s="3849" t="n"/>
      <c r="X291" s="3849" t="n"/>
      <c r="Y291" s="3849" t="n"/>
      <c r="Z291" s="3849" t="n"/>
      <c r="AA291" s="3849" t="n"/>
      <c r="AB291" s="3849" t="n"/>
      <c r="AC291" s="3849" t="n"/>
      <c r="AD291" s="3849" t="n"/>
      <c r="AE291" s="3849" t="n"/>
      <c r="AF291" s="3849" t="n"/>
      <c r="AG291" s="3849" t="n"/>
      <c r="AH291" s="3849" t="n"/>
      <c r="AI291" s="3849" t="n"/>
      <c r="AJ291" s="3849" t="n"/>
      <c r="AK291" s="3849" t="n"/>
      <c r="AL291" s="3849" t="n"/>
      <c r="AM291" s="3849" t="n"/>
      <c r="AN291" s="3849" t="n"/>
      <c r="AO291" s="3849" t="n"/>
      <c r="AP291" s="3849" t="n"/>
      <c r="AQ291" s="3849" t="n"/>
      <c r="AR291" s="3849" t="n"/>
      <c r="AS291" s="3849" t="n"/>
      <c r="AT291" s="3849" t="n"/>
      <c r="AU291" s="3849" t="n"/>
      <c r="AV291" s="3849" t="n"/>
      <c r="AW291" s="3849" t="n"/>
      <c r="AX291" s="3849" t="n"/>
      <c r="AY291" s="3849" t="n"/>
      <c r="AZ291" s="3849" t="n"/>
      <c r="BA291" s="367" t="n"/>
      <c r="BB291" s="362" t="n"/>
    </row>
    <row customFormat="1" customHeight="1" ht="30" r="292" s="363">
      <c r="A292" s="366" t="n"/>
      <c r="B292" s="367" t="n"/>
      <c r="C292" s="368" t="n"/>
      <c r="D292" s="3849" t="n"/>
      <c r="E292" s="3849" t="n"/>
      <c r="F292" s="3849" t="n"/>
      <c r="G292" s="3849" t="n"/>
      <c r="H292" s="3849" t="n"/>
      <c r="I292" s="3849" t="n"/>
      <c r="J292" s="3849" t="n"/>
      <c r="K292" s="3849" t="n"/>
      <c r="L292" s="3849" t="n"/>
      <c r="M292" s="3849" t="n"/>
      <c r="N292" s="3849" t="n"/>
      <c r="O292" s="3849" t="n"/>
      <c r="P292" s="367" t="n"/>
      <c r="Q292" s="3849" t="n"/>
      <c r="R292" s="3849" t="n"/>
      <c r="S292" s="3849" t="n"/>
      <c r="T292" s="3849" t="n"/>
      <c r="U292" s="3849" t="n"/>
      <c r="V292" s="3849" t="n"/>
      <c r="W292" s="3849" t="n"/>
      <c r="X292" s="3849" t="n"/>
      <c r="Y292" s="3849" t="n"/>
      <c r="Z292" s="3849" t="n"/>
      <c r="AA292" s="3849" t="n"/>
      <c r="AB292" s="3849" t="n"/>
      <c r="AC292" s="3849" t="n"/>
      <c r="AD292" s="3849" t="n"/>
      <c r="AE292" s="3849" t="n"/>
      <c r="AF292" s="3849" t="n"/>
      <c r="AG292" s="3849" t="n"/>
      <c r="AH292" s="3849" t="n"/>
      <c r="AI292" s="3849" t="n"/>
      <c r="AJ292" s="3849" t="n"/>
      <c r="AK292" s="3849" t="n"/>
      <c r="AL292" s="3849" t="n"/>
      <c r="AM292" s="3849" t="n"/>
      <c r="AN292" s="3849" t="n"/>
      <c r="AO292" s="3849" t="n"/>
      <c r="AP292" s="3849" t="n"/>
      <c r="AQ292" s="3849" t="n"/>
      <c r="AR292" s="3849" t="n"/>
      <c r="AS292" s="3849" t="n"/>
      <c r="AT292" s="3849" t="n"/>
      <c r="AU292" s="3849" t="n"/>
      <c r="AV292" s="3849" t="n"/>
      <c r="AW292" s="3849" t="n"/>
      <c r="AX292" s="3849" t="n"/>
      <c r="AY292" s="3849" t="n"/>
      <c r="AZ292" s="3849" t="n"/>
      <c r="BA292" s="367" t="n"/>
      <c r="BB292" s="362" t="n"/>
    </row>
    <row customFormat="1" customHeight="1" ht="30" r="293" s="363">
      <c r="A293" s="366" t="n"/>
      <c r="B293" s="367" t="n"/>
      <c r="C293" s="368" t="n"/>
      <c r="D293" s="3849" t="n"/>
      <c r="E293" s="3849" t="n"/>
      <c r="F293" s="3849" t="n"/>
      <c r="G293" s="3849" t="n"/>
      <c r="H293" s="3849" t="n"/>
      <c r="I293" s="3849" t="n"/>
      <c r="J293" s="3849" t="n"/>
      <c r="K293" s="3849" t="n"/>
      <c r="L293" s="3849" t="n"/>
      <c r="M293" s="3849" t="n"/>
      <c r="N293" s="3849" t="n"/>
      <c r="O293" s="3849" t="n"/>
      <c r="P293" s="367" t="n"/>
      <c r="Q293" s="3849" t="n"/>
      <c r="R293" s="3849" t="n"/>
      <c r="S293" s="3849" t="n"/>
      <c r="T293" s="3849" t="n"/>
      <c r="U293" s="3849" t="n"/>
      <c r="V293" s="3849" t="n"/>
      <c r="W293" s="3849" t="n"/>
      <c r="X293" s="3849" t="n"/>
      <c r="Y293" s="3849" t="n"/>
      <c r="Z293" s="3849" t="n"/>
      <c r="AA293" s="3849" t="n"/>
      <c r="AB293" s="3849" t="n"/>
      <c r="AC293" s="3849" t="n"/>
      <c r="AD293" s="3849" t="n"/>
      <c r="AE293" s="3849" t="n"/>
      <c r="AF293" s="3849" t="n"/>
      <c r="AG293" s="3849" t="n"/>
      <c r="AH293" s="3849" t="n"/>
      <c r="AI293" s="3849" t="n"/>
      <c r="AJ293" s="3849" t="n"/>
      <c r="AK293" s="3849" t="n"/>
      <c r="AL293" s="3849" t="n"/>
      <c r="AM293" s="3849" t="n"/>
      <c r="AN293" s="3849" t="n"/>
      <c r="AO293" s="3849" t="n"/>
      <c r="AP293" s="3849" t="n"/>
      <c r="AQ293" s="3849" t="n"/>
      <c r="AR293" s="3849" t="n"/>
      <c r="AS293" s="3849" t="n"/>
      <c r="AT293" s="3849" t="n"/>
      <c r="AU293" s="3849" t="n"/>
      <c r="AV293" s="3849" t="n"/>
      <c r="AW293" s="3849" t="n"/>
      <c r="AX293" s="3849" t="n"/>
      <c r="AY293" s="3849" t="n"/>
      <c r="AZ293" s="3849" t="n"/>
      <c r="BA293" s="367" t="n"/>
      <c r="BB293" s="362" t="n"/>
    </row>
    <row customFormat="1" customHeight="1" ht="30" r="294" s="363">
      <c r="A294" s="366" t="n"/>
      <c r="B294" s="367" t="n"/>
      <c r="C294" s="368" t="n"/>
      <c r="D294" s="3849" t="n"/>
      <c r="E294" s="3849" t="n"/>
      <c r="F294" s="3849" t="n"/>
      <c r="G294" s="3849" t="n"/>
      <c r="H294" s="3849" t="n"/>
      <c r="I294" s="3849" t="n"/>
      <c r="J294" s="3849" t="n"/>
      <c r="K294" s="3849" t="n"/>
      <c r="L294" s="3849" t="n"/>
      <c r="M294" s="3849" t="n"/>
      <c r="N294" s="3849" t="n"/>
      <c r="O294" s="3849" t="n"/>
      <c r="P294" s="367" t="n"/>
      <c r="Q294" s="3849" t="n"/>
      <c r="R294" s="3849" t="n"/>
      <c r="S294" s="3849" t="n"/>
      <c r="T294" s="3849" t="n"/>
      <c r="U294" s="3849" t="n"/>
      <c r="V294" s="3849" t="n"/>
      <c r="W294" s="3849" t="n"/>
      <c r="X294" s="3849" t="n"/>
      <c r="Y294" s="3849" t="n"/>
      <c r="Z294" s="3849" t="n"/>
      <c r="AA294" s="3849" t="n"/>
      <c r="AB294" s="3849" t="n"/>
      <c r="AC294" s="3849" t="n"/>
      <c r="AD294" s="3849" t="n"/>
      <c r="AE294" s="3849" t="n"/>
      <c r="AF294" s="3849" t="n"/>
      <c r="AG294" s="3849" t="n"/>
      <c r="AH294" s="3849" t="n"/>
      <c r="AI294" s="3849" t="n"/>
      <c r="AJ294" s="3849" t="n"/>
      <c r="AK294" s="3849" t="n"/>
      <c r="AL294" s="3849" t="n"/>
      <c r="AM294" s="3849" t="n"/>
      <c r="AN294" s="3849" t="n"/>
      <c r="AO294" s="3849" t="n"/>
      <c r="AP294" s="3849" t="n"/>
      <c r="AQ294" s="3849" t="n"/>
      <c r="AR294" s="3849" t="n"/>
      <c r="AS294" s="3849" t="n"/>
      <c r="AT294" s="3849" t="n"/>
      <c r="AU294" s="3849" t="n"/>
      <c r="AV294" s="3849" t="n"/>
      <c r="AW294" s="3849" t="n"/>
      <c r="AX294" s="3849" t="n"/>
      <c r="AY294" s="3849" t="n"/>
      <c r="AZ294" s="3849" t="n"/>
      <c r="BA294" s="367" t="n"/>
      <c r="BB294" s="362" t="n"/>
    </row>
    <row customFormat="1" customHeight="1" ht="30" r="295" s="363">
      <c r="A295" s="366" t="n"/>
      <c r="B295" s="367" t="n"/>
      <c r="C295" s="368" t="n"/>
      <c r="D295" s="3849" t="n"/>
      <c r="E295" s="3849" t="n"/>
      <c r="F295" s="3849" t="n"/>
      <c r="G295" s="3849" t="n"/>
      <c r="H295" s="3849" t="n"/>
      <c r="I295" s="3849" t="n"/>
      <c r="J295" s="3849" t="n"/>
      <c r="K295" s="3849" t="n"/>
      <c r="L295" s="3849" t="n"/>
      <c r="M295" s="3849" t="n"/>
      <c r="N295" s="3849" t="n"/>
      <c r="O295" s="3849" t="n"/>
      <c r="P295" s="367" t="n"/>
      <c r="Q295" s="3849" t="n"/>
      <c r="R295" s="3849" t="n"/>
      <c r="S295" s="3849" t="n"/>
      <c r="T295" s="3849" t="n"/>
      <c r="U295" s="3849" t="n"/>
      <c r="V295" s="3849" t="n"/>
      <c r="W295" s="3849" t="n"/>
      <c r="X295" s="3849" t="n"/>
      <c r="Y295" s="3849" t="n"/>
      <c r="Z295" s="3849" t="n"/>
      <c r="AA295" s="3849" t="n"/>
      <c r="AB295" s="3849" t="n"/>
      <c r="AC295" s="3849" t="n"/>
      <c r="AD295" s="3849" t="n"/>
      <c r="AE295" s="3849" t="n"/>
      <c r="AF295" s="3849" t="n"/>
      <c r="AG295" s="3849" t="n"/>
      <c r="AH295" s="3849" t="n"/>
      <c r="AI295" s="3849" t="n"/>
      <c r="AJ295" s="3849" t="n"/>
      <c r="AK295" s="3849" t="n"/>
      <c r="AL295" s="3849" t="n"/>
      <c r="AM295" s="3849" t="n"/>
      <c r="AN295" s="3849" t="n"/>
      <c r="AO295" s="3849" t="n"/>
      <c r="AP295" s="3849" t="n"/>
      <c r="AQ295" s="3849" t="n"/>
      <c r="AR295" s="3849" t="n"/>
      <c r="AS295" s="3849" t="n"/>
      <c r="AT295" s="3849" t="n"/>
      <c r="AU295" s="3849" t="n"/>
      <c r="AV295" s="3849" t="n"/>
      <c r="AW295" s="3849" t="n"/>
      <c r="AX295" s="3849" t="n"/>
      <c r="AY295" s="3849" t="n"/>
      <c r="AZ295" s="3849" t="n"/>
      <c r="BA295" s="367" t="n"/>
      <c r="BB295" s="362" t="n"/>
    </row>
    <row customFormat="1" customHeight="1" ht="30" r="296" s="363">
      <c r="A296" s="366" t="n"/>
      <c r="B296" s="367" t="n"/>
      <c r="C296" s="368" t="n"/>
      <c r="D296" s="3849" t="n"/>
      <c r="E296" s="3849" t="n"/>
      <c r="F296" s="3849" t="n"/>
      <c r="G296" s="3849" t="n"/>
      <c r="H296" s="3849" t="n"/>
      <c r="I296" s="3849" t="n"/>
      <c r="J296" s="3849" t="n"/>
      <c r="K296" s="3849" t="n"/>
      <c r="L296" s="3849" t="n"/>
      <c r="M296" s="3849" t="n"/>
      <c r="N296" s="3849" t="n"/>
      <c r="O296" s="3849" t="n"/>
      <c r="P296" s="367" t="n"/>
      <c r="Q296" s="3849" t="n"/>
      <c r="R296" s="3849" t="n"/>
      <c r="S296" s="3849" t="n"/>
      <c r="T296" s="3849" t="n"/>
      <c r="U296" s="3849" t="n"/>
      <c r="V296" s="3849" t="n"/>
      <c r="W296" s="3849" t="n"/>
      <c r="X296" s="3849" t="n"/>
      <c r="Y296" s="3849" t="n"/>
      <c r="Z296" s="3849" t="n"/>
      <c r="AA296" s="3849" t="n"/>
      <c r="AB296" s="3849" t="n"/>
      <c r="AC296" s="3849" t="n"/>
      <c r="AD296" s="3849" t="n"/>
      <c r="AE296" s="3849" t="n"/>
      <c r="AF296" s="3849" t="n"/>
      <c r="AG296" s="3849" t="n"/>
      <c r="AH296" s="3849" t="n"/>
      <c r="AI296" s="3849" t="n"/>
      <c r="AJ296" s="3849" t="n"/>
      <c r="AK296" s="3849" t="n"/>
      <c r="AL296" s="3849" t="n"/>
      <c r="AM296" s="3849" t="n"/>
      <c r="AN296" s="3849" t="n"/>
      <c r="AO296" s="3849" t="n"/>
      <c r="AP296" s="3849" t="n"/>
      <c r="AQ296" s="3849" t="n"/>
      <c r="AR296" s="3849" t="n"/>
      <c r="AS296" s="3849" t="n"/>
      <c r="AT296" s="3849" t="n"/>
      <c r="AU296" s="3849" t="n"/>
      <c r="AV296" s="3849" t="n"/>
      <c r="AW296" s="3849" t="n"/>
      <c r="AX296" s="3849" t="n"/>
      <c r="AY296" s="3849" t="n"/>
      <c r="AZ296" s="3849" t="n"/>
      <c r="BA296" s="367" t="n"/>
      <c r="BB296" s="362" t="n"/>
    </row>
    <row customFormat="1" customHeight="1" ht="30" r="297" s="364">
      <c r="A297" s="366" t="n"/>
      <c r="B297" s="367" t="n"/>
      <c r="C297" s="368" t="n"/>
      <c r="D297" s="3849" t="n"/>
      <c r="E297" s="3849" t="n"/>
      <c r="F297" s="3849" t="n"/>
      <c r="G297" s="3849" t="n"/>
      <c r="H297" s="3849" t="n"/>
      <c r="I297" s="3849" t="n"/>
      <c r="J297" s="3849" t="n"/>
      <c r="K297" s="3849" t="n"/>
      <c r="L297" s="3849" t="n"/>
      <c r="M297" s="3849" t="n"/>
      <c r="N297" s="3849" t="n"/>
      <c r="O297" s="3849" t="n"/>
      <c r="P297" s="367" t="n"/>
      <c r="Q297" s="3849" t="n"/>
      <c r="R297" s="3849" t="n"/>
      <c r="S297" s="3849" t="n"/>
      <c r="T297" s="3849" t="n"/>
      <c r="U297" s="3849" t="n"/>
      <c r="V297" s="3849" t="n"/>
      <c r="W297" s="3849" t="n"/>
      <c r="X297" s="3849" t="n"/>
      <c r="Y297" s="3849" t="n"/>
      <c r="Z297" s="3849" t="n"/>
      <c r="AA297" s="3849" t="n"/>
      <c r="AB297" s="3849" t="n"/>
      <c r="AC297" s="3849" t="n"/>
      <c r="AD297" s="3849" t="n"/>
      <c r="AE297" s="3849" t="n"/>
      <c r="AF297" s="3849" t="n"/>
      <c r="AG297" s="3849" t="n"/>
      <c r="AH297" s="3849" t="n"/>
      <c r="AI297" s="3849" t="n"/>
      <c r="AJ297" s="3849" t="n"/>
      <c r="AK297" s="3849" t="n"/>
      <c r="AL297" s="3849" t="n"/>
      <c r="AM297" s="3849" t="n"/>
      <c r="AN297" s="3849" t="n"/>
      <c r="AO297" s="3849" t="n"/>
      <c r="AP297" s="3849" t="n"/>
      <c r="AQ297" s="3849" t="n"/>
      <c r="AR297" s="3849" t="n"/>
      <c r="AS297" s="3849" t="n"/>
      <c r="AT297" s="3849" t="n"/>
      <c r="AU297" s="3849" t="n"/>
      <c r="AV297" s="3849" t="n"/>
      <c r="AW297" s="3849" t="n"/>
      <c r="AX297" s="3849" t="n"/>
      <c r="AY297" s="3849" t="n"/>
      <c r="AZ297" s="3849" t="n"/>
      <c r="BA297" s="367" t="n"/>
      <c r="BB297" s="362" t="n"/>
    </row>
    <row customFormat="1" customHeight="1" ht="30" r="298" s="363">
      <c r="A298" s="366" t="n"/>
      <c r="B298" s="367" t="n"/>
      <c r="C298" s="368" t="n"/>
      <c r="D298" s="3849" t="n"/>
      <c r="E298" s="3849" t="n"/>
      <c r="F298" s="3849" t="n"/>
      <c r="G298" s="3849" t="n"/>
      <c r="H298" s="3849" t="n"/>
      <c r="I298" s="3849" t="n"/>
      <c r="J298" s="3849" t="n"/>
      <c r="K298" s="3849" t="n"/>
      <c r="L298" s="3849" t="n"/>
      <c r="M298" s="3849" t="n"/>
      <c r="N298" s="3849" t="n"/>
      <c r="O298" s="3849" t="n"/>
      <c r="P298" s="367" t="n"/>
      <c r="Q298" s="3849" t="n"/>
      <c r="R298" s="3849" t="n"/>
      <c r="S298" s="3849" t="n"/>
      <c r="T298" s="3849" t="n"/>
      <c r="U298" s="3849" t="n"/>
      <c r="V298" s="3849" t="n"/>
      <c r="W298" s="3849" t="n"/>
      <c r="X298" s="3849" t="n"/>
      <c r="Y298" s="3849" t="n"/>
      <c r="Z298" s="3849" t="n"/>
      <c r="AA298" s="3849" t="n"/>
      <c r="AB298" s="3849" t="n"/>
      <c r="AC298" s="3849" t="n"/>
      <c r="AD298" s="3849" t="n"/>
      <c r="AE298" s="3849" t="n"/>
      <c r="AF298" s="3849" t="n"/>
      <c r="AG298" s="3849" t="n"/>
      <c r="AH298" s="3849" t="n"/>
      <c r="AI298" s="3849" t="n"/>
      <c r="AJ298" s="3849" t="n"/>
      <c r="AK298" s="3849" t="n"/>
      <c r="AL298" s="3849" t="n"/>
      <c r="AM298" s="3849" t="n"/>
      <c r="AN298" s="3849" t="n"/>
      <c r="AO298" s="3849" t="n"/>
      <c r="AP298" s="3849" t="n"/>
      <c r="AQ298" s="3849" t="n"/>
      <c r="AR298" s="3849" t="n"/>
      <c r="AS298" s="3849" t="n"/>
      <c r="AT298" s="3849" t="n"/>
      <c r="AU298" s="3849" t="n"/>
      <c r="AV298" s="3849" t="n"/>
      <c r="AW298" s="3849" t="n"/>
      <c r="AX298" s="3849" t="n"/>
      <c r="AY298" s="3849" t="n"/>
      <c r="AZ298" s="3849" t="n"/>
      <c r="BA298" s="367" t="n"/>
      <c r="BB298" s="362" t="n"/>
    </row>
    <row customFormat="1" customHeight="1" ht="30" r="299" s="363">
      <c r="A299" s="366" t="n"/>
      <c r="B299" s="367" t="n"/>
      <c r="C299" s="368" t="n"/>
      <c r="D299" s="3849" t="n"/>
      <c r="E299" s="3849" t="n"/>
      <c r="F299" s="3849" t="n"/>
      <c r="G299" s="3849" t="n"/>
      <c r="H299" s="3849" t="n"/>
      <c r="I299" s="3849" t="n"/>
      <c r="J299" s="3849" t="n"/>
      <c r="K299" s="3849" t="n"/>
      <c r="L299" s="3849" t="n"/>
      <c r="M299" s="3849" t="n"/>
      <c r="N299" s="3849" t="n"/>
      <c r="O299" s="3849" t="n"/>
      <c r="P299" s="367" t="n"/>
      <c r="Q299" s="3849" t="n"/>
      <c r="R299" s="3849" t="n"/>
      <c r="S299" s="3849" t="n"/>
      <c r="T299" s="3849" t="n"/>
      <c r="U299" s="3849" t="n"/>
      <c r="V299" s="3849" t="n"/>
      <c r="W299" s="3849" t="n"/>
      <c r="X299" s="3849" t="n"/>
      <c r="Y299" s="3849" t="n"/>
      <c r="Z299" s="3849" t="n"/>
      <c r="AA299" s="3849" t="n"/>
      <c r="AB299" s="3849" t="n"/>
      <c r="AC299" s="3849" t="n"/>
      <c r="AD299" s="3849" t="n"/>
      <c r="AE299" s="3849" t="n"/>
      <c r="AF299" s="3849" t="n"/>
      <c r="AG299" s="3849" t="n"/>
      <c r="AH299" s="3849" t="n"/>
      <c r="AI299" s="3849" t="n"/>
      <c r="AJ299" s="3849" t="n"/>
      <c r="AK299" s="3849" t="n"/>
      <c r="AL299" s="3849" t="n"/>
      <c r="AM299" s="3849" t="n"/>
      <c r="AN299" s="3849" t="n"/>
      <c r="AO299" s="3849" t="n"/>
      <c r="AP299" s="3849" t="n"/>
      <c r="AQ299" s="3849" t="n"/>
      <c r="AR299" s="3849" t="n"/>
      <c r="AS299" s="3849" t="n"/>
      <c r="AT299" s="3849" t="n"/>
      <c r="AU299" s="3849" t="n"/>
      <c r="AV299" s="3849" t="n"/>
      <c r="AW299" s="3849" t="n"/>
      <c r="AX299" s="3849" t="n"/>
      <c r="AY299" s="3849" t="n"/>
      <c r="AZ299" s="3849" t="n"/>
      <c r="BA299" s="367" t="n"/>
      <c r="BB299" s="362" t="n"/>
    </row>
    <row customFormat="1" customHeight="1" ht="30" r="300" s="363">
      <c r="A300" s="366" t="n"/>
      <c r="B300" s="367" t="n"/>
      <c r="C300" s="368" t="n"/>
      <c r="D300" s="3849" t="n"/>
      <c r="E300" s="3849" t="n"/>
      <c r="F300" s="3849" t="n"/>
      <c r="G300" s="3849" t="n"/>
      <c r="H300" s="3849" t="n"/>
      <c r="I300" s="3849" t="n"/>
      <c r="J300" s="3849" t="n"/>
      <c r="K300" s="3849" t="n"/>
      <c r="L300" s="3849" t="n"/>
      <c r="M300" s="3849" t="n"/>
      <c r="N300" s="3849" t="n"/>
      <c r="O300" s="3849" t="n"/>
      <c r="P300" s="367" t="n"/>
      <c r="Q300" s="3849" t="n"/>
      <c r="R300" s="3849" t="n"/>
      <c r="S300" s="3849" t="n"/>
      <c r="T300" s="3849" t="n"/>
      <c r="U300" s="3849" t="n"/>
      <c r="V300" s="3849" t="n"/>
      <c r="W300" s="3849" t="n"/>
      <c r="X300" s="3849" t="n"/>
      <c r="Y300" s="3849" t="n"/>
      <c r="Z300" s="3849" t="n"/>
      <c r="AA300" s="3849" t="n"/>
      <c r="AB300" s="3849" t="n"/>
      <c r="AC300" s="3849" t="n"/>
      <c r="AD300" s="3849" t="n"/>
      <c r="AE300" s="3849" t="n"/>
      <c r="AF300" s="3849" t="n"/>
      <c r="AG300" s="3849" t="n"/>
      <c r="AH300" s="3849" t="n"/>
      <c r="AI300" s="3849" t="n"/>
      <c r="AJ300" s="3849" t="n"/>
      <c r="AK300" s="3849" t="n"/>
      <c r="AL300" s="3849" t="n"/>
      <c r="AM300" s="3849" t="n"/>
      <c r="AN300" s="3849" t="n"/>
      <c r="AO300" s="3849" t="n"/>
      <c r="AP300" s="3849" t="n"/>
      <c r="AQ300" s="3849" t="n"/>
      <c r="AR300" s="3849" t="n"/>
      <c r="AS300" s="3849" t="n"/>
      <c r="AT300" s="3849" t="n"/>
      <c r="AU300" s="3849" t="n"/>
      <c r="AV300" s="3849" t="n"/>
      <c r="AW300" s="3849" t="n"/>
      <c r="AX300" s="3849" t="n"/>
      <c r="AY300" s="3849" t="n"/>
      <c r="AZ300" s="3849" t="n"/>
      <c r="BA300" s="367" t="n"/>
      <c r="BB300" s="362" t="n"/>
    </row>
    <row customFormat="1" customHeight="1" ht="30" r="301" s="363">
      <c r="A301" s="366" t="n"/>
      <c r="B301" s="367" t="n"/>
      <c r="C301" s="368" t="n"/>
      <c r="D301" s="3849" t="n"/>
      <c r="E301" s="3849" t="n"/>
      <c r="F301" s="3849" t="n"/>
      <c r="G301" s="3849" t="n"/>
      <c r="H301" s="3849" t="n"/>
      <c r="I301" s="3849" t="n"/>
      <c r="J301" s="3849" t="n"/>
      <c r="K301" s="3849" t="n"/>
      <c r="L301" s="3849" t="n"/>
      <c r="M301" s="3849" t="n"/>
      <c r="N301" s="3849" t="n"/>
      <c r="O301" s="3849" t="n"/>
      <c r="P301" s="367" t="n"/>
      <c r="Q301" s="3849" t="n"/>
      <c r="R301" s="3849" t="n"/>
      <c r="S301" s="3849" t="n"/>
      <c r="T301" s="3849" t="n"/>
      <c r="U301" s="3849" t="n"/>
      <c r="V301" s="3849" t="n"/>
      <c r="W301" s="3849" t="n"/>
      <c r="X301" s="3849" t="n"/>
      <c r="Y301" s="3849" t="n"/>
      <c r="Z301" s="3849" t="n"/>
      <c r="AA301" s="3849" t="n"/>
      <c r="AB301" s="3849" t="n"/>
      <c r="AC301" s="3849" t="n"/>
      <c r="AD301" s="3849" t="n"/>
      <c r="AE301" s="3849" t="n"/>
      <c r="AF301" s="3849" t="n"/>
      <c r="AG301" s="3849" t="n"/>
      <c r="AH301" s="3849" t="n"/>
      <c r="AI301" s="3849" t="n"/>
      <c r="AJ301" s="3849" t="n"/>
      <c r="AK301" s="3849" t="n"/>
      <c r="AL301" s="3849" t="n"/>
      <c r="AM301" s="3849" t="n"/>
      <c r="AN301" s="3849" t="n"/>
      <c r="AO301" s="3849" t="n"/>
      <c r="AP301" s="3849" t="n"/>
      <c r="AQ301" s="3849" t="n"/>
      <c r="AR301" s="3849" t="n"/>
      <c r="AS301" s="3849" t="n"/>
      <c r="AT301" s="3849" t="n"/>
      <c r="AU301" s="3849" t="n"/>
      <c r="AV301" s="3849" t="n"/>
      <c r="AW301" s="3849" t="n"/>
      <c r="AX301" s="3849" t="n"/>
      <c r="AY301" s="3849" t="n"/>
      <c r="AZ301" s="3849" t="n"/>
      <c r="BA301" s="367" t="n"/>
      <c r="BB301" s="362" t="n"/>
    </row>
    <row customFormat="1" customHeight="1" ht="30" r="302" s="363">
      <c r="A302" s="366" t="n"/>
      <c r="B302" s="367" t="n"/>
      <c r="C302" s="368" t="n"/>
      <c r="D302" s="3849" t="n"/>
      <c r="E302" s="3849" t="n"/>
      <c r="F302" s="3849" t="n"/>
      <c r="G302" s="3849" t="n"/>
      <c r="H302" s="3849" t="n"/>
      <c r="I302" s="3849" t="n"/>
      <c r="J302" s="3849" t="n"/>
      <c r="K302" s="3849" t="n"/>
      <c r="L302" s="3849" t="n"/>
      <c r="M302" s="3849" t="n"/>
      <c r="N302" s="3849" t="n"/>
      <c r="O302" s="3849" t="n"/>
      <c r="P302" s="367" t="n"/>
      <c r="Q302" s="3849" t="n"/>
      <c r="R302" s="3849" t="n"/>
      <c r="S302" s="3849" t="n"/>
      <c r="T302" s="3849" t="n"/>
      <c r="U302" s="3849" t="n"/>
      <c r="V302" s="3849" t="n"/>
      <c r="W302" s="3849" t="n"/>
      <c r="X302" s="3849" t="n"/>
      <c r="Y302" s="3849" t="n"/>
      <c r="Z302" s="3849" t="n"/>
      <c r="AA302" s="3849" t="n"/>
      <c r="AB302" s="3849" t="n"/>
      <c r="AC302" s="3849" t="n"/>
      <c r="AD302" s="3849" t="n"/>
      <c r="AE302" s="3849" t="n"/>
      <c r="AF302" s="3849" t="n"/>
      <c r="AG302" s="3849" t="n"/>
      <c r="AH302" s="3849" t="n"/>
      <c r="AI302" s="3849" t="n"/>
      <c r="AJ302" s="3849" t="n"/>
      <c r="AK302" s="3849" t="n"/>
      <c r="AL302" s="3849" t="n"/>
      <c r="AM302" s="3849" t="n"/>
      <c r="AN302" s="3849" t="n"/>
      <c r="AO302" s="3849" t="n"/>
      <c r="AP302" s="3849" t="n"/>
      <c r="AQ302" s="3849" t="n"/>
      <c r="AR302" s="3849" t="n"/>
      <c r="AS302" s="3849" t="n"/>
      <c r="AT302" s="3849" t="n"/>
      <c r="AU302" s="3849" t="n"/>
      <c r="AV302" s="3849" t="n"/>
      <c r="AW302" s="3849" t="n"/>
      <c r="AX302" s="3849" t="n"/>
      <c r="AY302" s="3849" t="n"/>
      <c r="AZ302" s="3849" t="n"/>
      <c r="BA302" s="367" t="n"/>
      <c r="BB302" s="362" t="n"/>
    </row>
    <row customFormat="1" customHeight="1" ht="30" r="303" s="363">
      <c r="A303" s="366" t="n"/>
      <c r="B303" s="367" t="n"/>
      <c r="C303" s="368" t="n"/>
      <c r="D303" s="3849" t="n"/>
      <c r="E303" s="3849" t="n"/>
      <c r="F303" s="3849" t="n"/>
      <c r="G303" s="3849" t="n"/>
      <c r="H303" s="3849" t="n"/>
      <c r="I303" s="3849" t="n"/>
      <c r="J303" s="3849" t="n"/>
      <c r="K303" s="3849" t="n"/>
      <c r="L303" s="3849" t="n"/>
      <c r="M303" s="3849" t="n"/>
      <c r="N303" s="3849" t="n"/>
      <c r="O303" s="3849" t="n"/>
      <c r="P303" s="367" t="n"/>
      <c r="Q303" s="3849" t="n"/>
      <c r="R303" s="3849" t="n"/>
      <c r="S303" s="3849" t="n"/>
      <c r="T303" s="3849" t="n"/>
      <c r="U303" s="3849" t="n"/>
      <c r="V303" s="3849" t="n"/>
      <c r="W303" s="3849" t="n"/>
      <c r="X303" s="3849" t="n"/>
      <c r="Y303" s="3849" t="n"/>
      <c r="Z303" s="3849" t="n"/>
      <c r="AA303" s="3849" t="n"/>
      <c r="AB303" s="3849" t="n"/>
      <c r="AC303" s="3849" t="n"/>
      <c r="AD303" s="3849" t="n"/>
      <c r="AE303" s="3849" t="n"/>
      <c r="AF303" s="3849" t="n"/>
      <c r="AG303" s="3849" t="n"/>
      <c r="AH303" s="3849" t="n"/>
      <c r="AI303" s="3849" t="n"/>
      <c r="AJ303" s="3849" t="n"/>
      <c r="AK303" s="3849" t="n"/>
      <c r="AL303" s="3849" t="n"/>
      <c r="AM303" s="3849" t="n"/>
      <c r="AN303" s="3849" t="n"/>
      <c r="AO303" s="3849" t="n"/>
      <c r="AP303" s="3849" t="n"/>
      <c r="AQ303" s="3849" t="n"/>
      <c r="AR303" s="3849" t="n"/>
      <c r="AS303" s="3849" t="n"/>
      <c r="AT303" s="3849" t="n"/>
      <c r="AU303" s="3849" t="n"/>
      <c r="AV303" s="3849" t="n"/>
      <c r="AW303" s="3849" t="n"/>
      <c r="AX303" s="3849" t="n"/>
      <c r="AY303" s="3849" t="n"/>
      <c r="AZ303" s="3849" t="n"/>
      <c r="BA303" s="367" t="n"/>
      <c r="BB303" s="362" t="n"/>
    </row>
    <row customFormat="1" customHeight="1" ht="30" r="304" s="363">
      <c r="A304" s="366" t="n"/>
      <c r="B304" s="367" t="n"/>
      <c r="C304" s="368" t="n"/>
      <c r="D304" s="3849" t="n"/>
      <c r="E304" s="3849" t="n"/>
      <c r="F304" s="3849" t="n"/>
      <c r="G304" s="3849" t="n"/>
      <c r="H304" s="3849" t="n"/>
      <c r="I304" s="3849" t="n"/>
      <c r="J304" s="3849" t="n"/>
      <c r="K304" s="3849" t="n"/>
      <c r="L304" s="3849" t="n"/>
      <c r="M304" s="3849" t="n"/>
      <c r="N304" s="3849" t="n"/>
      <c r="O304" s="3849" t="n"/>
      <c r="P304" s="367" t="n"/>
      <c r="Q304" s="3849" t="n"/>
      <c r="R304" s="3849" t="n"/>
      <c r="S304" s="3849" t="n"/>
      <c r="T304" s="3849" t="n"/>
      <c r="U304" s="3849" t="n"/>
      <c r="V304" s="3849" t="n"/>
      <c r="W304" s="3849" t="n"/>
      <c r="X304" s="3849" t="n"/>
      <c r="Y304" s="3849" t="n"/>
      <c r="Z304" s="3849" t="n"/>
      <c r="AA304" s="3849" t="n"/>
      <c r="AB304" s="3849" t="n"/>
      <c r="AC304" s="3849" t="n"/>
      <c r="AD304" s="3849" t="n"/>
      <c r="AE304" s="3849" t="n"/>
      <c r="AF304" s="3849" t="n"/>
      <c r="AG304" s="3849" t="n"/>
      <c r="AH304" s="3849" t="n"/>
      <c r="AI304" s="3849" t="n"/>
      <c r="AJ304" s="3849" t="n"/>
      <c r="AK304" s="3849" t="n"/>
      <c r="AL304" s="3849" t="n"/>
      <c r="AM304" s="3849" t="n"/>
      <c r="AN304" s="3849" t="n"/>
      <c r="AO304" s="3849" t="n"/>
      <c r="AP304" s="3849" t="n"/>
      <c r="AQ304" s="3849" t="n"/>
      <c r="AR304" s="3849" t="n"/>
      <c r="AS304" s="3849" t="n"/>
      <c r="AT304" s="3849" t="n"/>
      <c r="AU304" s="3849" t="n"/>
      <c r="AV304" s="3849" t="n"/>
      <c r="AW304" s="3849" t="n"/>
      <c r="AX304" s="3849" t="n"/>
      <c r="AY304" s="3849" t="n"/>
      <c r="AZ304" s="3849" t="n"/>
      <c r="BA304" s="367" t="n"/>
      <c r="BB304" s="362" t="n"/>
    </row>
    <row customFormat="1" customHeight="1" ht="30" r="305" s="364">
      <c r="A305" s="366" t="n"/>
      <c r="B305" s="367" t="n"/>
      <c r="C305" s="368" t="n"/>
      <c r="D305" s="3849" t="n"/>
      <c r="E305" s="3849" t="n"/>
      <c r="F305" s="3849" t="n"/>
      <c r="G305" s="3849" t="n"/>
      <c r="H305" s="3849" t="n"/>
      <c r="I305" s="3849" t="n"/>
      <c r="J305" s="3849" t="n"/>
      <c r="K305" s="3849" t="n"/>
      <c r="L305" s="3849" t="n"/>
      <c r="M305" s="3849" t="n"/>
      <c r="N305" s="3849" t="n"/>
      <c r="O305" s="3849" t="n"/>
      <c r="P305" s="367" t="n"/>
      <c r="Q305" s="3849" t="n"/>
      <c r="R305" s="3849" t="n"/>
      <c r="S305" s="3849" t="n"/>
      <c r="T305" s="3849" t="n"/>
      <c r="U305" s="3849" t="n"/>
      <c r="V305" s="3849" t="n"/>
      <c r="W305" s="3849" t="n"/>
      <c r="X305" s="3849" t="n"/>
      <c r="Y305" s="3849" t="n"/>
      <c r="Z305" s="3849" t="n"/>
      <c r="AA305" s="3849" t="n"/>
      <c r="AB305" s="3849" t="n"/>
      <c r="AC305" s="3849" t="n"/>
      <c r="AD305" s="3849" t="n"/>
      <c r="AE305" s="3849" t="n"/>
      <c r="AF305" s="3849" t="n"/>
      <c r="AG305" s="3849" t="n"/>
      <c r="AH305" s="3849" t="n"/>
      <c r="AI305" s="3849" t="n"/>
      <c r="AJ305" s="3849" t="n"/>
      <c r="AK305" s="3849" t="n"/>
      <c r="AL305" s="3849" t="n"/>
      <c r="AM305" s="3849" t="n"/>
      <c r="AN305" s="3849" t="n"/>
      <c r="AO305" s="3849" t="n"/>
      <c r="AP305" s="3849" t="n"/>
      <c r="AQ305" s="3849" t="n"/>
      <c r="AR305" s="3849" t="n"/>
      <c r="AS305" s="3849" t="n"/>
      <c r="AT305" s="3849" t="n"/>
      <c r="AU305" s="3849" t="n"/>
      <c r="AV305" s="3849" t="n"/>
      <c r="AW305" s="3849" t="n"/>
      <c r="AX305" s="3849" t="n"/>
      <c r="AY305" s="3849" t="n"/>
      <c r="AZ305" s="3849" t="n"/>
      <c r="BA305" s="367" t="n"/>
      <c r="BB305" s="362" t="n"/>
    </row>
    <row customFormat="1" customHeight="1" ht="30" r="306" s="363">
      <c r="A306" s="366" t="n"/>
      <c r="B306" s="367" t="n"/>
      <c r="C306" s="368" t="n"/>
      <c r="D306" s="3849" t="n"/>
      <c r="E306" s="3849" t="n"/>
      <c r="F306" s="3849" t="n"/>
      <c r="G306" s="3849" t="n"/>
      <c r="H306" s="3849" t="n"/>
      <c r="I306" s="3849" t="n"/>
      <c r="J306" s="3849" t="n"/>
      <c r="K306" s="3849" t="n"/>
      <c r="L306" s="3849" t="n"/>
      <c r="M306" s="3849" t="n"/>
      <c r="N306" s="3849" t="n"/>
      <c r="O306" s="3849" t="n"/>
      <c r="P306" s="367" t="n"/>
      <c r="Q306" s="3849" t="n"/>
      <c r="R306" s="3849" t="n"/>
      <c r="S306" s="3849" t="n"/>
      <c r="T306" s="3849" t="n"/>
      <c r="U306" s="3849" t="n"/>
      <c r="V306" s="3849" t="n"/>
      <c r="W306" s="3849" t="n"/>
      <c r="X306" s="3849" t="n"/>
      <c r="Y306" s="3849" t="n"/>
      <c r="Z306" s="3849" t="n"/>
      <c r="AA306" s="3849" t="n"/>
      <c r="AB306" s="3849" t="n"/>
      <c r="AC306" s="3849" t="n"/>
      <c r="AD306" s="3849" t="n"/>
      <c r="AE306" s="3849" t="n"/>
      <c r="AF306" s="3849" t="n"/>
      <c r="AG306" s="3849" t="n"/>
      <c r="AH306" s="3849" t="n"/>
      <c r="AI306" s="3849" t="n"/>
      <c r="AJ306" s="3849" t="n"/>
      <c r="AK306" s="3849" t="n"/>
      <c r="AL306" s="3849" t="n"/>
      <c r="AM306" s="3849" t="n"/>
      <c r="AN306" s="3849" t="n"/>
      <c r="AO306" s="3849" t="n"/>
      <c r="AP306" s="3849" t="n"/>
      <c r="AQ306" s="3849" t="n"/>
      <c r="AR306" s="3849" t="n"/>
      <c r="AS306" s="3849" t="n"/>
      <c r="AT306" s="3849" t="n"/>
      <c r="AU306" s="3849" t="n"/>
      <c r="AV306" s="3849" t="n"/>
      <c r="AW306" s="3849" t="n"/>
      <c r="AX306" s="3849" t="n"/>
      <c r="AY306" s="3849" t="n"/>
      <c r="AZ306" s="3849" t="n"/>
      <c r="BA306" s="367" t="n"/>
      <c r="BB306" s="362" t="n"/>
    </row>
    <row customFormat="1" customHeight="1" ht="30" r="307" s="363">
      <c r="A307" s="366" t="n"/>
      <c r="B307" s="367" t="n"/>
      <c r="C307" s="368" t="n"/>
      <c r="D307" s="3849" t="n"/>
      <c r="E307" s="3849" t="n"/>
      <c r="F307" s="3849" t="n"/>
      <c r="G307" s="3849" t="n"/>
      <c r="H307" s="3849" t="n"/>
      <c r="I307" s="3849" t="n"/>
      <c r="J307" s="3849" t="n"/>
      <c r="K307" s="3849" t="n"/>
      <c r="L307" s="3849" t="n"/>
      <c r="M307" s="3849" t="n"/>
      <c r="N307" s="3849" t="n"/>
      <c r="O307" s="3849" t="n"/>
      <c r="P307" s="367" t="n"/>
      <c r="Q307" s="3849" t="n"/>
      <c r="R307" s="3849" t="n"/>
      <c r="S307" s="3849" t="n"/>
      <c r="T307" s="3849" t="n"/>
      <c r="U307" s="3849" t="n"/>
      <c r="V307" s="3849" t="n"/>
      <c r="W307" s="3849" t="n"/>
      <c r="X307" s="3849" t="n"/>
      <c r="Y307" s="3849" t="n"/>
      <c r="Z307" s="3849" t="n"/>
      <c r="AA307" s="3849" t="n"/>
      <c r="AB307" s="3849" t="n"/>
      <c r="AC307" s="3849" t="n"/>
      <c r="AD307" s="3849" t="n"/>
      <c r="AE307" s="3849" t="n"/>
      <c r="AF307" s="3849" t="n"/>
      <c r="AG307" s="3849" t="n"/>
      <c r="AH307" s="3849" t="n"/>
      <c r="AI307" s="3849" t="n"/>
      <c r="AJ307" s="3849" t="n"/>
      <c r="AK307" s="3849" t="n"/>
      <c r="AL307" s="3849" t="n"/>
      <c r="AM307" s="3849" t="n"/>
      <c r="AN307" s="3849" t="n"/>
      <c r="AO307" s="3849" t="n"/>
      <c r="AP307" s="3849" t="n"/>
      <c r="AQ307" s="3849" t="n"/>
      <c r="AR307" s="3849" t="n"/>
      <c r="AS307" s="3849" t="n"/>
      <c r="AT307" s="3849" t="n"/>
      <c r="AU307" s="3849" t="n"/>
      <c r="AV307" s="3849" t="n"/>
      <c r="AW307" s="3849" t="n"/>
      <c r="AX307" s="3849" t="n"/>
      <c r="AY307" s="3849" t="n"/>
      <c r="AZ307" s="3849" t="n"/>
      <c r="BA307" s="367" t="n"/>
      <c r="BB307" s="362" t="n"/>
    </row>
    <row customFormat="1" customHeight="1" ht="30" r="308" s="363">
      <c r="A308" s="366" t="n"/>
      <c r="B308" s="367" t="n"/>
      <c r="C308" s="368" t="n"/>
      <c r="D308" s="3849" t="n"/>
      <c r="E308" s="3849" t="n"/>
      <c r="F308" s="3849" t="n"/>
      <c r="G308" s="3849" t="n"/>
      <c r="H308" s="3849" t="n"/>
      <c r="I308" s="3849" t="n"/>
      <c r="J308" s="3849" t="n"/>
      <c r="K308" s="3849" t="n"/>
      <c r="L308" s="3849" t="n"/>
      <c r="M308" s="3849" t="n"/>
      <c r="N308" s="3849" t="n"/>
      <c r="O308" s="3849" t="n"/>
      <c r="P308" s="367" t="n"/>
      <c r="Q308" s="3849" t="n"/>
      <c r="R308" s="3849" t="n"/>
      <c r="S308" s="3849" t="n"/>
      <c r="T308" s="3849" t="n"/>
      <c r="U308" s="3849" t="n"/>
      <c r="V308" s="3849" t="n"/>
      <c r="W308" s="3849" t="n"/>
      <c r="X308" s="3849" t="n"/>
      <c r="Y308" s="3849" t="n"/>
      <c r="Z308" s="3849" t="n"/>
      <c r="AA308" s="3849" t="n"/>
      <c r="AB308" s="3849" t="n"/>
      <c r="AC308" s="3849" t="n"/>
      <c r="AD308" s="3849" t="n"/>
      <c r="AE308" s="3849" t="n"/>
      <c r="AF308" s="3849" t="n"/>
      <c r="AG308" s="3849" t="n"/>
      <c r="AH308" s="3849" t="n"/>
      <c r="AI308" s="3849" t="n"/>
      <c r="AJ308" s="3849" t="n"/>
      <c r="AK308" s="3849" t="n"/>
      <c r="AL308" s="3849" t="n"/>
      <c r="AM308" s="3849" t="n"/>
      <c r="AN308" s="3849" t="n"/>
      <c r="AO308" s="3849" t="n"/>
      <c r="AP308" s="3849" t="n"/>
      <c r="AQ308" s="3849" t="n"/>
      <c r="AR308" s="3849" t="n"/>
      <c r="AS308" s="3849" t="n"/>
      <c r="AT308" s="3849" t="n"/>
      <c r="AU308" s="3849" t="n"/>
      <c r="AV308" s="3849" t="n"/>
      <c r="AW308" s="3849" t="n"/>
      <c r="AX308" s="3849" t="n"/>
      <c r="AY308" s="3849" t="n"/>
      <c r="AZ308" s="3849" t="n"/>
      <c r="BA308" s="367" t="n"/>
      <c r="BB308" s="362" t="n"/>
    </row>
    <row customFormat="1" customHeight="1" ht="30" r="309" s="363">
      <c r="A309" s="366" t="n"/>
      <c r="B309" s="367" t="n"/>
      <c r="C309" s="368" t="n"/>
      <c r="D309" s="3849" t="n"/>
      <c r="E309" s="3849" t="n"/>
      <c r="F309" s="3849" t="n"/>
      <c r="G309" s="3849" t="n"/>
      <c r="H309" s="3849" t="n"/>
      <c r="I309" s="3849" t="n"/>
      <c r="J309" s="3849" t="n"/>
      <c r="K309" s="3849" t="n"/>
      <c r="L309" s="3849" t="n"/>
      <c r="M309" s="3849" t="n"/>
      <c r="N309" s="3849" t="n"/>
      <c r="O309" s="3849" t="n"/>
      <c r="P309" s="367" t="n"/>
      <c r="Q309" s="3849" t="n"/>
      <c r="R309" s="3849" t="n"/>
      <c r="S309" s="3849" t="n"/>
      <c r="T309" s="3849" t="n"/>
      <c r="U309" s="3849" t="n"/>
      <c r="V309" s="3849" t="n"/>
      <c r="W309" s="3849" t="n"/>
      <c r="X309" s="3849" t="n"/>
      <c r="Y309" s="3849" t="n"/>
      <c r="Z309" s="3849" t="n"/>
      <c r="AA309" s="3849" t="n"/>
      <c r="AB309" s="3849" t="n"/>
      <c r="AC309" s="3849" t="n"/>
      <c r="AD309" s="3849" t="n"/>
      <c r="AE309" s="3849" t="n"/>
      <c r="AF309" s="3849" t="n"/>
      <c r="AG309" s="3849" t="n"/>
      <c r="AH309" s="3849" t="n"/>
      <c r="AI309" s="3849" t="n"/>
      <c r="AJ309" s="3849" t="n"/>
      <c r="AK309" s="3849" t="n"/>
      <c r="AL309" s="3849" t="n"/>
      <c r="AM309" s="3849" t="n"/>
      <c r="AN309" s="3849" t="n"/>
      <c r="AO309" s="3849" t="n"/>
      <c r="AP309" s="3849" t="n"/>
      <c r="AQ309" s="3849" t="n"/>
      <c r="AR309" s="3849" t="n"/>
      <c r="AS309" s="3849" t="n"/>
      <c r="AT309" s="3849" t="n"/>
      <c r="AU309" s="3849" t="n"/>
      <c r="AV309" s="3849" t="n"/>
      <c r="AW309" s="3849" t="n"/>
      <c r="AX309" s="3849" t="n"/>
      <c r="AY309" s="3849" t="n"/>
      <c r="AZ309" s="3849" t="n"/>
      <c r="BA309" s="367" t="n"/>
      <c r="BB309" s="362" t="n"/>
    </row>
    <row customFormat="1" customHeight="1" ht="30" r="310" s="363">
      <c r="A310" s="366" t="n"/>
      <c r="B310" s="367" t="n"/>
      <c r="C310" s="368" t="n"/>
      <c r="D310" s="3849" t="n"/>
      <c r="E310" s="3849" t="n"/>
      <c r="F310" s="3849" t="n"/>
      <c r="G310" s="3849" t="n"/>
      <c r="H310" s="3849" t="n"/>
      <c r="I310" s="3849" t="n"/>
      <c r="J310" s="3849" t="n"/>
      <c r="K310" s="3849" t="n"/>
      <c r="L310" s="3849" t="n"/>
      <c r="M310" s="3849" t="n"/>
      <c r="N310" s="3849" t="n"/>
      <c r="O310" s="3849" t="n"/>
      <c r="P310" s="367" t="n"/>
      <c r="Q310" s="3849" t="n"/>
      <c r="R310" s="3849" t="n"/>
      <c r="S310" s="3849" t="n"/>
      <c r="T310" s="3849" t="n"/>
      <c r="U310" s="3849" t="n"/>
      <c r="V310" s="3849" t="n"/>
      <c r="W310" s="3849" t="n"/>
      <c r="X310" s="3849" t="n"/>
      <c r="Y310" s="3849" t="n"/>
      <c r="Z310" s="3849" t="n"/>
      <c r="AA310" s="3849" t="n"/>
      <c r="AB310" s="3849" t="n"/>
      <c r="AC310" s="3849" t="n"/>
      <c r="AD310" s="3849" t="n"/>
      <c r="AE310" s="3849" t="n"/>
      <c r="AF310" s="3849" t="n"/>
      <c r="AG310" s="3849" t="n"/>
      <c r="AH310" s="3849" t="n"/>
      <c r="AI310" s="3849" t="n"/>
      <c r="AJ310" s="3849" t="n"/>
      <c r="AK310" s="3849" t="n"/>
      <c r="AL310" s="3849" t="n"/>
      <c r="AM310" s="3849" t="n"/>
      <c r="AN310" s="3849" t="n"/>
      <c r="AO310" s="3849" t="n"/>
      <c r="AP310" s="3849" t="n"/>
      <c r="AQ310" s="3849" t="n"/>
      <c r="AR310" s="3849" t="n"/>
      <c r="AS310" s="3849" t="n"/>
      <c r="AT310" s="3849" t="n"/>
      <c r="AU310" s="3849" t="n"/>
      <c r="AV310" s="3849" t="n"/>
      <c r="AW310" s="3849" t="n"/>
      <c r="AX310" s="3849" t="n"/>
      <c r="AY310" s="3849" t="n"/>
      <c r="AZ310" s="3849" t="n"/>
      <c r="BA310" s="367" t="n"/>
      <c r="BB310" s="362" t="n"/>
    </row>
    <row customFormat="1" customHeight="1" ht="30" r="311" s="363">
      <c r="A311" s="366" t="n"/>
      <c r="B311" s="367" t="n"/>
      <c r="C311" s="368" t="n"/>
      <c r="D311" s="3849" t="n"/>
      <c r="E311" s="3849" t="n"/>
      <c r="F311" s="3849" t="n"/>
      <c r="G311" s="3849" t="n"/>
      <c r="H311" s="3849" t="n"/>
      <c r="I311" s="3849" t="n"/>
      <c r="J311" s="3849" t="n"/>
      <c r="K311" s="3849" t="n"/>
      <c r="L311" s="3849" t="n"/>
      <c r="M311" s="3849" t="n"/>
      <c r="N311" s="3849" t="n"/>
      <c r="O311" s="3849" t="n"/>
      <c r="P311" s="367" t="n"/>
      <c r="Q311" s="3849" t="n"/>
      <c r="R311" s="3849" t="n"/>
      <c r="S311" s="3849" t="n"/>
      <c r="T311" s="3849" t="n"/>
      <c r="U311" s="3849" t="n"/>
      <c r="V311" s="3849" t="n"/>
      <c r="W311" s="3849" t="n"/>
      <c r="X311" s="3849" t="n"/>
      <c r="Y311" s="3849" t="n"/>
      <c r="Z311" s="3849" t="n"/>
      <c r="AA311" s="3849" t="n"/>
      <c r="AB311" s="3849" t="n"/>
      <c r="AC311" s="3849" t="n"/>
      <c r="AD311" s="3849" t="n"/>
      <c r="AE311" s="3849" t="n"/>
      <c r="AF311" s="3849" t="n"/>
      <c r="AG311" s="3849" t="n"/>
      <c r="AH311" s="3849" t="n"/>
      <c r="AI311" s="3849" t="n"/>
      <c r="AJ311" s="3849" t="n"/>
      <c r="AK311" s="3849" t="n"/>
      <c r="AL311" s="3849" t="n"/>
      <c r="AM311" s="3849" t="n"/>
      <c r="AN311" s="3849" t="n"/>
      <c r="AO311" s="3849" t="n"/>
      <c r="AP311" s="3849" t="n"/>
      <c r="AQ311" s="3849" t="n"/>
      <c r="AR311" s="3849" t="n"/>
      <c r="AS311" s="3849" t="n"/>
      <c r="AT311" s="3849" t="n"/>
      <c r="AU311" s="3849" t="n"/>
      <c r="AV311" s="3849" t="n"/>
      <c r="AW311" s="3849" t="n"/>
      <c r="AX311" s="3849" t="n"/>
      <c r="AY311" s="3849" t="n"/>
      <c r="AZ311" s="3849" t="n"/>
      <c r="BA311" s="367" t="n"/>
      <c r="BB311" s="362" t="n"/>
    </row>
    <row customFormat="1" customHeight="1" ht="30" r="312" s="363">
      <c r="A312" s="366" t="n"/>
      <c r="B312" s="367" t="n"/>
      <c r="C312" s="368" t="n"/>
      <c r="D312" s="3849" t="n"/>
      <c r="E312" s="3849" t="n"/>
      <c r="F312" s="3849" t="n"/>
      <c r="G312" s="3849" t="n"/>
      <c r="H312" s="3849" t="n"/>
      <c r="I312" s="3849" t="n"/>
      <c r="J312" s="3849" t="n"/>
      <c r="K312" s="3849" t="n"/>
      <c r="L312" s="3849" t="n"/>
      <c r="M312" s="3849" t="n"/>
      <c r="N312" s="3849" t="n"/>
      <c r="O312" s="3849" t="n"/>
      <c r="P312" s="367" t="n"/>
      <c r="Q312" s="3849" t="n"/>
      <c r="R312" s="3849" t="n"/>
      <c r="S312" s="3849" t="n"/>
      <c r="T312" s="3849" t="n"/>
      <c r="U312" s="3849" t="n"/>
      <c r="V312" s="3849" t="n"/>
      <c r="W312" s="3849" t="n"/>
      <c r="X312" s="3849" t="n"/>
      <c r="Y312" s="3849" t="n"/>
      <c r="Z312" s="3849" t="n"/>
      <c r="AA312" s="3849" t="n"/>
      <c r="AB312" s="3849" t="n"/>
      <c r="AC312" s="3849" t="n"/>
      <c r="AD312" s="3849" t="n"/>
      <c r="AE312" s="3849" t="n"/>
      <c r="AF312" s="3849" t="n"/>
      <c r="AG312" s="3849" t="n"/>
      <c r="AH312" s="3849" t="n"/>
      <c r="AI312" s="3849" t="n"/>
      <c r="AJ312" s="3849" t="n"/>
      <c r="AK312" s="3849" t="n"/>
      <c r="AL312" s="3849" t="n"/>
      <c r="AM312" s="3849" t="n"/>
      <c r="AN312" s="3849" t="n"/>
      <c r="AO312" s="3849" t="n"/>
      <c r="AP312" s="3849" t="n"/>
      <c r="AQ312" s="3849" t="n"/>
      <c r="AR312" s="3849" t="n"/>
      <c r="AS312" s="3849" t="n"/>
      <c r="AT312" s="3849" t="n"/>
      <c r="AU312" s="3849" t="n"/>
      <c r="AV312" s="3849" t="n"/>
      <c r="AW312" s="3849" t="n"/>
      <c r="AX312" s="3849" t="n"/>
      <c r="AY312" s="3849" t="n"/>
      <c r="AZ312" s="3849" t="n"/>
      <c r="BA312" s="367" t="n"/>
      <c r="BB312" s="362" t="n"/>
    </row>
    <row customFormat="1" customHeight="1" ht="30" r="313" s="363">
      <c r="A313" s="366" t="n"/>
      <c r="B313" s="367" t="n"/>
      <c r="C313" s="368" t="n"/>
      <c r="D313" s="3849" t="n"/>
      <c r="E313" s="3849" t="n"/>
      <c r="F313" s="3849" t="n"/>
      <c r="G313" s="3849" t="n"/>
      <c r="H313" s="3849" t="n"/>
      <c r="I313" s="3849" t="n"/>
      <c r="J313" s="3849" t="n"/>
      <c r="K313" s="3849" t="n"/>
      <c r="L313" s="3849" t="n"/>
      <c r="M313" s="3849" t="n"/>
      <c r="N313" s="3849" t="n"/>
      <c r="O313" s="3849" t="n"/>
      <c r="P313" s="367" t="n"/>
      <c r="Q313" s="3849" t="n"/>
      <c r="R313" s="3849" t="n"/>
      <c r="S313" s="3849" t="n"/>
      <c r="T313" s="3849" t="n"/>
      <c r="U313" s="3849" t="n"/>
      <c r="V313" s="3849" t="n"/>
      <c r="W313" s="3849" t="n"/>
      <c r="X313" s="3849" t="n"/>
      <c r="Y313" s="3849" t="n"/>
      <c r="Z313" s="3849" t="n"/>
      <c r="AA313" s="3849" t="n"/>
      <c r="AB313" s="3849" t="n"/>
      <c r="AC313" s="3849" t="n"/>
      <c r="AD313" s="3849" t="n"/>
      <c r="AE313" s="3849" t="n"/>
      <c r="AF313" s="3849" t="n"/>
      <c r="AG313" s="3849" t="n"/>
      <c r="AH313" s="3849" t="n"/>
      <c r="AI313" s="3849" t="n"/>
      <c r="AJ313" s="3849" t="n"/>
      <c r="AK313" s="3849" t="n"/>
      <c r="AL313" s="3849" t="n"/>
      <c r="AM313" s="3849" t="n"/>
      <c r="AN313" s="3849" t="n"/>
      <c r="AO313" s="3849" t="n"/>
      <c r="AP313" s="3849" t="n"/>
      <c r="AQ313" s="3849" t="n"/>
      <c r="AR313" s="3849" t="n"/>
      <c r="AS313" s="3849" t="n"/>
      <c r="AT313" s="3849" t="n"/>
      <c r="AU313" s="3849" t="n"/>
      <c r="AV313" s="3849" t="n"/>
      <c r="AW313" s="3849" t="n"/>
      <c r="AX313" s="3849" t="n"/>
      <c r="AY313" s="3849" t="n"/>
      <c r="AZ313" s="3849" t="n"/>
      <c r="BA313" s="367" t="n"/>
      <c r="BB313" s="362" t="n"/>
    </row>
    <row customFormat="1" customHeight="1" ht="30" r="314" s="363">
      <c r="A314" s="366" t="n"/>
      <c r="B314" s="367" t="n"/>
      <c r="C314" s="368" t="n"/>
      <c r="D314" s="3849" t="n"/>
      <c r="E314" s="3849" t="n"/>
      <c r="F314" s="3849" t="n"/>
      <c r="G314" s="3849" t="n"/>
      <c r="H314" s="3849" t="n"/>
      <c r="I314" s="3849" t="n"/>
      <c r="J314" s="3849" t="n"/>
      <c r="K314" s="3849" t="n"/>
      <c r="L314" s="3849" t="n"/>
      <c r="M314" s="3849" t="n"/>
      <c r="N314" s="3849" t="n"/>
      <c r="O314" s="3849" t="n"/>
      <c r="P314" s="367" t="n"/>
      <c r="Q314" s="3849" t="n"/>
      <c r="R314" s="3849" t="n"/>
      <c r="S314" s="3849" t="n"/>
      <c r="T314" s="3849" t="n"/>
      <c r="U314" s="3849" t="n"/>
      <c r="V314" s="3849" t="n"/>
      <c r="W314" s="3849" t="n"/>
      <c r="X314" s="3849" t="n"/>
      <c r="Y314" s="3849" t="n"/>
      <c r="Z314" s="3849" t="n"/>
      <c r="AA314" s="3849" t="n"/>
      <c r="AB314" s="3849" t="n"/>
      <c r="AC314" s="3849" t="n"/>
      <c r="AD314" s="3849" t="n"/>
      <c r="AE314" s="3849" t="n"/>
      <c r="AF314" s="3849" t="n"/>
      <c r="AG314" s="3849" t="n"/>
      <c r="AH314" s="3849" t="n"/>
      <c r="AI314" s="3849" t="n"/>
      <c r="AJ314" s="3849" t="n"/>
      <c r="AK314" s="3849" t="n"/>
      <c r="AL314" s="3849" t="n"/>
      <c r="AM314" s="3849" t="n"/>
      <c r="AN314" s="3849" t="n"/>
      <c r="AO314" s="3849" t="n"/>
      <c r="AP314" s="3849" t="n"/>
      <c r="AQ314" s="3849" t="n"/>
      <c r="AR314" s="3849" t="n"/>
      <c r="AS314" s="3849" t="n"/>
      <c r="AT314" s="3849" t="n"/>
      <c r="AU314" s="3849" t="n"/>
      <c r="AV314" s="3849" t="n"/>
      <c r="AW314" s="3849" t="n"/>
      <c r="AX314" s="3849" t="n"/>
      <c r="AY314" s="3849" t="n"/>
      <c r="AZ314" s="3849" t="n"/>
      <c r="BA314" s="367" t="n"/>
      <c r="BB314" s="362" t="n"/>
    </row>
    <row customFormat="1" customHeight="1" ht="30" r="315" s="364">
      <c r="A315" s="366" t="n"/>
      <c r="B315" s="367" t="n"/>
      <c r="C315" s="368" t="n"/>
      <c r="D315" s="3849" t="n"/>
      <c r="E315" s="3849" t="n"/>
      <c r="F315" s="3849" t="n"/>
      <c r="G315" s="3849" t="n"/>
      <c r="H315" s="3849" t="n"/>
      <c r="I315" s="3849" t="n"/>
      <c r="J315" s="3849" t="n"/>
      <c r="K315" s="3849" t="n"/>
      <c r="L315" s="3849" t="n"/>
      <c r="M315" s="3849" t="n"/>
      <c r="N315" s="3849" t="n"/>
      <c r="O315" s="3849" t="n"/>
      <c r="P315" s="367" t="n"/>
      <c r="Q315" s="3849" t="n"/>
      <c r="R315" s="3849" t="n"/>
      <c r="S315" s="3849" t="n"/>
      <c r="T315" s="3849" t="n"/>
      <c r="U315" s="3849" t="n"/>
      <c r="V315" s="3849" t="n"/>
      <c r="W315" s="3849" t="n"/>
      <c r="X315" s="3849" t="n"/>
      <c r="Y315" s="3849" t="n"/>
      <c r="Z315" s="3849" t="n"/>
      <c r="AA315" s="3849" t="n"/>
      <c r="AB315" s="3849" t="n"/>
      <c r="AC315" s="3849" t="n"/>
      <c r="AD315" s="3849" t="n"/>
      <c r="AE315" s="3849" t="n"/>
      <c r="AF315" s="3849" t="n"/>
      <c r="AG315" s="3849" t="n"/>
      <c r="AH315" s="3849" t="n"/>
      <c r="AI315" s="3849" t="n"/>
      <c r="AJ315" s="3849" t="n"/>
      <c r="AK315" s="3849" t="n"/>
      <c r="AL315" s="3849" t="n"/>
      <c r="AM315" s="3849" t="n"/>
      <c r="AN315" s="3849" t="n"/>
      <c r="AO315" s="3849" t="n"/>
      <c r="AP315" s="3849" t="n"/>
      <c r="AQ315" s="3849" t="n"/>
      <c r="AR315" s="3849" t="n"/>
      <c r="AS315" s="3849" t="n"/>
      <c r="AT315" s="3849" t="n"/>
      <c r="AU315" s="3849" t="n"/>
      <c r="AV315" s="3849" t="n"/>
      <c r="AW315" s="3849" t="n"/>
      <c r="AX315" s="3849" t="n"/>
      <c r="AY315" s="3849" t="n"/>
      <c r="AZ315" s="3849" t="n"/>
      <c r="BA315" s="367" t="n"/>
      <c r="BB315" s="362" t="n"/>
    </row>
    <row customFormat="1" customHeight="1" ht="30" r="316" s="363">
      <c r="A316" s="366" t="n"/>
      <c r="B316" s="367" t="n"/>
      <c r="C316" s="368" t="n"/>
      <c r="D316" s="3849" t="n"/>
      <c r="E316" s="3849" t="n"/>
      <c r="F316" s="3849" t="n"/>
      <c r="G316" s="3849" t="n"/>
      <c r="H316" s="3849" t="n"/>
      <c r="I316" s="3849" t="n"/>
      <c r="J316" s="3849" t="n"/>
      <c r="K316" s="3849" t="n"/>
      <c r="L316" s="3849" t="n"/>
      <c r="M316" s="3849" t="n"/>
      <c r="N316" s="3849" t="n"/>
      <c r="O316" s="3849" t="n"/>
      <c r="P316" s="367" t="n"/>
      <c r="Q316" s="3849" t="n"/>
      <c r="R316" s="3849" t="n"/>
      <c r="S316" s="3849" t="n"/>
      <c r="T316" s="3849" t="n"/>
      <c r="U316" s="3849" t="n"/>
      <c r="V316" s="3849" t="n"/>
      <c r="W316" s="3849" t="n"/>
      <c r="X316" s="3849" t="n"/>
      <c r="Y316" s="3849" t="n"/>
      <c r="Z316" s="3849" t="n"/>
      <c r="AA316" s="3849" t="n"/>
      <c r="AB316" s="3849" t="n"/>
      <c r="AC316" s="3849" t="n"/>
      <c r="AD316" s="3849" t="n"/>
      <c r="AE316" s="3849" t="n"/>
      <c r="AF316" s="3849" t="n"/>
      <c r="AG316" s="3849" t="n"/>
      <c r="AH316" s="3849" t="n"/>
      <c r="AI316" s="3849" t="n"/>
      <c r="AJ316" s="3849" t="n"/>
      <c r="AK316" s="3849" t="n"/>
      <c r="AL316" s="3849" t="n"/>
      <c r="AM316" s="3849" t="n"/>
      <c r="AN316" s="3849" t="n"/>
      <c r="AO316" s="3849" t="n"/>
      <c r="AP316" s="3849" t="n"/>
      <c r="AQ316" s="3849" t="n"/>
      <c r="AR316" s="3849" t="n"/>
      <c r="AS316" s="3849" t="n"/>
      <c r="AT316" s="3849" t="n"/>
      <c r="AU316" s="3849" t="n"/>
      <c r="AV316" s="3849" t="n"/>
      <c r="AW316" s="3849" t="n"/>
      <c r="AX316" s="3849" t="n"/>
      <c r="AY316" s="3849" t="n"/>
      <c r="AZ316" s="3849" t="n"/>
      <c r="BA316" s="367" t="n"/>
      <c r="BB316" s="362" t="n"/>
    </row>
    <row customFormat="1" customHeight="1" ht="30" r="317" s="363">
      <c r="A317" s="366" t="n"/>
      <c r="B317" s="367" t="n"/>
      <c r="C317" s="368" t="n"/>
      <c r="D317" s="3849" t="n"/>
      <c r="E317" s="3849" t="n"/>
      <c r="F317" s="3849" t="n"/>
      <c r="G317" s="3849" t="n"/>
      <c r="H317" s="3849" t="n"/>
      <c r="I317" s="3849" t="n"/>
      <c r="J317" s="3849" t="n"/>
      <c r="K317" s="3849" t="n"/>
      <c r="L317" s="3849" t="n"/>
      <c r="M317" s="3849" t="n"/>
      <c r="N317" s="3849" t="n"/>
      <c r="O317" s="3849" t="n"/>
      <c r="P317" s="367" t="n"/>
      <c r="Q317" s="3849" t="n"/>
      <c r="R317" s="3849" t="n"/>
      <c r="S317" s="3849" t="n"/>
      <c r="T317" s="3849" t="n"/>
      <c r="U317" s="3849" t="n"/>
      <c r="V317" s="3849" t="n"/>
      <c r="W317" s="3849" t="n"/>
      <c r="X317" s="3849" t="n"/>
      <c r="Y317" s="3849" t="n"/>
      <c r="Z317" s="3849" t="n"/>
      <c r="AA317" s="3849" t="n"/>
      <c r="AB317" s="3849" t="n"/>
      <c r="AC317" s="3849" t="n"/>
      <c r="AD317" s="3849" t="n"/>
      <c r="AE317" s="3849" t="n"/>
      <c r="AF317" s="3849" t="n"/>
      <c r="AG317" s="3849" t="n"/>
      <c r="AH317" s="3849" t="n"/>
      <c r="AI317" s="3849" t="n"/>
      <c r="AJ317" s="3849" t="n"/>
      <c r="AK317" s="3849" t="n"/>
      <c r="AL317" s="3849" t="n"/>
      <c r="AM317" s="3849" t="n"/>
      <c r="AN317" s="3849" t="n"/>
      <c r="AO317" s="3849" t="n"/>
      <c r="AP317" s="3849" t="n"/>
      <c r="AQ317" s="3849" t="n"/>
      <c r="AR317" s="3849" t="n"/>
      <c r="AS317" s="3849" t="n"/>
      <c r="AT317" s="3849" t="n"/>
      <c r="AU317" s="3849" t="n"/>
      <c r="AV317" s="3849" t="n"/>
      <c r="AW317" s="3849" t="n"/>
      <c r="AX317" s="3849" t="n"/>
      <c r="AY317" s="3849" t="n"/>
      <c r="AZ317" s="3849" t="n"/>
      <c r="BA317" s="367" t="n"/>
      <c r="BB317" s="362" t="n"/>
    </row>
    <row customFormat="1" customHeight="1" ht="30" r="318" s="363">
      <c r="A318" s="366" t="n"/>
      <c r="B318" s="367" t="n"/>
      <c r="C318" s="368" t="n"/>
      <c r="D318" s="3849" t="n"/>
      <c r="E318" s="3849" t="n"/>
      <c r="F318" s="3849" t="n"/>
      <c r="G318" s="3849" t="n"/>
      <c r="H318" s="3849" t="n"/>
      <c r="I318" s="3849" t="n"/>
      <c r="J318" s="3849" t="n"/>
      <c r="K318" s="3849" t="n"/>
      <c r="L318" s="3849" t="n"/>
      <c r="M318" s="3849" t="n"/>
      <c r="N318" s="3849" t="n"/>
      <c r="O318" s="3849" t="n"/>
      <c r="P318" s="367" t="n"/>
      <c r="Q318" s="3849" t="n"/>
      <c r="R318" s="3849" t="n"/>
      <c r="S318" s="3849" t="n"/>
      <c r="T318" s="3849" t="n"/>
      <c r="U318" s="3849" t="n"/>
      <c r="V318" s="3849" t="n"/>
      <c r="W318" s="3849" t="n"/>
      <c r="X318" s="3849" t="n"/>
      <c r="Y318" s="3849" t="n"/>
      <c r="Z318" s="3849" t="n"/>
      <c r="AA318" s="3849" t="n"/>
      <c r="AB318" s="3849" t="n"/>
      <c r="AC318" s="3849" t="n"/>
      <c r="AD318" s="3849" t="n"/>
      <c r="AE318" s="3849" t="n"/>
      <c r="AF318" s="3849" t="n"/>
      <c r="AG318" s="3849" t="n"/>
      <c r="AH318" s="3849" t="n"/>
      <c r="AI318" s="3849" t="n"/>
      <c r="AJ318" s="3849" t="n"/>
      <c r="AK318" s="3849" t="n"/>
      <c r="AL318" s="3849" t="n"/>
      <c r="AM318" s="3849" t="n"/>
      <c r="AN318" s="3849" t="n"/>
      <c r="AO318" s="3849" t="n"/>
      <c r="AP318" s="3849" t="n"/>
      <c r="AQ318" s="3849" t="n"/>
      <c r="AR318" s="3849" t="n"/>
      <c r="AS318" s="3849" t="n"/>
      <c r="AT318" s="3849" t="n"/>
      <c r="AU318" s="3849" t="n"/>
      <c r="AV318" s="3849" t="n"/>
      <c r="AW318" s="3849" t="n"/>
      <c r="AX318" s="3849" t="n"/>
      <c r="AY318" s="3849" t="n"/>
      <c r="AZ318" s="3849" t="n"/>
      <c r="BA318" s="367" t="n"/>
      <c r="BB318" s="362" t="n"/>
    </row>
    <row customFormat="1" customHeight="1" ht="30" r="319" s="363">
      <c r="A319" s="366" t="n"/>
      <c r="B319" s="367" t="n"/>
      <c r="C319" s="368" t="n"/>
      <c r="D319" s="3849" t="n"/>
      <c r="E319" s="3849" t="n"/>
      <c r="F319" s="3849" t="n"/>
      <c r="G319" s="3849" t="n"/>
      <c r="H319" s="3849" t="n"/>
      <c r="I319" s="3849" t="n"/>
      <c r="J319" s="3849" t="n"/>
      <c r="K319" s="3849" t="n"/>
      <c r="L319" s="3849" t="n"/>
      <c r="M319" s="3849" t="n"/>
      <c r="N319" s="3849" t="n"/>
      <c r="O319" s="3849" t="n"/>
      <c r="P319" s="367" t="n"/>
      <c r="Q319" s="3849" t="n"/>
      <c r="R319" s="3849" t="n"/>
      <c r="S319" s="3849" t="n"/>
      <c r="T319" s="3849" t="n"/>
      <c r="U319" s="3849" t="n"/>
      <c r="V319" s="3849" t="n"/>
      <c r="W319" s="3849" t="n"/>
      <c r="X319" s="3849" t="n"/>
      <c r="Y319" s="3849" t="n"/>
      <c r="Z319" s="3849" t="n"/>
      <c r="AA319" s="3849" t="n"/>
      <c r="AB319" s="3849" t="n"/>
      <c r="AC319" s="3849" t="n"/>
      <c r="AD319" s="3849" t="n"/>
      <c r="AE319" s="3849" t="n"/>
      <c r="AF319" s="3849" t="n"/>
      <c r="AG319" s="3849" t="n"/>
      <c r="AH319" s="3849" t="n"/>
      <c r="AI319" s="3849" t="n"/>
      <c r="AJ319" s="3849" t="n"/>
      <c r="AK319" s="3849" t="n"/>
      <c r="AL319" s="3849" t="n"/>
      <c r="AM319" s="3849" t="n"/>
      <c r="AN319" s="3849" t="n"/>
      <c r="AO319" s="3849" t="n"/>
      <c r="AP319" s="3849" t="n"/>
      <c r="AQ319" s="3849" t="n"/>
      <c r="AR319" s="3849" t="n"/>
      <c r="AS319" s="3849" t="n"/>
      <c r="AT319" s="3849" t="n"/>
      <c r="AU319" s="3849" t="n"/>
      <c r="AV319" s="3849" t="n"/>
      <c r="AW319" s="3849" t="n"/>
      <c r="AX319" s="3849" t="n"/>
      <c r="AY319" s="3849" t="n"/>
      <c r="AZ319" s="3849" t="n"/>
      <c r="BA319" s="367" t="n"/>
      <c r="BB319" s="362" t="n"/>
    </row>
    <row customFormat="1" customHeight="1" ht="30" r="320" s="364">
      <c r="A320" s="366" t="n"/>
      <c r="B320" s="367" t="n"/>
      <c r="C320" s="368" t="n"/>
      <c r="D320" s="3849" t="n"/>
      <c r="E320" s="3849" t="n"/>
      <c r="F320" s="3849" t="n"/>
      <c r="G320" s="3849" t="n"/>
      <c r="H320" s="3849" t="n"/>
      <c r="I320" s="3849" t="n"/>
      <c r="J320" s="3849" t="n"/>
      <c r="K320" s="3849" t="n"/>
      <c r="L320" s="3849" t="n"/>
      <c r="M320" s="3849" t="n"/>
      <c r="N320" s="3849" t="n"/>
      <c r="O320" s="3849" t="n"/>
      <c r="P320" s="367" t="n"/>
      <c r="Q320" s="3849" t="n"/>
      <c r="R320" s="3849" t="n"/>
      <c r="S320" s="3849" t="n"/>
      <c r="T320" s="3849" t="n"/>
      <c r="U320" s="3849" t="n"/>
      <c r="V320" s="3849" t="n"/>
      <c r="W320" s="3849" t="n"/>
      <c r="X320" s="3849" t="n"/>
      <c r="Y320" s="3849" t="n"/>
      <c r="Z320" s="3849" t="n"/>
      <c r="AA320" s="3849" t="n"/>
      <c r="AB320" s="3849" t="n"/>
      <c r="AC320" s="3849" t="n"/>
      <c r="AD320" s="3849" t="n"/>
      <c r="AE320" s="3849" t="n"/>
      <c r="AF320" s="3849" t="n"/>
      <c r="AG320" s="3849" t="n"/>
      <c r="AH320" s="3849" t="n"/>
      <c r="AI320" s="3849" t="n"/>
      <c r="AJ320" s="3849" t="n"/>
      <c r="AK320" s="3849" t="n"/>
      <c r="AL320" s="3849" t="n"/>
      <c r="AM320" s="3849" t="n"/>
      <c r="AN320" s="3849" t="n"/>
      <c r="AO320" s="3849" t="n"/>
      <c r="AP320" s="3849" t="n"/>
      <c r="AQ320" s="3849" t="n"/>
      <c r="AR320" s="3849" t="n"/>
      <c r="AS320" s="3849" t="n"/>
      <c r="AT320" s="3849" t="n"/>
      <c r="AU320" s="3849" t="n"/>
      <c r="AV320" s="3849" t="n"/>
      <c r="AW320" s="3849" t="n"/>
      <c r="AX320" s="3849" t="n"/>
      <c r="AY320" s="3849" t="n"/>
      <c r="AZ320" s="3849" t="n"/>
      <c r="BA320" s="367" t="n"/>
      <c r="BB320" s="362" t="n"/>
    </row>
    <row customFormat="1" customHeight="1" ht="30" r="321" s="363">
      <c r="A321" s="366" t="n"/>
      <c r="B321" s="367" t="n"/>
      <c r="C321" s="368" t="n"/>
      <c r="D321" s="3849" t="n"/>
      <c r="E321" s="3849" t="n"/>
      <c r="F321" s="3849" t="n"/>
      <c r="G321" s="3849" t="n"/>
      <c r="H321" s="3849" t="n"/>
      <c r="I321" s="3849" t="n"/>
      <c r="J321" s="3849" t="n"/>
      <c r="K321" s="3849" t="n"/>
      <c r="L321" s="3849" t="n"/>
      <c r="M321" s="3849" t="n"/>
      <c r="N321" s="3849" t="n"/>
      <c r="O321" s="3849" t="n"/>
      <c r="P321" s="367" t="n"/>
      <c r="Q321" s="3849" t="n"/>
      <c r="R321" s="3849" t="n"/>
      <c r="S321" s="3849" t="n"/>
      <c r="T321" s="3849" t="n"/>
      <c r="U321" s="3849" t="n"/>
      <c r="V321" s="3849" t="n"/>
      <c r="W321" s="3849" t="n"/>
      <c r="X321" s="3849" t="n"/>
      <c r="Y321" s="3849" t="n"/>
      <c r="Z321" s="3849" t="n"/>
      <c r="AA321" s="3849" t="n"/>
      <c r="AB321" s="3849" t="n"/>
      <c r="AC321" s="3849" t="n"/>
      <c r="AD321" s="3849" t="n"/>
      <c r="AE321" s="3849" t="n"/>
      <c r="AF321" s="3849" t="n"/>
      <c r="AG321" s="3849" t="n"/>
      <c r="AH321" s="3849" t="n"/>
      <c r="AI321" s="3849" t="n"/>
      <c r="AJ321" s="3849" t="n"/>
      <c r="AK321" s="3849" t="n"/>
      <c r="AL321" s="3849" t="n"/>
      <c r="AM321" s="3849" t="n"/>
      <c r="AN321" s="3849" t="n"/>
      <c r="AO321" s="3849" t="n"/>
      <c r="AP321" s="3849" t="n"/>
      <c r="AQ321" s="3849" t="n"/>
      <c r="AR321" s="3849" t="n"/>
      <c r="AS321" s="3849" t="n"/>
      <c r="AT321" s="3849" t="n"/>
      <c r="AU321" s="3849" t="n"/>
      <c r="AV321" s="3849" t="n"/>
      <c r="AW321" s="3849" t="n"/>
      <c r="AX321" s="3849" t="n"/>
      <c r="AY321" s="3849" t="n"/>
      <c r="AZ321" s="3849" t="n"/>
      <c r="BA321" s="367" t="n"/>
      <c r="BB321" s="362" t="n"/>
    </row>
    <row customFormat="1" customHeight="1" ht="30" r="322" s="363">
      <c r="A322" s="366" t="n"/>
      <c r="B322" s="367" t="n"/>
      <c r="C322" s="368" t="n"/>
      <c r="D322" s="3849" t="n"/>
      <c r="E322" s="3849" t="n"/>
      <c r="F322" s="3849" t="n"/>
      <c r="G322" s="3849" t="n"/>
      <c r="H322" s="3849" t="n"/>
      <c r="I322" s="3849" t="n"/>
      <c r="J322" s="3849" t="n"/>
      <c r="K322" s="3849" t="n"/>
      <c r="L322" s="3849" t="n"/>
      <c r="M322" s="3849" t="n"/>
      <c r="N322" s="3849" t="n"/>
      <c r="O322" s="3849" t="n"/>
      <c r="P322" s="367" t="n"/>
      <c r="Q322" s="3849" t="n"/>
      <c r="R322" s="3849" t="n"/>
      <c r="S322" s="3849" t="n"/>
      <c r="T322" s="3849" t="n"/>
      <c r="U322" s="3849" t="n"/>
      <c r="V322" s="3849" t="n"/>
      <c r="W322" s="3849" t="n"/>
      <c r="X322" s="3849" t="n"/>
      <c r="Y322" s="3849" t="n"/>
      <c r="Z322" s="3849" t="n"/>
      <c r="AA322" s="3849" t="n"/>
      <c r="AB322" s="3849" t="n"/>
      <c r="AC322" s="3849" t="n"/>
      <c r="AD322" s="3849" t="n"/>
      <c r="AE322" s="3849" t="n"/>
      <c r="AF322" s="3849" t="n"/>
      <c r="AG322" s="3849" t="n"/>
      <c r="AH322" s="3849" t="n"/>
      <c r="AI322" s="3849" t="n"/>
      <c r="AJ322" s="3849" t="n"/>
      <c r="AK322" s="3849" t="n"/>
      <c r="AL322" s="3849" t="n"/>
      <c r="AM322" s="3849" t="n"/>
      <c r="AN322" s="3849" t="n"/>
      <c r="AO322" s="3849" t="n"/>
      <c r="AP322" s="3849" t="n"/>
      <c r="AQ322" s="3849" t="n"/>
      <c r="AR322" s="3849" t="n"/>
      <c r="AS322" s="3849" t="n"/>
      <c r="AT322" s="3849" t="n"/>
      <c r="AU322" s="3849" t="n"/>
      <c r="AV322" s="3849" t="n"/>
      <c r="AW322" s="3849" t="n"/>
      <c r="AX322" s="3849" t="n"/>
      <c r="AY322" s="3849" t="n"/>
      <c r="AZ322" s="3849" t="n"/>
      <c r="BA322" s="367" t="n"/>
      <c r="BB322" s="362" t="n"/>
    </row>
    <row customFormat="1" customHeight="1" ht="30" r="323" s="364">
      <c r="A323" s="366" t="n"/>
      <c r="B323" s="367" t="n"/>
      <c r="C323" s="368" t="n"/>
      <c r="D323" s="3849" t="n"/>
      <c r="E323" s="3849" t="n"/>
      <c r="F323" s="3849" t="n"/>
      <c r="G323" s="3849" t="n"/>
      <c r="H323" s="3849" t="n"/>
      <c r="I323" s="3849" t="n"/>
      <c r="J323" s="3849" t="n"/>
      <c r="K323" s="3849" t="n"/>
      <c r="L323" s="3849" t="n"/>
      <c r="M323" s="3849" t="n"/>
      <c r="N323" s="3849" t="n"/>
      <c r="O323" s="3849" t="n"/>
      <c r="P323" s="367" t="n"/>
      <c r="Q323" s="3849" t="n"/>
      <c r="R323" s="3849" t="n"/>
      <c r="S323" s="3849" t="n"/>
      <c r="T323" s="3849" t="n"/>
      <c r="U323" s="3849" t="n"/>
      <c r="V323" s="3849" t="n"/>
      <c r="W323" s="3849" t="n"/>
      <c r="X323" s="3849" t="n"/>
      <c r="Y323" s="3849" t="n"/>
      <c r="Z323" s="3849" t="n"/>
      <c r="AA323" s="3849" t="n"/>
      <c r="AB323" s="3849" t="n"/>
      <c r="AC323" s="3849" t="n"/>
      <c r="AD323" s="3849" t="n"/>
      <c r="AE323" s="3849" t="n"/>
      <c r="AF323" s="3849" t="n"/>
      <c r="AG323" s="3849" t="n"/>
      <c r="AH323" s="3849" t="n"/>
      <c r="AI323" s="3849" t="n"/>
      <c r="AJ323" s="3849" t="n"/>
      <c r="AK323" s="3849" t="n"/>
      <c r="AL323" s="3849" t="n"/>
      <c r="AM323" s="3849" t="n"/>
      <c r="AN323" s="3849" t="n"/>
      <c r="AO323" s="3849" t="n"/>
      <c r="AP323" s="3849" t="n"/>
      <c r="AQ323" s="3849" t="n"/>
      <c r="AR323" s="3849" t="n"/>
      <c r="AS323" s="3849" t="n"/>
      <c r="AT323" s="3849" t="n"/>
      <c r="AU323" s="3849" t="n"/>
      <c r="AV323" s="3849" t="n"/>
      <c r="AW323" s="3849" t="n"/>
      <c r="AX323" s="3849" t="n"/>
      <c r="AY323" s="3849" t="n"/>
      <c r="AZ323" s="3849" t="n"/>
      <c r="BA323" s="367" t="n"/>
      <c r="BB323" s="362" t="n"/>
    </row>
    <row customFormat="1" customHeight="1" ht="30" r="324" s="363">
      <c r="A324" s="366" t="n"/>
      <c r="B324" s="367" t="n"/>
      <c r="C324" s="368" t="n"/>
      <c r="D324" s="3849" t="n"/>
      <c r="E324" s="3849" t="n"/>
      <c r="F324" s="3849" t="n"/>
      <c r="G324" s="3849" t="n"/>
      <c r="H324" s="3849" t="n"/>
      <c r="I324" s="3849" t="n"/>
      <c r="J324" s="3849" t="n"/>
      <c r="K324" s="3849" t="n"/>
      <c r="L324" s="3849" t="n"/>
      <c r="M324" s="3849" t="n"/>
      <c r="N324" s="3849" t="n"/>
      <c r="O324" s="3849" t="n"/>
      <c r="P324" s="367" t="n"/>
      <c r="Q324" s="3849" t="n"/>
      <c r="R324" s="3849" t="n"/>
      <c r="S324" s="3849" t="n"/>
      <c r="T324" s="3849" t="n"/>
      <c r="U324" s="3849" t="n"/>
      <c r="V324" s="3849" t="n"/>
      <c r="W324" s="3849" t="n"/>
      <c r="X324" s="3849" t="n"/>
      <c r="Y324" s="3849" t="n"/>
      <c r="Z324" s="3849" t="n"/>
      <c r="AA324" s="3849" t="n"/>
      <c r="AB324" s="3849" t="n"/>
      <c r="AC324" s="3849" t="n"/>
      <c r="AD324" s="3849" t="n"/>
      <c r="AE324" s="3849" t="n"/>
      <c r="AF324" s="3849" t="n"/>
      <c r="AG324" s="3849" t="n"/>
      <c r="AH324" s="3849" t="n"/>
      <c r="AI324" s="3849" t="n"/>
      <c r="AJ324" s="3849" t="n"/>
      <c r="AK324" s="3849" t="n"/>
      <c r="AL324" s="3849" t="n"/>
      <c r="AM324" s="3849" t="n"/>
      <c r="AN324" s="3849" t="n"/>
      <c r="AO324" s="3849" t="n"/>
      <c r="AP324" s="3849" t="n"/>
      <c r="AQ324" s="3849" t="n"/>
      <c r="AR324" s="3849" t="n"/>
      <c r="AS324" s="3849" t="n"/>
      <c r="AT324" s="3849" t="n"/>
      <c r="AU324" s="3849" t="n"/>
      <c r="AV324" s="3849" t="n"/>
      <c r="AW324" s="3849" t="n"/>
      <c r="AX324" s="3849" t="n"/>
      <c r="AY324" s="3849" t="n"/>
      <c r="AZ324" s="3849" t="n"/>
      <c r="BA324" s="367" t="n"/>
      <c r="BB324" s="362" t="n"/>
    </row>
    <row customFormat="1" customHeight="1" ht="30" r="325" s="363">
      <c r="A325" s="366" t="n"/>
      <c r="B325" s="367" t="n"/>
      <c r="C325" s="368" t="n"/>
      <c r="D325" s="3849" t="n"/>
      <c r="E325" s="3849" t="n"/>
      <c r="F325" s="3849" t="n"/>
      <c r="G325" s="3849" t="n"/>
      <c r="H325" s="3849" t="n"/>
      <c r="I325" s="3849" t="n"/>
      <c r="J325" s="3849" t="n"/>
      <c r="K325" s="3849" t="n"/>
      <c r="L325" s="3849" t="n"/>
      <c r="M325" s="3849" t="n"/>
      <c r="N325" s="3849" t="n"/>
      <c r="O325" s="3849" t="n"/>
      <c r="P325" s="367" t="n"/>
      <c r="Q325" s="3849" t="n"/>
      <c r="R325" s="3849" t="n"/>
      <c r="S325" s="3849" t="n"/>
      <c r="T325" s="3849" t="n"/>
      <c r="U325" s="3849" t="n"/>
      <c r="V325" s="3849" t="n"/>
      <c r="W325" s="3849" t="n"/>
      <c r="X325" s="3849" t="n"/>
      <c r="Y325" s="3849" t="n"/>
      <c r="Z325" s="3849" t="n"/>
      <c r="AA325" s="3849" t="n"/>
      <c r="AB325" s="3849" t="n"/>
      <c r="AC325" s="3849" t="n"/>
      <c r="AD325" s="3849" t="n"/>
      <c r="AE325" s="3849" t="n"/>
      <c r="AF325" s="3849" t="n"/>
      <c r="AG325" s="3849" t="n"/>
      <c r="AH325" s="3849" t="n"/>
      <c r="AI325" s="3849" t="n"/>
      <c r="AJ325" s="3849" t="n"/>
      <c r="AK325" s="3849" t="n"/>
      <c r="AL325" s="3849" t="n"/>
      <c r="AM325" s="3849" t="n"/>
      <c r="AN325" s="3849" t="n"/>
      <c r="AO325" s="3849" t="n"/>
      <c r="AP325" s="3849" t="n"/>
      <c r="AQ325" s="3849" t="n"/>
      <c r="AR325" s="3849" t="n"/>
      <c r="AS325" s="3849" t="n"/>
      <c r="AT325" s="3849" t="n"/>
      <c r="AU325" s="3849" t="n"/>
      <c r="AV325" s="3849" t="n"/>
      <c r="AW325" s="3849" t="n"/>
      <c r="AX325" s="3849" t="n"/>
      <c r="AY325" s="3849" t="n"/>
      <c r="AZ325" s="3849" t="n"/>
      <c r="BA325" s="367" t="n"/>
      <c r="BB325" s="362" t="n"/>
    </row>
    <row customFormat="1" customHeight="1" ht="30" r="326" s="364">
      <c r="A326" s="366" t="n"/>
      <c r="B326" s="367" t="n"/>
      <c r="C326" s="368" t="n"/>
      <c r="D326" s="3849" t="n"/>
      <c r="E326" s="3849" t="n"/>
      <c r="F326" s="3849" t="n"/>
      <c r="G326" s="3849" t="n"/>
      <c r="H326" s="3849" t="n"/>
      <c r="I326" s="3849" t="n"/>
      <c r="J326" s="3849" t="n"/>
      <c r="K326" s="3849" t="n"/>
      <c r="L326" s="3849" t="n"/>
      <c r="M326" s="3849" t="n"/>
      <c r="N326" s="3849" t="n"/>
      <c r="O326" s="3849" t="n"/>
      <c r="P326" s="367" t="n"/>
      <c r="Q326" s="3849" t="n"/>
      <c r="R326" s="3849" t="n"/>
      <c r="S326" s="3849" t="n"/>
      <c r="T326" s="3849" t="n"/>
      <c r="U326" s="3849" t="n"/>
      <c r="V326" s="3849" t="n"/>
      <c r="W326" s="3849" t="n"/>
      <c r="X326" s="3849" t="n"/>
      <c r="Y326" s="3849" t="n"/>
      <c r="Z326" s="3849" t="n"/>
      <c r="AA326" s="3849" t="n"/>
      <c r="AB326" s="3849" t="n"/>
      <c r="AC326" s="3849" t="n"/>
      <c r="AD326" s="3849" t="n"/>
      <c r="AE326" s="3849" t="n"/>
      <c r="AF326" s="3849" t="n"/>
      <c r="AG326" s="3849" t="n"/>
      <c r="AH326" s="3849" t="n"/>
      <c r="AI326" s="3849" t="n"/>
      <c r="AJ326" s="3849" t="n"/>
      <c r="AK326" s="3849" t="n"/>
      <c r="AL326" s="3849" t="n"/>
      <c r="AM326" s="3849" t="n"/>
      <c r="AN326" s="3849" t="n"/>
      <c r="AO326" s="3849" t="n"/>
      <c r="AP326" s="3849" t="n"/>
      <c r="AQ326" s="3849" t="n"/>
      <c r="AR326" s="3849" t="n"/>
      <c r="AS326" s="3849" t="n"/>
      <c r="AT326" s="3849" t="n"/>
      <c r="AU326" s="3849" t="n"/>
      <c r="AV326" s="3849" t="n"/>
      <c r="AW326" s="3849" t="n"/>
      <c r="AX326" s="3849" t="n"/>
      <c r="AY326" s="3849" t="n"/>
      <c r="AZ326" s="3849" t="n"/>
      <c r="BA326" s="367" t="n"/>
      <c r="BB326" s="362" t="n"/>
    </row>
    <row customFormat="1" customHeight="1" ht="30" r="327" s="363">
      <c r="A327" s="366" t="n"/>
      <c r="B327" s="367" t="n"/>
      <c r="C327" s="368" t="n"/>
      <c r="D327" s="3849" t="n"/>
      <c r="E327" s="3849" t="n"/>
      <c r="F327" s="3849" t="n"/>
      <c r="G327" s="3849" t="n"/>
      <c r="H327" s="3849" t="n"/>
      <c r="I327" s="3849" t="n"/>
      <c r="J327" s="3849" t="n"/>
      <c r="K327" s="3849" t="n"/>
      <c r="L327" s="3849" t="n"/>
      <c r="M327" s="3849" t="n"/>
      <c r="N327" s="3849" t="n"/>
      <c r="O327" s="3849" t="n"/>
      <c r="P327" s="367" t="n"/>
      <c r="Q327" s="3849" t="n"/>
      <c r="R327" s="3849" t="n"/>
      <c r="S327" s="3849" t="n"/>
      <c r="T327" s="3849" t="n"/>
      <c r="U327" s="3849" t="n"/>
      <c r="V327" s="3849" t="n"/>
      <c r="W327" s="3849" t="n"/>
      <c r="X327" s="3849" t="n"/>
      <c r="Y327" s="3849" t="n"/>
      <c r="Z327" s="3849" t="n"/>
      <c r="AA327" s="3849" t="n"/>
      <c r="AB327" s="3849" t="n"/>
      <c r="AC327" s="3849" t="n"/>
      <c r="AD327" s="3849" t="n"/>
      <c r="AE327" s="3849" t="n"/>
      <c r="AF327" s="3849" t="n"/>
      <c r="AG327" s="3849" t="n"/>
      <c r="AH327" s="3849" t="n"/>
      <c r="AI327" s="3849" t="n"/>
      <c r="AJ327" s="3849" t="n"/>
      <c r="AK327" s="3849" t="n"/>
      <c r="AL327" s="3849" t="n"/>
      <c r="AM327" s="3849" t="n"/>
      <c r="AN327" s="3849" t="n"/>
      <c r="AO327" s="3849" t="n"/>
      <c r="AP327" s="3849" t="n"/>
      <c r="AQ327" s="3849" t="n"/>
      <c r="AR327" s="3849" t="n"/>
      <c r="AS327" s="3849" t="n"/>
      <c r="AT327" s="3849" t="n"/>
      <c r="AU327" s="3849" t="n"/>
      <c r="AV327" s="3849" t="n"/>
      <c r="AW327" s="3849" t="n"/>
      <c r="AX327" s="3849" t="n"/>
      <c r="AY327" s="3849" t="n"/>
      <c r="AZ327" s="3849" t="n"/>
      <c r="BA327" s="367" t="n"/>
      <c r="BB327" s="362" t="n"/>
    </row>
    <row customFormat="1" customHeight="1" ht="30" r="328" s="363">
      <c r="A328" s="366" t="n"/>
      <c r="B328" s="367" t="n"/>
      <c r="C328" s="368" t="n"/>
      <c r="D328" s="3849" t="n"/>
      <c r="E328" s="3849" t="n"/>
      <c r="F328" s="3849" t="n"/>
      <c r="G328" s="3849" t="n"/>
      <c r="H328" s="3849" t="n"/>
      <c r="I328" s="3849" t="n"/>
      <c r="J328" s="3849" t="n"/>
      <c r="K328" s="3849" t="n"/>
      <c r="L328" s="3849" t="n"/>
      <c r="M328" s="3849" t="n"/>
      <c r="N328" s="3849" t="n"/>
      <c r="O328" s="3849" t="n"/>
      <c r="P328" s="367" t="n"/>
      <c r="Q328" s="3849" t="n"/>
      <c r="R328" s="3849" t="n"/>
      <c r="S328" s="3849" t="n"/>
      <c r="T328" s="3849" t="n"/>
      <c r="U328" s="3849" t="n"/>
      <c r="V328" s="3849" t="n"/>
      <c r="W328" s="3849" t="n"/>
      <c r="X328" s="3849" t="n"/>
      <c r="Y328" s="3849" t="n"/>
      <c r="Z328" s="3849" t="n"/>
      <c r="AA328" s="3849" t="n"/>
      <c r="AB328" s="3849" t="n"/>
      <c r="AC328" s="3849" t="n"/>
      <c r="AD328" s="3849" t="n"/>
      <c r="AE328" s="3849" t="n"/>
      <c r="AF328" s="3849" t="n"/>
      <c r="AG328" s="3849" t="n"/>
      <c r="AH328" s="3849" t="n"/>
      <c r="AI328" s="3849" t="n"/>
      <c r="AJ328" s="3849" t="n"/>
      <c r="AK328" s="3849" t="n"/>
      <c r="AL328" s="3849" t="n"/>
      <c r="AM328" s="3849" t="n"/>
      <c r="AN328" s="3849" t="n"/>
      <c r="AO328" s="3849" t="n"/>
      <c r="AP328" s="3849" t="n"/>
      <c r="AQ328" s="3849" t="n"/>
      <c r="AR328" s="3849" t="n"/>
      <c r="AS328" s="3849" t="n"/>
      <c r="AT328" s="3849" t="n"/>
      <c r="AU328" s="3849" t="n"/>
      <c r="AV328" s="3849" t="n"/>
      <c r="AW328" s="3849" t="n"/>
      <c r="AX328" s="3849" t="n"/>
      <c r="AY328" s="3849" t="n"/>
      <c r="AZ328" s="3849" t="n"/>
      <c r="BA328" s="367" t="n"/>
      <c r="BB328" s="362" t="n"/>
    </row>
    <row customFormat="1" r="329" s="364">
      <c r="A329" s="366" t="n"/>
      <c r="B329" s="367" t="n"/>
      <c r="C329" s="368" t="n"/>
      <c r="D329" s="3849" t="n"/>
      <c r="E329" s="3849" t="n"/>
      <c r="F329" s="3849" t="n"/>
      <c r="G329" s="3849" t="n"/>
      <c r="H329" s="3849" t="n"/>
      <c r="I329" s="3849" t="n"/>
      <c r="J329" s="3849" t="n"/>
      <c r="K329" s="3849" t="n"/>
      <c r="L329" s="3849" t="n"/>
      <c r="M329" s="3849" t="n"/>
      <c r="N329" s="3849" t="n"/>
      <c r="O329" s="3849" t="n"/>
      <c r="P329" s="367" t="n"/>
      <c r="Q329" s="3849" t="n"/>
      <c r="R329" s="3849" t="n"/>
      <c r="S329" s="3849" t="n"/>
      <c r="T329" s="3849" t="n"/>
      <c r="U329" s="3849" t="n"/>
      <c r="V329" s="3849" t="n"/>
      <c r="W329" s="3849" t="n"/>
      <c r="X329" s="3849" t="n"/>
      <c r="Y329" s="3849" t="n"/>
      <c r="Z329" s="3849" t="n"/>
      <c r="AA329" s="3849" t="n"/>
      <c r="AB329" s="3849" t="n"/>
      <c r="AC329" s="3849" t="n"/>
      <c r="AD329" s="3849" t="n"/>
      <c r="AE329" s="3849" t="n"/>
      <c r="AF329" s="3849" t="n"/>
      <c r="AG329" s="3849" t="n"/>
      <c r="AH329" s="3849" t="n"/>
      <c r="AI329" s="3849" t="n"/>
      <c r="AJ329" s="3849" t="n"/>
      <c r="AK329" s="3849" t="n"/>
      <c r="AL329" s="3849" t="n"/>
      <c r="AM329" s="3849" t="n"/>
      <c r="AN329" s="3849" t="n"/>
      <c r="AO329" s="3849" t="n"/>
      <c r="AP329" s="3849" t="n"/>
      <c r="AQ329" s="3849" t="n"/>
      <c r="AR329" s="3849" t="n"/>
      <c r="AS329" s="3849" t="n"/>
      <c r="AT329" s="3849" t="n"/>
      <c r="AU329" s="3849" t="n"/>
      <c r="AV329" s="3849" t="n"/>
      <c r="AW329" s="3849" t="n"/>
      <c r="AX329" s="3849" t="n"/>
      <c r="AY329" s="3849" t="n"/>
      <c r="AZ329" s="3849" t="n"/>
      <c r="BA329" s="367" t="n"/>
      <c r="BB329" s="362" t="n"/>
    </row>
    <row customFormat="1" customHeight="1" ht="30" r="330" s="364">
      <c r="A330" s="366" t="n"/>
      <c r="B330" s="367" t="n"/>
      <c r="C330" s="368" t="n"/>
      <c r="D330" s="3849" t="n"/>
      <c r="E330" s="3849" t="n"/>
      <c r="F330" s="3849" t="n"/>
      <c r="G330" s="3849" t="n"/>
      <c r="H330" s="3849" t="n"/>
      <c r="I330" s="3849" t="n"/>
      <c r="J330" s="3849" t="n"/>
      <c r="K330" s="3849" t="n"/>
      <c r="L330" s="3849" t="n"/>
      <c r="M330" s="3849" t="n"/>
      <c r="N330" s="3849" t="n"/>
      <c r="O330" s="3849" t="n"/>
      <c r="P330" s="367" t="n"/>
      <c r="Q330" s="3849" t="n"/>
      <c r="R330" s="3849" t="n"/>
      <c r="S330" s="3849" t="n"/>
      <c r="T330" s="3849" t="n"/>
      <c r="U330" s="3849" t="n"/>
      <c r="V330" s="3849" t="n"/>
      <c r="W330" s="3849" t="n"/>
      <c r="X330" s="3849" t="n"/>
      <c r="Y330" s="3849" t="n"/>
      <c r="Z330" s="3849" t="n"/>
      <c r="AA330" s="3849" t="n"/>
      <c r="AB330" s="3849" t="n"/>
      <c r="AC330" s="3849" t="n"/>
      <c r="AD330" s="3849" t="n"/>
      <c r="AE330" s="3849" t="n"/>
      <c r="AF330" s="3849" t="n"/>
      <c r="AG330" s="3849" t="n"/>
      <c r="AH330" s="3849" t="n"/>
      <c r="AI330" s="3849" t="n"/>
      <c r="AJ330" s="3849" t="n"/>
      <c r="AK330" s="3849" t="n"/>
      <c r="AL330" s="3849" t="n"/>
      <c r="AM330" s="3849" t="n"/>
      <c r="AN330" s="3849" t="n"/>
      <c r="AO330" s="3849" t="n"/>
      <c r="AP330" s="3849" t="n"/>
      <c r="AQ330" s="3849" t="n"/>
      <c r="AR330" s="3849" t="n"/>
      <c r="AS330" s="3849" t="n"/>
      <c r="AT330" s="3849" t="n"/>
      <c r="AU330" s="3849" t="n"/>
      <c r="AV330" s="3849" t="n"/>
      <c r="AW330" s="3849" t="n"/>
      <c r="AX330" s="3849" t="n"/>
      <c r="AY330" s="3849" t="n"/>
      <c r="AZ330" s="3849" t="n"/>
      <c r="BA330" s="367" t="n"/>
      <c r="BB330" s="362" t="n"/>
    </row>
    <row customFormat="1" customHeight="1" ht="30" r="331" s="363">
      <c r="A331" s="366" t="n"/>
      <c r="B331" s="367" t="n"/>
      <c r="C331" s="368" t="n"/>
      <c r="D331" s="3849" t="n"/>
      <c r="E331" s="3849" t="n"/>
      <c r="F331" s="3849" t="n"/>
      <c r="G331" s="3849" t="n"/>
      <c r="H331" s="3849" t="n"/>
      <c r="I331" s="3849" t="n"/>
      <c r="J331" s="3849" t="n"/>
      <c r="K331" s="3849" t="n"/>
      <c r="L331" s="3849" t="n"/>
      <c r="M331" s="3849" t="n"/>
      <c r="N331" s="3849" t="n"/>
      <c r="O331" s="3849" t="n"/>
      <c r="P331" s="367" t="n"/>
      <c r="Q331" s="3849" t="n"/>
      <c r="R331" s="3849" t="n"/>
      <c r="S331" s="3849" t="n"/>
      <c r="T331" s="3849" t="n"/>
      <c r="U331" s="3849" t="n"/>
      <c r="V331" s="3849" t="n"/>
      <c r="W331" s="3849" t="n"/>
      <c r="X331" s="3849" t="n"/>
      <c r="Y331" s="3849" t="n"/>
      <c r="Z331" s="3849" t="n"/>
      <c r="AA331" s="3849" t="n"/>
      <c r="AB331" s="3849" t="n"/>
      <c r="AC331" s="3849" t="n"/>
      <c r="AD331" s="3849" t="n"/>
      <c r="AE331" s="3849" t="n"/>
      <c r="AF331" s="3849" t="n"/>
      <c r="AG331" s="3849" t="n"/>
      <c r="AH331" s="3849" t="n"/>
      <c r="AI331" s="3849" t="n"/>
      <c r="AJ331" s="3849" t="n"/>
      <c r="AK331" s="3849" t="n"/>
      <c r="AL331" s="3849" t="n"/>
      <c r="AM331" s="3849" t="n"/>
      <c r="AN331" s="3849" t="n"/>
      <c r="AO331" s="3849" t="n"/>
      <c r="AP331" s="3849" t="n"/>
      <c r="AQ331" s="3849" t="n"/>
      <c r="AR331" s="3849" t="n"/>
      <c r="AS331" s="3849" t="n"/>
      <c r="AT331" s="3849" t="n"/>
      <c r="AU331" s="3849" t="n"/>
      <c r="AV331" s="3849" t="n"/>
      <c r="AW331" s="3849" t="n"/>
      <c r="AX331" s="3849" t="n"/>
      <c r="AY331" s="3849" t="n"/>
      <c r="AZ331" s="3849" t="n"/>
      <c r="BA331" s="367" t="n"/>
      <c r="BB331" s="362" t="n"/>
    </row>
    <row customFormat="1" customHeight="1" ht="30" r="332" s="363">
      <c r="A332" s="366" t="n"/>
      <c r="B332" s="367" t="n"/>
      <c r="C332" s="368" t="n"/>
      <c r="D332" s="3849" t="n"/>
      <c r="E332" s="3849" t="n"/>
      <c r="F332" s="3849" t="n"/>
      <c r="G332" s="3849" t="n"/>
      <c r="H332" s="3849" t="n"/>
      <c r="I332" s="3849" t="n"/>
      <c r="J332" s="3849" t="n"/>
      <c r="K332" s="3849" t="n"/>
      <c r="L332" s="3849" t="n"/>
      <c r="M332" s="3849" t="n"/>
      <c r="N332" s="3849" t="n"/>
      <c r="O332" s="3849" t="n"/>
      <c r="P332" s="367" t="n"/>
      <c r="Q332" s="3849" t="n"/>
      <c r="R332" s="3849" t="n"/>
      <c r="S332" s="3849" t="n"/>
      <c r="T332" s="3849" t="n"/>
      <c r="U332" s="3849" t="n"/>
      <c r="V332" s="3849" t="n"/>
      <c r="W332" s="3849" t="n"/>
      <c r="X332" s="3849" t="n"/>
      <c r="Y332" s="3849" t="n"/>
      <c r="Z332" s="3849" t="n"/>
      <c r="AA332" s="3849" t="n"/>
      <c r="AB332" s="3849" t="n"/>
      <c r="AC332" s="3849" t="n"/>
      <c r="AD332" s="3849" t="n"/>
      <c r="AE332" s="3849" t="n"/>
      <c r="AF332" s="3849" t="n"/>
      <c r="AG332" s="3849" t="n"/>
      <c r="AH332" s="3849" t="n"/>
      <c r="AI332" s="3849" t="n"/>
      <c r="AJ332" s="3849" t="n"/>
      <c r="AK332" s="3849" t="n"/>
      <c r="AL332" s="3849" t="n"/>
      <c r="AM332" s="3849" t="n"/>
      <c r="AN332" s="3849" t="n"/>
      <c r="AO332" s="3849" t="n"/>
      <c r="AP332" s="3849" t="n"/>
      <c r="AQ332" s="3849" t="n"/>
      <c r="AR332" s="3849" t="n"/>
      <c r="AS332" s="3849" t="n"/>
      <c r="AT332" s="3849" t="n"/>
      <c r="AU332" s="3849" t="n"/>
      <c r="AV332" s="3849" t="n"/>
      <c r="AW332" s="3849" t="n"/>
      <c r="AX332" s="3849" t="n"/>
      <c r="AY332" s="3849" t="n"/>
      <c r="AZ332" s="3849" t="n"/>
      <c r="BA332" s="367" t="n"/>
      <c r="BB332" s="362" t="n"/>
    </row>
    <row customFormat="1" customHeight="1" ht="30" r="333" s="363">
      <c r="A333" s="366" t="n"/>
      <c r="B333" s="367" t="n"/>
      <c r="C333" s="368" t="n"/>
      <c r="D333" s="3849" t="n"/>
      <c r="E333" s="3849" t="n"/>
      <c r="F333" s="3849" t="n"/>
      <c r="G333" s="3849" t="n"/>
      <c r="H333" s="3849" t="n"/>
      <c r="I333" s="3849" t="n"/>
      <c r="J333" s="3849" t="n"/>
      <c r="K333" s="3849" t="n"/>
      <c r="L333" s="3849" t="n"/>
      <c r="M333" s="3849" t="n"/>
      <c r="N333" s="3849" t="n"/>
      <c r="O333" s="3849" t="n"/>
      <c r="P333" s="367" t="n"/>
      <c r="Q333" s="3849" t="n"/>
      <c r="R333" s="3849" t="n"/>
      <c r="S333" s="3849" t="n"/>
      <c r="T333" s="3849" t="n"/>
      <c r="U333" s="3849" t="n"/>
      <c r="V333" s="3849" t="n"/>
      <c r="W333" s="3849" t="n"/>
      <c r="X333" s="3849" t="n"/>
      <c r="Y333" s="3849" t="n"/>
      <c r="Z333" s="3849" t="n"/>
      <c r="AA333" s="3849" t="n"/>
      <c r="AB333" s="3849" t="n"/>
      <c r="AC333" s="3849" t="n"/>
      <c r="AD333" s="3849" t="n"/>
      <c r="AE333" s="3849" t="n"/>
      <c r="AF333" s="3849" t="n"/>
      <c r="AG333" s="3849" t="n"/>
      <c r="AH333" s="3849" t="n"/>
      <c r="AI333" s="3849" t="n"/>
      <c r="AJ333" s="3849" t="n"/>
      <c r="AK333" s="3849" t="n"/>
      <c r="AL333" s="3849" t="n"/>
      <c r="AM333" s="3849" t="n"/>
      <c r="AN333" s="3849" t="n"/>
      <c r="AO333" s="3849" t="n"/>
      <c r="AP333" s="3849" t="n"/>
      <c r="AQ333" s="3849" t="n"/>
      <c r="AR333" s="3849" t="n"/>
      <c r="AS333" s="3849" t="n"/>
      <c r="AT333" s="3849" t="n"/>
      <c r="AU333" s="3849" t="n"/>
      <c r="AV333" s="3849" t="n"/>
      <c r="AW333" s="3849" t="n"/>
      <c r="AX333" s="3849" t="n"/>
      <c r="AY333" s="3849" t="n"/>
      <c r="AZ333" s="3849" t="n"/>
      <c r="BA333" s="367" t="n"/>
      <c r="BB333" s="362" t="n"/>
    </row>
    <row customFormat="1" customHeight="1" ht="30" r="334" s="363">
      <c r="A334" s="366" t="n"/>
      <c r="B334" s="367" t="n"/>
      <c r="C334" s="368" t="n"/>
      <c r="D334" s="3849" t="n"/>
      <c r="E334" s="3849" t="n"/>
      <c r="F334" s="3849" t="n"/>
      <c r="G334" s="3849" t="n"/>
      <c r="H334" s="3849" t="n"/>
      <c r="I334" s="3849" t="n"/>
      <c r="J334" s="3849" t="n"/>
      <c r="K334" s="3849" t="n"/>
      <c r="L334" s="3849" t="n"/>
      <c r="M334" s="3849" t="n"/>
      <c r="N334" s="3849" t="n"/>
      <c r="O334" s="3849" t="n"/>
      <c r="P334" s="367" t="n"/>
      <c r="Q334" s="3849" t="n"/>
      <c r="R334" s="3849" t="n"/>
      <c r="S334" s="3849" t="n"/>
      <c r="T334" s="3849" t="n"/>
      <c r="U334" s="3849" t="n"/>
      <c r="V334" s="3849" t="n"/>
      <c r="W334" s="3849" t="n"/>
      <c r="X334" s="3849" t="n"/>
      <c r="Y334" s="3849" t="n"/>
      <c r="Z334" s="3849" t="n"/>
      <c r="AA334" s="3849" t="n"/>
      <c r="AB334" s="3849" t="n"/>
      <c r="AC334" s="3849" t="n"/>
      <c r="AD334" s="3849" t="n"/>
      <c r="AE334" s="3849" t="n"/>
      <c r="AF334" s="3849" t="n"/>
      <c r="AG334" s="3849" t="n"/>
      <c r="AH334" s="3849" t="n"/>
      <c r="AI334" s="3849" t="n"/>
      <c r="AJ334" s="3849" t="n"/>
      <c r="AK334" s="3849" t="n"/>
      <c r="AL334" s="3849" t="n"/>
      <c r="AM334" s="3849" t="n"/>
      <c r="AN334" s="3849" t="n"/>
      <c r="AO334" s="3849" t="n"/>
      <c r="AP334" s="3849" t="n"/>
      <c r="AQ334" s="3849" t="n"/>
      <c r="AR334" s="3849" t="n"/>
      <c r="AS334" s="3849" t="n"/>
      <c r="AT334" s="3849" t="n"/>
      <c r="AU334" s="3849" t="n"/>
      <c r="AV334" s="3849" t="n"/>
      <c r="AW334" s="3849" t="n"/>
      <c r="AX334" s="3849" t="n"/>
      <c r="AY334" s="3849" t="n"/>
      <c r="AZ334" s="3849" t="n"/>
      <c r="BA334" s="367" t="n"/>
      <c r="BB334" s="362" t="n"/>
    </row>
    <row customFormat="1" customHeight="1" ht="30" r="335" s="363">
      <c r="A335" s="366" t="n"/>
      <c r="B335" s="367" t="n"/>
      <c r="C335" s="368" t="n"/>
      <c r="D335" s="3849" t="n"/>
      <c r="E335" s="3849" t="n"/>
      <c r="F335" s="3849" t="n"/>
      <c r="G335" s="3849" t="n"/>
      <c r="H335" s="3849" t="n"/>
      <c r="I335" s="3849" t="n"/>
      <c r="J335" s="3849" t="n"/>
      <c r="K335" s="3849" t="n"/>
      <c r="L335" s="3849" t="n"/>
      <c r="M335" s="3849" t="n"/>
      <c r="N335" s="3849" t="n"/>
      <c r="O335" s="3849" t="n"/>
      <c r="P335" s="367" t="n"/>
      <c r="Q335" s="3849" t="n"/>
      <c r="R335" s="3849" t="n"/>
      <c r="S335" s="3849" t="n"/>
      <c r="T335" s="3849" t="n"/>
      <c r="U335" s="3849" t="n"/>
      <c r="V335" s="3849" t="n"/>
      <c r="W335" s="3849" t="n"/>
      <c r="X335" s="3849" t="n"/>
      <c r="Y335" s="3849" t="n"/>
      <c r="Z335" s="3849" t="n"/>
      <c r="AA335" s="3849" t="n"/>
      <c r="AB335" s="3849" t="n"/>
      <c r="AC335" s="3849" t="n"/>
      <c r="AD335" s="3849" t="n"/>
      <c r="AE335" s="3849" t="n"/>
      <c r="AF335" s="3849" t="n"/>
      <c r="AG335" s="3849" t="n"/>
      <c r="AH335" s="3849" t="n"/>
      <c r="AI335" s="3849" t="n"/>
      <c r="AJ335" s="3849" t="n"/>
      <c r="AK335" s="3849" t="n"/>
      <c r="AL335" s="3849" t="n"/>
      <c r="AM335" s="3849" t="n"/>
      <c r="AN335" s="3849" t="n"/>
      <c r="AO335" s="3849" t="n"/>
      <c r="AP335" s="3849" t="n"/>
      <c r="AQ335" s="3849" t="n"/>
      <c r="AR335" s="3849" t="n"/>
      <c r="AS335" s="3849" t="n"/>
      <c r="AT335" s="3849" t="n"/>
      <c r="AU335" s="3849" t="n"/>
      <c r="AV335" s="3849" t="n"/>
      <c r="AW335" s="3849" t="n"/>
      <c r="AX335" s="3849" t="n"/>
      <c r="AY335" s="3849" t="n"/>
      <c r="AZ335" s="3849" t="n"/>
      <c r="BA335" s="367" t="n"/>
      <c r="BB335" s="362" t="n"/>
    </row>
    <row customFormat="1" customHeight="1" ht="30" r="336" s="363">
      <c r="A336" s="366" t="n"/>
      <c r="B336" s="367" t="n"/>
      <c r="C336" s="368" t="n"/>
      <c r="D336" s="3849" t="n"/>
      <c r="E336" s="3849" t="n"/>
      <c r="F336" s="3849" t="n"/>
      <c r="G336" s="3849" t="n"/>
      <c r="H336" s="3849" t="n"/>
      <c r="I336" s="3849" t="n"/>
      <c r="J336" s="3849" t="n"/>
      <c r="K336" s="3849" t="n"/>
      <c r="L336" s="3849" t="n"/>
      <c r="M336" s="3849" t="n"/>
      <c r="N336" s="3849" t="n"/>
      <c r="O336" s="3849" t="n"/>
      <c r="P336" s="367" t="n"/>
      <c r="Q336" s="3849" t="n"/>
      <c r="R336" s="3849" t="n"/>
      <c r="S336" s="3849" t="n"/>
      <c r="T336" s="3849" t="n"/>
      <c r="U336" s="3849" t="n"/>
      <c r="V336" s="3849" t="n"/>
      <c r="W336" s="3849" t="n"/>
      <c r="X336" s="3849" t="n"/>
      <c r="Y336" s="3849" t="n"/>
      <c r="Z336" s="3849" t="n"/>
      <c r="AA336" s="3849" t="n"/>
      <c r="AB336" s="3849" t="n"/>
      <c r="AC336" s="3849" t="n"/>
      <c r="AD336" s="3849" t="n"/>
      <c r="AE336" s="3849" t="n"/>
      <c r="AF336" s="3849" t="n"/>
      <c r="AG336" s="3849" t="n"/>
      <c r="AH336" s="3849" t="n"/>
      <c r="AI336" s="3849" t="n"/>
      <c r="AJ336" s="3849" t="n"/>
      <c r="AK336" s="3849" t="n"/>
      <c r="AL336" s="3849" t="n"/>
      <c r="AM336" s="3849" t="n"/>
      <c r="AN336" s="3849" t="n"/>
      <c r="AO336" s="3849" t="n"/>
      <c r="AP336" s="3849" t="n"/>
      <c r="AQ336" s="3849" t="n"/>
      <c r="AR336" s="3849" t="n"/>
      <c r="AS336" s="3849" t="n"/>
      <c r="AT336" s="3849" t="n"/>
      <c r="AU336" s="3849" t="n"/>
      <c r="AV336" s="3849" t="n"/>
      <c r="AW336" s="3849" t="n"/>
      <c r="AX336" s="3849" t="n"/>
      <c r="AY336" s="3849" t="n"/>
      <c r="AZ336" s="3849" t="n"/>
      <c r="BA336" s="367" t="n"/>
      <c r="BB336" s="362" t="n"/>
    </row>
    <row customFormat="1" customHeight="1" ht="30" r="337" s="363">
      <c r="A337" s="366" t="n"/>
      <c r="B337" s="367" t="n"/>
      <c r="C337" s="368" t="n"/>
      <c r="D337" s="3849" t="n"/>
      <c r="E337" s="3849" t="n"/>
      <c r="F337" s="3849" t="n"/>
      <c r="G337" s="3849" t="n"/>
      <c r="H337" s="3849" t="n"/>
      <c r="I337" s="3849" t="n"/>
      <c r="J337" s="3849" t="n"/>
      <c r="K337" s="3849" t="n"/>
      <c r="L337" s="3849" t="n"/>
      <c r="M337" s="3849" t="n"/>
      <c r="N337" s="3849" t="n"/>
      <c r="O337" s="3849" t="n"/>
      <c r="P337" s="367" t="n"/>
      <c r="Q337" s="3849" t="n"/>
      <c r="R337" s="3849" t="n"/>
      <c r="S337" s="3849" t="n"/>
      <c r="T337" s="3849" t="n"/>
      <c r="U337" s="3849" t="n"/>
      <c r="V337" s="3849" t="n"/>
      <c r="W337" s="3849" t="n"/>
      <c r="X337" s="3849" t="n"/>
      <c r="Y337" s="3849" t="n"/>
      <c r="Z337" s="3849" t="n"/>
      <c r="AA337" s="3849" t="n"/>
      <c r="AB337" s="3849" t="n"/>
      <c r="AC337" s="3849" t="n"/>
      <c r="AD337" s="3849" t="n"/>
      <c r="AE337" s="3849" t="n"/>
      <c r="AF337" s="3849" t="n"/>
      <c r="AG337" s="3849" t="n"/>
      <c r="AH337" s="3849" t="n"/>
      <c r="AI337" s="3849" t="n"/>
      <c r="AJ337" s="3849" t="n"/>
      <c r="AK337" s="3849" t="n"/>
      <c r="AL337" s="3849" t="n"/>
      <c r="AM337" s="3849" t="n"/>
      <c r="AN337" s="3849" t="n"/>
      <c r="AO337" s="3849" t="n"/>
      <c r="AP337" s="3849" t="n"/>
      <c r="AQ337" s="3849" t="n"/>
      <c r="AR337" s="3849" t="n"/>
      <c r="AS337" s="3849" t="n"/>
      <c r="AT337" s="3849" t="n"/>
      <c r="AU337" s="3849" t="n"/>
      <c r="AV337" s="3849" t="n"/>
      <c r="AW337" s="3849" t="n"/>
      <c r="AX337" s="3849" t="n"/>
      <c r="AY337" s="3849" t="n"/>
      <c r="AZ337" s="3849" t="n"/>
      <c r="BA337" s="367" t="n"/>
      <c r="BB337" s="362" t="n"/>
    </row>
    <row customFormat="1" customHeight="1" ht="30" r="338" s="363">
      <c r="A338" s="366" t="n"/>
      <c r="B338" s="367" t="n"/>
      <c r="C338" s="368" t="n"/>
      <c r="D338" s="3849" t="n"/>
      <c r="E338" s="3849" t="n"/>
      <c r="F338" s="3849" t="n"/>
      <c r="G338" s="3849" t="n"/>
      <c r="H338" s="3849" t="n"/>
      <c r="I338" s="3849" t="n"/>
      <c r="J338" s="3849" t="n"/>
      <c r="K338" s="3849" t="n"/>
      <c r="L338" s="3849" t="n"/>
      <c r="M338" s="3849" t="n"/>
      <c r="N338" s="3849" t="n"/>
      <c r="O338" s="3849" t="n"/>
      <c r="P338" s="367" t="n"/>
      <c r="Q338" s="3849" t="n"/>
      <c r="R338" s="3849" t="n"/>
      <c r="S338" s="3849" t="n"/>
      <c r="T338" s="3849" t="n"/>
      <c r="U338" s="3849" t="n"/>
      <c r="V338" s="3849" t="n"/>
      <c r="W338" s="3849" t="n"/>
      <c r="X338" s="3849" t="n"/>
      <c r="Y338" s="3849" t="n"/>
      <c r="Z338" s="3849" t="n"/>
      <c r="AA338" s="3849" t="n"/>
      <c r="AB338" s="3849" t="n"/>
      <c r="AC338" s="3849" t="n"/>
      <c r="AD338" s="3849" t="n"/>
      <c r="AE338" s="3849" t="n"/>
      <c r="AF338" s="3849" t="n"/>
      <c r="AG338" s="3849" t="n"/>
      <c r="AH338" s="3849" t="n"/>
      <c r="AI338" s="3849" t="n"/>
      <c r="AJ338" s="3849" t="n"/>
      <c r="AK338" s="3849" t="n"/>
      <c r="AL338" s="3849" t="n"/>
      <c r="AM338" s="3849" t="n"/>
      <c r="AN338" s="3849" t="n"/>
      <c r="AO338" s="3849" t="n"/>
      <c r="AP338" s="3849" t="n"/>
      <c r="AQ338" s="3849" t="n"/>
      <c r="AR338" s="3849" t="n"/>
      <c r="AS338" s="3849" t="n"/>
      <c r="AT338" s="3849" t="n"/>
      <c r="AU338" s="3849" t="n"/>
      <c r="AV338" s="3849" t="n"/>
      <c r="AW338" s="3849" t="n"/>
      <c r="AX338" s="3849" t="n"/>
      <c r="AY338" s="3849" t="n"/>
      <c r="AZ338" s="3849" t="n"/>
      <c r="BA338" s="367" t="n"/>
      <c r="BB338" s="362" t="n"/>
    </row>
    <row customFormat="1" customHeight="1" ht="30" r="339" s="364">
      <c r="A339" s="366" t="n"/>
      <c r="B339" s="367" t="n"/>
      <c r="C339" s="368" t="n"/>
      <c r="D339" s="3849" t="n"/>
      <c r="E339" s="3849" t="n"/>
      <c r="F339" s="3849" t="n"/>
      <c r="G339" s="3849" t="n"/>
      <c r="H339" s="3849" t="n"/>
      <c r="I339" s="3849" t="n"/>
      <c r="J339" s="3849" t="n"/>
      <c r="K339" s="3849" t="n"/>
      <c r="L339" s="3849" t="n"/>
      <c r="M339" s="3849" t="n"/>
      <c r="N339" s="3849" t="n"/>
      <c r="O339" s="3849" t="n"/>
      <c r="P339" s="367" t="n"/>
      <c r="Q339" s="3849" t="n"/>
      <c r="R339" s="3849" t="n"/>
      <c r="S339" s="3849" t="n"/>
      <c r="T339" s="3849" t="n"/>
      <c r="U339" s="3849" t="n"/>
      <c r="V339" s="3849" t="n"/>
      <c r="W339" s="3849" t="n"/>
      <c r="X339" s="3849" t="n"/>
      <c r="Y339" s="3849" t="n"/>
      <c r="Z339" s="3849" t="n"/>
      <c r="AA339" s="3849" t="n"/>
      <c r="AB339" s="3849" t="n"/>
      <c r="AC339" s="3849" t="n"/>
      <c r="AD339" s="3849" t="n"/>
      <c r="AE339" s="3849" t="n"/>
      <c r="AF339" s="3849" t="n"/>
      <c r="AG339" s="3849" t="n"/>
      <c r="AH339" s="3849" t="n"/>
      <c r="AI339" s="3849" t="n"/>
      <c r="AJ339" s="3849" t="n"/>
      <c r="AK339" s="3849" t="n"/>
      <c r="AL339" s="3849" t="n"/>
      <c r="AM339" s="3849" t="n"/>
      <c r="AN339" s="3849" t="n"/>
      <c r="AO339" s="3849" t="n"/>
      <c r="AP339" s="3849" t="n"/>
      <c r="AQ339" s="3849" t="n"/>
      <c r="AR339" s="3849" t="n"/>
      <c r="AS339" s="3849" t="n"/>
      <c r="AT339" s="3849" t="n"/>
      <c r="AU339" s="3849" t="n"/>
      <c r="AV339" s="3849" t="n"/>
      <c r="AW339" s="3849" t="n"/>
      <c r="AX339" s="3849" t="n"/>
      <c r="AY339" s="3849" t="n"/>
      <c r="AZ339" s="3849" t="n"/>
      <c r="BA339" s="367" t="n"/>
      <c r="BB339" s="362" t="n"/>
    </row>
    <row customFormat="1" customHeight="1" ht="30" r="340" s="363">
      <c r="A340" s="366" t="n"/>
      <c r="B340" s="367" t="n"/>
      <c r="C340" s="368" t="n"/>
      <c r="D340" s="3849" t="n"/>
      <c r="E340" s="3849" t="n"/>
      <c r="F340" s="3849" t="n"/>
      <c r="G340" s="3849" t="n"/>
      <c r="H340" s="3849" t="n"/>
      <c r="I340" s="3849" t="n"/>
      <c r="J340" s="3849" t="n"/>
      <c r="K340" s="3849" t="n"/>
      <c r="L340" s="3849" t="n"/>
      <c r="M340" s="3849" t="n"/>
      <c r="N340" s="3849" t="n"/>
      <c r="O340" s="3849" t="n"/>
      <c r="P340" s="367" t="n"/>
      <c r="Q340" s="3849" t="n"/>
      <c r="R340" s="3849" t="n"/>
      <c r="S340" s="3849" t="n"/>
      <c r="T340" s="3849" t="n"/>
      <c r="U340" s="3849" t="n"/>
      <c r="V340" s="3849" t="n"/>
      <c r="W340" s="3849" t="n"/>
      <c r="X340" s="3849" t="n"/>
      <c r="Y340" s="3849" t="n"/>
      <c r="Z340" s="3849" t="n"/>
      <c r="AA340" s="3849" t="n"/>
      <c r="AB340" s="3849" t="n"/>
      <c r="AC340" s="3849" t="n"/>
      <c r="AD340" s="3849" t="n"/>
      <c r="AE340" s="3849" t="n"/>
      <c r="AF340" s="3849" t="n"/>
      <c r="AG340" s="3849" t="n"/>
      <c r="AH340" s="3849" t="n"/>
      <c r="AI340" s="3849" t="n"/>
      <c r="AJ340" s="3849" t="n"/>
      <c r="AK340" s="3849" t="n"/>
      <c r="AL340" s="3849" t="n"/>
      <c r="AM340" s="3849" t="n"/>
      <c r="AN340" s="3849" t="n"/>
      <c r="AO340" s="3849" t="n"/>
      <c r="AP340" s="3849" t="n"/>
      <c r="AQ340" s="3849" t="n"/>
      <c r="AR340" s="3849" t="n"/>
      <c r="AS340" s="3849" t="n"/>
      <c r="AT340" s="3849" t="n"/>
      <c r="AU340" s="3849" t="n"/>
      <c r="AV340" s="3849" t="n"/>
      <c r="AW340" s="3849" t="n"/>
      <c r="AX340" s="3849" t="n"/>
      <c r="AY340" s="3849" t="n"/>
      <c r="AZ340" s="3849" t="n"/>
      <c r="BA340" s="367" t="n"/>
      <c r="BB340" s="362" t="n"/>
    </row>
    <row customFormat="1" customHeight="1" ht="30" r="341" s="363">
      <c r="A341" s="366" t="n"/>
      <c r="B341" s="367" t="n"/>
      <c r="C341" s="368" t="n"/>
      <c r="D341" s="3849" t="n"/>
      <c r="E341" s="3849" t="n"/>
      <c r="F341" s="3849" t="n"/>
      <c r="G341" s="3849" t="n"/>
      <c r="H341" s="3849" t="n"/>
      <c r="I341" s="3849" t="n"/>
      <c r="J341" s="3849" t="n"/>
      <c r="K341" s="3849" t="n"/>
      <c r="L341" s="3849" t="n"/>
      <c r="M341" s="3849" t="n"/>
      <c r="N341" s="3849" t="n"/>
      <c r="O341" s="3849" t="n"/>
      <c r="P341" s="367" t="n"/>
      <c r="Q341" s="3849" t="n"/>
      <c r="R341" s="3849" t="n"/>
      <c r="S341" s="3849" t="n"/>
      <c r="T341" s="3849" t="n"/>
      <c r="U341" s="3849" t="n"/>
      <c r="V341" s="3849" t="n"/>
      <c r="W341" s="3849" t="n"/>
      <c r="X341" s="3849" t="n"/>
      <c r="Y341" s="3849" t="n"/>
      <c r="Z341" s="3849" t="n"/>
      <c r="AA341" s="3849" t="n"/>
      <c r="AB341" s="3849" t="n"/>
      <c r="AC341" s="3849" t="n"/>
      <c r="AD341" s="3849" t="n"/>
      <c r="AE341" s="3849" t="n"/>
      <c r="AF341" s="3849" t="n"/>
      <c r="AG341" s="3849" t="n"/>
      <c r="AH341" s="3849" t="n"/>
      <c r="AI341" s="3849" t="n"/>
      <c r="AJ341" s="3849" t="n"/>
      <c r="AK341" s="3849" t="n"/>
      <c r="AL341" s="3849" t="n"/>
      <c r="AM341" s="3849" t="n"/>
      <c r="AN341" s="3849" t="n"/>
      <c r="AO341" s="3849" t="n"/>
      <c r="AP341" s="3849" t="n"/>
      <c r="AQ341" s="3849" t="n"/>
      <c r="AR341" s="3849" t="n"/>
      <c r="AS341" s="3849" t="n"/>
      <c r="AT341" s="3849" t="n"/>
      <c r="AU341" s="3849" t="n"/>
      <c r="AV341" s="3849" t="n"/>
      <c r="AW341" s="3849" t="n"/>
      <c r="AX341" s="3849" t="n"/>
      <c r="AY341" s="3849" t="n"/>
      <c r="AZ341" s="3849" t="n"/>
      <c r="BA341" s="367" t="n"/>
      <c r="BB341" s="362" t="n"/>
    </row>
    <row customFormat="1" r="342" s="364">
      <c r="A342" s="366" t="n"/>
      <c r="B342" s="367" t="n"/>
      <c r="C342" s="368" t="n"/>
      <c r="D342" s="3849" t="n"/>
      <c r="E342" s="3849" t="n"/>
      <c r="F342" s="3849" t="n"/>
      <c r="G342" s="3849" t="n"/>
      <c r="H342" s="3849" t="n"/>
      <c r="I342" s="3849" t="n"/>
      <c r="J342" s="3849" t="n"/>
      <c r="K342" s="3849" t="n"/>
      <c r="L342" s="3849" t="n"/>
      <c r="M342" s="3849" t="n"/>
      <c r="N342" s="3849" t="n"/>
      <c r="O342" s="3849" t="n"/>
      <c r="P342" s="367" t="n"/>
      <c r="Q342" s="3849" t="n"/>
      <c r="R342" s="3849" t="n"/>
      <c r="S342" s="3849" t="n"/>
      <c r="T342" s="3849" t="n"/>
      <c r="U342" s="3849" t="n"/>
      <c r="V342" s="3849" t="n"/>
      <c r="W342" s="3849" t="n"/>
      <c r="X342" s="3849" t="n"/>
      <c r="Y342" s="3849" t="n"/>
      <c r="Z342" s="3849" t="n"/>
      <c r="AA342" s="3849" t="n"/>
      <c r="AB342" s="3849" t="n"/>
      <c r="AC342" s="3849" t="n"/>
      <c r="AD342" s="3849" t="n"/>
      <c r="AE342" s="3849" t="n"/>
      <c r="AF342" s="3849" t="n"/>
      <c r="AG342" s="3849" t="n"/>
      <c r="AH342" s="3849" t="n"/>
      <c r="AI342" s="3849" t="n"/>
      <c r="AJ342" s="3849" t="n"/>
      <c r="AK342" s="3849" t="n"/>
      <c r="AL342" s="3849" t="n"/>
      <c r="AM342" s="3849" t="n"/>
      <c r="AN342" s="3849" t="n"/>
      <c r="AO342" s="3849" t="n"/>
      <c r="AP342" s="3849" t="n"/>
      <c r="AQ342" s="3849" t="n"/>
      <c r="AR342" s="3849" t="n"/>
      <c r="AS342" s="3849" t="n"/>
      <c r="AT342" s="3849" t="n"/>
      <c r="AU342" s="3849" t="n"/>
      <c r="AV342" s="3849" t="n"/>
      <c r="AW342" s="3849" t="n"/>
      <c r="AX342" s="3849" t="n"/>
      <c r="AY342" s="3849" t="n"/>
      <c r="AZ342" s="3849" t="n"/>
      <c r="BA342" s="367" t="n"/>
      <c r="BB342" s="362" t="n"/>
    </row>
    <row customFormat="1" customHeight="1" ht="30" r="343" s="363">
      <c r="A343" s="366" t="n"/>
      <c r="B343" s="367" t="n"/>
      <c r="C343" s="368" t="n"/>
      <c r="D343" s="3849" t="n"/>
      <c r="E343" s="3849" t="n"/>
      <c r="F343" s="3849" t="n"/>
      <c r="G343" s="3849" t="n"/>
      <c r="H343" s="3849" t="n"/>
      <c r="I343" s="3849" t="n"/>
      <c r="J343" s="3849" t="n"/>
      <c r="K343" s="3849" t="n"/>
      <c r="L343" s="3849" t="n"/>
      <c r="M343" s="3849" t="n"/>
      <c r="N343" s="3849" t="n"/>
      <c r="O343" s="3849" t="n"/>
      <c r="P343" s="367" t="n"/>
      <c r="Q343" s="3849" t="n"/>
      <c r="R343" s="3849" t="n"/>
      <c r="S343" s="3849" t="n"/>
      <c r="T343" s="3849" t="n"/>
      <c r="U343" s="3849" t="n"/>
      <c r="V343" s="3849" t="n"/>
      <c r="W343" s="3849" t="n"/>
      <c r="X343" s="3849" t="n"/>
      <c r="Y343" s="3849" t="n"/>
      <c r="Z343" s="3849" t="n"/>
      <c r="AA343" s="3849" t="n"/>
      <c r="AB343" s="3849" t="n"/>
      <c r="AC343" s="3849" t="n"/>
      <c r="AD343" s="3849" t="n"/>
      <c r="AE343" s="3849" t="n"/>
      <c r="AF343" s="3849" t="n"/>
      <c r="AG343" s="3849" t="n"/>
      <c r="AH343" s="3849" t="n"/>
      <c r="AI343" s="3849" t="n"/>
      <c r="AJ343" s="3849" t="n"/>
      <c r="AK343" s="3849" t="n"/>
      <c r="AL343" s="3849" t="n"/>
      <c r="AM343" s="3849" t="n"/>
      <c r="AN343" s="3849" t="n"/>
      <c r="AO343" s="3849" t="n"/>
      <c r="AP343" s="3849" t="n"/>
      <c r="AQ343" s="3849" t="n"/>
      <c r="AR343" s="3849" t="n"/>
      <c r="AS343" s="3849" t="n"/>
      <c r="AT343" s="3849" t="n"/>
      <c r="AU343" s="3849" t="n"/>
      <c r="AV343" s="3849" t="n"/>
      <c r="AW343" s="3849" t="n"/>
      <c r="AX343" s="3849" t="n"/>
      <c r="AY343" s="3849" t="n"/>
      <c r="AZ343" s="3849" t="n"/>
      <c r="BA343" s="367" t="n"/>
      <c r="BB343" s="362" t="n"/>
    </row>
    <row customFormat="1" customHeight="1" ht="30" r="344" s="363">
      <c r="A344" s="366" t="n"/>
      <c r="B344" s="367" t="n"/>
      <c r="C344" s="368" t="n"/>
      <c r="D344" s="3849" t="n"/>
      <c r="E344" s="3849" t="n"/>
      <c r="F344" s="3849" t="n"/>
      <c r="G344" s="3849" t="n"/>
      <c r="H344" s="3849" t="n"/>
      <c r="I344" s="3849" t="n"/>
      <c r="J344" s="3849" t="n"/>
      <c r="K344" s="3849" t="n"/>
      <c r="L344" s="3849" t="n"/>
      <c r="M344" s="3849" t="n"/>
      <c r="N344" s="3849" t="n"/>
      <c r="O344" s="3849" t="n"/>
      <c r="P344" s="367" t="n"/>
      <c r="Q344" s="3849" t="n"/>
      <c r="R344" s="3849" t="n"/>
      <c r="S344" s="3849" t="n"/>
      <c r="T344" s="3849" t="n"/>
      <c r="U344" s="3849" t="n"/>
      <c r="V344" s="3849" t="n"/>
      <c r="W344" s="3849" t="n"/>
      <c r="X344" s="3849" t="n"/>
      <c r="Y344" s="3849" t="n"/>
      <c r="Z344" s="3849" t="n"/>
      <c r="AA344" s="3849" t="n"/>
      <c r="AB344" s="3849" t="n"/>
      <c r="AC344" s="3849" t="n"/>
      <c r="AD344" s="3849" t="n"/>
      <c r="AE344" s="3849" t="n"/>
      <c r="AF344" s="3849" t="n"/>
      <c r="AG344" s="3849" t="n"/>
      <c r="AH344" s="3849" t="n"/>
      <c r="AI344" s="3849" t="n"/>
      <c r="AJ344" s="3849" t="n"/>
      <c r="AK344" s="3849" t="n"/>
      <c r="AL344" s="3849" t="n"/>
      <c r="AM344" s="3849" t="n"/>
      <c r="AN344" s="3849" t="n"/>
      <c r="AO344" s="3849" t="n"/>
      <c r="AP344" s="3849" t="n"/>
      <c r="AQ344" s="3849" t="n"/>
      <c r="AR344" s="3849" t="n"/>
      <c r="AS344" s="3849" t="n"/>
      <c r="AT344" s="3849" t="n"/>
      <c r="AU344" s="3849" t="n"/>
      <c r="AV344" s="3849" t="n"/>
      <c r="AW344" s="3849" t="n"/>
      <c r="AX344" s="3849" t="n"/>
      <c r="AY344" s="3849" t="n"/>
      <c r="AZ344" s="3849" t="n"/>
      <c r="BA344" s="367" t="n"/>
      <c r="BB344" s="362" t="n"/>
    </row>
    <row customFormat="1" customHeight="1" ht="30" r="345" s="364">
      <c r="A345" s="366" t="n"/>
      <c r="B345" s="367" t="n"/>
      <c r="C345" s="368" t="n"/>
      <c r="D345" s="3849" t="n"/>
      <c r="E345" s="3849" t="n"/>
      <c r="F345" s="3849" t="n"/>
      <c r="G345" s="3849" t="n"/>
      <c r="H345" s="3849" t="n"/>
      <c r="I345" s="3849" t="n"/>
      <c r="J345" s="3849" t="n"/>
      <c r="K345" s="3849" t="n"/>
      <c r="L345" s="3849" t="n"/>
      <c r="M345" s="3849" t="n"/>
      <c r="N345" s="3849" t="n"/>
      <c r="O345" s="3849" t="n"/>
      <c r="P345" s="367" t="n"/>
      <c r="Q345" s="3849" t="n"/>
      <c r="R345" s="3849" t="n"/>
      <c r="S345" s="3849" t="n"/>
      <c r="T345" s="3849" t="n"/>
      <c r="U345" s="3849" t="n"/>
      <c r="V345" s="3849" t="n"/>
      <c r="W345" s="3849" t="n"/>
      <c r="X345" s="3849" t="n"/>
      <c r="Y345" s="3849" t="n"/>
      <c r="Z345" s="3849" t="n"/>
      <c r="AA345" s="3849" t="n"/>
      <c r="AB345" s="3849" t="n"/>
      <c r="AC345" s="3849" t="n"/>
      <c r="AD345" s="3849" t="n"/>
      <c r="AE345" s="3849" t="n"/>
      <c r="AF345" s="3849" t="n"/>
      <c r="AG345" s="3849" t="n"/>
      <c r="AH345" s="3849" t="n"/>
      <c r="AI345" s="3849" t="n"/>
      <c r="AJ345" s="3849" t="n"/>
      <c r="AK345" s="3849" t="n"/>
      <c r="AL345" s="3849" t="n"/>
      <c r="AM345" s="3849" t="n"/>
      <c r="AN345" s="3849" t="n"/>
      <c r="AO345" s="3849" t="n"/>
      <c r="AP345" s="3849" t="n"/>
      <c r="AQ345" s="3849" t="n"/>
      <c r="AR345" s="3849" t="n"/>
      <c r="AS345" s="3849" t="n"/>
      <c r="AT345" s="3849" t="n"/>
      <c r="AU345" s="3849" t="n"/>
      <c r="AV345" s="3849" t="n"/>
      <c r="AW345" s="3849" t="n"/>
      <c r="AX345" s="3849" t="n"/>
      <c r="AY345" s="3849" t="n"/>
      <c r="AZ345" s="3849" t="n"/>
      <c r="BA345" s="367" t="n"/>
      <c r="BB345" s="362" t="n"/>
    </row>
    <row customFormat="1" customHeight="1" ht="30" r="346" s="364">
      <c r="A346" s="366" t="n"/>
      <c r="B346" s="367" t="n"/>
      <c r="C346" s="368" t="n"/>
      <c r="D346" s="3849" t="n"/>
      <c r="E346" s="3849" t="n"/>
      <c r="F346" s="3849" t="n"/>
      <c r="G346" s="3849" t="n"/>
      <c r="H346" s="3849" t="n"/>
      <c r="I346" s="3849" t="n"/>
      <c r="J346" s="3849" t="n"/>
      <c r="K346" s="3849" t="n"/>
      <c r="L346" s="3849" t="n"/>
      <c r="M346" s="3849" t="n"/>
      <c r="N346" s="3849" t="n"/>
      <c r="O346" s="3849" t="n"/>
      <c r="P346" s="367" t="n"/>
      <c r="Q346" s="3849" t="n"/>
      <c r="R346" s="3849" t="n"/>
      <c r="S346" s="3849" t="n"/>
      <c r="T346" s="3849" t="n"/>
      <c r="U346" s="3849" t="n"/>
      <c r="V346" s="3849" t="n"/>
      <c r="W346" s="3849" t="n"/>
      <c r="X346" s="3849" t="n"/>
      <c r="Y346" s="3849" t="n"/>
      <c r="Z346" s="3849" t="n"/>
      <c r="AA346" s="3849" t="n"/>
      <c r="AB346" s="3849" t="n"/>
      <c r="AC346" s="3849" t="n"/>
      <c r="AD346" s="3849" t="n"/>
      <c r="AE346" s="3849" t="n"/>
      <c r="AF346" s="3849" t="n"/>
      <c r="AG346" s="3849" t="n"/>
      <c r="AH346" s="3849" t="n"/>
      <c r="AI346" s="3849" t="n"/>
      <c r="AJ346" s="3849" t="n"/>
      <c r="AK346" s="3849" t="n"/>
      <c r="AL346" s="3849" t="n"/>
      <c r="AM346" s="3849" t="n"/>
      <c r="AN346" s="3849" t="n"/>
      <c r="AO346" s="3849" t="n"/>
      <c r="AP346" s="3849" t="n"/>
      <c r="AQ346" s="3849" t="n"/>
      <c r="AR346" s="3849" t="n"/>
      <c r="AS346" s="3849" t="n"/>
      <c r="AT346" s="3849" t="n"/>
      <c r="AU346" s="3849" t="n"/>
      <c r="AV346" s="3849" t="n"/>
      <c r="AW346" s="3849" t="n"/>
      <c r="AX346" s="3849" t="n"/>
      <c r="AY346" s="3849" t="n"/>
      <c r="AZ346" s="3849" t="n"/>
      <c r="BA346" s="367" t="n"/>
      <c r="BB346" s="362" t="n"/>
    </row>
    <row customFormat="1" customHeight="1" ht="30" r="347" s="363">
      <c r="A347" s="366" t="n"/>
      <c r="B347" s="367" t="n"/>
      <c r="C347" s="368" t="n"/>
      <c r="D347" s="3849" t="n"/>
      <c r="E347" s="3849" t="n"/>
      <c r="F347" s="3849" t="n"/>
      <c r="G347" s="3849" t="n"/>
      <c r="H347" s="3849" t="n"/>
      <c r="I347" s="3849" t="n"/>
      <c r="J347" s="3849" t="n"/>
      <c r="K347" s="3849" t="n"/>
      <c r="L347" s="3849" t="n"/>
      <c r="M347" s="3849" t="n"/>
      <c r="N347" s="3849" t="n"/>
      <c r="O347" s="3849" t="n"/>
      <c r="P347" s="367" t="n"/>
      <c r="Q347" s="3849" t="n"/>
      <c r="R347" s="3849" t="n"/>
      <c r="S347" s="3849" t="n"/>
      <c r="T347" s="3849" t="n"/>
      <c r="U347" s="3849" t="n"/>
      <c r="V347" s="3849" t="n"/>
      <c r="W347" s="3849" t="n"/>
      <c r="X347" s="3849" t="n"/>
      <c r="Y347" s="3849" t="n"/>
      <c r="Z347" s="3849" t="n"/>
      <c r="AA347" s="3849" t="n"/>
      <c r="AB347" s="3849" t="n"/>
      <c r="AC347" s="3849" t="n"/>
      <c r="AD347" s="3849" t="n"/>
      <c r="AE347" s="3849" t="n"/>
      <c r="AF347" s="3849" t="n"/>
      <c r="AG347" s="3849" t="n"/>
      <c r="AH347" s="3849" t="n"/>
      <c r="AI347" s="3849" t="n"/>
      <c r="AJ347" s="3849" t="n"/>
      <c r="AK347" s="3849" t="n"/>
      <c r="AL347" s="3849" t="n"/>
      <c r="AM347" s="3849" t="n"/>
      <c r="AN347" s="3849" t="n"/>
      <c r="AO347" s="3849" t="n"/>
      <c r="AP347" s="3849" t="n"/>
      <c r="AQ347" s="3849" t="n"/>
      <c r="AR347" s="3849" t="n"/>
      <c r="AS347" s="3849" t="n"/>
      <c r="AT347" s="3849" t="n"/>
      <c r="AU347" s="3849" t="n"/>
      <c r="AV347" s="3849" t="n"/>
      <c r="AW347" s="3849" t="n"/>
      <c r="AX347" s="3849" t="n"/>
      <c r="AY347" s="3849" t="n"/>
      <c r="AZ347" s="3849" t="n"/>
      <c r="BA347" s="367" t="n"/>
      <c r="BB347" s="362" t="n"/>
    </row>
    <row customFormat="1" customHeight="1" ht="30" r="348" s="364">
      <c r="A348" s="366" t="n"/>
      <c r="B348" s="367" t="n"/>
      <c r="C348" s="368" t="n"/>
      <c r="D348" s="3849" t="n"/>
      <c r="E348" s="3849" t="n"/>
      <c r="F348" s="3849" t="n"/>
      <c r="G348" s="3849" t="n"/>
      <c r="H348" s="3849" t="n"/>
      <c r="I348" s="3849" t="n"/>
      <c r="J348" s="3849" t="n"/>
      <c r="K348" s="3849" t="n"/>
      <c r="L348" s="3849" t="n"/>
      <c r="M348" s="3849" t="n"/>
      <c r="N348" s="3849" t="n"/>
      <c r="O348" s="3849" t="n"/>
      <c r="P348" s="367" t="n"/>
      <c r="Q348" s="3849" t="n"/>
      <c r="R348" s="3849" t="n"/>
      <c r="S348" s="3849" t="n"/>
      <c r="T348" s="3849" t="n"/>
      <c r="U348" s="3849" t="n"/>
      <c r="V348" s="3849" t="n"/>
      <c r="W348" s="3849" t="n"/>
      <c r="X348" s="3849" t="n"/>
      <c r="Y348" s="3849" t="n"/>
      <c r="Z348" s="3849" t="n"/>
      <c r="AA348" s="3849" t="n"/>
      <c r="AB348" s="3849" t="n"/>
      <c r="AC348" s="3849" t="n"/>
      <c r="AD348" s="3849" t="n"/>
      <c r="AE348" s="3849" t="n"/>
      <c r="AF348" s="3849" t="n"/>
      <c r="AG348" s="3849" t="n"/>
      <c r="AH348" s="3849" t="n"/>
      <c r="AI348" s="3849" t="n"/>
      <c r="AJ348" s="3849" t="n"/>
      <c r="AK348" s="3849" t="n"/>
      <c r="AL348" s="3849" t="n"/>
      <c r="AM348" s="3849" t="n"/>
      <c r="AN348" s="3849" t="n"/>
      <c r="AO348" s="3849" t="n"/>
      <c r="AP348" s="3849" t="n"/>
      <c r="AQ348" s="3849" t="n"/>
      <c r="AR348" s="3849" t="n"/>
      <c r="AS348" s="3849" t="n"/>
      <c r="AT348" s="3849" t="n"/>
      <c r="AU348" s="3849" t="n"/>
      <c r="AV348" s="3849" t="n"/>
      <c r="AW348" s="3849" t="n"/>
      <c r="AX348" s="3849" t="n"/>
      <c r="AY348" s="3849" t="n"/>
      <c r="AZ348" s="3849" t="n"/>
      <c r="BA348" s="367" t="n"/>
      <c r="BB348" s="362" t="n"/>
    </row>
    <row customFormat="1" customHeight="1" ht="30" r="349" s="363">
      <c r="A349" s="366" t="n"/>
      <c r="B349" s="367" t="n"/>
      <c r="C349" s="368" t="n"/>
      <c r="D349" s="3849" t="n"/>
      <c r="E349" s="3849" t="n"/>
      <c r="F349" s="3849" t="n"/>
      <c r="G349" s="3849" t="n"/>
      <c r="H349" s="3849" t="n"/>
      <c r="I349" s="3849" t="n"/>
      <c r="J349" s="3849" t="n"/>
      <c r="K349" s="3849" t="n"/>
      <c r="L349" s="3849" t="n"/>
      <c r="M349" s="3849" t="n"/>
      <c r="N349" s="3849" t="n"/>
      <c r="O349" s="3849" t="n"/>
      <c r="P349" s="367" t="n"/>
      <c r="Q349" s="3849" t="n"/>
      <c r="R349" s="3849" t="n"/>
      <c r="S349" s="3849" t="n"/>
      <c r="T349" s="3849" t="n"/>
      <c r="U349" s="3849" t="n"/>
      <c r="V349" s="3849" t="n"/>
      <c r="W349" s="3849" t="n"/>
      <c r="X349" s="3849" t="n"/>
      <c r="Y349" s="3849" t="n"/>
      <c r="Z349" s="3849" t="n"/>
      <c r="AA349" s="3849" t="n"/>
      <c r="AB349" s="3849" t="n"/>
      <c r="AC349" s="3849" t="n"/>
      <c r="AD349" s="3849" t="n"/>
      <c r="AE349" s="3849" t="n"/>
      <c r="AF349" s="3849" t="n"/>
      <c r="AG349" s="3849" t="n"/>
      <c r="AH349" s="3849" t="n"/>
      <c r="AI349" s="3849" t="n"/>
      <c r="AJ349" s="3849" t="n"/>
      <c r="AK349" s="3849" t="n"/>
      <c r="AL349" s="3849" t="n"/>
      <c r="AM349" s="3849" t="n"/>
      <c r="AN349" s="3849" t="n"/>
      <c r="AO349" s="3849" t="n"/>
      <c r="AP349" s="3849" t="n"/>
      <c r="AQ349" s="3849" t="n"/>
      <c r="AR349" s="3849" t="n"/>
      <c r="AS349" s="3849" t="n"/>
      <c r="AT349" s="3849" t="n"/>
      <c r="AU349" s="3849" t="n"/>
      <c r="AV349" s="3849" t="n"/>
      <c r="AW349" s="3849" t="n"/>
      <c r="AX349" s="3849" t="n"/>
      <c r="AY349" s="3849" t="n"/>
      <c r="AZ349" s="3849" t="n"/>
      <c r="BA349" s="367" t="n"/>
      <c r="BB349" s="362" t="n"/>
    </row>
    <row customFormat="1" customHeight="1" ht="30" r="350" s="363">
      <c r="A350" s="366" t="n"/>
      <c r="B350" s="367" t="n"/>
      <c r="C350" s="368" t="n"/>
      <c r="D350" s="3849" t="n"/>
      <c r="E350" s="3849" t="n"/>
      <c r="F350" s="3849" t="n"/>
      <c r="G350" s="3849" t="n"/>
      <c r="H350" s="3849" t="n"/>
      <c r="I350" s="3849" t="n"/>
      <c r="J350" s="3849" t="n"/>
      <c r="K350" s="3849" t="n"/>
      <c r="L350" s="3849" t="n"/>
      <c r="M350" s="3849" t="n"/>
      <c r="N350" s="3849" t="n"/>
      <c r="O350" s="3849" t="n"/>
      <c r="P350" s="367" t="n"/>
      <c r="Q350" s="3849" t="n"/>
      <c r="R350" s="3849" t="n"/>
      <c r="S350" s="3849" t="n"/>
      <c r="T350" s="3849" t="n"/>
      <c r="U350" s="3849" t="n"/>
      <c r="V350" s="3849" t="n"/>
      <c r="W350" s="3849" t="n"/>
      <c r="X350" s="3849" t="n"/>
      <c r="Y350" s="3849" t="n"/>
      <c r="Z350" s="3849" t="n"/>
      <c r="AA350" s="3849" t="n"/>
      <c r="AB350" s="3849" t="n"/>
      <c r="AC350" s="3849" t="n"/>
      <c r="AD350" s="3849" t="n"/>
      <c r="AE350" s="3849" t="n"/>
      <c r="AF350" s="3849" t="n"/>
      <c r="AG350" s="3849" t="n"/>
      <c r="AH350" s="3849" t="n"/>
      <c r="AI350" s="3849" t="n"/>
      <c r="AJ350" s="3849" t="n"/>
      <c r="AK350" s="3849" t="n"/>
      <c r="AL350" s="3849" t="n"/>
      <c r="AM350" s="3849" t="n"/>
      <c r="AN350" s="3849" t="n"/>
      <c r="AO350" s="3849" t="n"/>
      <c r="AP350" s="3849" t="n"/>
      <c r="AQ350" s="3849" t="n"/>
      <c r="AR350" s="3849" t="n"/>
      <c r="AS350" s="3849" t="n"/>
      <c r="AT350" s="3849" t="n"/>
      <c r="AU350" s="3849" t="n"/>
      <c r="AV350" s="3849" t="n"/>
      <c r="AW350" s="3849" t="n"/>
      <c r="AX350" s="3849" t="n"/>
      <c r="AY350" s="3849" t="n"/>
      <c r="AZ350" s="3849" t="n"/>
      <c r="BA350" s="367" t="n"/>
      <c r="BB350" s="362" t="n"/>
    </row>
    <row customFormat="1" customHeight="1" ht="30" r="351" s="363">
      <c r="A351" s="366" t="n"/>
      <c r="B351" s="367" t="n"/>
      <c r="C351" s="368" t="n"/>
      <c r="D351" s="3849" t="n"/>
      <c r="E351" s="3849" t="n"/>
      <c r="F351" s="3849" t="n"/>
      <c r="G351" s="3849" t="n"/>
      <c r="H351" s="3849" t="n"/>
      <c r="I351" s="3849" t="n"/>
      <c r="J351" s="3849" t="n"/>
      <c r="K351" s="3849" t="n"/>
      <c r="L351" s="3849" t="n"/>
      <c r="M351" s="3849" t="n"/>
      <c r="N351" s="3849" t="n"/>
      <c r="O351" s="3849" t="n"/>
      <c r="P351" s="367" t="n"/>
      <c r="Q351" s="3849" t="n"/>
      <c r="R351" s="3849" t="n"/>
      <c r="S351" s="3849" t="n"/>
      <c r="T351" s="3849" t="n"/>
      <c r="U351" s="3849" t="n"/>
      <c r="V351" s="3849" t="n"/>
      <c r="W351" s="3849" t="n"/>
      <c r="X351" s="3849" t="n"/>
      <c r="Y351" s="3849" t="n"/>
      <c r="Z351" s="3849" t="n"/>
      <c r="AA351" s="3849" t="n"/>
      <c r="AB351" s="3849" t="n"/>
      <c r="AC351" s="3849" t="n"/>
      <c r="AD351" s="3849" t="n"/>
      <c r="AE351" s="3849" t="n"/>
      <c r="AF351" s="3849" t="n"/>
      <c r="AG351" s="3849" t="n"/>
      <c r="AH351" s="3849" t="n"/>
      <c r="AI351" s="3849" t="n"/>
      <c r="AJ351" s="3849" t="n"/>
      <c r="AK351" s="3849" t="n"/>
      <c r="AL351" s="3849" t="n"/>
      <c r="AM351" s="3849" t="n"/>
      <c r="AN351" s="3849" t="n"/>
      <c r="AO351" s="3849" t="n"/>
      <c r="AP351" s="3849" t="n"/>
      <c r="AQ351" s="3849" t="n"/>
      <c r="AR351" s="3849" t="n"/>
      <c r="AS351" s="3849" t="n"/>
      <c r="AT351" s="3849" t="n"/>
      <c r="AU351" s="3849" t="n"/>
      <c r="AV351" s="3849" t="n"/>
      <c r="AW351" s="3849" t="n"/>
      <c r="AX351" s="3849" t="n"/>
      <c r="AY351" s="3849" t="n"/>
      <c r="AZ351" s="3849" t="n"/>
      <c r="BA351" s="367" t="n"/>
      <c r="BB351" s="362" t="n"/>
    </row>
    <row customFormat="1" customHeight="1" ht="30" r="352" s="363">
      <c r="A352" s="366" t="n"/>
      <c r="B352" s="367" t="n"/>
      <c r="C352" s="368" t="n"/>
      <c r="D352" s="3849" t="n"/>
      <c r="E352" s="3849" t="n"/>
      <c r="F352" s="3849" t="n"/>
      <c r="G352" s="3849" t="n"/>
      <c r="H352" s="3849" t="n"/>
      <c r="I352" s="3849" t="n"/>
      <c r="J352" s="3849" t="n"/>
      <c r="K352" s="3849" t="n"/>
      <c r="L352" s="3849" t="n"/>
      <c r="M352" s="3849" t="n"/>
      <c r="N352" s="3849" t="n"/>
      <c r="O352" s="3849" t="n"/>
      <c r="P352" s="367" t="n"/>
      <c r="Q352" s="3849" t="n"/>
      <c r="R352" s="3849" t="n"/>
      <c r="S352" s="3849" t="n"/>
      <c r="T352" s="3849" t="n"/>
      <c r="U352" s="3849" t="n"/>
      <c r="V352" s="3849" t="n"/>
      <c r="W352" s="3849" t="n"/>
      <c r="X352" s="3849" t="n"/>
      <c r="Y352" s="3849" t="n"/>
      <c r="Z352" s="3849" t="n"/>
      <c r="AA352" s="3849" t="n"/>
      <c r="AB352" s="3849" t="n"/>
      <c r="AC352" s="3849" t="n"/>
      <c r="AD352" s="3849" t="n"/>
      <c r="AE352" s="3849" t="n"/>
      <c r="AF352" s="3849" t="n"/>
      <c r="AG352" s="3849" t="n"/>
      <c r="AH352" s="3849" t="n"/>
      <c r="AI352" s="3849" t="n"/>
      <c r="AJ352" s="3849" t="n"/>
      <c r="AK352" s="3849" t="n"/>
      <c r="AL352" s="3849" t="n"/>
      <c r="AM352" s="3849" t="n"/>
      <c r="AN352" s="3849" t="n"/>
      <c r="AO352" s="3849" t="n"/>
      <c r="AP352" s="3849" t="n"/>
      <c r="AQ352" s="3849" t="n"/>
      <c r="AR352" s="3849" t="n"/>
      <c r="AS352" s="3849" t="n"/>
      <c r="AT352" s="3849" t="n"/>
      <c r="AU352" s="3849" t="n"/>
      <c r="AV352" s="3849" t="n"/>
      <c r="AW352" s="3849" t="n"/>
      <c r="AX352" s="3849" t="n"/>
      <c r="AY352" s="3849" t="n"/>
      <c r="AZ352" s="3849" t="n"/>
      <c r="BA352" s="367" t="n"/>
      <c r="BB352" s="362" t="n"/>
    </row>
    <row customFormat="1" customHeight="1" ht="31.5" r="353" s="363">
      <c r="A353" s="366" t="n"/>
      <c r="B353" s="367" t="n"/>
      <c r="C353" s="368" t="n"/>
      <c r="D353" s="3849" t="n"/>
      <c r="E353" s="3849" t="n"/>
      <c r="F353" s="3849" t="n"/>
      <c r="G353" s="3849" t="n"/>
      <c r="H353" s="3849" t="n"/>
      <c r="I353" s="3849" t="n"/>
      <c r="J353" s="3849" t="n"/>
      <c r="K353" s="3849" t="n"/>
      <c r="L353" s="3849" t="n"/>
      <c r="M353" s="3849" t="n"/>
      <c r="N353" s="3849" t="n"/>
      <c r="O353" s="3849" t="n"/>
      <c r="P353" s="367" t="n"/>
      <c r="Q353" s="3849" t="n"/>
      <c r="R353" s="3849" t="n"/>
      <c r="S353" s="3849" t="n"/>
      <c r="T353" s="3849" t="n"/>
      <c r="U353" s="3849" t="n"/>
      <c r="V353" s="3849" t="n"/>
      <c r="W353" s="3849" t="n"/>
      <c r="X353" s="3849" t="n"/>
      <c r="Y353" s="3849" t="n"/>
      <c r="Z353" s="3849" t="n"/>
      <c r="AA353" s="3849" t="n"/>
      <c r="AB353" s="3849" t="n"/>
      <c r="AC353" s="3849" t="n"/>
      <c r="AD353" s="3849" t="n"/>
      <c r="AE353" s="3849" t="n"/>
      <c r="AF353" s="3849" t="n"/>
      <c r="AG353" s="3849" t="n"/>
      <c r="AH353" s="3849" t="n"/>
      <c r="AI353" s="3849" t="n"/>
      <c r="AJ353" s="3849" t="n"/>
      <c r="AK353" s="3849" t="n"/>
      <c r="AL353" s="3849" t="n"/>
      <c r="AM353" s="3849" t="n"/>
      <c r="AN353" s="3849" t="n"/>
      <c r="AO353" s="3849" t="n"/>
      <c r="AP353" s="3849" t="n"/>
      <c r="AQ353" s="3849" t="n"/>
      <c r="AR353" s="3849" t="n"/>
      <c r="AS353" s="3849" t="n"/>
      <c r="AT353" s="3849" t="n"/>
      <c r="AU353" s="3849" t="n"/>
      <c r="AV353" s="3849" t="n"/>
      <c r="AW353" s="3849" t="n"/>
      <c r="AX353" s="3849" t="n"/>
      <c r="AY353" s="3849" t="n"/>
      <c r="AZ353" s="3849" t="n"/>
      <c r="BA353" s="367" t="n"/>
      <c r="BB353" s="362" t="n"/>
    </row>
    <row customFormat="1" customHeight="1" ht="31.5" r="354" s="364">
      <c r="A354" s="366" t="n"/>
      <c r="B354" s="367" t="n"/>
      <c r="C354" s="368" t="n"/>
      <c r="D354" s="3849" t="n"/>
      <c r="E354" s="3849" t="n"/>
      <c r="F354" s="3849" t="n"/>
      <c r="G354" s="3849" t="n"/>
      <c r="H354" s="3849" t="n"/>
      <c r="I354" s="3849" t="n"/>
      <c r="J354" s="3849" t="n"/>
      <c r="K354" s="3849" t="n"/>
      <c r="L354" s="3849" t="n"/>
      <c r="M354" s="3849" t="n"/>
      <c r="N354" s="3849" t="n"/>
      <c r="O354" s="3849" t="n"/>
      <c r="P354" s="367" t="n"/>
      <c r="Q354" s="3849" t="n"/>
      <c r="R354" s="3849" t="n"/>
      <c r="S354" s="3849" t="n"/>
      <c r="T354" s="3849" t="n"/>
      <c r="U354" s="3849" t="n"/>
      <c r="V354" s="3849" t="n"/>
      <c r="W354" s="3849" t="n"/>
      <c r="X354" s="3849" t="n"/>
      <c r="Y354" s="3849" t="n"/>
      <c r="Z354" s="3849" t="n"/>
      <c r="AA354" s="3849" t="n"/>
      <c r="AB354" s="3849" t="n"/>
      <c r="AC354" s="3849" t="n"/>
      <c r="AD354" s="3849" t="n"/>
      <c r="AE354" s="3849" t="n"/>
      <c r="AF354" s="3849" t="n"/>
      <c r="AG354" s="3849" t="n"/>
      <c r="AH354" s="3849" t="n"/>
      <c r="AI354" s="3849" t="n"/>
      <c r="AJ354" s="3849" t="n"/>
      <c r="AK354" s="3849" t="n"/>
      <c r="AL354" s="3849" t="n"/>
      <c r="AM354" s="3849" t="n"/>
      <c r="AN354" s="3849" t="n"/>
      <c r="AO354" s="3849" t="n"/>
      <c r="AP354" s="3849" t="n"/>
      <c r="AQ354" s="3849" t="n"/>
      <c r="AR354" s="3849" t="n"/>
      <c r="AS354" s="3849" t="n"/>
      <c r="AT354" s="3849" t="n"/>
      <c r="AU354" s="3849" t="n"/>
      <c r="AV354" s="3849" t="n"/>
      <c r="AW354" s="3849" t="n"/>
      <c r="AX354" s="3849" t="n"/>
      <c r="AY354" s="3849" t="n"/>
      <c r="AZ354" s="3849" t="n"/>
      <c r="BA354" s="367" t="n"/>
      <c r="BB354" s="362" t="n"/>
    </row>
    <row customFormat="1" customHeight="1" ht="30" r="355" s="364">
      <c r="A355" s="366" t="n"/>
      <c r="B355" s="367" t="n"/>
      <c r="C355" s="368" t="n"/>
      <c r="D355" s="3849" t="n"/>
      <c r="E355" s="3849" t="n"/>
      <c r="F355" s="3849" t="n"/>
      <c r="G355" s="3849" t="n"/>
      <c r="H355" s="3849" t="n"/>
      <c r="I355" s="3849" t="n"/>
      <c r="J355" s="3849" t="n"/>
      <c r="K355" s="3849" t="n"/>
      <c r="L355" s="3849" t="n"/>
      <c r="M355" s="3849" t="n"/>
      <c r="N355" s="3849" t="n"/>
      <c r="O355" s="3849" t="n"/>
      <c r="P355" s="367" t="n"/>
      <c r="Q355" s="3849" t="n"/>
      <c r="R355" s="3849" t="n"/>
      <c r="S355" s="3849" t="n"/>
      <c r="T355" s="3849" t="n"/>
      <c r="U355" s="3849" t="n"/>
      <c r="V355" s="3849" t="n"/>
      <c r="W355" s="3849" t="n"/>
      <c r="X355" s="3849" t="n"/>
      <c r="Y355" s="3849" t="n"/>
      <c r="Z355" s="3849" t="n"/>
      <c r="AA355" s="3849" t="n"/>
      <c r="AB355" s="3849" t="n"/>
      <c r="AC355" s="3849" t="n"/>
      <c r="AD355" s="3849" t="n"/>
      <c r="AE355" s="3849" t="n"/>
      <c r="AF355" s="3849" t="n"/>
      <c r="AG355" s="3849" t="n"/>
      <c r="AH355" s="3849" t="n"/>
      <c r="AI355" s="3849" t="n"/>
      <c r="AJ355" s="3849" t="n"/>
      <c r="AK355" s="3849" t="n"/>
      <c r="AL355" s="3849" t="n"/>
      <c r="AM355" s="3849" t="n"/>
      <c r="AN355" s="3849" t="n"/>
      <c r="AO355" s="3849" t="n"/>
      <c r="AP355" s="3849" t="n"/>
      <c r="AQ355" s="3849" t="n"/>
      <c r="AR355" s="3849" t="n"/>
      <c r="AS355" s="3849" t="n"/>
      <c r="AT355" s="3849" t="n"/>
      <c r="AU355" s="3849" t="n"/>
      <c r="AV355" s="3849" t="n"/>
      <c r="AW355" s="3849" t="n"/>
      <c r="AX355" s="3849" t="n"/>
      <c r="AY355" s="3849" t="n"/>
      <c r="AZ355" s="3849" t="n"/>
      <c r="BA355" s="367" t="n"/>
      <c r="BB355" s="362" t="n"/>
    </row>
    <row customFormat="1" customHeight="1" ht="30" r="356" s="363">
      <c r="A356" s="366" t="n"/>
      <c r="B356" s="367" t="n"/>
      <c r="C356" s="368" t="n"/>
      <c r="D356" s="3849" t="n"/>
      <c r="E356" s="3849" t="n"/>
      <c r="F356" s="3849" t="n"/>
      <c r="G356" s="3849" t="n"/>
      <c r="H356" s="3849" t="n"/>
      <c r="I356" s="3849" t="n"/>
      <c r="J356" s="3849" t="n"/>
      <c r="K356" s="3849" t="n"/>
      <c r="L356" s="3849" t="n"/>
      <c r="M356" s="3849" t="n"/>
      <c r="N356" s="3849" t="n"/>
      <c r="O356" s="3849" t="n"/>
      <c r="P356" s="367" t="n"/>
      <c r="Q356" s="3849" t="n"/>
      <c r="R356" s="3849" t="n"/>
      <c r="S356" s="3849" t="n"/>
      <c r="T356" s="3849" t="n"/>
      <c r="U356" s="3849" t="n"/>
      <c r="V356" s="3849" t="n"/>
      <c r="W356" s="3849" t="n"/>
      <c r="X356" s="3849" t="n"/>
      <c r="Y356" s="3849" t="n"/>
      <c r="Z356" s="3849" t="n"/>
      <c r="AA356" s="3849" t="n"/>
      <c r="AB356" s="3849" t="n"/>
      <c r="AC356" s="3849" t="n"/>
      <c r="AD356" s="3849" t="n"/>
      <c r="AE356" s="3849" t="n"/>
      <c r="AF356" s="3849" t="n"/>
      <c r="AG356" s="3849" t="n"/>
      <c r="AH356" s="3849" t="n"/>
      <c r="AI356" s="3849" t="n"/>
      <c r="AJ356" s="3849" t="n"/>
      <c r="AK356" s="3849" t="n"/>
      <c r="AL356" s="3849" t="n"/>
      <c r="AM356" s="3849" t="n"/>
      <c r="AN356" s="3849" t="n"/>
      <c r="AO356" s="3849" t="n"/>
      <c r="AP356" s="3849" t="n"/>
      <c r="AQ356" s="3849" t="n"/>
      <c r="AR356" s="3849" t="n"/>
      <c r="AS356" s="3849" t="n"/>
      <c r="AT356" s="3849" t="n"/>
      <c r="AU356" s="3849" t="n"/>
      <c r="AV356" s="3849" t="n"/>
      <c r="AW356" s="3849" t="n"/>
      <c r="AX356" s="3849" t="n"/>
      <c r="AY356" s="3849" t="n"/>
      <c r="AZ356" s="3849" t="n"/>
      <c r="BA356" s="367" t="n"/>
      <c r="BB356" s="362" t="n"/>
    </row>
    <row customFormat="1" customHeight="1" ht="30" r="357" s="364">
      <c r="A357" s="366" t="n"/>
      <c r="B357" s="367" t="n"/>
      <c r="C357" s="368" t="n"/>
      <c r="D357" s="3849" t="n"/>
      <c r="E357" s="3849" t="n"/>
      <c r="F357" s="3849" t="n"/>
      <c r="G357" s="3849" t="n"/>
      <c r="H357" s="3849" t="n"/>
      <c r="I357" s="3849" t="n"/>
      <c r="J357" s="3849" t="n"/>
      <c r="K357" s="3849" t="n"/>
      <c r="L357" s="3849" t="n"/>
      <c r="M357" s="3849" t="n"/>
      <c r="N357" s="3849" t="n"/>
      <c r="O357" s="3849" t="n"/>
      <c r="P357" s="367" t="n"/>
      <c r="Q357" s="3849" t="n"/>
      <c r="R357" s="3849" t="n"/>
      <c r="S357" s="3849" t="n"/>
      <c r="T357" s="3849" t="n"/>
      <c r="U357" s="3849" t="n"/>
      <c r="V357" s="3849" t="n"/>
      <c r="W357" s="3849" t="n"/>
      <c r="X357" s="3849" t="n"/>
      <c r="Y357" s="3849" t="n"/>
      <c r="Z357" s="3849" t="n"/>
      <c r="AA357" s="3849" t="n"/>
      <c r="AB357" s="3849" t="n"/>
      <c r="AC357" s="3849" t="n"/>
      <c r="AD357" s="3849" t="n"/>
      <c r="AE357" s="3849" t="n"/>
      <c r="AF357" s="3849" t="n"/>
      <c r="AG357" s="3849" t="n"/>
      <c r="AH357" s="3849" t="n"/>
      <c r="AI357" s="3849" t="n"/>
      <c r="AJ357" s="3849" t="n"/>
      <c r="AK357" s="3849" t="n"/>
      <c r="AL357" s="3849" t="n"/>
      <c r="AM357" s="3849" t="n"/>
      <c r="AN357" s="3849" t="n"/>
      <c r="AO357" s="3849" t="n"/>
      <c r="AP357" s="3849" t="n"/>
      <c r="AQ357" s="3849" t="n"/>
      <c r="AR357" s="3849" t="n"/>
      <c r="AS357" s="3849" t="n"/>
      <c r="AT357" s="3849" t="n"/>
      <c r="AU357" s="3849" t="n"/>
      <c r="AV357" s="3849" t="n"/>
      <c r="AW357" s="3849" t="n"/>
      <c r="AX357" s="3849" t="n"/>
      <c r="AY357" s="3849" t="n"/>
      <c r="AZ357" s="3849" t="n"/>
      <c r="BA357" s="367" t="n"/>
      <c r="BB357" s="362" t="n"/>
    </row>
    <row customFormat="1" customHeight="1" ht="30" r="358" s="364">
      <c r="A358" s="366" t="n"/>
      <c r="B358" s="367" t="n"/>
      <c r="C358" s="368" t="n"/>
      <c r="D358" s="3849" t="n"/>
      <c r="E358" s="3849" t="n"/>
      <c r="F358" s="3849" t="n"/>
      <c r="G358" s="3849" t="n"/>
      <c r="H358" s="3849" t="n"/>
      <c r="I358" s="3849" t="n"/>
      <c r="J358" s="3849" t="n"/>
      <c r="K358" s="3849" t="n"/>
      <c r="L358" s="3849" t="n"/>
      <c r="M358" s="3849" t="n"/>
      <c r="N358" s="3849" t="n"/>
      <c r="O358" s="3849" t="n"/>
      <c r="P358" s="367" t="n"/>
      <c r="Q358" s="3849" t="n"/>
      <c r="R358" s="3849" t="n"/>
      <c r="S358" s="3849" t="n"/>
      <c r="T358" s="3849" t="n"/>
      <c r="U358" s="3849" t="n"/>
      <c r="V358" s="3849" t="n"/>
      <c r="W358" s="3849" t="n"/>
      <c r="X358" s="3849" t="n"/>
      <c r="Y358" s="3849" t="n"/>
      <c r="Z358" s="3849" t="n"/>
      <c r="AA358" s="3849" t="n"/>
      <c r="AB358" s="3849" t="n"/>
      <c r="AC358" s="3849" t="n"/>
      <c r="AD358" s="3849" t="n"/>
      <c r="AE358" s="3849" t="n"/>
      <c r="AF358" s="3849" t="n"/>
      <c r="AG358" s="3849" t="n"/>
      <c r="AH358" s="3849" t="n"/>
      <c r="AI358" s="3849" t="n"/>
      <c r="AJ358" s="3849" t="n"/>
      <c r="AK358" s="3849" t="n"/>
      <c r="AL358" s="3849" t="n"/>
      <c r="AM358" s="3849" t="n"/>
      <c r="AN358" s="3849" t="n"/>
      <c r="AO358" s="3849" t="n"/>
      <c r="AP358" s="3849" t="n"/>
      <c r="AQ358" s="3849" t="n"/>
      <c r="AR358" s="3849" t="n"/>
      <c r="AS358" s="3849" t="n"/>
      <c r="AT358" s="3849" t="n"/>
      <c r="AU358" s="3849" t="n"/>
      <c r="AV358" s="3849" t="n"/>
      <c r="AW358" s="3849" t="n"/>
      <c r="AX358" s="3849" t="n"/>
      <c r="AY358" s="3849" t="n"/>
      <c r="AZ358" s="3849" t="n"/>
      <c r="BA358" s="367" t="n"/>
      <c r="BB358" s="362" t="n"/>
    </row>
    <row customFormat="1" customHeight="1" ht="30" r="359" s="364">
      <c r="A359" s="366" t="n"/>
      <c r="B359" s="367" t="n"/>
      <c r="C359" s="368" t="n"/>
      <c r="D359" s="3849" t="n"/>
      <c r="E359" s="3849" t="n"/>
      <c r="F359" s="3849" t="n"/>
      <c r="G359" s="3849" t="n"/>
      <c r="H359" s="3849" t="n"/>
      <c r="I359" s="3849" t="n"/>
      <c r="J359" s="3849" t="n"/>
      <c r="K359" s="3849" t="n"/>
      <c r="L359" s="3849" t="n"/>
      <c r="M359" s="3849" t="n"/>
      <c r="N359" s="3849" t="n"/>
      <c r="O359" s="3849" t="n"/>
      <c r="P359" s="367" t="n"/>
      <c r="Q359" s="3849" t="n"/>
      <c r="R359" s="3849" t="n"/>
      <c r="S359" s="3849" t="n"/>
      <c r="T359" s="3849" t="n"/>
      <c r="U359" s="3849" t="n"/>
      <c r="V359" s="3849" t="n"/>
      <c r="W359" s="3849" t="n"/>
      <c r="X359" s="3849" t="n"/>
      <c r="Y359" s="3849" t="n"/>
      <c r="Z359" s="3849" t="n"/>
      <c r="AA359" s="3849" t="n"/>
      <c r="AB359" s="3849" t="n"/>
      <c r="AC359" s="3849" t="n"/>
      <c r="AD359" s="3849" t="n"/>
      <c r="AE359" s="3849" t="n"/>
      <c r="AF359" s="3849" t="n"/>
      <c r="AG359" s="3849" t="n"/>
      <c r="AH359" s="3849" t="n"/>
      <c r="AI359" s="3849" t="n"/>
      <c r="AJ359" s="3849" t="n"/>
      <c r="AK359" s="3849" t="n"/>
      <c r="AL359" s="3849" t="n"/>
      <c r="AM359" s="3849" t="n"/>
      <c r="AN359" s="3849" t="n"/>
      <c r="AO359" s="3849" t="n"/>
      <c r="AP359" s="3849" t="n"/>
      <c r="AQ359" s="3849" t="n"/>
      <c r="AR359" s="3849" t="n"/>
      <c r="AS359" s="3849" t="n"/>
      <c r="AT359" s="3849" t="n"/>
      <c r="AU359" s="3849" t="n"/>
      <c r="AV359" s="3849" t="n"/>
      <c r="AW359" s="3849" t="n"/>
      <c r="AX359" s="3849" t="n"/>
      <c r="AY359" s="3849" t="n"/>
      <c r="AZ359" s="3849" t="n"/>
      <c r="BA359" s="367" t="n"/>
      <c r="BB359" s="362" t="n"/>
    </row>
    <row customFormat="1" customHeight="1" ht="30" r="360" s="364">
      <c r="A360" s="366" t="n"/>
      <c r="B360" s="367" t="n"/>
      <c r="C360" s="368" t="n"/>
      <c r="D360" s="3849" t="n"/>
      <c r="E360" s="3849" t="n"/>
      <c r="F360" s="3849" t="n"/>
      <c r="G360" s="3849" t="n"/>
      <c r="H360" s="3849" t="n"/>
      <c r="I360" s="3849" t="n"/>
      <c r="J360" s="3849" t="n"/>
      <c r="K360" s="3849" t="n"/>
      <c r="L360" s="3849" t="n"/>
      <c r="M360" s="3849" t="n"/>
      <c r="N360" s="3849" t="n"/>
      <c r="O360" s="3849" t="n"/>
      <c r="P360" s="367" t="n"/>
      <c r="Q360" s="3849" t="n"/>
      <c r="R360" s="3849" t="n"/>
      <c r="S360" s="3849" t="n"/>
      <c r="T360" s="3849" t="n"/>
      <c r="U360" s="3849" t="n"/>
      <c r="V360" s="3849" t="n"/>
      <c r="W360" s="3849" t="n"/>
      <c r="X360" s="3849" t="n"/>
      <c r="Y360" s="3849" t="n"/>
      <c r="Z360" s="3849" t="n"/>
      <c r="AA360" s="3849" t="n"/>
      <c r="AB360" s="3849" t="n"/>
      <c r="AC360" s="3849" t="n"/>
      <c r="AD360" s="3849" t="n"/>
      <c r="AE360" s="3849" t="n"/>
      <c r="AF360" s="3849" t="n"/>
      <c r="AG360" s="3849" t="n"/>
      <c r="AH360" s="3849" t="n"/>
      <c r="AI360" s="3849" t="n"/>
      <c r="AJ360" s="3849" t="n"/>
      <c r="AK360" s="3849" t="n"/>
      <c r="AL360" s="3849" t="n"/>
      <c r="AM360" s="3849" t="n"/>
      <c r="AN360" s="3849" t="n"/>
      <c r="AO360" s="3849" t="n"/>
      <c r="AP360" s="3849" t="n"/>
      <c r="AQ360" s="3849" t="n"/>
      <c r="AR360" s="3849" t="n"/>
      <c r="AS360" s="3849" t="n"/>
      <c r="AT360" s="3849" t="n"/>
      <c r="AU360" s="3849" t="n"/>
      <c r="AV360" s="3849" t="n"/>
      <c r="AW360" s="3849" t="n"/>
      <c r="AX360" s="3849" t="n"/>
      <c r="AY360" s="3849" t="n"/>
      <c r="AZ360" s="3849" t="n"/>
      <c r="BA360" s="367" t="n"/>
      <c r="BB360" s="362" t="n"/>
    </row>
    <row customFormat="1" customHeight="1" ht="30" r="361" s="364">
      <c r="A361" s="366" t="n"/>
      <c r="B361" s="367" t="n"/>
      <c r="C361" s="368" t="n"/>
      <c r="D361" s="3849" t="n"/>
      <c r="E361" s="3849" t="n"/>
      <c r="F361" s="3849" t="n"/>
      <c r="G361" s="3849" t="n"/>
      <c r="H361" s="3849" t="n"/>
      <c r="I361" s="3849" t="n"/>
      <c r="J361" s="3849" t="n"/>
      <c r="K361" s="3849" t="n"/>
      <c r="L361" s="3849" t="n"/>
      <c r="M361" s="3849" t="n"/>
      <c r="N361" s="3849" t="n"/>
      <c r="O361" s="3849" t="n"/>
      <c r="P361" s="367" t="n"/>
      <c r="Q361" s="3849" t="n"/>
      <c r="R361" s="3849" t="n"/>
      <c r="S361" s="3849" t="n"/>
      <c r="T361" s="3849" t="n"/>
      <c r="U361" s="3849" t="n"/>
      <c r="V361" s="3849" t="n"/>
      <c r="W361" s="3849" t="n"/>
      <c r="X361" s="3849" t="n"/>
      <c r="Y361" s="3849" t="n"/>
      <c r="Z361" s="3849" t="n"/>
      <c r="AA361" s="3849" t="n"/>
      <c r="AB361" s="3849" t="n"/>
      <c r="AC361" s="3849" t="n"/>
      <c r="AD361" s="3849" t="n"/>
      <c r="AE361" s="3849" t="n"/>
      <c r="AF361" s="3849" t="n"/>
      <c r="AG361" s="3849" t="n"/>
      <c r="AH361" s="3849" t="n"/>
      <c r="AI361" s="3849" t="n"/>
      <c r="AJ361" s="3849" t="n"/>
      <c r="AK361" s="3849" t="n"/>
      <c r="AL361" s="3849" t="n"/>
      <c r="AM361" s="3849" t="n"/>
      <c r="AN361" s="3849" t="n"/>
      <c r="AO361" s="3849" t="n"/>
      <c r="AP361" s="3849" t="n"/>
      <c r="AQ361" s="3849" t="n"/>
      <c r="AR361" s="3849" t="n"/>
      <c r="AS361" s="3849" t="n"/>
      <c r="AT361" s="3849" t="n"/>
      <c r="AU361" s="3849" t="n"/>
      <c r="AV361" s="3849" t="n"/>
      <c r="AW361" s="3849" t="n"/>
      <c r="AX361" s="3849" t="n"/>
      <c r="AY361" s="3849" t="n"/>
      <c r="AZ361" s="3849" t="n"/>
      <c r="BA361" s="367" t="n"/>
      <c r="BB361" s="362" t="n"/>
    </row>
    <row customFormat="1" customHeight="1" ht="30" r="362" s="364">
      <c r="A362" s="366" t="n"/>
      <c r="B362" s="367" t="n"/>
      <c r="C362" s="368" t="n"/>
      <c r="D362" s="3849" t="n"/>
      <c r="E362" s="3849" t="n"/>
      <c r="F362" s="3849" t="n"/>
      <c r="G362" s="3849" t="n"/>
      <c r="H362" s="3849" t="n"/>
      <c r="I362" s="3849" t="n"/>
      <c r="J362" s="3849" t="n"/>
      <c r="K362" s="3849" t="n"/>
      <c r="L362" s="3849" t="n"/>
      <c r="M362" s="3849" t="n"/>
      <c r="N362" s="3849" t="n"/>
      <c r="O362" s="3849" t="n"/>
      <c r="P362" s="367" t="n"/>
      <c r="Q362" s="3849" t="n"/>
      <c r="R362" s="3849" t="n"/>
      <c r="S362" s="3849" t="n"/>
      <c r="T362" s="3849" t="n"/>
      <c r="U362" s="3849" t="n"/>
      <c r="V362" s="3849" t="n"/>
      <c r="W362" s="3849" t="n"/>
      <c r="X362" s="3849" t="n"/>
      <c r="Y362" s="3849" t="n"/>
      <c r="Z362" s="3849" t="n"/>
      <c r="AA362" s="3849" t="n"/>
      <c r="AB362" s="3849" t="n"/>
      <c r="AC362" s="3849" t="n"/>
      <c r="AD362" s="3849" t="n"/>
      <c r="AE362" s="3849" t="n"/>
      <c r="AF362" s="3849" t="n"/>
      <c r="AG362" s="3849" t="n"/>
      <c r="AH362" s="3849" t="n"/>
      <c r="AI362" s="3849" t="n"/>
      <c r="AJ362" s="3849" t="n"/>
      <c r="AK362" s="3849" t="n"/>
      <c r="AL362" s="3849" t="n"/>
      <c r="AM362" s="3849" t="n"/>
      <c r="AN362" s="3849" t="n"/>
      <c r="AO362" s="3849" t="n"/>
      <c r="AP362" s="3849" t="n"/>
      <c r="AQ362" s="3849" t="n"/>
      <c r="AR362" s="3849" t="n"/>
      <c r="AS362" s="3849" t="n"/>
      <c r="AT362" s="3849" t="n"/>
      <c r="AU362" s="3849" t="n"/>
      <c r="AV362" s="3849" t="n"/>
      <c r="AW362" s="3849" t="n"/>
      <c r="AX362" s="3849" t="n"/>
      <c r="AY362" s="3849" t="n"/>
      <c r="AZ362" s="3849" t="n"/>
      <c r="BA362" s="367" t="n"/>
      <c r="BB362" s="362" t="n"/>
    </row>
    <row customFormat="1" customHeight="1" ht="30" r="363" s="364">
      <c r="A363" s="366" t="n"/>
      <c r="B363" s="367" t="n"/>
      <c r="C363" s="368" t="n"/>
      <c r="D363" s="3849" t="n"/>
      <c r="E363" s="3849" t="n"/>
      <c r="F363" s="3849" t="n"/>
      <c r="G363" s="3849" t="n"/>
      <c r="H363" s="3849" t="n"/>
      <c r="I363" s="3849" t="n"/>
      <c r="J363" s="3849" t="n"/>
      <c r="K363" s="3849" t="n"/>
      <c r="L363" s="3849" t="n"/>
      <c r="M363" s="3849" t="n"/>
      <c r="N363" s="3849" t="n"/>
      <c r="O363" s="3849" t="n"/>
      <c r="P363" s="367" t="n"/>
      <c r="Q363" s="3849" t="n"/>
      <c r="R363" s="3849" t="n"/>
      <c r="S363" s="3849" t="n"/>
      <c r="T363" s="3849" t="n"/>
      <c r="U363" s="3849" t="n"/>
      <c r="V363" s="3849" t="n"/>
      <c r="W363" s="3849" t="n"/>
      <c r="X363" s="3849" t="n"/>
      <c r="Y363" s="3849" t="n"/>
      <c r="Z363" s="3849" t="n"/>
      <c r="AA363" s="3849" t="n"/>
      <c r="AB363" s="3849" t="n"/>
      <c r="AC363" s="3849" t="n"/>
      <c r="AD363" s="3849" t="n"/>
      <c r="AE363" s="3849" t="n"/>
      <c r="AF363" s="3849" t="n"/>
      <c r="AG363" s="3849" t="n"/>
      <c r="AH363" s="3849" t="n"/>
      <c r="AI363" s="3849" t="n"/>
      <c r="AJ363" s="3849" t="n"/>
      <c r="AK363" s="3849" t="n"/>
      <c r="AL363" s="3849" t="n"/>
      <c r="AM363" s="3849" t="n"/>
      <c r="AN363" s="3849" t="n"/>
      <c r="AO363" s="3849" t="n"/>
      <c r="AP363" s="3849" t="n"/>
      <c r="AQ363" s="3849" t="n"/>
      <c r="AR363" s="3849" t="n"/>
      <c r="AS363" s="3849" t="n"/>
      <c r="AT363" s="3849" t="n"/>
      <c r="AU363" s="3849" t="n"/>
      <c r="AV363" s="3849" t="n"/>
      <c r="AW363" s="3849" t="n"/>
      <c r="AX363" s="3849" t="n"/>
      <c r="AY363" s="3849" t="n"/>
      <c r="AZ363" s="3849" t="n"/>
      <c r="BA363" s="367" t="n"/>
      <c r="BB363" s="362" t="n"/>
    </row>
    <row customFormat="1" customHeight="1" ht="30" r="364" s="364">
      <c r="A364" s="366" t="n"/>
      <c r="B364" s="367" t="n"/>
      <c r="C364" s="368" t="n"/>
      <c r="D364" s="3849" t="n"/>
      <c r="E364" s="3849" t="n"/>
      <c r="F364" s="3849" t="n"/>
      <c r="G364" s="3849" t="n"/>
      <c r="H364" s="3849" t="n"/>
      <c r="I364" s="3849" t="n"/>
      <c r="J364" s="3849" t="n"/>
      <c r="K364" s="3849" t="n"/>
      <c r="L364" s="3849" t="n"/>
      <c r="M364" s="3849" t="n"/>
      <c r="N364" s="3849" t="n"/>
      <c r="O364" s="3849" t="n"/>
      <c r="P364" s="367" t="n"/>
      <c r="Q364" s="3849" t="n"/>
      <c r="R364" s="3849" t="n"/>
      <c r="S364" s="3849" t="n"/>
      <c r="T364" s="3849" t="n"/>
      <c r="U364" s="3849" t="n"/>
      <c r="V364" s="3849" t="n"/>
      <c r="W364" s="3849" t="n"/>
      <c r="X364" s="3849" t="n"/>
      <c r="Y364" s="3849" t="n"/>
      <c r="Z364" s="3849" t="n"/>
      <c r="AA364" s="3849" t="n"/>
      <c r="AB364" s="3849" t="n"/>
      <c r="AC364" s="3849" t="n"/>
      <c r="AD364" s="3849" t="n"/>
      <c r="AE364" s="3849" t="n"/>
      <c r="AF364" s="3849" t="n"/>
      <c r="AG364" s="3849" t="n"/>
      <c r="AH364" s="3849" t="n"/>
      <c r="AI364" s="3849" t="n"/>
      <c r="AJ364" s="3849" t="n"/>
      <c r="AK364" s="3849" t="n"/>
      <c r="AL364" s="3849" t="n"/>
      <c r="AM364" s="3849" t="n"/>
      <c r="AN364" s="3849" t="n"/>
      <c r="AO364" s="3849" t="n"/>
      <c r="AP364" s="3849" t="n"/>
      <c r="AQ364" s="3849" t="n"/>
      <c r="AR364" s="3849" t="n"/>
      <c r="AS364" s="3849" t="n"/>
      <c r="AT364" s="3849" t="n"/>
      <c r="AU364" s="3849" t="n"/>
      <c r="AV364" s="3849" t="n"/>
      <c r="AW364" s="3849" t="n"/>
      <c r="AX364" s="3849" t="n"/>
      <c r="AY364" s="3849" t="n"/>
      <c r="AZ364" s="3849" t="n"/>
      <c r="BA364" s="367" t="n"/>
      <c r="BB364" s="362" t="n"/>
    </row>
    <row customFormat="1" customHeight="1" ht="30" r="365" s="364">
      <c r="A365" s="366" t="n"/>
      <c r="B365" s="367" t="n"/>
      <c r="C365" s="368" t="n"/>
      <c r="D365" s="3849" t="n"/>
      <c r="E365" s="3849" t="n"/>
      <c r="F365" s="3849" t="n"/>
      <c r="G365" s="3849" t="n"/>
      <c r="H365" s="3849" t="n"/>
      <c r="I365" s="3849" t="n"/>
      <c r="J365" s="3849" t="n"/>
      <c r="K365" s="3849" t="n"/>
      <c r="L365" s="3849" t="n"/>
      <c r="M365" s="3849" t="n"/>
      <c r="N365" s="3849" t="n"/>
      <c r="O365" s="3849" t="n"/>
      <c r="P365" s="367" t="n"/>
      <c r="Q365" s="3849" t="n"/>
      <c r="R365" s="3849" t="n"/>
      <c r="S365" s="3849" t="n"/>
      <c r="T365" s="3849" t="n"/>
      <c r="U365" s="3849" t="n"/>
      <c r="V365" s="3849" t="n"/>
      <c r="W365" s="3849" t="n"/>
      <c r="X365" s="3849" t="n"/>
      <c r="Y365" s="3849" t="n"/>
      <c r="Z365" s="3849" t="n"/>
      <c r="AA365" s="3849" t="n"/>
      <c r="AB365" s="3849" t="n"/>
      <c r="AC365" s="3849" t="n"/>
      <c r="AD365" s="3849" t="n"/>
      <c r="AE365" s="3849" t="n"/>
      <c r="AF365" s="3849" t="n"/>
      <c r="AG365" s="3849" t="n"/>
      <c r="AH365" s="3849" t="n"/>
      <c r="AI365" s="3849" t="n"/>
      <c r="AJ365" s="3849" t="n"/>
      <c r="AK365" s="3849" t="n"/>
      <c r="AL365" s="3849" t="n"/>
      <c r="AM365" s="3849" t="n"/>
      <c r="AN365" s="3849" t="n"/>
      <c r="AO365" s="3849" t="n"/>
      <c r="AP365" s="3849" t="n"/>
      <c r="AQ365" s="3849" t="n"/>
      <c r="AR365" s="3849" t="n"/>
      <c r="AS365" s="3849" t="n"/>
      <c r="AT365" s="3849" t="n"/>
      <c r="AU365" s="3849" t="n"/>
      <c r="AV365" s="3849" t="n"/>
      <c r="AW365" s="3849" t="n"/>
      <c r="AX365" s="3849" t="n"/>
      <c r="AY365" s="3849" t="n"/>
      <c r="AZ365" s="3849" t="n"/>
      <c r="BA365" s="367" t="n"/>
      <c r="BB365" s="362" t="n"/>
    </row>
    <row customFormat="1" customHeight="1" ht="30" r="366" s="364">
      <c r="A366" s="366" t="n"/>
      <c r="B366" s="367" t="n"/>
      <c r="C366" s="368" t="n"/>
      <c r="D366" s="3849" t="n"/>
      <c r="E366" s="3849" t="n"/>
      <c r="F366" s="3849" t="n"/>
      <c r="G366" s="3849" t="n"/>
      <c r="H366" s="3849" t="n"/>
      <c r="I366" s="3849" t="n"/>
      <c r="J366" s="3849" t="n"/>
      <c r="K366" s="3849" t="n"/>
      <c r="L366" s="3849" t="n"/>
      <c r="M366" s="3849" t="n"/>
      <c r="N366" s="3849" t="n"/>
      <c r="O366" s="3849" t="n"/>
      <c r="P366" s="367" t="n"/>
      <c r="Q366" s="3849" t="n"/>
      <c r="R366" s="3849" t="n"/>
      <c r="S366" s="3849" t="n"/>
      <c r="T366" s="3849" t="n"/>
      <c r="U366" s="3849" t="n"/>
      <c r="V366" s="3849" t="n"/>
      <c r="W366" s="3849" t="n"/>
      <c r="X366" s="3849" t="n"/>
      <c r="Y366" s="3849" t="n"/>
      <c r="Z366" s="3849" t="n"/>
      <c r="AA366" s="3849" t="n"/>
      <c r="AB366" s="3849" t="n"/>
      <c r="AC366" s="3849" t="n"/>
      <c r="AD366" s="3849" t="n"/>
      <c r="AE366" s="3849" t="n"/>
      <c r="AF366" s="3849" t="n"/>
      <c r="AG366" s="3849" t="n"/>
      <c r="AH366" s="3849" t="n"/>
      <c r="AI366" s="3849" t="n"/>
      <c r="AJ366" s="3849" t="n"/>
      <c r="AK366" s="3849" t="n"/>
      <c r="AL366" s="3849" t="n"/>
      <c r="AM366" s="3849" t="n"/>
      <c r="AN366" s="3849" t="n"/>
      <c r="AO366" s="3849" t="n"/>
      <c r="AP366" s="3849" t="n"/>
      <c r="AQ366" s="3849" t="n"/>
      <c r="AR366" s="3849" t="n"/>
      <c r="AS366" s="3849" t="n"/>
      <c r="AT366" s="3849" t="n"/>
      <c r="AU366" s="3849" t="n"/>
      <c r="AV366" s="3849" t="n"/>
      <c r="AW366" s="3849" t="n"/>
      <c r="AX366" s="3849" t="n"/>
      <c r="AY366" s="3849" t="n"/>
      <c r="AZ366" s="3849" t="n"/>
      <c r="BA366" s="367" t="n"/>
      <c r="BB366" s="362" t="n"/>
    </row>
    <row customFormat="1" customHeight="1" ht="30" r="367" s="364">
      <c r="A367" s="366" t="n"/>
      <c r="B367" s="367" t="n"/>
      <c r="C367" s="368" t="n"/>
      <c r="D367" s="3849" t="n"/>
      <c r="E367" s="3849" t="n"/>
      <c r="F367" s="3849" t="n"/>
      <c r="G367" s="3849" t="n"/>
      <c r="H367" s="3849" t="n"/>
      <c r="I367" s="3849" t="n"/>
      <c r="J367" s="3849" t="n"/>
      <c r="K367" s="3849" t="n"/>
      <c r="L367" s="3849" t="n"/>
      <c r="M367" s="3849" t="n"/>
      <c r="N367" s="3849" t="n"/>
      <c r="O367" s="3849" t="n"/>
      <c r="P367" s="367" t="n"/>
      <c r="Q367" s="3849" t="n"/>
      <c r="R367" s="3849" t="n"/>
      <c r="S367" s="3849" t="n"/>
      <c r="T367" s="3849" t="n"/>
      <c r="U367" s="3849" t="n"/>
      <c r="V367" s="3849" t="n"/>
      <c r="W367" s="3849" t="n"/>
      <c r="X367" s="3849" t="n"/>
      <c r="Y367" s="3849" t="n"/>
      <c r="Z367" s="3849" t="n"/>
      <c r="AA367" s="3849" t="n"/>
      <c r="AB367" s="3849" t="n"/>
      <c r="AC367" s="3849" t="n"/>
      <c r="AD367" s="3849" t="n"/>
      <c r="AE367" s="3849" t="n"/>
      <c r="AF367" s="3849" t="n"/>
      <c r="AG367" s="3849" t="n"/>
      <c r="AH367" s="3849" t="n"/>
      <c r="AI367" s="3849" t="n"/>
      <c r="AJ367" s="3849" t="n"/>
      <c r="AK367" s="3849" t="n"/>
      <c r="AL367" s="3849" t="n"/>
      <c r="AM367" s="3849" t="n"/>
      <c r="AN367" s="3849" t="n"/>
      <c r="AO367" s="3849" t="n"/>
      <c r="AP367" s="3849" t="n"/>
      <c r="AQ367" s="3849" t="n"/>
      <c r="AR367" s="3849" t="n"/>
      <c r="AS367" s="3849" t="n"/>
      <c r="AT367" s="3849" t="n"/>
      <c r="AU367" s="3849" t="n"/>
      <c r="AV367" s="3849" t="n"/>
      <c r="AW367" s="3849" t="n"/>
      <c r="AX367" s="3849" t="n"/>
      <c r="AY367" s="3849" t="n"/>
      <c r="AZ367" s="3849" t="n"/>
      <c r="BA367" s="367" t="n"/>
      <c r="BB367" s="362" t="n"/>
    </row>
    <row customFormat="1" customHeight="1" ht="30" r="368" s="364">
      <c r="A368" s="366" t="n"/>
      <c r="B368" s="367" t="n"/>
      <c r="C368" s="368" t="n"/>
      <c r="D368" s="3849" t="n"/>
      <c r="E368" s="3849" t="n"/>
      <c r="F368" s="3849" t="n"/>
      <c r="G368" s="3849" t="n"/>
      <c r="H368" s="3849" t="n"/>
      <c r="I368" s="3849" t="n"/>
      <c r="J368" s="3849" t="n"/>
      <c r="K368" s="3849" t="n"/>
      <c r="L368" s="3849" t="n"/>
      <c r="M368" s="3849" t="n"/>
      <c r="N368" s="3849" t="n"/>
      <c r="O368" s="3849" t="n"/>
      <c r="P368" s="367" t="n"/>
      <c r="Q368" s="3849" t="n"/>
      <c r="R368" s="3849" t="n"/>
      <c r="S368" s="3849" t="n"/>
      <c r="T368" s="3849" t="n"/>
      <c r="U368" s="3849" t="n"/>
      <c r="V368" s="3849" t="n"/>
      <c r="W368" s="3849" t="n"/>
      <c r="X368" s="3849" t="n"/>
      <c r="Y368" s="3849" t="n"/>
      <c r="Z368" s="3849" t="n"/>
      <c r="AA368" s="3849" t="n"/>
      <c r="AB368" s="3849" t="n"/>
      <c r="AC368" s="3849" t="n"/>
      <c r="AD368" s="3849" t="n"/>
      <c r="AE368" s="3849" t="n"/>
      <c r="AF368" s="3849" t="n"/>
      <c r="AG368" s="3849" t="n"/>
      <c r="AH368" s="3849" t="n"/>
      <c r="AI368" s="3849" t="n"/>
      <c r="AJ368" s="3849" t="n"/>
      <c r="AK368" s="3849" t="n"/>
      <c r="AL368" s="3849" t="n"/>
      <c r="AM368" s="3849" t="n"/>
      <c r="AN368" s="3849" t="n"/>
      <c r="AO368" s="3849" t="n"/>
      <c r="AP368" s="3849" t="n"/>
      <c r="AQ368" s="3849" t="n"/>
      <c r="AR368" s="3849" t="n"/>
      <c r="AS368" s="3849" t="n"/>
      <c r="AT368" s="3849" t="n"/>
      <c r="AU368" s="3849" t="n"/>
      <c r="AV368" s="3849" t="n"/>
      <c r="AW368" s="3849" t="n"/>
      <c r="AX368" s="3849" t="n"/>
      <c r="AY368" s="3849" t="n"/>
      <c r="AZ368" s="3849" t="n"/>
      <c r="BA368" s="367" t="n"/>
      <c r="BB368" s="362" t="n"/>
    </row>
    <row customFormat="1" customHeight="1" ht="30" r="369" s="364">
      <c r="A369" s="366" t="n"/>
      <c r="B369" s="367" t="n"/>
      <c r="C369" s="368" t="n"/>
      <c r="D369" s="3849" t="n"/>
      <c r="E369" s="3849" t="n"/>
      <c r="F369" s="3849" t="n"/>
      <c r="G369" s="3849" t="n"/>
      <c r="H369" s="3849" t="n"/>
      <c r="I369" s="3849" t="n"/>
      <c r="J369" s="3849" t="n"/>
      <c r="K369" s="3849" t="n"/>
      <c r="L369" s="3849" t="n"/>
      <c r="M369" s="3849" t="n"/>
      <c r="N369" s="3849" t="n"/>
      <c r="O369" s="3849" t="n"/>
      <c r="P369" s="367" t="n"/>
      <c r="Q369" s="3849" t="n"/>
      <c r="R369" s="3849" t="n"/>
      <c r="S369" s="3849" t="n"/>
      <c r="T369" s="3849" t="n"/>
      <c r="U369" s="3849" t="n"/>
      <c r="V369" s="3849" t="n"/>
      <c r="W369" s="3849" t="n"/>
      <c r="X369" s="3849" t="n"/>
      <c r="Y369" s="3849" t="n"/>
      <c r="Z369" s="3849" t="n"/>
      <c r="AA369" s="3849" t="n"/>
      <c r="AB369" s="3849" t="n"/>
      <c r="AC369" s="3849" t="n"/>
      <c r="AD369" s="3849" t="n"/>
      <c r="AE369" s="3849" t="n"/>
      <c r="AF369" s="3849" t="n"/>
      <c r="AG369" s="3849" t="n"/>
      <c r="AH369" s="3849" t="n"/>
      <c r="AI369" s="3849" t="n"/>
      <c r="AJ369" s="3849" t="n"/>
      <c r="AK369" s="3849" t="n"/>
      <c r="AL369" s="3849" t="n"/>
      <c r="AM369" s="3849" t="n"/>
      <c r="AN369" s="3849" t="n"/>
      <c r="AO369" s="3849" t="n"/>
      <c r="AP369" s="3849" t="n"/>
      <c r="AQ369" s="3849" t="n"/>
      <c r="AR369" s="3849" t="n"/>
      <c r="AS369" s="3849" t="n"/>
      <c r="AT369" s="3849" t="n"/>
      <c r="AU369" s="3849" t="n"/>
      <c r="AV369" s="3849" t="n"/>
      <c r="AW369" s="3849" t="n"/>
      <c r="AX369" s="3849" t="n"/>
      <c r="AY369" s="3849" t="n"/>
      <c r="AZ369" s="3849" t="n"/>
      <c r="BA369" s="367" t="n"/>
      <c r="BB369" s="362" t="n"/>
    </row>
    <row customFormat="1" customHeight="1" ht="30" r="370" s="364">
      <c r="A370" s="366" t="n"/>
      <c r="B370" s="367" t="n"/>
      <c r="C370" s="368" t="n"/>
      <c r="D370" s="3849" t="n"/>
      <c r="E370" s="3849" t="n"/>
      <c r="F370" s="3849" t="n"/>
      <c r="G370" s="3849" t="n"/>
      <c r="H370" s="3849" t="n"/>
      <c r="I370" s="3849" t="n"/>
      <c r="J370" s="3849" t="n"/>
      <c r="K370" s="3849" t="n"/>
      <c r="L370" s="3849" t="n"/>
      <c r="M370" s="3849" t="n"/>
      <c r="N370" s="3849" t="n"/>
      <c r="O370" s="3849" t="n"/>
      <c r="P370" s="367" t="n"/>
      <c r="Q370" s="3849" t="n"/>
      <c r="R370" s="3849" t="n"/>
      <c r="S370" s="3849" t="n"/>
      <c r="T370" s="3849" t="n"/>
      <c r="U370" s="3849" t="n"/>
      <c r="V370" s="3849" t="n"/>
      <c r="W370" s="3849" t="n"/>
      <c r="X370" s="3849" t="n"/>
      <c r="Y370" s="3849" t="n"/>
      <c r="Z370" s="3849" t="n"/>
      <c r="AA370" s="3849" t="n"/>
      <c r="AB370" s="3849" t="n"/>
      <c r="AC370" s="3849" t="n"/>
      <c r="AD370" s="3849" t="n"/>
      <c r="AE370" s="3849" t="n"/>
      <c r="AF370" s="3849" t="n"/>
      <c r="AG370" s="3849" t="n"/>
      <c r="AH370" s="3849" t="n"/>
      <c r="AI370" s="3849" t="n"/>
      <c r="AJ370" s="3849" t="n"/>
      <c r="AK370" s="3849" t="n"/>
      <c r="AL370" s="3849" t="n"/>
      <c r="AM370" s="3849" t="n"/>
      <c r="AN370" s="3849" t="n"/>
      <c r="AO370" s="3849" t="n"/>
      <c r="AP370" s="3849" t="n"/>
      <c r="AQ370" s="3849" t="n"/>
      <c r="AR370" s="3849" t="n"/>
      <c r="AS370" s="3849" t="n"/>
      <c r="AT370" s="3849" t="n"/>
      <c r="AU370" s="3849" t="n"/>
      <c r="AV370" s="3849" t="n"/>
      <c r="AW370" s="3849" t="n"/>
      <c r="AX370" s="3849" t="n"/>
      <c r="AY370" s="3849" t="n"/>
      <c r="AZ370" s="3849" t="n"/>
      <c r="BA370" s="367" t="n"/>
      <c r="BB370" s="362" t="n"/>
    </row>
    <row customFormat="1" customHeight="1" ht="30" r="371" s="364">
      <c r="A371" s="366" t="n"/>
      <c r="B371" s="367" t="n"/>
      <c r="C371" s="368" t="n"/>
      <c r="D371" s="3849" t="n"/>
      <c r="E371" s="3849" t="n"/>
      <c r="F371" s="3849" t="n"/>
      <c r="G371" s="3849" t="n"/>
      <c r="H371" s="3849" t="n"/>
      <c r="I371" s="3849" t="n"/>
      <c r="J371" s="3849" t="n"/>
      <c r="K371" s="3849" t="n"/>
      <c r="L371" s="3849" t="n"/>
      <c r="M371" s="3849" t="n"/>
      <c r="N371" s="3849" t="n"/>
      <c r="O371" s="3849" t="n"/>
      <c r="P371" s="367" t="n"/>
      <c r="Q371" s="3849" t="n"/>
      <c r="R371" s="3849" t="n"/>
      <c r="S371" s="3849" t="n"/>
      <c r="T371" s="3849" t="n"/>
      <c r="U371" s="3849" t="n"/>
      <c r="V371" s="3849" t="n"/>
      <c r="W371" s="3849" t="n"/>
      <c r="X371" s="3849" t="n"/>
      <c r="Y371" s="3849" t="n"/>
      <c r="Z371" s="3849" t="n"/>
      <c r="AA371" s="3849" t="n"/>
      <c r="AB371" s="3849" t="n"/>
      <c r="AC371" s="3849" t="n"/>
      <c r="AD371" s="3849" t="n"/>
      <c r="AE371" s="3849" t="n"/>
      <c r="AF371" s="3849" t="n"/>
      <c r="AG371" s="3849" t="n"/>
      <c r="AH371" s="3849" t="n"/>
      <c r="AI371" s="3849" t="n"/>
      <c r="AJ371" s="3849" t="n"/>
      <c r="AK371" s="3849" t="n"/>
      <c r="AL371" s="3849" t="n"/>
      <c r="AM371" s="3849" t="n"/>
      <c r="AN371" s="3849" t="n"/>
      <c r="AO371" s="3849" t="n"/>
      <c r="AP371" s="3849" t="n"/>
      <c r="AQ371" s="3849" t="n"/>
      <c r="AR371" s="3849" t="n"/>
      <c r="AS371" s="3849" t="n"/>
      <c r="AT371" s="3849" t="n"/>
      <c r="AU371" s="3849" t="n"/>
      <c r="AV371" s="3849" t="n"/>
      <c r="AW371" s="3849" t="n"/>
      <c r="AX371" s="3849" t="n"/>
      <c r="AY371" s="3849" t="n"/>
      <c r="AZ371" s="3849" t="n"/>
      <c r="BA371" s="367" t="n"/>
      <c r="BB371" s="362" t="n"/>
    </row>
    <row customFormat="1" customHeight="1" ht="30" r="372" s="363">
      <c r="A372" s="366" t="n"/>
      <c r="B372" s="367" t="n"/>
      <c r="C372" s="368" t="n"/>
      <c r="D372" s="3849" t="n"/>
      <c r="E372" s="3849" t="n"/>
      <c r="F372" s="3849" t="n"/>
      <c r="G372" s="3849" t="n"/>
      <c r="H372" s="3849" t="n"/>
      <c r="I372" s="3849" t="n"/>
      <c r="J372" s="3849" t="n"/>
      <c r="K372" s="3849" t="n"/>
      <c r="L372" s="3849" t="n"/>
      <c r="M372" s="3849" t="n"/>
      <c r="N372" s="3849" t="n"/>
      <c r="O372" s="3849" t="n"/>
      <c r="P372" s="367" t="n"/>
      <c r="Q372" s="3849" t="n"/>
      <c r="R372" s="3849" t="n"/>
      <c r="S372" s="3849" t="n"/>
      <c r="T372" s="3849" t="n"/>
      <c r="U372" s="3849" t="n"/>
      <c r="V372" s="3849" t="n"/>
      <c r="W372" s="3849" t="n"/>
      <c r="X372" s="3849" t="n"/>
      <c r="Y372" s="3849" t="n"/>
      <c r="Z372" s="3849" t="n"/>
      <c r="AA372" s="3849" t="n"/>
      <c r="AB372" s="3849" t="n"/>
      <c r="AC372" s="3849" t="n"/>
      <c r="AD372" s="3849" t="n"/>
      <c r="AE372" s="3849" t="n"/>
      <c r="AF372" s="3849" t="n"/>
      <c r="AG372" s="3849" t="n"/>
      <c r="AH372" s="3849" t="n"/>
      <c r="AI372" s="3849" t="n"/>
      <c r="AJ372" s="3849" t="n"/>
      <c r="AK372" s="3849" t="n"/>
      <c r="AL372" s="3849" t="n"/>
      <c r="AM372" s="3849" t="n"/>
      <c r="AN372" s="3849" t="n"/>
      <c r="AO372" s="3849" t="n"/>
      <c r="AP372" s="3849" t="n"/>
      <c r="AQ372" s="3849" t="n"/>
      <c r="AR372" s="3849" t="n"/>
      <c r="AS372" s="3849" t="n"/>
      <c r="AT372" s="3849" t="n"/>
      <c r="AU372" s="3849" t="n"/>
      <c r="AV372" s="3849" t="n"/>
      <c r="AW372" s="3849" t="n"/>
      <c r="AX372" s="3849" t="n"/>
      <c r="AY372" s="3849" t="n"/>
      <c r="AZ372" s="3849" t="n"/>
      <c r="BA372" s="367" t="n"/>
      <c r="BB372" s="362" t="n"/>
    </row>
    <row customFormat="1" customHeight="1" ht="30" r="373" s="363">
      <c r="A373" s="366" t="n"/>
      <c r="B373" s="367" t="n"/>
      <c r="C373" s="368" t="n"/>
      <c r="D373" s="3849" t="n"/>
      <c r="E373" s="3849" t="n"/>
      <c r="F373" s="3849" t="n"/>
      <c r="G373" s="3849" t="n"/>
      <c r="H373" s="3849" t="n"/>
      <c r="I373" s="3849" t="n"/>
      <c r="J373" s="3849" t="n"/>
      <c r="K373" s="3849" t="n"/>
      <c r="L373" s="3849" t="n"/>
      <c r="M373" s="3849" t="n"/>
      <c r="N373" s="3849" t="n"/>
      <c r="O373" s="3849" t="n"/>
      <c r="P373" s="367" t="n"/>
      <c r="Q373" s="3849" t="n"/>
      <c r="R373" s="3849" t="n"/>
      <c r="S373" s="3849" t="n"/>
      <c r="T373" s="3849" t="n"/>
      <c r="U373" s="3849" t="n"/>
      <c r="V373" s="3849" t="n"/>
      <c r="W373" s="3849" t="n"/>
      <c r="X373" s="3849" t="n"/>
      <c r="Y373" s="3849" t="n"/>
      <c r="Z373" s="3849" t="n"/>
      <c r="AA373" s="3849" t="n"/>
      <c r="AB373" s="3849" t="n"/>
      <c r="AC373" s="3849" t="n"/>
      <c r="AD373" s="3849" t="n"/>
      <c r="AE373" s="3849" t="n"/>
      <c r="AF373" s="3849" t="n"/>
      <c r="AG373" s="3849" t="n"/>
      <c r="AH373" s="3849" t="n"/>
      <c r="AI373" s="3849" t="n"/>
      <c r="AJ373" s="3849" t="n"/>
      <c r="AK373" s="3849" t="n"/>
      <c r="AL373" s="3849" t="n"/>
      <c r="AM373" s="3849" t="n"/>
      <c r="AN373" s="3849" t="n"/>
      <c r="AO373" s="3849" t="n"/>
      <c r="AP373" s="3849" t="n"/>
      <c r="AQ373" s="3849" t="n"/>
      <c r="AR373" s="3849" t="n"/>
      <c r="AS373" s="3849" t="n"/>
      <c r="AT373" s="3849" t="n"/>
      <c r="AU373" s="3849" t="n"/>
      <c r="AV373" s="3849" t="n"/>
      <c r="AW373" s="3849" t="n"/>
      <c r="AX373" s="3849" t="n"/>
      <c r="AY373" s="3849" t="n"/>
      <c r="AZ373" s="3849" t="n"/>
      <c r="BA373" s="367" t="n"/>
      <c r="BB373" s="362" t="n"/>
    </row>
    <row customFormat="1" customHeight="1" ht="30" r="374" s="363">
      <c r="A374" s="366" t="n"/>
      <c r="B374" s="367" t="n"/>
      <c r="C374" s="368" t="n"/>
      <c r="D374" s="3849" t="n"/>
      <c r="E374" s="3849" t="n"/>
      <c r="F374" s="3849" t="n"/>
      <c r="G374" s="3849" t="n"/>
      <c r="H374" s="3849" t="n"/>
      <c r="I374" s="3849" t="n"/>
      <c r="J374" s="3849" t="n"/>
      <c r="K374" s="3849" t="n"/>
      <c r="L374" s="3849" t="n"/>
      <c r="M374" s="3849" t="n"/>
      <c r="N374" s="3849" t="n"/>
      <c r="O374" s="3849" t="n"/>
      <c r="P374" s="367" t="n"/>
      <c r="Q374" s="3849" t="n"/>
      <c r="R374" s="3849" t="n"/>
      <c r="S374" s="3849" t="n"/>
      <c r="T374" s="3849" t="n"/>
      <c r="U374" s="3849" t="n"/>
      <c r="V374" s="3849" t="n"/>
      <c r="W374" s="3849" t="n"/>
      <c r="X374" s="3849" t="n"/>
      <c r="Y374" s="3849" t="n"/>
      <c r="Z374" s="3849" t="n"/>
      <c r="AA374" s="3849" t="n"/>
      <c r="AB374" s="3849" t="n"/>
      <c r="AC374" s="3849" t="n"/>
      <c r="AD374" s="3849" t="n"/>
      <c r="AE374" s="3849" t="n"/>
      <c r="AF374" s="3849" t="n"/>
      <c r="AG374" s="3849" t="n"/>
      <c r="AH374" s="3849" t="n"/>
      <c r="AI374" s="3849" t="n"/>
      <c r="AJ374" s="3849" t="n"/>
      <c r="AK374" s="3849" t="n"/>
      <c r="AL374" s="3849" t="n"/>
      <c r="AM374" s="3849" t="n"/>
      <c r="AN374" s="3849" t="n"/>
      <c r="AO374" s="3849" t="n"/>
      <c r="AP374" s="3849" t="n"/>
      <c r="AQ374" s="3849" t="n"/>
      <c r="AR374" s="3849" t="n"/>
      <c r="AS374" s="3849" t="n"/>
      <c r="AT374" s="3849" t="n"/>
      <c r="AU374" s="3849" t="n"/>
      <c r="AV374" s="3849" t="n"/>
      <c r="AW374" s="3849" t="n"/>
      <c r="AX374" s="3849" t="n"/>
      <c r="AY374" s="3849" t="n"/>
      <c r="AZ374" s="3849" t="n"/>
      <c r="BA374" s="367" t="n"/>
      <c r="BB374" s="362" t="n"/>
    </row>
    <row customFormat="1" customHeight="1" ht="33.75" r="375" s="365">
      <c r="A375" s="366" t="n"/>
      <c r="B375" s="367" t="n"/>
      <c r="C375" s="368" t="n"/>
      <c r="D375" s="3849" t="n"/>
      <c r="E375" s="3849" t="n"/>
      <c r="F375" s="3849" t="n"/>
      <c r="G375" s="3849" t="n"/>
      <c r="H375" s="3849" t="n"/>
      <c r="I375" s="3849" t="n"/>
      <c r="J375" s="3849" t="n"/>
      <c r="K375" s="3849" t="n"/>
      <c r="L375" s="3849" t="n"/>
      <c r="M375" s="3849" t="n"/>
      <c r="N375" s="3849" t="n"/>
      <c r="O375" s="3849" t="n"/>
      <c r="P375" s="367" t="n"/>
      <c r="Q375" s="3849" t="n"/>
      <c r="R375" s="3849" t="n"/>
      <c r="S375" s="3849" t="n"/>
      <c r="T375" s="3849" t="n"/>
      <c r="U375" s="3849" t="n"/>
      <c r="V375" s="3849" t="n"/>
      <c r="W375" s="3849" t="n"/>
      <c r="X375" s="3849" t="n"/>
      <c r="Y375" s="3849" t="n"/>
      <c r="Z375" s="3849" t="n"/>
      <c r="AA375" s="3849" t="n"/>
      <c r="AB375" s="3849" t="n"/>
      <c r="AC375" s="3849" t="n"/>
      <c r="AD375" s="3849" t="n"/>
      <c r="AE375" s="3849" t="n"/>
      <c r="AF375" s="3849" t="n"/>
      <c r="AG375" s="3849" t="n"/>
      <c r="AH375" s="3849" t="n"/>
      <c r="AI375" s="3849" t="n"/>
      <c r="AJ375" s="3849" t="n"/>
      <c r="AK375" s="3849" t="n"/>
      <c r="AL375" s="3849" t="n"/>
      <c r="AM375" s="3849" t="n"/>
      <c r="AN375" s="3849" t="n"/>
      <c r="AO375" s="3849" t="n"/>
      <c r="AP375" s="3849" t="n"/>
      <c r="AQ375" s="3849" t="n"/>
      <c r="AR375" s="3849" t="n"/>
      <c r="AS375" s="3849" t="n"/>
      <c r="AT375" s="3849" t="n"/>
      <c r="AU375" s="3849" t="n"/>
      <c r="AV375" s="3849" t="n"/>
      <c r="AW375" s="3849" t="n"/>
      <c r="AX375" s="3849" t="n"/>
      <c r="AY375" s="3849" t="n"/>
      <c r="AZ375" s="3849" t="n"/>
      <c r="BA375" s="367" t="n"/>
      <c r="BB375" s="362" t="n"/>
    </row>
  </sheetData>
  <mergeCells count="19">
    <mergeCell ref="A4:A5"/>
    <mergeCell ref="AP4:AS4"/>
    <mergeCell ref="Z4:AC4"/>
    <mergeCell ref="J4:M4"/>
    <mergeCell ref="C4:C5"/>
    <mergeCell ref="V4:Y4"/>
    <mergeCell ref="F4:I4"/>
    <mergeCell ref="N4:Q4"/>
    <mergeCell ref="AD4:AG4"/>
    <mergeCell ref="AL4:AO4"/>
    <mergeCell ref="AT4:AW4"/>
    <mergeCell ref="B4:B5"/>
    <mergeCell ref="D4:D5"/>
    <mergeCell ref="R4:U4"/>
    <mergeCell ref="AH4:AK4"/>
    <mergeCell ref="AX4:BA4"/>
    <mergeCell ref="E4:E5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A1" sqref="A1"/>
      <selection activeCell="A1" pane="topRight" sqref="A1"/>
      <selection activeCell="A1" pane="bottomLeft" sqref="A1"/>
      <selection activeCell="C1" pane="bottomRight" sqref="C$1:C$1048576"/>
    </sheetView>
  </sheetViews>
  <sheetFormatPr baseColWidth="8" defaultColWidth="11.5" defaultRowHeight="12.75"/>
  <cols>
    <col customWidth="1" max="1" min="1" width="1"/>
    <col customWidth="1" max="2" min="2" width="50.5"/>
    <col customWidth="1" hidden="1" max="3" min="3" style="3" width="6.33333333333333"/>
    <col customWidth="1" hidden="1" max="4" min="4" width="9.66666666666667"/>
    <col customWidth="1" hidden="1" max="5" min="5" width="10.1666666666667"/>
    <col customWidth="1" hidden="1" max="6" min="6" width="9.66666666666667"/>
    <col customWidth="1" hidden="1" max="7" min="7" width="9.16666666666667"/>
    <col customWidth="1" hidden="1" max="8" min="8" width="9.66666666666667"/>
    <col customWidth="1" hidden="1" max="9" min="9" width="0.166666666666667"/>
    <col customWidth="1" hidden="1" max="10" min="10" style="189" width="9.66666666666667"/>
    <col customWidth="1" hidden="1" max="11" min="11" style="189" width="9.33333333333333"/>
    <col customWidth="1" hidden="1" max="12" min="12" style="189" width="10.1666666666667"/>
    <col customWidth="1" hidden="1" max="13" min="13" style="189" width="10.5"/>
    <col customWidth="1" hidden="1" max="14" min="14" style="189" width="9.16666666666667"/>
    <col customWidth="1" hidden="1" max="15" min="15" style="189" width="0.5"/>
    <col customWidth="1" hidden="1" max="16" min="16" style="189" width="10.1666666666667"/>
    <col customWidth="1" hidden="1" max="17" min="17" style="189" width="9.5"/>
    <col customWidth="1" hidden="1" max="18" min="18" style="189" width="9.16666666666667"/>
    <col customWidth="1" hidden="1" max="19" min="19" style="189" width="10.1666666666667"/>
    <col customWidth="1" hidden="1" max="20" min="20" style="189" width="7.16666666666667"/>
    <col customWidth="1" hidden="1" max="21" min="21" style="189" width="0.166666666666667"/>
    <col customWidth="1" max="22" min="22" style="189" width="9.66666666666667"/>
    <col customWidth="1" max="23" min="23" style="189" width="10.5"/>
    <col customWidth="1" max="24" min="24" style="189" width="10"/>
    <col customWidth="1" max="25" min="25" style="189" width="8.16666666666667"/>
    <col customWidth="1" max="26" min="26" style="189" width="8.5"/>
    <col customWidth="1" max="27" min="27" style="189" width="8.83333333333333"/>
    <col customWidth="1" max="28" min="28" style="189" width="7.5"/>
    <col customWidth="1" max="29" min="29" style="189" width="0.333333333333333"/>
    <col customWidth="1" hidden="1" max="30" min="30" style="189" width="9.5"/>
    <col customWidth="1" hidden="1" max="31" min="31" style="189" width="10.5"/>
    <col customWidth="1" hidden="1" max="32" min="32" style="189" width="11.1666666666667"/>
    <col customWidth="1" hidden="1" max="33" min="33" style="189" width="8.16666666666667"/>
    <col customWidth="1" hidden="1" max="34" min="34" style="189" width="7.5"/>
    <col customWidth="1" hidden="1" max="35" min="35" style="189" width="10.3333333333333"/>
    <col customWidth="1" hidden="1" max="36" min="36" style="189" width="7.5"/>
    <col customWidth="1" hidden="1" max="37" min="37" style="189" width="0.166666666666667"/>
    <col customWidth="1" hidden="1" max="38" min="38" style="189" width="9.33333333333333"/>
    <col customWidth="1" hidden="1" max="39" min="39" style="189" width="7.66666666666667"/>
    <col customWidth="1" hidden="1" max="40" min="40" style="189" width="9.5"/>
    <col customWidth="1" hidden="1" max="41" min="41" style="189" width="9"/>
    <col customWidth="1" hidden="1" max="43" min="42" style="189" width="9.33333333333333"/>
    <col customWidth="1" hidden="1" max="43" min="43" width="13"/>
    <col customWidth="1" hidden="1" max="44" min="44" style="189" width="7.5"/>
    <col customWidth="1" hidden="1" max="45" min="45" style="189" width="12.1666666666667"/>
    <col customWidth="1" hidden="1" max="46" min="46" style="189" width="0.166666666666667"/>
    <col customWidth="1" hidden="1" max="47" min="47" style="189" width="8.5"/>
    <col customWidth="1" hidden="1" max="48" min="48" style="189" width="7.5"/>
    <col customWidth="1" hidden="1" max="49" min="49" style="189" width="8.83333333333333"/>
    <col customWidth="1" hidden="1" max="50" min="50" style="189" width="9.5"/>
    <col customWidth="1" hidden="1" max="51" min="51" style="189" width="9.33333333333333"/>
    <col customWidth="1" hidden="1" max="52" min="52" style="189" width="8"/>
    <col customWidth="1" hidden="1" max="53" min="53" style="189" width="8.66666666666667"/>
    <col customWidth="1" hidden="1" max="54" min="54" style="189" width="0.333333333333333"/>
    <col customWidth="1" hidden="1" max="56" min="55" style="189" width="9.33333333333333"/>
    <col customWidth="1" hidden="1" max="56" min="56" width="13"/>
    <col customWidth="1" hidden="1" max="57" min="57" style="189" width="10"/>
    <col customWidth="1" hidden="1" max="59" min="58" style="189" width="9.33333333333333"/>
    <col customWidth="1" hidden="1" max="59" min="59" width="13"/>
    <col customWidth="1" hidden="1" max="60" min="60" style="189" width="7.5"/>
    <col customWidth="1" hidden="1" max="61" min="61" style="190" width="7.5"/>
    <col customWidth="1" hidden="1" max="62" min="62" style="189" width="0.333333333333333"/>
    <col customWidth="1" hidden="1" max="63" min="63" style="189" width="13.8333333333333"/>
    <col customWidth="1" hidden="1" max="64" min="64" style="189" width="7.5"/>
    <col customWidth="1" hidden="1" max="65" min="65" style="189" width="9.16666666666667"/>
    <col customWidth="1" hidden="1" max="66" min="66" style="189" width="9.5"/>
    <col customWidth="1" hidden="1" max="67" min="67" style="189" width="7.5"/>
    <col customWidth="1" hidden="1" max="68" min="68" style="189" width="9"/>
    <col customWidth="1" hidden="1" max="69" min="69" style="189" width="8.5"/>
    <col customWidth="1" hidden="1" max="70" min="70" style="189" width="7.5"/>
    <col customWidth="1" hidden="1" max="71" min="71" style="189" width="0.5"/>
    <col customWidth="1" hidden="1" max="72" min="72" style="189" width="15.8333333333333"/>
    <col customWidth="1" hidden="1" max="73" min="73" style="189" width="9.16666666666667"/>
    <col customWidth="1" hidden="1" max="74" min="74" style="189" width="9.33333333333333"/>
    <col customWidth="1" hidden="1" max="75" min="75" style="189" width="9.66666666666667"/>
    <col customWidth="1" hidden="1" max="77" min="76" style="189" width="9.33333333333333"/>
    <col customWidth="1" hidden="1" max="77" min="77" width="13"/>
    <col customWidth="1" hidden="1" max="78" min="78" style="189" width="7.83333333333333"/>
    <col customWidth="1" hidden="1" max="79" min="79" style="189" width="0.333333333333333"/>
    <col customWidth="1" hidden="1" max="80" min="80" style="189" width="8.83333333333333"/>
    <col customWidth="1" hidden="1" max="85" min="81" style="189" width="9.33333333333333"/>
    <col customWidth="1" hidden="1" max="82" min="82" width="13"/>
    <col customWidth="1" hidden="1" max="83" min="83" width="13"/>
    <col customWidth="1" hidden="1" max="84" min="84" width="13"/>
    <col customWidth="1" hidden="1" max="85" min="85" width="13"/>
    <col customWidth="1" hidden="1" max="86" min="86" style="189" width="7.5"/>
    <col customWidth="1" hidden="1" max="87" min="87" style="189" width="0.5"/>
    <col customWidth="1" hidden="1" max="88" min="88" style="189" width="13.1666666666667"/>
    <col customWidth="1" hidden="1" max="89" min="89" style="189" width="9.16666666666667"/>
    <col customWidth="1" hidden="1" max="90" min="90" style="189" width="14"/>
    <col customWidth="1" hidden="1" max="92" min="91" style="189" width="9.5"/>
    <col customWidth="1" hidden="1" max="92" min="92" width="13"/>
    <col customWidth="1" hidden="1" max="93" min="93" style="189" width="9.33333333333333"/>
    <col customWidth="1" hidden="1" max="94" min="94" style="189" width="9.5"/>
    <col customWidth="1" hidden="1" max="95" min="95" style="189" width="0.166666666666667"/>
    <col customWidth="1" max="96" min="96" style="189" width="14.1666666666667"/>
    <col customWidth="1" max="101" min="97" style="189" width="9.33333333333333"/>
    <col customWidth="1" max="102" min="102" style="190" width="8.33333333333333"/>
    <col customWidth="1" max="103" min="103" width="0.5"/>
    <col customWidth="1" max="104" min="104" style="2605" width="11.1666666666667"/>
    <col customWidth="1" max="107" min="105" width="9.33333333333333"/>
    <col customWidth="1" hidden="1" max="106" min="106" width="13"/>
    <col customWidth="1" hidden="1" max="107" min="107" width="13"/>
    <col customWidth="1" max="108" min="108" style="2605" width="15.1666666666667"/>
    <col customWidth="1" max="110" min="109" width="10.5"/>
    <col customWidth="1" hidden="1" max="111" min="111" style="191" width="10.5"/>
    <col customWidth="1" hidden="1" max="112" min="112" width="10.5"/>
    <col customWidth="1" max="113" min="113" width="1.83333333333333"/>
    <col customWidth="1" hidden="1" max="114" min="114" width="21.6666666666667"/>
    <col customWidth="1" hidden="1" max="117" min="115" width="22.5"/>
    <col customWidth="1" hidden="1" max="118" min="118" width="15.3333333333333"/>
    <col customWidth="1" hidden="1" max="119" min="119" width="11.5"/>
    <col customWidth="1" hidden="1" max="122" min="120" width="12.1666666666667"/>
    <col customWidth="1" hidden="1" max="123" min="123" width="13.8333333333333"/>
    <col customWidth="1" hidden="1" max="128" min="124" width="11.5"/>
    <col customWidth="1" hidden="1" max="129" min="129" width="28.6666666666667"/>
    <col customWidth="1" hidden="1" max="133" min="130" width="11.5"/>
  </cols>
  <sheetData>
    <row customHeight="1" ht="3" r="1">
      <c r="CX1" s="2783" t="n"/>
      <c r="DA1" s="2606" t="n"/>
      <c r="DF1" s="191" t="n"/>
      <c r="DX1" s="191" t="n"/>
      <c r="DY1" s="191" t="n"/>
      <c r="DZ1" s="191" t="n"/>
    </row>
    <row customHeight="1" ht="21" r="2">
      <c r="B2" s="35" t="inlineStr">
        <is>
          <t>Flux Financiers consolidés</t>
        </is>
      </c>
      <c r="J2" s="3873" t="n"/>
      <c r="K2" s="3873" t="n"/>
      <c r="L2" s="3873" t="n"/>
      <c r="M2" s="3873" t="n"/>
      <c r="N2" s="3873" t="n"/>
      <c r="O2" s="3873" t="n"/>
      <c r="P2" s="3873" t="n"/>
      <c r="Q2" s="3873" t="n"/>
      <c r="R2" s="3873" t="n"/>
      <c r="S2" s="3873" t="n"/>
      <c r="T2" s="3873" t="n"/>
      <c r="U2" s="3873" t="n"/>
      <c r="V2" s="3873" t="n"/>
      <c r="W2" s="3873" t="n"/>
      <c r="X2" s="3873" t="n"/>
      <c r="Y2" s="3873" t="n"/>
      <c r="Z2" s="3873" t="n"/>
      <c r="AA2" s="3873" t="n"/>
      <c r="AB2" s="3873" t="n"/>
      <c r="AC2" s="3873" t="n"/>
      <c r="AD2" s="3873" t="n"/>
      <c r="AE2" s="3873" t="n"/>
      <c r="AF2" s="3873" t="n"/>
      <c r="AG2" s="3873" t="n"/>
      <c r="AH2" s="3873" t="n"/>
      <c r="AI2" s="3873" t="n"/>
      <c r="AJ2" s="3873" t="n"/>
      <c r="AK2" s="2728" t="n"/>
      <c r="AL2" s="2728" t="n"/>
      <c r="AM2" s="2728" t="n"/>
      <c r="AN2" s="2728" t="n"/>
      <c r="AO2" s="2728" t="n"/>
      <c r="AP2" s="2728" t="n"/>
      <c r="AQ2" s="2728" t="n"/>
      <c r="AR2" s="2728" t="n"/>
      <c r="AS2" s="2728" t="n"/>
      <c r="AT2" s="2728" t="n"/>
      <c r="AU2" s="2728" t="n"/>
      <c r="AV2" s="2728" t="n"/>
      <c r="AW2" s="2728" t="n"/>
      <c r="AX2" s="2728" t="n"/>
      <c r="AY2" s="2728" t="n"/>
      <c r="AZ2" s="2728" t="n"/>
      <c r="BA2" s="2728" t="n"/>
      <c r="BB2" s="2728" t="n"/>
      <c r="BC2" s="2728" t="n"/>
      <c r="BD2" s="2728" t="n"/>
      <c r="BE2" s="2728" t="n"/>
      <c r="BF2" s="2728" t="n"/>
      <c r="BG2" s="2728" t="n"/>
      <c r="BH2" s="2728" t="n"/>
      <c r="BJ2" s="2728" t="n"/>
      <c r="BK2" s="2728" t="n"/>
      <c r="BL2" s="2728" t="n"/>
      <c r="BM2" s="2728" t="n"/>
      <c r="BN2" s="3874" t="n"/>
      <c r="BO2" s="2728" t="n"/>
      <c r="BP2" s="2728" t="n"/>
      <c r="BQ2" s="2728" t="n"/>
      <c r="BR2" s="2728" t="n"/>
      <c r="BS2" s="2728" t="n"/>
      <c r="BT2" s="2728" t="n"/>
      <c r="BU2" s="2728" t="n"/>
      <c r="BV2" s="2728" t="n"/>
      <c r="BW2" s="2728" t="n"/>
      <c r="BX2" s="2728" t="n"/>
      <c r="BY2" s="2728" t="n"/>
      <c r="BZ2" s="2728" t="n"/>
      <c r="CA2" s="2728" t="n"/>
      <c r="CB2" s="2728" t="n"/>
      <c r="CC2" s="2728" t="n"/>
      <c r="CD2" s="2728" t="n"/>
      <c r="CE2" s="2728" t="n"/>
      <c r="CF2" s="2728" t="n"/>
      <c r="CG2" s="2728" t="n"/>
      <c r="CH2" s="2728" t="n"/>
      <c r="CI2" s="2728" t="n"/>
      <c r="CJ2" s="3874" t="n"/>
      <c r="CK2" s="3875" t="n"/>
      <c r="CL2" s="3875" t="n"/>
      <c r="CM2" s="3875" t="n"/>
      <c r="CN2" s="3875" t="n"/>
      <c r="CO2" s="3875" t="n"/>
      <c r="CP2" s="3875" t="n"/>
      <c r="CQ2" s="3876" t="n"/>
      <c r="CR2" s="3877" t="n"/>
      <c r="CS2" s="3875" t="n">
        <v>-1205719014.81113</v>
      </c>
      <c r="CT2" s="3875" t="n"/>
      <c r="CU2" s="316" t="n"/>
      <c r="CV2" s="316" t="n"/>
      <c r="CW2" s="3875" t="n">
        <v>7052163332.95398</v>
      </c>
      <c r="CX2" s="3351" t="n"/>
      <c r="CY2" s="326" t="n"/>
      <c r="CZ2" s="2788" t="n">
        <v>2398493361.43748</v>
      </c>
      <c r="DA2" s="2788" t="n"/>
      <c r="DB2" s="326" t="n"/>
      <c r="DC2" s="3185" t="n"/>
      <c r="DD2" s="2788" t="n">
        <v>27780287390</v>
      </c>
      <c r="DE2" s="326" t="n"/>
      <c r="DF2" s="347" t="n"/>
      <c r="DG2" s="347" t="n"/>
      <c r="DH2" s="326" t="n"/>
    </row>
    <row customHeight="1" ht="12" r="3">
      <c r="D3" s="192" t="n"/>
      <c r="E3" s="2809" t="n">
        <v>0</v>
      </c>
      <c r="F3" s="2809" t="n"/>
      <c r="G3" s="2809" t="n">
        <v>0</v>
      </c>
      <c r="H3" s="192" t="n"/>
      <c r="I3" s="241" t="n"/>
      <c r="AC3" s="256" t="n"/>
      <c r="AK3" s="266" t="n"/>
      <c r="AL3" s="267" t="n"/>
      <c r="AM3" s="192" t="n"/>
      <c r="AN3" s="192" t="n"/>
      <c r="AO3" s="192" t="n"/>
      <c r="AP3" s="192" t="n"/>
      <c r="AQ3" s="192" t="n"/>
      <c r="AR3" s="192" t="n"/>
      <c r="AS3" s="281" t="n"/>
      <c r="AT3" s="266" t="n"/>
      <c r="AU3" s="267" t="n"/>
      <c r="AV3" s="192" t="n"/>
      <c r="AW3" s="192" t="n"/>
      <c r="AX3" s="192" t="n"/>
      <c r="AY3" s="192" t="n"/>
      <c r="AZ3" s="192" t="n"/>
      <c r="BA3" s="192" t="n"/>
      <c r="BB3" s="266" t="n"/>
      <c r="BC3" s="267" t="n"/>
      <c r="BD3" s="192" t="n"/>
      <c r="BE3" s="192" t="n"/>
      <c r="BF3" s="192" t="n"/>
      <c r="BG3" s="192" t="n"/>
      <c r="BH3" s="192" t="n"/>
      <c r="BI3" s="292" t="n"/>
      <c r="BJ3" s="266" t="n"/>
      <c r="BK3" s="2815" t="n"/>
      <c r="BL3" s="2816" t="n"/>
      <c r="BM3" s="2816" t="n"/>
      <c r="BN3" s="2816" t="n"/>
      <c r="BO3" s="2816" t="n"/>
      <c r="BP3" s="2816" t="n"/>
      <c r="BQ3" s="2816" t="n"/>
      <c r="BR3" s="2816" t="n"/>
      <c r="BS3" s="2818" t="n"/>
      <c r="BT3" s="2815" t="n"/>
      <c r="BU3" s="2816" t="n"/>
      <c r="BV3" s="2816" t="n"/>
      <c r="BW3" s="2816" t="n"/>
      <c r="BX3" s="2816" t="n"/>
      <c r="BY3" s="2816" t="n"/>
      <c r="BZ3" s="3878" t="n"/>
      <c r="CA3" s="2818" t="n"/>
      <c r="CB3" s="2815" t="n"/>
      <c r="CC3" s="2816" t="n"/>
      <c r="CD3" s="2816" t="n"/>
      <c r="CE3" s="2816" t="n"/>
      <c r="CF3" s="2816" t="n"/>
      <c r="CG3" s="2816" t="n"/>
      <c r="CH3" s="3878" t="n"/>
      <c r="CI3" s="2818" t="n"/>
      <c r="CJ3" s="2815" t="n"/>
      <c r="CK3" s="2816" t="n"/>
      <c r="CL3" s="2816" t="n"/>
      <c r="CM3" s="2816" t="n"/>
      <c r="CN3" s="2816" t="n"/>
      <c r="CO3" s="2816" t="n"/>
      <c r="CP3" s="3878" t="n"/>
      <c r="CQ3" s="266" t="n"/>
      <c r="CR3" s="304" t="n"/>
      <c r="CS3" s="317" t="n"/>
      <c r="CT3" s="317" t="n"/>
      <c r="CU3" s="317" t="n"/>
      <c r="CV3" s="317" t="n"/>
      <c r="CW3" s="317" t="n"/>
      <c r="CX3" s="328" t="n"/>
      <c r="CZ3" s="329" t="n"/>
      <c r="DA3" s="344" t="n"/>
      <c r="DB3" s="344" t="n"/>
      <c r="DC3" s="344" t="n"/>
      <c r="DD3" s="344" t="n"/>
      <c r="DE3" s="344" t="n"/>
      <c r="DF3" s="344" t="n"/>
      <c r="DG3" s="348" t="n"/>
      <c r="DH3" s="349" t="n"/>
    </row>
    <row customFormat="1" customHeight="1" ht="14.25" r="4" s="188">
      <c r="C4" s="193" t="n"/>
      <c r="D4" s="2822" t="n">
        <v>46023</v>
      </c>
      <c r="E4" s="2823" t="n"/>
      <c r="F4" s="2823" t="n"/>
      <c r="G4" s="2823" t="n"/>
      <c r="H4" s="2823" t="n"/>
      <c r="I4" s="242" t="n"/>
      <c r="J4" s="2822" t="n">
        <v>46054</v>
      </c>
      <c r="K4" s="2823" t="n"/>
      <c r="L4" s="2823" t="n"/>
      <c r="M4" s="2823" t="n"/>
      <c r="N4" s="2823" t="n"/>
      <c r="O4" s="252" t="n"/>
      <c r="P4" s="2822" t="n">
        <v>46082</v>
      </c>
      <c r="Q4" s="2823" t="n"/>
      <c r="R4" s="2823" t="n"/>
      <c r="S4" s="2823" t="n"/>
      <c r="T4" s="2823" t="n"/>
      <c r="U4" s="3879" t="n"/>
      <c r="V4" s="3880" t="n">
        <v>46113</v>
      </c>
      <c r="W4" s="2823" t="n"/>
      <c r="X4" s="2823" t="n"/>
      <c r="Y4" s="2823" t="n"/>
      <c r="Z4" s="2823" t="n"/>
      <c r="AA4" s="2823" t="n"/>
      <c r="AB4" s="2828" t="n"/>
      <c r="AC4" s="3881" t="n"/>
      <c r="AD4" s="3882" t="n">
        <v>46143</v>
      </c>
      <c r="AE4" s="2823" t="n"/>
      <c r="AF4" s="2823" t="n"/>
      <c r="AG4" s="2823" t="n"/>
      <c r="AH4" s="2823" t="n"/>
      <c r="AI4" s="2823" t="n"/>
      <c r="AJ4" s="2825" t="n"/>
      <c r="AK4" s="3883" t="n"/>
      <c r="AL4" s="2824" t="n">
        <v>46174</v>
      </c>
      <c r="AM4" s="2823" t="n"/>
      <c r="AN4" s="2823" t="n"/>
      <c r="AO4" s="2823" t="n"/>
      <c r="AP4" s="2823" t="n"/>
      <c r="AQ4" s="2823" t="n"/>
      <c r="AR4" s="2823" t="n"/>
      <c r="AS4" s="2825" t="n"/>
      <c r="AT4" s="3883" t="n"/>
      <c r="AU4" s="2824" t="n">
        <v>46204</v>
      </c>
      <c r="AV4" s="2823" t="n"/>
      <c r="AW4" s="2823" t="n"/>
      <c r="AX4" s="2823" t="n"/>
      <c r="AY4" s="2823" t="n"/>
      <c r="AZ4" s="2823" t="n"/>
      <c r="BA4" s="2825" t="n"/>
      <c r="BB4" s="3883" t="n"/>
      <c r="BC4" s="2824" t="n">
        <v>46235</v>
      </c>
      <c r="BD4" s="2823" t="n"/>
      <c r="BE4" s="2823" t="n"/>
      <c r="BF4" s="2823" t="n"/>
      <c r="BG4" s="2823" t="n"/>
      <c r="BH4" s="2823" t="n"/>
      <c r="BI4" s="2825" t="n"/>
      <c r="BJ4" s="3883" t="n"/>
      <c r="BK4" s="2824" t="n">
        <v>46266</v>
      </c>
      <c r="BL4" s="2823" t="n"/>
      <c r="BM4" s="2823" t="n"/>
      <c r="BN4" s="2823" t="n"/>
      <c r="BO4" s="2823" t="n"/>
      <c r="BP4" s="2823" t="n"/>
      <c r="BQ4" s="2823" t="n"/>
      <c r="BR4" s="2825" t="n"/>
      <c r="BS4" s="3883" t="n"/>
      <c r="BT4" s="2824" t="n">
        <v>46296</v>
      </c>
      <c r="BU4" s="2823" t="n"/>
      <c r="BV4" s="2823" t="n"/>
      <c r="BW4" s="2823" t="n"/>
      <c r="BX4" s="2823" t="n"/>
      <c r="BY4" s="2823" t="n"/>
      <c r="BZ4" s="2825" t="n"/>
      <c r="CA4" s="3883" t="n"/>
      <c r="CB4" s="2824" t="n">
        <v>46327</v>
      </c>
      <c r="CC4" s="2823" t="n"/>
      <c r="CD4" s="2823" t="n"/>
      <c r="CE4" s="2823" t="n"/>
      <c r="CF4" s="2823" t="n"/>
      <c r="CG4" s="2823" t="n"/>
      <c r="CH4" s="2825" t="n"/>
      <c r="CI4" s="3883" t="n"/>
      <c r="CJ4" s="2824" t="n">
        <v>46357</v>
      </c>
      <c r="CK4" s="2823" t="n"/>
      <c r="CL4" s="2823" t="n"/>
      <c r="CM4" s="2823" t="n"/>
      <c r="CN4" s="2823" t="n"/>
      <c r="CO4" s="2823" t="n"/>
      <c r="CP4" s="2825" t="n"/>
      <c r="CQ4" s="305" t="n"/>
      <c r="CR4" s="306" t="inlineStr">
        <is>
          <t xml:space="preserve">CUMUL </t>
        </is>
      </c>
      <c r="CS4" s="2823" t="n"/>
      <c r="CT4" s="2823" t="n"/>
      <c r="CU4" s="2823" t="n"/>
      <c r="CV4" s="2823" t="n"/>
      <c r="CW4" s="2823" t="n"/>
      <c r="CX4" s="2825" t="n"/>
      <c r="CZ4" s="305" t="inlineStr">
        <is>
          <t>ANNUEL</t>
        </is>
      </c>
      <c r="DA4" s="2833" t="n"/>
      <c r="DB4" s="2833" t="n"/>
      <c r="DC4" s="2833" t="n"/>
      <c r="DD4" s="2833" t="n"/>
      <c r="DE4" s="2833" t="n"/>
      <c r="DF4" s="2833" t="n"/>
      <c r="DG4" s="2833" t="n"/>
      <c r="DH4" s="3025" t="n"/>
      <c r="DX4" s="358" t="n"/>
      <c r="DY4" s="358" t="n"/>
      <c r="DZ4" s="358" t="n"/>
    </row>
    <row customFormat="1" customHeight="1" ht="28.5" r="5" s="42">
      <c r="B5" s="195" t="inlineStr">
        <is>
          <t>(En Millions ML)</t>
        </is>
      </c>
      <c r="C5" s="196" t="n"/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2676" t="n"/>
      <c r="CZ5" s="2638" t="inlineStr">
        <is>
          <t>2026
Budget</t>
        </is>
      </c>
      <c r="DA5" s="2638" t="inlineStr">
        <is>
          <t>2026
Actu1</t>
        </is>
      </c>
      <c r="DB5" s="2638" t="inlineStr">
        <is>
          <t>2026
Actu2</t>
        </is>
      </c>
      <c r="DC5" s="2638" t="inlineStr">
        <is>
          <t>2026
Actu3</t>
        </is>
      </c>
      <c r="DD5" s="2638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J5" s="2835" t="inlineStr">
        <is>
          <t>2025
 Réel</t>
        </is>
      </c>
      <c r="DK5" s="2835" t="inlineStr">
        <is>
          <t>2025 
Budget</t>
        </is>
      </c>
      <c r="DL5" s="2835" t="inlineStr">
        <is>
          <t>2023 
Réel</t>
        </is>
      </c>
      <c r="DM5" s="2835" t="inlineStr">
        <is>
          <t>Actu</t>
        </is>
      </c>
      <c r="DX5" s="359" t="n"/>
      <c r="DY5" s="359" t="n"/>
      <c r="DZ5" s="359" t="n"/>
    </row>
    <row customHeight="1" ht="6" r="6">
      <c r="D6" s="189" t="n"/>
      <c r="E6" s="189" t="n"/>
      <c r="F6" s="189" t="n"/>
      <c r="G6" s="189" t="n"/>
      <c r="H6" s="189" t="n"/>
      <c r="I6" s="244" t="n"/>
      <c r="AC6" s="259" t="n"/>
      <c r="AK6" s="270" t="n"/>
      <c r="AT6" s="270" t="n"/>
      <c r="BB6" s="270" t="n"/>
      <c r="BJ6" s="270" t="n"/>
      <c r="BS6" s="270" t="n"/>
      <c r="CA6" s="270" t="n"/>
      <c r="CI6" s="270" t="n"/>
      <c r="CQ6" s="270" t="n"/>
      <c r="CZ6" s="3884" t="n"/>
      <c r="DA6" s="2607" t="n"/>
      <c r="DB6" s="2607" t="n"/>
      <c r="DC6" s="189" t="n"/>
      <c r="DD6" s="189" t="n"/>
      <c r="DE6" s="189" t="n"/>
      <c r="DF6" s="189" t="n"/>
      <c r="DG6" s="189" t="n"/>
      <c r="DH6" s="190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8.75" r="7">
      <c r="B7" s="198" t="inlineStr">
        <is>
          <t>EBITDA</t>
        </is>
      </c>
      <c r="C7" s="199" t="inlineStr">
        <is>
          <t>FLUX1</t>
        </is>
      </c>
      <c r="D7" s="3885" t="n">
        <v>1175804804.86568</v>
      </c>
      <c r="E7" s="3885" t="n">
        <v>1341025392.895371</v>
      </c>
      <c r="F7" s="3886" t="n">
        <v>-165220588.0296907</v>
      </c>
      <c r="G7" s="3886" t="n">
        <v>1893637033.468136</v>
      </c>
      <c r="H7" s="2644" t="n">
        <v>-0.3790759347834306</v>
      </c>
      <c r="I7" s="245" t="n"/>
      <c r="J7" s="3885" t="n">
        <v>162478859.789408</v>
      </c>
      <c r="K7" s="3885" t="n">
        <v>1169322794.782512</v>
      </c>
      <c r="L7" s="3886" t="n">
        <v>-1006843934.993104</v>
      </c>
      <c r="M7" s="3886" t="n">
        <v>998880508.8388135</v>
      </c>
      <c r="N7" s="2644" t="n">
        <v>-0.837339042706632</v>
      </c>
      <c r="O7" s="2644" t="n"/>
      <c r="P7" s="3885" t="n">
        <v>598549168.925001</v>
      </c>
      <c r="Q7" s="3885" t="n">
        <v>1642172435.779662</v>
      </c>
      <c r="R7" s="3886" t="n">
        <v>-1043623266.854661</v>
      </c>
      <c r="S7" s="3886" t="n">
        <v>1119385133.568061</v>
      </c>
      <c r="T7" s="2644" t="n">
        <v>-0.46528754851593</v>
      </c>
      <c r="U7" s="2644" t="n"/>
      <c r="V7" s="3885" t="n">
        <v>-117442987.8742367</v>
      </c>
      <c r="W7" s="3885" t="n">
        <v>1559356467.14029</v>
      </c>
      <c r="X7" s="3885" t="n">
        <v>499882320.1883442</v>
      </c>
      <c r="Y7" s="3886" t="n">
        <v>-1676799455.014527</v>
      </c>
      <c r="Z7" s="3886" t="n">
        <v>-617325308.0625809</v>
      </c>
      <c r="AA7" s="3886" t="n">
        <v>1113307149.801017</v>
      </c>
      <c r="AB7" s="2644" t="n">
        <v>-1.105490194592954</v>
      </c>
      <c r="AC7" s="3887" t="n"/>
      <c r="AD7" s="3885" t="n"/>
      <c r="AE7" s="3885" t="n"/>
      <c r="AF7" s="3885" t="n"/>
      <c r="AG7" s="3886" t="n"/>
      <c r="AH7" s="3886" t="n"/>
      <c r="AI7" s="3886" t="n"/>
      <c r="AJ7" s="2644" t="n"/>
      <c r="AK7" s="2647" t="n"/>
      <c r="AL7" s="3888" t="n"/>
      <c r="AM7" s="3889" t="n"/>
      <c r="AN7" s="3889" t="n"/>
      <c r="AO7" s="3889" t="n"/>
      <c r="AP7" s="3890" t="n"/>
      <c r="AQ7" s="3890" t="n"/>
      <c r="AR7" s="3890" t="n"/>
      <c r="AS7" s="3891" t="n"/>
      <c r="AT7" s="2647" t="n"/>
      <c r="AU7" s="3888" t="n"/>
      <c r="AV7" s="3889" t="n"/>
      <c r="AW7" s="3889" t="n"/>
      <c r="AX7" s="3890" t="n"/>
      <c r="AY7" s="3890" t="n"/>
      <c r="AZ7" s="3890" t="n"/>
      <c r="BA7" s="3891" t="n"/>
      <c r="BB7" s="2647" t="n"/>
      <c r="BC7" s="3888" t="n"/>
      <c r="BD7" s="3889" t="n"/>
      <c r="BE7" s="3889" t="n"/>
      <c r="BF7" s="3890" t="n"/>
      <c r="BG7" s="3890" t="n"/>
      <c r="BH7" s="3890" t="n"/>
      <c r="BI7" s="3891" t="n"/>
      <c r="BJ7" s="2647" t="n"/>
      <c r="BK7" s="3888" t="n"/>
      <c r="BL7" s="3889" t="n"/>
      <c r="BM7" s="3889" t="n"/>
      <c r="BN7" s="3889" t="n"/>
      <c r="BO7" s="3890" t="n"/>
      <c r="BP7" s="3890" t="n"/>
      <c r="BQ7" s="3890" t="n"/>
      <c r="BR7" s="3891" t="n"/>
      <c r="BS7" s="2647" t="n"/>
      <c r="BT7" s="3888" t="n"/>
      <c r="BU7" s="3889" t="n"/>
      <c r="BV7" s="3889" t="n"/>
      <c r="BW7" s="3890" t="n"/>
      <c r="BX7" s="3890" t="n"/>
      <c r="BY7" s="3890" t="n"/>
      <c r="BZ7" s="3891" t="n"/>
      <c r="CA7" s="2647" t="n"/>
      <c r="CB7" s="3888" t="n"/>
      <c r="CC7" s="3889" t="n"/>
      <c r="CD7" s="3889" t="n"/>
      <c r="CE7" s="3890" t="n"/>
      <c r="CF7" s="3890" t="n"/>
      <c r="CG7" s="3890" t="n"/>
      <c r="CH7" s="3891" t="n"/>
      <c r="CI7" s="2647" t="n"/>
      <c r="CJ7" s="3888" t="n"/>
      <c r="CK7" s="3889" t="n"/>
      <c r="CL7" s="3889" t="n"/>
      <c r="CM7" s="3890" t="n"/>
      <c r="CN7" s="3890" t="n"/>
      <c r="CO7" s="3890" t="n"/>
      <c r="CP7" s="3891" t="n"/>
      <c r="CQ7" s="2648" t="n"/>
      <c r="CR7" s="3892" t="n">
        <v>1819389845.705853</v>
      </c>
      <c r="CS7" s="3892" t="n">
        <v>5711877090.597835</v>
      </c>
      <c r="CT7" s="3892" t="n">
        <v>2436715153.768434</v>
      </c>
      <c r="CU7" s="3892" t="n">
        <v>-3892487244.891982</v>
      </c>
      <c r="CV7" s="3892" t="n">
        <v>-617325308.0625811</v>
      </c>
      <c r="CW7" s="3892" t="n">
        <v>5125209825.676027</v>
      </c>
      <c r="CX7" s="3893">
        <f>IFERROR(CR7/CW7-1,"-")</f>
        <v/>
      </c>
      <c r="CY7" s="2753" t="n"/>
      <c r="CZ7" s="3886" t="n">
        <v>20699889562.0106</v>
      </c>
      <c r="DA7" s="3892" t="n">
        <v>15738784033.579</v>
      </c>
      <c r="DB7" s="3886" t="n"/>
      <c r="DC7" s="3886" t="n"/>
      <c r="DD7" s="3886" t="n">
        <v>10590333310.46611</v>
      </c>
      <c r="DE7" s="2644">
        <f>+CZ7/DD7-1</f>
        <v/>
      </c>
      <c r="DF7" s="2644">
        <f>+DA7/DD7-1</f>
        <v/>
      </c>
      <c r="DG7" s="2644">
        <f>+DB7/DD7-1</f>
        <v/>
      </c>
      <c r="DH7" s="2644">
        <f>+DC7/DD7-1</f>
        <v/>
      </c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919" t="n"/>
      <c r="DO7" s="2919" t="n"/>
      <c r="DP7" s="2919" t="n"/>
      <c r="DQ7" s="2919" t="n"/>
      <c r="DR7" s="2919" t="n"/>
      <c r="DS7" s="2919" t="n"/>
      <c r="DT7" s="2919" t="n"/>
      <c r="DU7" s="2919" t="n"/>
      <c r="DV7" s="2919" t="n"/>
      <c r="DW7" s="2919" t="n"/>
      <c r="EA7" s="2919" t="n"/>
    </row>
    <row customHeight="1" ht="6" r="8">
      <c r="B8" s="201" t="n"/>
      <c r="C8" s="199" t="inlineStr">
        <is>
          <t>FLUX2</t>
        </is>
      </c>
      <c r="D8" s="2953" t="n"/>
      <c r="E8" s="3894" t="n"/>
      <c r="F8" s="3894" t="n"/>
      <c r="G8" s="3894" t="n"/>
      <c r="H8" s="3895" t="n"/>
      <c r="I8" s="246" t="n"/>
      <c r="J8" s="2953" t="n"/>
      <c r="K8" s="3894" t="n"/>
      <c r="L8" s="3894" t="n"/>
      <c r="M8" s="3894" t="n"/>
      <c r="N8" s="3895" t="n"/>
      <c r="O8" s="3895" t="n"/>
      <c r="P8" s="2953" t="n"/>
      <c r="Q8" s="3894" t="n"/>
      <c r="R8" s="3894" t="n"/>
      <c r="S8" s="3894" t="n"/>
      <c r="T8" s="3895" t="n"/>
      <c r="U8" s="3895" t="n"/>
      <c r="V8" s="2953" t="n"/>
      <c r="W8" s="3894" t="n"/>
      <c r="X8" s="3894" t="n"/>
      <c r="Y8" s="3894" t="n"/>
      <c r="Z8" s="3894" t="n"/>
      <c r="AA8" s="3894" t="n"/>
      <c r="AB8" s="3895" t="n"/>
      <c r="AC8" s="3896" t="n"/>
      <c r="AD8" s="2953" t="n"/>
      <c r="AE8" s="3894" t="n"/>
      <c r="AF8" s="3894" t="n"/>
      <c r="AG8" s="3894" t="n"/>
      <c r="AH8" s="3894" t="n"/>
      <c r="AI8" s="3894" t="n"/>
      <c r="AJ8" s="3895" t="n"/>
      <c r="AK8" s="3897" t="n"/>
      <c r="AL8" s="2953" t="n"/>
      <c r="AM8" s="3894" t="n"/>
      <c r="AN8" s="3894" t="n"/>
      <c r="AO8" s="3894" t="n"/>
      <c r="AP8" s="3894" t="n"/>
      <c r="AQ8" s="3894" t="n"/>
      <c r="AR8" s="3894" t="n"/>
      <c r="AS8" s="3898" t="n"/>
      <c r="AT8" s="3897" t="n"/>
      <c r="AU8" s="2953" t="n"/>
      <c r="AV8" s="3894" t="n"/>
      <c r="AW8" s="3894" t="n"/>
      <c r="AX8" s="3894" t="n"/>
      <c r="AY8" s="3894" t="n"/>
      <c r="AZ8" s="3894" t="n"/>
      <c r="BA8" s="3898" t="n"/>
      <c r="BB8" s="3897" t="n"/>
      <c r="BC8" s="2953" t="n"/>
      <c r="BD8" s="3894" t="n"/>
      <c r="BE8" s="3894" t="n"/>
      <c r="BF8" s="3894" t="n"/>
      <c r="BG8" s="3894" t="n"/>
      <c r="BH8" s="3894" t="n"/>
      <c r="BI8" s="3898" t="n"/>
      <c r="BJ8" s="3897" t="n"/>
      <c r="BK8" s="2953" t="n"/>
      <c r="BL8" s="3894" t="n"/>
      <c r="BM8" s="3894" t="n"/>
      <c r="BN8" s="3894" t="n"/>
      <c r="BO8" s="3894" t="n"/>
      <c r="BP8" s="3894" t="n"/>
      <c r="BQ8" s="3894" t="n"/>
      <c r="BR8" s="3898" t="n"/>
      <c r="BS8" s="3897" t="n"/>
      <c r="BT8" s="2953" t="n"/>
      <c r="BU8" s="3894" t="n"/>
      <c r="BV8" s="3894" t="n"/>
      <c r="BW8" s="3894" t="n"/>
      <c r="BX8" s="3894" t="n"/>
      <c r="BY8" s="3894" t="n"/>
      <c r="BZ8" s="3898" t="n"/>
      <c r="CA8" s="3897" t="n"/>
      <c r="CB8" s="2953" t="n"/>
      <c r="CC8" s="3894" t="n"/>
      <c r="CD8" s="3894" t="n"/>
      <c r="CE8" s="3894" t="n"/>
      <c r="CF8" s="3894" t="n"/>
      <c r="CG8" s="3894" t="n"/>
      <c r="CH8" s="3898" t="n"/>
      <c r="CI8" s="3897" t="n"/>
      <c r="CJ8" s="2953" t="n"/>
      <c r="CK8" s="3894" t="n"/>
      <c r="CL8" s="3894" t="n"/>
      <c r="CM8" s="3894" t="n"/>
      <c r="CN8" s="3894" t="n"/>
      <c r="CO8" s="3894" t="n"/>
      <c r="CP8" s="3898" t="n"/>
      <c r="CQ8" s="2675" t="n"/>
      <c r="CR8" s="3894" t="n"/>
      <c r="CS8" s="3894" t="n"/>
      <c r="CT8" s="3894" t="n"/>
      <c r="CU8" s="3894" t="n"/>
      <c r="CV8" s="3894" t="n"/>
      <c r="CW8" s="3894" t="n"/>
      <c r="CX8" s="3899">
        <f>IFERROR(CR8/CW8-1,"-")</f>
        <v/>
      </c>
      <c r="CY8" s="2753" t="n"/>
      <c r="CZ8" s="3894" t="n"/>
      <c r="DA8" s="3894" t="n"/>
      <c r="DB8" s="3894" t="n"/>
      <c r="DC8" s="3894" t="n"/>
      <c r="DD8" s="3894" t="n"/>
      <c r="DE8" s="3895" t="n"/>
      <c r="DF8" s="3895" t="n"/>
      <c r="DG8" s="3895" t="n"/>
      <c r="DH8" s="3895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919" t="n"/>
      <c r="DO8" s="2919" t="n"/>
      <c r="DP8" s="2919" t="n"/>
      <c r="DQ8" s="2919" t="n"/>
      <c r="DR8" s="2919" t="n"/>
      <c r="DS8" s="2919" t="n"/>
      <c r="DT8" s="2919" t="n"/>
      <c r="DU8" s="2919" t="n"/>
      <c r="DV8" s="2919" t="n"/>
      <c r="DW8" s="2919" t="n"/>
      <c r="DX8" s="2643">
        <f>CS8-CZ8</f>
        <v/>
      </c>
      <c r="DY8" s="2643">
        <f>(CT8-DC8)*10^6</f>
        <v/>
      </c>
      <c r="DZ8" s="2643">
        <f>CW8-DD8</f>
        <v/>
      </c>
      <c r="EA8" s="2919" t="n"/>
    </row>
    <row r="9">
      <c r="B9" s="203" t="inlineStr">
        <is>
          <t>Neutralisation de la var. de provisions incluses dans l'Ebitda (-)</t>
        </is>
      </c>
      <c r="C9" s="199" t="inlineStr">
        <is>
          <t>FLUX3</t>
        </is>
      </c>
      <c r="D9" s="3900" t="n">
        <v>-16291436.99999999</v>
      </c>
      <c r="E9" s="2753" t="n">
        <v>15329411.49791524</v>
      </c>
      <c r="F9" s="2753" t="n">
        <v>-31620848.49791524</v>
      </c>
      <c r="G9" s="2753" t="n">
        <v>-171354905</v>
      </c>
      <c r="H9" s="2672" t="n">
        <v>-0.9049257621192695</v>
      </c>
      <c r="I9" s="246" t="n"/>
      <c r="J9" s="3900" t="n">
        <v>-40783986</v>
      </c>
      <c r="K9" s="2753" t="n">
        <v>15372367.48152653</v>
      </c>
      <c r="L9" s="2753" t="n">
        <v>-56156353.48152653</v>
      </c>
      <c r="M9" s="2753" t="n">
        <v>273077744</v>
      </c>
      <c r="N9" s="2672" t="n">
        <v>-1.149349358913702</v>
      </c>
      <c r="O9" s="2672" t="n"/>
      <c r="P9" s="3900" t="n">
        <v>-1105924577</v>
      </c>
      <c r="Q9" s="2753" t="n">
        <v>15415323.46513782</v>
      </c>
      <c r="R9" s="2753" t="n">
        <v>-1121339900.465138</v>
      </c>
      <c r="S9" s="2753" t="n">
        <v>-1362022839</v>
      </c>
      <c r="T9" s="2672" t="n">
        <v>-0.1880278763813001</v>
      </c>
      <c r="U9" s="2672" t="n"/>
      <c r="V9" s="3900" t="n">
        <v>70322029</v>
      </c>
      <c r="W9" s="2753" t="n">
        <v>15461859.1140501</v>
      </c>
      <c r="X9" s="2753" t="n">
        <v>20217060.22602658</v>
      </c>
      <c r="Y9" s="2753" t="n">
        <v>54860169.8859499</v>
      </c>
      <c r="Z9" s="2753" t="n">
        <v>50104968.77397342</v>
      </c>
      <c r="AA9" s="2753" t="n">
        <v>31034461</v>
      </c>
      <c r="AB9" s="2672" t="n">
        <v>1.265933634226803</v>
      </c>
      <c r="AC9" s="3739" t="n"/>
      <c r="AD9" s="3900" t="n"/>
      <c r="AE9" s="2753" t="n"/>
      <c r="AF9" s="2753" t="n"/>
      <c r="AG9" s="2753" t="n"/>
      <c r="AH9" s="2753" t="n"/>
      <c r="AI9" s="2753" t="n"/>
      <c r="AJ9" s="2672" t="n"/>
      <c r="AK9" s="2675" t="n"/>
      <c r="AL9" s="3900" t="n"/>
      <c r="AM9" s="2753" t="n"/>
      <c r="AN9" s="2753" t="n"/>
      <c r="AO9" s="2753" t="n"/>
      <c r="AP9" s="2753" t="n"/>
      <c r="AQ9" s="2753" t="n"/>
      <c r="AR9" s="3243" t="n"/>
      <c r="AS9" s="3901" t="n"/>
      <c r="AT9" s="2675" t="n"/>
      <c r="AU9" s="3900" t="n"/>
      <c r="AV9" s="2753" t="n"/>
      <c r="AW9" s="2753" t="n"/>
      <c r="AX9" s="2753" t="n"/>
      <c r="AY9" s="2753" t="n"/>
      <c r="AZ9" s="3243" t="n"/>
      <c r="BA9" s="3901" t="n"/>
      <c r="BB9" s="2675" t="n"/>
      <c r="BC9" s="3900" t="n"/>
      <c r="BD9" s="2753" t="n"/>
      <c r="BE9" s="2753" t="n"/>
      <c r="BF9" s="2753" t="n"/>
      <c r="BG9" s="2753" t="n"/>
      <c r="BH9" s="3243" t="n"/>
      <c r="BI9" s="3901" t="n"/>
      <c r="BJ9" s="2675" t="n"/>
      <c r="BK9" s="3900" t="n"/>
      <c r="BL9" s="2753" t="n"/>
      <c r="BM9" s="2753" t="n"/>
      <c r="BN9" s="2753" t="n"/>
      <c r="BO9" s="2753" t="n"/>
      <c r="BP9" s="2753" t="n"/>
      <c r="BQ9" s="3243" t="n"/>
      <c r="BR9" s="3901" t="n"/>
      <c r="BS9" s="2675" t="n"/>
      <c r="BT9" s="3900" t="n"/>
      <c r="BU9" s="2753" t="n"/>
      <c r="BV9" s="2753" t="n"/>
      <c r="BW9" s="2753" t="n"/>
      <c r="BX9" s="2753" t="n"/>
      <c r="BY9" s="3243" t="n"/>
      <c r="BZ9" s="3901" t="n"/>
      <c r="CA9" s="2675" t="n"/>
      <c r="CB9" s="3900" t="n"/>
      <c r="CC9" s="2753" t="n"/>
      <c r="CD9" s="2753" t="n"/>
      <c r="CE9" s="2753" t="n"/>
      <c r="CF9" s="2753" t="n"/>
      <c r="CG9" s="3243" t="n"/>
      <c r="CH9" s="3901" t="n"/>
      <c r="CI9" s="2675" t="n"/>
      <c r="CJ9" s="3900" t="n"/>
      <c r="CK9" s="2753" t="n"/>
      <c r="CL9" s="2753" t="n"/>
      <c r="CM9" s="2753" t="n"/>
      <c r="CN9" s="2753" t="n"/>
      <c r="CO9" s="3243" t="n"/>
      <c r="CP9" s="3901" t="n"/>
      <c r="CQ9" s="2675" t="n"/>
      <c r="CR9" s="2753" t="n">
        <v>-1092677971</v>
      </c>
      <c r="CS9" s="2753" t="n">
        <v>61578961.5586297</v>
      </c>
      <c r="CT9" s="2753" t="n">
        <v>-1142782939.773974</v>
      </c>
      <c r="CU9" s="2753" t="n">
        <v>-1154256932.55863</v>
      </c>
      <c r="CV9" s="2753" t="n">
        <v>50104968.77397346</v>
      </c>
      <c r="CW9" s="2753" t="n">
        <v>-1229265539</v>
      </c>
      <c r="CX9" s="3902">
        <f>IFERROR(CR9/CW9-1,"-")</f>
        <v/>
      </c>
      <c r="CY9" s="2753" t="n"/>
      <c r="CZ9" s="2753" t="n">
        <v>178111933.590294</v>
      </c>
      <c r="DA9" s="2753" t="n">
        <v>-988579898.234331</v>
      </c>
      <c r="DB9" s="2753" t="n"/>
      <c r="DC9" s="2753" t="n"/>
      <c r="DD9" s="2753" t="n">
        <v>-1163000000</v>
      </c>
      <c r="DE9" s="2672">
        <f>+CZ9/DD9-1</f>
        <v/>
      </c>
      <c r="DF9" s="2672">
        <f>+DA9/DD9-1</f>
        <v/>
      </c>
      <c r="DG9" s="2672">
        <f>+DB9/DD9-1</f>
        <v/>
      </c>
      <c r="DH9" s="2672">
        <f>+DC9/DD9-1</f>
        <v/>
      </c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919" t="n"/>
      <c r="DO9" s="2919" t="n"/>
      <c r="DP9" s="2919" t="n"/>
      <c r="DQ9" s="2919" t="n"/>
      <c r="DR9" s="2919" t="n"/>
      <c r="DS9" s="2919" t="n"/>
      <c r="DT9" s="2919" t="n"/>
      <c r="DU9" s="2919" t="n"/>
      <c r="DV9" s="2919" t="n"/>
      <c r="DW9" s="2919" t="n"/>
      <c r="DX9" s="2643">
        <f>(CS9-CZ9)*10^6</f>
        <v/>
      </c>
      <c r="DY9" s="2643">
        <f>(CT9-DC9)*10^6</f>
        <v/>
      </c>
      <c r="DZ9" s="2643">
        <f>(CW9-DD9)*10^6</f>
        <v/>
      </c>
      <c r="EA9" s="2919" t="n"/>
    </row>
    <row customHeight="1" ht="3.75" r="10">
      <c r="B10" s="203" t="n"/>
      <c r="C10" s="199" t="inlineStr">
        <is>
          <t>FLUX4</t>
        </is>
      </c>
      <c r="D10" s="2864" t="n"/>
      <c r="E10" s="2753" t="n"/>
      <c r="F10" s="2753" t="n"/>
      <c r="G10" s="2753" t="n"/>
      <c r="H10" s="2672" t="n"/>
      <c r="I10" s="246" t="n"/>
      <c r="J10" s="2864" t="n"/>
      <c r="K10" s="2753" t="n"/>
      <c r="L10" s="2753" t="n"/>
      <c r="M10" s="2753" t="n"/>
      <c r="N10" s="2672" t="n"/>
      <c r="O10" s="2672" t="n"/>
      <c r="P10" s="2864" t="n"/>
      <c r="Q10" s="2753" t="n"/>
      <c r="R10" s="2753" t="n"/>
      <c r="S10" s="2753" t="n"/>
      <c r="T10" s="2672" t="n"/>
      <c r="U10" s="2672" t="n"/>
      <c r="V10" s="2864" t="n"/>
      <c r="W10" s="2753" t="n"/>
      <c r="X10" s="2753" t="n"/>
      <c r="Y10" s="2753" t="n"/>
      <c r="Z10" s="2753" t="n"/>
      <c r="AA10" s="2753" t="n"/>
      <c r="AB10" s="2672" t="n"/>
      <c r="AC10" s="3739" t="n"/>
      <c r="AD10" s="2864" t="n"/>
      <c r="AE10" s="2753" t="n"/>
      <c r="AF10" s="2753" t="n"/>
      <c r="AG10" s="2753" t="n"/>
      <c r="AH10" s="2753" t="n"/>
      <c r="AI10" s="2753" t="n"/>
      <c r="AJ10" s="2672" t="n"/>
      <c r="AK10" s="2675" t="n"/>
      <c r="AL10" s="2864" t="n"/>
      <c r="AM10" s="2753" t="n"/>
      <c r="AN10" s="2753" t="n"/>
      <c r="AO10" s="2753" t="n"/>
      <c r="AP10" s="2753" t="n"/>
      <c r="AQ10" s="2753" t="n"/>
      <c r="AR10" s="2753" t="n"/>
      <c r="AS10" s="3901" t="n"/>
      <c r="AT10" s="2675" t="n"/>
      <c r="AU10" s="2864" t="n"/>
      <c r="AV10" s="2753" t="n"/>
      <c r="AW10" s="2753" t="n"/>
      <c r="AX10" s="2753" t="n"/>
      <c r="AY10" s="2753" t="n"/>
      <c r="AZ10" s="2753" t="n"/>
      <c r="BA10" s="3901" t="n"/>
      <c r="BB10" s="2675" t="n"/>
      <c r="BC10" s="2864" t="n"/>
      <c r="BD10" s="2753" t="n"/>
      <c r="BE10" s="2753" t="n"/>
      <c r="BF10" s="2753" t="n"/>
      <c r="BG10" s="2753" t="n"/>
      <c r="BH10" s="2753" t="n"/>
      <c r="BI10" s="3901" t="n"/>
      <c r="BJ10" s="2675" t="n"/>
      <c r="BK10" s="2864" t="n"/>
      <c r="BL10" s="2753" t="n"/>
      <c r="BM10" s="2753" t="n"/>
      <c r="BN10" s="2753" t="n"/>
      <c r="BO10" s="2753" t="n"/>
      <c r="BP10" s="2753" t="n"/>
      <c r="BQ10" s="2753" t="n"/>
      <c r="BR10" s="3901" t="n"/>
      <c r="BS10" s="2675" t="n"/>
      <c r="BT10" s="2864" t="n"/>
      <c r="BU10" s="2753" t="n"/>
      <c r="BV10" s="2753" t="n"/>
      <c r="BW10" s="2753" t="n"/>
      <c r="BX10" s="2753" t="n"/>
      <c r="BY10" s="2753" t="n"/>
      <c r="BZ10" s="3901" t="n"/>
      <c r="CA10" s="2675" t="n"/>
      <c r="CB10" s="2864" t="n"/>
      <c r="CC10" s="2753" t="n"/>
      <c r="CD10" s="2753" t="n"/>
      <c r="CE10" s="2753" t="n"/>
      <c r="CF10" s="2753" t="n"/>
      <c r="CG10" s="2753" t="n"/>
      <c r="CH10" s="3901" t="n"/>
      <c r="CI10" s="2675" t="n"/>
      <c r="CJ10" s="2864" t="n"/>
      <c r="CK10" s="2753" t="n"/>
      <c r="CL10" s="2753" t="n"/>
      <c r="CM10" s="2753" t="n"/>
      <c r="CN10" s="2753" t="n"/>
      <c r="CO10" s="2753" t="n"/>
      <c r="CP10" s="3901" t="n"/>
      <c r="CQ10" s="2675" t="n"/>
      <c r="CR10" s="2753" t="n"/>
      <c r="CS10" s="2753" t="n"/>
      <c r="CT10" s="2753" t="n"/>
      <c r="CU10" s="2753" t="n"/>
      <c r="CV10" s="2753" t="n"/>
      <c r="CW10" s="2753" t="n"/>
      <c r="CX10" s="3902">
        <f>IFERROR(CR10/CW10-1,"-")</f>
        <v/>
      </c>
      <c r="CY10" s="2753" t="n"/>
      <c r="CZ10" s="2753" t="n"/>
      <c r="DA10" s="2753" t="n"/>
      <c r="DB10" s="2753" t="n"/>
      <c r="DC10" s="2753" t="n"/>
      <c r="DD10" s="2753" t="n"/>
      <c r="DE10" s="2672" t="n"/>
      <c r="DF10" s="2672" t="n"/>
      <c r="DG10" s="2672" t="n"/>
      <c r="DH10" s="2672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919" t="n"/>
      <c r="DO10" s="2919" t="n"/>
      <c r="DP10" s="2919" t="n"/>
      <c r="DQ10" s="2919" t="n"/>
      <c r="DR10" s="2919" t="n"/>
      <c r="DS10" s="2919" t="n"/>
      <c r="DT10" s="2919" t="n"/>
      <c r="DU10" s="2919" t="n"/>
      <c r="DV10" s="2919" t="n"/>
      <c r="DW10" s="2919" t="n"/>
      <c r="DX10" s="2643">
        <f>(CS10-CZ10)*10^6</f>
        <v/>
      </c>
      <c r="DY10" s="2643">
        <f>(CT10-DC10)*10^6</f>
        <v/>
      </c>
      <c r="DZ10" s="2643">
        <f>(CW10-DD10)*10^6</f>
        <v/>
      </c>
      <c r="EA10" s="2919" t="n"/>
    </row>
    <row r="11">
      <c r="B11" s="206" t="inlineStr">
        <is>
          <t>Variation de BFR opérationnel (+/-)</t>
        </is>
      </c>
      <c r="C11" s="199" t="inlineStr">
        <is>
          <t>FLUX5</t>
        </is>
      </c>
      <c r="D11" s="3903" t="n">
        <v>-7264377975.01566</v>
      </c>
      <c r="E11" s="3246" t="n">
        <v>830684881.9438504</v>
      </c>
      <c r="F11" s="3246" t="n">
        <v>-8095062856.959511</v>
      </c>
      <c r="G11" s="3246" t="n">
        <v>2099281621.9659</v>
      </c>
      <c r="H11" s="2672" t="n">
        <v>-4.460411361203095</v>
      </c>
      <c r="I11" s="247" t="n"/>
      <c r="J11" s="3903" t="n">
        <v>-630819445.602365</v>
      </c>
      <c r="K11" s="3246" t="n">
        <v>347286401.0225614</v>
      </c>
      <c r="L11" s="3246" t="n">
        <v>-978105846.6249264</v>
      </c>
      <c r="M11" s="3246" t="n">
        <v>2442768451.13033</v>
      </c>
      <c r="N11" s="2672" t="n">
        <v>-1.258239558199005</v>
      </c>
      <c r="O11" s="2672" t="n"/>
      <c r="P11" s="3903" t="n">
        <v>-1624802579.38198</v>
      </c>
      <c r="Q11" s="3246" t="n">
        <v>776799825.9020371</v>
      </c>
      <c r="R11" s="3246" t="n">
        <v>-2401602405.284017</v>
      </c>
      <c r="S11" s="3246" t="n">
        <v>-247548308.19625</v>
      </c>
      <c r="T11" s="2672" t="n">
        <v>5.56357779708144</v>
      </c>
      <c r="U11" s="2672" t="n"/>
      <c r="V11" s="3903" t="n">
        <v>864235314.108755</v>
      </c>
      <c r="W11" s="3246" t="n">
        <v>546141247.935442</v>
      </c>
      <c r="X11" s="3246" t="n">
        <v>-1492192681.204494</v>
      </c>
      <c r="Y11" s="3246" t="n">
        <v>318094066.173313</v>
      </c>
      <c r="Z11" s="3246" t="n">
        <v>2356427995.31325</v>
      </c>
      <c r="AA11" s="3246" t="n">
        <v>1886728039.0276</v>
      </c>
      <c r="AB11" s="2672" t="n">
        <v>-0.5419396456554635</v>
      </c>
      <c r="AC11" s="3739" t="n"/>
      <c r="AD11" s="3903" t="n"/>
      <c r="AE11" s="3246" t="n"/>
      <c r="AF11" s="3246" t="n"/>
      <c r="AG11" s="3246" t="n"/>
      <c r="AH11" s="3246" t="n"/>
      <c r="AI11" s="3246" t="n"/>
      <c r="AJ11" s="2672" t="n"/>
      <c r="AK11" s="2675" t="n"/>
      <c r="AL11" s="3903" t="n"/>
      <c r="AM11" s="3246" t="n"/>
      <c r="AN11" s="3246" t="n"/>
      <c r="AO11" s="3246" t="n"/>
      <c r="AP11" s="3246" t="n"/>
      <c r="AQ11" s="3246" t="n"/>
      <c r="AR11" s="3246" t="n"/>
      <c r="AS11" s="3901" t="n"/>
      <c r="AT11" s="2675" t="n"/>
      <c r="AU11" s="3903" t="n"/>
      <c r="AV11" s="3246" t="n"/>
      <c r="AW11" s="3246" t="n"/>
      <c r="AX11" s="3246" t="n"/>
      <c r="AY11" s="3246" t="n"/>
      <c r="AZ11" s="3246" t="n"/>
      <c r="BA11" s="3901" t="n"/>
      <c r="BB11" s="2675" t="n"/>
      <c r="BC11" s="3903" t="n"/>
      <c r="BD11" s="3246" t="n"/>
      <c r="BE11" s="3246" t="n"/>
      <c r="BF11" s="3246" t="n"/>
      <c r="BG11" s="3246" t="n"/>
      <c r="BH11" s="3246" t="n"/>
      <c r="BI11" s="3901" t="n"/>
      <c r="BJ11" s="2675" t="n"/>
      <c r="BK11" s="3903" t="n"/>
      <c r="BL11" s="3246" t="n"/>
      <c r="BM11" s="3246" t="n"/>
      <c r="BN11" s="3246" t="n"/>
      <c r="BO11" s="3246" t="n"/>
      <c r="BP11" s="3246" t="n"/>
      <c r="BQ11" s="3246" t="n"/>
      <c r="BR11" s="3901" t="n"/>
      <c r="BS11" s="2675" t="n"/>
      <c r="BT11" s="3903" t="n"/>
      <c r="BU11" s="3246" t="n"/>
      <c r="BV11" s="3246" t="n"/>
      <c r="BW11" s="3246" t="n"/>
      <c r="BX11" s="3246" t="n"/>
      <c r="BY11" s="3246" t="n"/>
      <c r="BZ11" s="3901" t="n"/>
      <c r="CA11" s="2675" t="n"/>
      <c r="CB11" s="3903" t="n"/>
      <c r="CC11" s="3246" t="n"/>
      <c r="CD11" s="3246" t="n"/>
      <c r="CE11" s="3246" t="n"/>
      <c r="CF11" s="3246" t="n"/>
      <c r="CG11" s="3246" t="n"/>
      <c r="CH11" s="3901" t="n"/>
      <c r="CI11" s="2675" t="n"/>
      <c r="CJ11" s="3903" t="n"/>
      <c r="CK11" s="3246" t="n"/>
      <c r="CL11" s="3246" t="n"/>
      <c r="CM11" s="3246" t="n"/>
      <c r="CN11" s="3246" t="n"/>
      <c r="CO11" s="3246" t="n"/>
      <c r="CP11" s="3901" t="n"/>
      <c r="CQ11" s="2675" t="n"/>
      <c r="CR11" s="3246" t="n">
        <v>-8655764685.891249</v>
      </c>
      <c r="CS11" s="3246" t="n">
        <v>2500912356.803891</v>
      </c>
      <c r="CT11" s="3246" t="n">
        <v>-11012192681.2045</v>
      </c>
      <c r="CU11" s="3246" t="n">
        <v>-11156677042.69514</v>
      </c>
      <c r="CV11" s="3246" t="n">
        <v>2356427995.31325</v>
      </c>
      <c r="CW11" s="3246" t="n">
        <v>6181229803.92758</v>
      </c>
      <c r="CX11" s="3904">
        <f>IFERROR(CR11/CW11-1,"-")</f>
        <v/>
      </c>
      <c r="CY11" s="3246" t="n"/>
      <c r="CZ11" s="3246" t="n">
        <v>8307310007.69134</v>
      </c>
      <c r="DA11" s="3246" t="n">
        <v>-13331488091.1062</v>
      </c>
      <c r="DB11" s="3246" t="n"/>
      <c r="DC11" s="3246" t="n"/>
      <c r="DD11" s="3246" t="n">
        <v>20204014614.60977</v>
      </c>
      <c r="DE11" s="2661">
        <f>+CZ11/DD11-1</f>
        <v/>
      </c>
      <c r="DF11" s="2661">
        <f>+DA11/DD11-1</f>
        <v/>
      </c>
      <c r="DG11" s="2661">
        <f>+DB11/DD11-1</f>
        <v/>
      </c>
      <c r="DH11" s="2661">
        <f>+DC11/DD11-1</f>
        <v/>
      </c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919" t="n"/>
      <c r="DO11" s="2919" t="n"/>
      <c r="DP11" s="2919" t="n"/>
      <c r="DQ11" s="2919" t="n"/>
      <c r="DR11" s="2919" t="n"/>
      <c r="DS11" s="2919" t="n"/>
      <c r="DT11" s="2919" t="n"/>
      <c r="DU11" s="2919" t="n"/>
      <c r="DV11" s="2919" t="n"/>
      <c r="DW11" s="2919" t="n"/>
      <c r="DX11" s="2643">
        <f>(CS11-CZ11)*10^6</f>
        <v/>
      </c>
      <c r="DY11" s="2643">
        <f>(CT11-DC11)*10^6</f>
        <v/>
      </c>
      <c r="DZ11" s="2643">
        <f>(CW11-DD11)*10^6</f>
        <v/>
      </c>
      <c r="EA11" s="2919" t="n"/>
    </row>
    <row customHeight="1" ht="4.5" r="12">
      <c r="B12" s="203" t="n"/>
      <c r="C12" s="199" t="n"/>
      <c r="D12" s="2864" t="n"/>
      <c r="E12" s="2753" t="n"/>
      <c r="F12" s="2753" t="n"/>
      <c r="G12" s="2753" t="n"/>
      <c r="H12" s="2672" t="n"/>
      <c r="I12" s="246" t="n"/>
      <c r="J12" s="2864" t="n"/>
      <c r="K12" s="2753" t="n"/>
      <c r="L12" s="2753" t="n"/>
      <c r="M12" s="2753" t="n"/>
      <c r="N12" s="2672" t="n"/>
      <c r="O12" s="2672" t="n"/>
      <c r="P12" s="2864" t="n"/>
      <c r="Q12" s="2753" t="n"/>
      <c r="R12" s="2753" t="n"/>
      <c r="S12" s="2753" t="n"/>
      <c r="T12" s="2672" t="n"/>
      <c r="U12" s="2672" t="n"/>
      <c r="V12" s="2864" t="n"/>
      <c r="W12" s="2753" t="n"/>
      <c r="X12" s="2753" t="n"/>
      <c r="Y12" s="2753" t="n"/>
      <c r="Z12" s="2753" t="n"/>
      <c r="AA12" s="2753" t="n"/>
      <c r="AB12" s="2672" t="n"/>
      <c r="AC12" s="3739" t="n"/>
      <c r="AD12" s="2864" t="n"/>
      <c r="AE12" s="2753" t="n"/>
      <c r="AF12" s="2753" t="n"/>
      <c r="AG12" s="2753" t="n"/>
      <c r="AH12" s="2753" t="n"/>
      <c r="AI12" s="2753" t="n"/>
      <c r="AJ12" s="2672" t="n"/>
      <c r="AK12" s="2675" t="n"/>
      <c r="AL12" s="2864" t="n"/>
      <c r="AM12" s="2753" t="n"/>
      <c r="AN12" s="2753" t="n"/>
      <c r="AO12" s="2753" t="n"/>
      <c r="AP12" s="2753" t="n"/>
      <c r="AQ12" s="2753" t="n"/>
      <c r="AR12" s="2753" t="n"/>
      <c r="AS12" s="3901" t="n"/>
      <c r="AT12" s="2675" t="n"/>
      <c r="AU12" s="2864" t="n"/>
      <c r="AV12" s="2753" t="n"/>
      <c r="AW12" s="2753" t="n"/>
      <c r="AX12" s="2753" t="n"/>
      <c r="AY12" s="2753" t="n"/>
      <c r="AZ12" s="2753" t="n"/>
      <c r="BA12" s="3901" t="n"/>
      <c r="BB12" s="2675" t="n"/>
      <c r="BC12" s="2864" t="n"/>
      <c r="BD12" s="2753" t="n"/>
      <c r="BE12" s="2753" t="n"/>
      <c r="BF12" s="2753" t="n"/>
      <c r="BG12" s="2753" t="n"/>
      <c r="BH12" s="2753" t="n"/>
      <c r="BI12" s="3901" t="n"/>
      <c r="BJ12" s="2675" t="n"/>
      <c r="BK12" s="2864" t="n"/>
      <c r="BL12" s="2753" t="n"/>
      <c r="BM12" s="2753" t="n"/>
      <c r="BN12" s="2753" t="n"/>
      <c r="BO12" s="2753" t="n"/>
      <c r="BP12" s="2753" t="n"/>
      <c r="BQ12" s="2753" t="n"/>
      <c r="BR12" s="3901" t="n"/>
      <c r="BS12" s="2675" t="n"/>
      <c r="BT12" s="2864" t="n"/>
      <c r="BU12" s="2753" t="n"/>
      <c r="BV12" s="2753" t="n"/>
      <c r="BW12" s="2753" t="n"/>
      <c r="BX12" s="2753" t="n"/>
      <c r="BY12" s="2753" t="n"/>
      <c r="BZ12" s="3901" t="n"/>
      <c r="CA12" s="2675" t="n"/>
      <c r="CB12" s="2864" t="n"/>
      <c r="CC12" s="2753" t="n"/>
      <c r="CD12" s="2753" t="n"/>
      <c r="CE12" s="2753" t="n"/>
      <c r="CF12" s="2753" t="n"/>
      <c r="CG12" s="2753" t="n"/>
      <c r="CH12" s="3901" t="n"/>
      <c r="CI12" s="2675" t="n"/>
      <c r="CJ12" s="2864" t="n"/>
      <c r="CK12" s="2753" t="n"/>
      <c r="CL12" s="2753" t="n"/>
      <c r="CM12" s="2753" t="n"/>
      <c r="CN12" s="2753" t="n"/>
      <c r="CO12" s="2753" t="n"/>
      <c r="CP12" s="3901" t="n"/>
      <c r="CQ12" s="2675" t="n"/>
      <c r="CR12" s="2753" t="n"/>
      <c r="CS12" s="2753" t="n"/>
      <c r="CT12" s="2753" t="n"/>
      <c r="CU12" s="2753" t="n"/>
      <c r="CV12" s="2753" t="n"/>
      <c r="CW12" s="2753" t="n"/>
      <c r="CX12" s="3902">
        <f>IFERROR(CR12/CW12-1,"-")</f>
        <v/>
      </c>
      <c r="CY12" s="2753" t="n"/>
      <c r="CZ12" s="2753" t="n"/>
      <c r="DA12" s="2753" t="n"/>
      <c r="DB12" s="2753" t="n"/>
      <c r="DC12" s="2753" t="n"/>
      <c r="DD12" s="2753" t="n"/>
      <c r="DE12" s="2672" t="n"/>
      <c r="DF12" s="2672" t="n"/>
      <c r="DG12" s="2672" t="n"/>
      <c r="DH12" s="2672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919" t="n"/>
      <c r="DO12" s="2919" t="n"/>
      <c r="DP12" s="2919" t="n"/>
      <c r="DQ12" s="2919" t="n"/>
      <c r="DR12" s="2919" t="n"/>
      <c r="DS12" s="2919" t="n"/>
      <c r="DT12" s="2919" t="n"/>
      <c r="DU12" s="2919" t="n"/>
      <c r="DV12" s="2919" t="n"/>
      <c r="DW12" s="2919" t="n"/>
      <c r="DX12" s="2643">
        <f>(CS12-CZ12)*10^6</f>
        <v/>
      </c>
      <c r="DY12" s="2643">
        <f>(CT12-DC12)*10^6</f>
        <v/>
      </c>
      <c r="DZ12" s="2643">
        <f>(CW12-DD12)*10^6</f>
        <v/>
      </c>
      <c r="EA12" s="2919" t="n"/>
    </row>
    <row r="13">
      <c r="B13" s="203" t="inlineStr">
        <is>
          <t>Dividendes reçus des participations non consolidées (+)</t>
        </is>
      </c>
      <c r="C13" s="199" t="inlineStr">
        <is>
          <t>FLUX7</t>
        </is>
      </c>
      <c r="D13" s="2864" t="n">
        <v>0</v>
      </c>
      <c r="E13" s="2753" t="n">
        <v>0</v>
      </c>
      <c r="F13" s="2753" t="n">
        <v>0</v>
      </c>
      <c r="G13" s="2753" t="n">
        <v>0</v>
      </c>
      <c r="H13" s="2672" t="n"/>
      <c r="I13" s="246" t="n"/>
      <c r="J13" s="2864" t="n">
        <v>0</v>
      </c>
      <c r="K13" s="2753" t="n">
        <v>0</v>
      </c>
      <c r="L13" s="2753" t="n">
        <v>0</v>
      </c>
      <c r="M13" s="2753" t="n">
        <v>0</v>
      </c>
      <c r="N13" s="2672" t="n"/>
      <c r="O13" s="2672" t="n"/>
      <c r="P13" s="2864" t="n">
        <v>0</v>
      </c>
      <c r="Q13" s="2753" t="n">
        <v>0</v>
      </c>
      <c r="R13" s="2753" t="n">
        <v>0</v>
      </c>
      <c r="S13" s="2753" t="n">
        <v>0</v>
      </c>
      <c r="T13" s="2672" t="n"/>
      <c r="U13" s="2672" t="n"/>
      <c r="V13" s="2864" t="n">
        <v>0</v>
      </c>
      <c r="W13" s="2753" t="n">
        <v>0</v>
      </c>
      <c r="X13" s="2753" t="n">
        <v>0</v>
      </c>
      <c r="Y13" s="2753" t="n">
        <v>0</v>
      </c>
      <c r="Z13" s="2753" t="n">
        <v>0</v>
      </c>
      <c r="AA13" s="2753" t="n">
        <v>0</v>
      </c>
      <c r="AB13" s="2672" t="n"/>
      <c r="AC13" s="3739" t="n"/>
      <c r="AD13" s="2864" t="n"/>
      <c r="AE13" s="2753" t="n"/>
      <c r="AF13" s="2753" t="n"/>
      <c r="AG13" s="2753" t="n"/>
      <c r="AH13" s="2753" t="n"/>
      <c r="AI13" s="2753" t="n"/>
      <c r="AJ13" s="2672" t="n"/>
      <c r="AK13" s="2675" t="n"/>
      <c r="AL13" s="2864" t="n"/>
      <c r="AM13" s="2753" t="n"/>
      <c r="AN13" s="2753" t="n"/>
      <c r="AO13" s="2753" t="n"/>
      <c r="AP13" s="2753" t="n"/>
      <c r="AQ13" s="2753" t="n"/>
      <c r="AR13" s="2753" t="n"/>
      <c r="AS13" s="3901" t="n"/>
      <c r="AT13" s="2675" t="n"/>
      <c r="AU13" s="2864" t="n"/>
      <c r="AV13" s="2753" t="n"/>
      <c r="AW13" s="2753" t="n"/>
      <c r="AX13" s="2753" t="n"/>
      <c r="AY13" s="2753" t="n"/>
      <c r="AZ13" s="2753" t="n"/>
      <c r="BA13" s="3901" t="n"/>
      <c r="BB13" s="2675" t="n"/>
      <c r="BC13" s="2864" t="n"/>
      <c r="BD13" s="2753" t="n"/>
      <c r="BE13" s="2753" t="n"/>
      <c r="BF13" s="2753" t="n"/>
      <c r="BG13" s="2753" t="n"/>
      <c r="BH13" s="2753" t="n"/>
      <c r="BI13" s="3901" t="n"/>
      <c r="BJ13" s="2675" t="n"/>
      <c r="BK13" s="2864" t="n"/>
      <c r="BL13" s="2753" t="n"/>
      <c r="BM13" s="2753" t="n"/>
      <c r="BN13" s="2753" t="n"/>
      <c r="BO13" s="2753" t="n"/>
      <c r="BP13" s="2753" t="n"/>
      <c r="BQ13" s="2753" t="n"/>
      <c r="BR13" s="3901" t="n"/>
      <c r="BS13" s="2675" t="n"/>
      <c r="BT13" s="2864" t="n"/>
      <c r="BU13" s="2753" t="n"/>
      <c r="BV13" s="2753" t="n"/>
      <c r="BW13" s="2753" t="n"/>
      <c r="BX13" s="2753" t="n"/>
      <c r="BY13" s="2753" t="n"/>
      <c r="BZ13" s="3901" t="n"/>
      <c r="CA13" s="2675" t="n"/>
      <c r="CB13" s="2864" t="n"/>
      <c r="CC13" s="2753" t="n"/>
      <c r="CD13" s="2753" t="n"/>
      <c r="CE13" s="2753" t="n"/>
      <c r="CF13" s="2753" t="n"/>
      <c r="CG13" s="2753" t="n"/>
      <c r="CH13" s="3901" t="n"/>
      <c r="CI13" s="2675" t="n"/>
      <c r="CJ13" s="2864" t="n"/>
      <c r="CK13" s="2753" t="n"/>
      <c r="CL13" s="2753" t="n"/>
      <c r="CM13" s="2753" t="n"/>
      <c r="CN13" s="2753" t="n"/>
      <c r="CO13" s="2753" t="n"/>
      <c r="CP13" s="3901" t="n"/>
      <c r="CQ13" s="2675" t="n"/>
      <c r="CR13" s="2753" t="n">
        <v>0</v>
      </c>
      <c r="CS13" s="2753" t="n">
        <v>0</v>
      </c>
      <c r="CT13" s="2753" t="n">
        <v>0</v>
      </c>
      <c r="CU13" s="2753" t="n">
        <v>0</v>
      </c>
      <c r="CV13" s="2753" t="n">
        <v>0</v>
      </c>
      <c r="CW13" s="2753" t="n">
        <v>0</v>
      </c>
      <c r="CX13" s="3902">
        <f>IFERROR(CR13/CW13-1,"-")</f>
        <v/>
      </c>
      <c r="CY13" s="2753" t="n"/>
      <c r="CZ13" s="2753" t="n">
        <v>0</v>
      </c>
      <c r="DA13" s="2753" t="n">
        <v>0</v>
      </c>
      <c r="DB13" s="2753" t="n"/>
      <c r="DC13" s="2753" t="n"/>
      <c r="DD13" s="2753" t="n"/>
      <c r="DE13" s="2672" t="n"/>
      <c r="DF13" s="2672" t="n"/>
      <c r="DG13" s="2672" t="n"/>
      <c r="DH13" s="2672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919" t="n"/>
      <c r="DO13" s="2919" t="n"/>
      <c r="DP13" s="2919" t="n"/>
      <c r="DQ13" s="2919" t="n"/>
      <c r="DR13" s="2919" t="n"/>
      <c r="DS13" s="2919" t="n"/>
      <c r="DT13" s="2919" t="n"/>
      <c r="DU13" s="2919" t="n"/>
      <c r="DV13" s="2919" t="n"/>
      <c r="DW13" s="2919" t="n"/>
      <c r="DX13" s="2643">
        <f>(CS13-CZ13)*10^6</f>
        <v/>
      </c>
      <c r="DY13" s="2643">
        <f>(CT13-DC13)*10^6</f>
        <v/>
      </c>
      <c r="DZ13" s="2643">
        <f>(CW13-DD13)*10^6</f>
        <v/>
      </c>
      <c r="EA13" s="2919" t="n"/>
    </row>
    <row customHeight="1" ht="4.5" r="14">
      <c r="B14" s="203" t="n"/>
      <c r="C14" s="199" t="n"/>
      <c r="D14" s="2864" t="n"/>
      <c r="E14" s="2753" t="n"/>
      <c r="F14" s="2753" t="n"/>
      <c r="G14" s="2753" t="n"/>
      <c r="H14" s="2672" t="n"/>
      <c r="I14" s="246" t="n"/>
      <c r="J14" s="2864" t="n"/>
      <c r="K14" s="2753" t="n"/>
      <c r="L14" s="2753" t="n"/>
      <c r="M14" s="2753" t="n"/>
      <c r="N14" s="2672" t="n"/>
      <c r="O14" s="2672" t="n"/>
      <c r="P14" s="2864" t="n"/>
      <c r="Q14" s="2753" t="n"/>
      <c r="R14" s="2753" t="n"/>
      <c r="S14" s="2753" t="n"/>
      <c r="T14" s="2672" t="n"/>
      <c r="U14" s="2672" t="n"/>
      <c r="V14" s="2864" t="n"/>
      <c r="W14" s="2753" t="n"/>
      <c r="X14" s="2753" t="n"/>
      <c r="Y14" s="2753" t="n"/>
      <c r="Z14" s="2753" t="n"/>
      <c r="AA14" s="2753" t="n"/>
      <c r="AB14" s="2672" t="n"/>
      <c r="AC14" s="3739" t="n"/>
      <c r="AD14" s="2864" t="n"/>
      <c r="AE14" s="2753" t="n"/>
      <c r="AF14" s="2753" t="n"/>
      <c r="AG14" s="2753" t="n"/>
      <c r="AH14" s="2753" t="n"/>
      <c r="AI14" s="2753" t="n"/>
      <c r="AJ14" s="2672" t="n"/>
      <c r="AK14" s="2675" t="n"/>
      <c r="AL14" s="2864" t="n"/>
      <c r="AM14" s="2753" t="n"/>
      <c r="AN14" s="2753" t="n"/>
      <c r="AO14" s="2753" t="n"/>
      <c r="AP14" s="2753" t="n"/>
      <c r="AQ14" s="2753" t="n"/>
      <c r="AR14" s="2753" t="n"/>
      <c r="AS14" s="3901" t="n"/>
      <c r="AT14" s="2675" t="n"/>
      <c r="AU14" s="2864" t="n"/>
      <c r="AV14" s="2753" t="n"/>
      <c r="AW14" s="2753" t="n"/>
      <c r="AX14" s="2753" t="n"/>
      <c r="AY14" s="2753" t="n"/>
      <c r="AZ14" s="2753" t="n"/>
      <c r="BA14" s="3901" t="n"/>
      <c r="BB14" s="2675" t="n"/>
      <c r="BC14" s="2864" t="n"/>
      <c r="BD14" s="2753" t="n"/>
      <c r="BE14" s="2753" t="n"/>
      <c r="BF14" s="2753" t="n"/>
      <c r="BG14" s="2753" t="n"/>
      <c r="BH14" s="2753" t="n"/>
      <c r="BI14" s="3901" t="n"/>
      <c r="BJ14" s="2675" t="n"/>
      <c r="BK14" s="2864" t="n"/>
      <c r="BL14" s="2753" t="n"/>
      <c r="BM14" s="2753" t="n"/>
      <c r="BN14" s="2753" t="n"/>
      <c r="BO14" s="2753" t="n"/>
      <c r="BP14" s="2753" t="n"/>
      <c r="BQ14" s="2753" t="n"/>
      <c r="BR14" s="3901" t="n"/>
      <c r="BS14" s="2675" t="n"/>
      <c r="BT14" s="2864" t="n"/>
      <c r="BU14" s="2753" t="n"/>
      <c r="BV14" s="2753" t="n"/>
      <c r="BW14" s="2753" t="n"/>
      <c r="BX14" s="2753" t="n"/>
      <c r="BY14" s="2753" t="n"/>
      <c r="BZ14" s="3901" t="n"/>
      <c r="CA14" s="2675" t="n"/>
      <c r="CB14" s="2864" t="n"/>
      <c r="CC14" s="2753" t="n"/>
      <c r="CD14" s="2753" t="n"/>
      <c r="CE14" s="2753" t="n"/>
      <c r="CF14" s="2753" t="n"/>
      <c r="CG14" s="2753" t="n"/>
      <c r="CH14" s="3901" t="n"/>
      <c r="CI14" s="2675" t="n"/>
      <c r="CJ14" s="2864" t="n"/>
      <c r="CK14" s="2753" t="n"/>
      <c r="CL14" s="2753" t="n"/>
      <c r="CM14" s="2753" t="n"/>
      <c r="CN14" s="2753" t="n"/>
      <c r="CO14" s="2753" t="n"/>
      <c r="CP14" s="3901" t="n"/>
      <c r="CQ14" s="2675" t="n"/>
      <c r="CR14" s="2753" t="n"/>
      <c r="CS14" s="2753" t="n"/>
      <c r="CT14" s="2753" t="n"/>
      <c r="CU14" s="2753" t="n"/>
      <c r="CV14" s="2753" t="n"/>
      <c r="CW14" s="2753" t="n"/>
      <c r="CX14" s="3902">
        <f>IFERROR(CR14/CW14-1,"-")</f>
        <v/>
      </c>
      <c r="CY14" s="2753" t="n"/>
      <c r="CZ14" s="2753" t="n"/>
      <c r="DA14" s="2753" t="n"/>
      <c r="DB14" s="2753" t="n"/>
      <c r="DC14" s="2753" t="n"/>
      <c r="DD14" s="2753" t="n"/>
      <c r="DE14" s="2672" t="n"/>
      <c r="DF14" s="2672" t="n"/>
      <c r="DG14" s="2672" t="n"/>
      <c r="DH14" s="2672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919" t="n"/>
      <c r="DO14" s="2919" t="n"/>
      <c r="DP14" s="2919" t="n"/>
      <c r="DQ14" s="2919" t="n"/>
      <c r="DR14" s="2919" t="n"/>
      <c r="DS14" s="2919" t="n"/>
      <c r="DT14" s="2919" t="n"/>
      <c r="DU14" s="2919" t="n"/>
      <c r="DV14" s="2919" t="n"/>
      <c r="DW14" s="2919" t="n"/>
      <c r="DX14" s="2643">
        <f>(CS14-CZ14)*10^6</f>
        <v/>
      </c>
      <c r="DY14" s="2643">
        <f>(CT14-DC14)*10^6</f>
        <v/>
      </c>
      <c r="DZ14" s="2643">
        <f>(CW14-DD14)*10^6</f>
        <v/>
      </c>
      <c r="EA14" s="2919" t="n"/>
    </row>
    <row customHeight="1" ht="27" r="15">
      <c r="B15" s="208" t="inlineStr">
        <is>
          <t>Investissements bruts (Flux d'augmentation des immos corporelles et incorporelles bruts de la période)   (-)</t>
        </is>
      </c>
      <c r="C15" s="199" t="inlineStr">
        <is>
          <t>FLUX9</t>
        </is>
      </c>
      <c r="D15" s="3900" t="n">
        <v>-1075362866.925</v>
      </c>
      <c r="E15" s="2753" t="n">
        <v>-1943819780.204218</v>
      </c>
      <c r="F15" s="2753" t="n">
        <v>868456913.2792182</v>
      </c>
      <c r="G15" s="2753" t="n">
        <v>-831484882.925</v>
      </c>
      <c r="H15" s="2672" t="n">
        <v>0.2933041706568196</v>
      </c>
      <c r="I15" s="246" t="n"/>
      <c r="J15" s="3900" t="n">
        <v>-2616734613.925001</v>
      </c>
      <c r="K15" s="2753" t="n">
        <v>-1851090942.267775</v>
      </c>
      <c r="L15" s="2753" t="n">
        <v>-765643671.6572254</v>
      </c>
      <c r="M15" s="2753" t="n">
        <v>-960513524.9250001</v>
      </c>
      <c r="N15" s="2672" t="n">
        <v>1.724307931144773</v>
      </c>
      <c r="O15" s="2672" t="n"/>
      <c r="P15" s="3900" t="n">
        <v>-847945255.9249998</v>
      </c>
      <c r="Q15" s="2753" t="n">
        <v>-2066575008.278358</v>
      </c>
      <c r="R15" s="2753" t="n">
        <v>1218629752.353359</v>
      </c>
      <c r="S15" s="2753" t="n">
        <v>-681206032.925</v>
      </c>
      <c r="T15" s="2672" t="n">
        <v>0.2447706199606687</v>
      </c>
      <c r="U15" s="2672" t="n"/>
      <c r="V15" s="3900" t="n">
        <v>-1217166360.925</v>
      </c>
      <c r="W15" s="2753" t="n">
        <v>-2001789831.12397</v>
      </c>
      <c r="X15" s="2753" t="n">
        <v>-655233441.4253732</v>
      </c>
      <c r="Y15" s="2753" t="n">
        <v>784623470.1989701</v>
      </c>
      <c r="Z15" s="2753" t="n">
        <v>-561932919.4996268</v>
      </c>
      <c r="AA15" s="2753" t="n">
        <v>-1341343531.34</v>
      </c>
      <c r="AB15" s="2672" t="n">
        <v>-0.0925767094809391</v>
      </c>
      <c r="AC15" s="3739" t="n"/>
      <c r="AD15" s="3900" t="n"/>
      <c r="AE15" s="2753" t="n"/>
      <c r="AF15" s="2753" t="n"/>
      <c r="AG15" s="2753" t="n"/>
      <c r="AH15" s="2753" t="n"/>
      <c r="AI15" s="2753" t="n"/>
      <c r="AJ15" s="2672" t="n"/>
      <c r="AK15" s="2675" t="n"/>
      <c r="AL15" s="3900" t="n"/>
      <c r="AM15" s="2753" t="n"/>
      <c r="AN15" s="2753" t="n"/>
      <c r="AO15" s="2753" t="n"/>
      <c r="AP15" s="2753" t="n"/>
      <c r="AQ15" s="2753" t="n"/>
      <c r="AR15" s="2753" t="n"/>
      <c r="AS15" s="3901" t="n"/>
      <c r="AT15" s="2675" t="n"/>
      <c r="AU15" s="3900" t="n"/>
      <c r="AV15" s="2753" t="n"/>
      <c r="AW15" s="2753" t="n"/>
      <c r="AX15" s="2753" t="n"/>
      <c r="AY15" s="2753" t="n"/>
      <c r="AZ15" s="2753" t="n"/>
      <c r="BA15" s="3901" t="n"/>
      <c r="BB15" s="2675" t="n"/>
      <c r="BC15" s="3900" t="n"/>
      <c r="BD15" s="2753" t="n"/>
      <c r="BE15" s="2753" t="n"/>
      <c r="BF15" s="2753" t="n"/>
      <c r="BG15" s="2753" t="n"/>
      <c r="BH15" s="2753" t="n"/>
      <c r="BI15" s="3901" t="n"/>
      <c r="BJ15" s="2675" t="n"/>
      <c r="BK15" s="3900" t="n"/>
      <c r="BL15" s="2753" t="n"/>
      <c r="BM15" s="2753" t="n"/>
      <c r="BN15" s="2753" t="n"/>
      <c r="BO15" s="2753" t="n"/>
      <c r="BP15" s="2753" t="n"/>
      <c r="BQ15" s="2753" t="n"/>
      <c r="BR15" s="3901" t="n"/>
      <c r="BS15" s="2675" t="n"/>
      <c r="BT15" s="3900" t="n"/>
      <c r="BU15" s="2753" t="n"/>
      <c r="BV15" s="2753" t="n"/>
      <c r="BW15" s="2753" t="n"/>
      <c r="BX15" s="2753" t="n"/>
      <c r="BY15" s="2753" t="n"/>
      <c r="BZ15" s="3901" t="n"/>
      <c r="CA15" s="2675" t="n"/>
      <c r="CB15" s="3900" t="n"/>
      <c r="CC15" s="2753" t="n"/>
      <c r="CD15" s="2753" t="n"/>
      <c r="CE15" s="2753" t="n"/>
      <c r="CF15" s="2753" t="n"/>
      <c r="CG15" s="2753" t="n"/>
      <c r="CH15" s="3901" t="n"/>
      <c r="CI15" s="2675" t="n"/>
      <c r="CJ15" s="3900" t="n"/>
      <c r="CK15" s="2753" t="n"/>
      <c r="CL15" s="2753" t="n"/>
      <c r="CM15" s="2753" t="n"/>
      <c r="CN15" s="2753" t="n"/>
      <c r="CO15" s="2753" t="n"/>
      <c r="CP15" s="3901" t="n"/>
      <c r="CQ15" s="2675" t="n"/>
      <c r="CR15" s="2753" t="n">
        <v>-5757209097.700001</v>
      </c>
      <c r="CS15" s="2753" t="n">
        <v>-7863275561.874322</v>
      </c>
      <c r="CT15" s="2753" t="n">
        <v>-5195276178.200374</v>
      </c>
      <c r="CU15" s="2753" t="n">
        <v>2106066464.174321</v>
      </c>
      <c r="CV15" s="2753" t="n">
        <v>-561932919.4996271</v>
      </c>
      <c r="CW15" s="2753" t="n">
        <v>-3814547972.115</v>
      </c>
      <c r="CX15" s="3902">
        <f>IFERROR(CR15/CW15-1,"-")</f>
        <v/>
      </c>
      <c r="CY15" s="2753" t="n"/>
      <c r="CZ15" s="2753" t="n">
        <v>-24873413476.6063</v>
      </c>
      <c r="DA15" s="2753" t="n">
        <v>-14077230464.7227</v>
      </c>
      <c r="DB15" s="2753" t="n"/>
      <c r="DC15" s="2753" t="n"/>
      <c r="DD15" s="2753" t="n">
        <v>-27370494690.07588</v>
      </c>
      <c r="DE15" s="2672">
        <f>+CZ15/DD15-1</f>
        <v/>
      </c>
      <c r="DF15" s="2672">
        <f>+DA15/DD15-1</f>
        <v/>
      </c>
      <c r="DG15" s="2672">
        <f>+DB15/DD15-1</f>
        <v/>
      </c>
      <c r="DH15" s="2672">
        <f>+DC15/DD15-1</f>
        <v/>
      </c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919" t="n"/>
      <c r="DO15" s="2919" t="n"/>
      <c r="DP15" s="2919" t="n"/>
      <c r="DQ15" s="2919" t="n"/>
      <c r="DR15" s="2919" t="n"/>
      <c r="DS15" s="2919" t="n"/>
      <c r="DT15" s="2919" t="n"/>
      <c r="DU15" s="2919" t="n"/>
      <c r="DV15" s="2919" t="n"/>
      <c r="DW15" s="2919" t="n"/>
      <c r="DX15" s="2643">
        <f>(CS15-CZ15)*10^6</f>
        <v/>
      </c>
      <c r="DY15" s="2643">
        <f>(CT15-DC15)*10^6</f>
        <v/>
      </c>
      <c r="DZ15" s="2643">
        <f>(CW15-DD15)*10^6</f>
        <v/>
      </c>
      <c r="EA15" s="2919" t="n"/>
    </row>
    <row customHeight="1" ht="3.75" r="16">
      <c r="B16" s="203" t="n"/>
      <c r="C16" s="199" t="n"/>
      <c r="D16" s="2864" t="n"/>
      <c r="E16" s="2753" t="n"/>
      <c r="F16" s="2753" t="n"/>
      <c r="G16" s="2753" t="n"/>
      <c r="H16" s="2672" t="n"/>
      <c r="I16" s="246" t="n"/>
      <c r="J16" s="2864" t="n"/>
      <c r="K16" s="2753" t="n"/>
      <c r="L16" s="2753" t="n"/>
      <c r="M16" s="2753" t="n"/>
      <c r="N16" s="2672" t="n"/>
      <c r="O16" s="2672" t="n"/>
      <c r="P16" s="2864" t="n"/>
      <c r="Q16" s="2753" t="n"/>
      <c r="R16" s="2753" t="n"/>
      <c r="S16" s="2753" t="n"/>
      <c r="T16" s="2672" t="n"/>
      <c r="U16" s="2672" t="n"/>
      <c r="V16" s="2864" t="n"/>
      <c r="W16" s="2753" t="n"/>
      <c r="X16" s="2753" t="n"/>
      <c r="Y16" s="2753" t="n"/>
      <c r="Z16" s="2753" t="n"/>
      <c r="AA16" s="2753" t="n"/>
      <c r="AB16" s="2672" t="n"/>
      <c r="AC16" s="3739" t="n"/>
      <c r="AD16" s="2864" t="n"/>
      <c r="AE16" s="2753" t="n"/>
      <c r="AF16" s="2753" t="n"/>
      <c r="AG16" s="2753" t="n"/>
      <c r="AH16" s="2753" t="n"/>
      <c r="AI16" s="2753" t="n"/>
      <c r="AJ16" s="2672" t="n"/>
      <c r="AK16" s="2675" t="n"/>
      <c r="AL16" s="2864" t="n"/>
      <c r="AM16" s="2753" t="n"/>
      <c r="AN16" s="2753" t="n"/>
      <c r="AO16" s="2753" t="n"/>
      <c r="AP16" s="2753" t="n"/>
      <c r="AQ16" s="2753" t="n"/>
      <c r="AR16" s="2753" t="n"/>
      <c r="AS16" s="3901" t="n"/>
      <c r="AT16" s="2675" t="n"/>
      <c r="AU16" s="2864" t="n"/>
      <c r="AV16" s="2753" t="n"/>
      <c r="AW16" s="2753" t="n"/>
      <c r="AX16" s="2753" t="n"/>
      <c r="AY16" s="2753" t="n"/>
      <c r="AZ16" s="2753" t="n"/>
      <c r="BA16" s="3901" t="n"/>
      <c r="BB16" s="2675" t="n"/>
      <c r="BC16" s="2864" t="n"/>
      <c r="BD16" s="2753" t="n"/>
      <c r="BE16" s="2753" t="n"/>
      <c r="BF16" s="2753" t="n"/>
      <c r="BG16" s="2753" t="n"/>
      <c r="BH16" s="2753" t="n"/>
      <c r="BI16" s="3901" t="n"/>
      <c r="BJ16" s="2675" t="n"/>
      <c r="BK16" s="2864" t="n"/>
      <c r="BL16" s="2753" t="n"/>
      <c r="BM16" s="2753" t="n"/>
      <c r="BN16" s="2753" t="n"/>
      <c r="BO16" s="2753" t="n"/>
      <c r="BP16" s="2753" t="n"/>
      <c r="BQ16" s="2753" t="n"/>
      <c r="BR16" s="3901" t="n"/>
      <c r="BS16" s="2675" t="n"/>
      <c r="BT16" s="2864" t="n"/>
      <c r="BU16" s="2753" t="n"/>
      <c r="BV16" s="2753" t="n"/>
      <c r="BW16" s="2753" t="n"/>
      <c r="BX16" s="2753" t="n"/>
      <c r="BY16" s="2753" t="n"/>
      <c r="BZ16" s="3901" t="n"/>
      <c r="CA16" s="2675" t="n"/>
      <c r="CB16" s="2864" t="n"/>
      <c r="CC16" s="2753" t="n"/>
      <c r="CD16" s="2753" t="n"/>
      <c r="CE16" s="2753" t="n"/>
      <c r="CF16" s="2753" t="n"/>
      <c r="CG16" s="2753" t="n"/>
      <c r="CH16" s="3901" t="n"/>
      <c r="CI16" s="2675" t="n"/>
      <c r="CJ16" s="2864" t="n"/>
      <c r="CK16" s="2753" t="n"/>
      <c r="CL16" s="2753" t="n"/>
      <c r="CM16" s="2753" t="n"/>
      <c r="CN16" s="2753" t="n"/>
      <c r="CO16" s="2753" t="n"/>
      <c r="CP16" s="3901" t="n"/>
      <c r="CQ16" s="2675" t="n"/>
      <c r="CR16" s="2753" t="n"/>
      <c r="CS16" s="2753" t="n"/>
      <c r="CT16" s="2753" t="n"/>
      <c r="CU16" s="2753" t="n"/>
      <c r="CV16" s="2753" t="n"/>
      <c r="CW16" s="2753" t="n"/>
      <c r="CX16" s="3902">
        <f>IFERROR(CR16/CW16-1,"-")</f>
        <v/>
      </c>
      <c r="CY16" s="2753" t="n"/>
      <c r="CZ16" s="2753" t="n"/>
      <c r="DA16" s="2753" t="n"/>
      <c r="DB16" s="2753" t="n"/>
      <c r="DC16" s="2753" t="n"/>
      <c r="DD16" s="2753" t="n"/>
      <c r="DE16" s="2672" t="n"/>
      <c r="DF16" s="2672" t="n"/>
      <c r="DG16" s="2672" t="n"/>
      <c r="DH16" s="2672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919" t="n"/>
      <c r="DO16" s="2919" t="n"/>
      <c r="DP16" s="2919" t="n"/>
      <c r="DQ16" s="2919" t="n"/>
      <c r="DR16" s="2919" t="n"/>
      <c r="DS16" s="2919" t="n"/>
      <c r="DT16" s="2919" t="n"/>
      <c r="DU16" s="2919" t="n"/>
      <c r="DV16" s="2919" t="n"/>
      <c r="DW16" s="2919" t="n"/>
      <c r="DX16" s="2643">
        <f>(CS16-CZ16)*10^6</f>
        <v/>
      </c>
      <c r="DY16" s="2643">
        <f>(CT16-DC16)*10^6</f>
        <v/>
      </c>
      <c r="DZ16" s="2643">
        <f>(CW16-DD16)*10^6</f>
        <v/>
      </c>
      <c r="EA16" s="2919" t="n"/>
    </row>
    <row customHeight="1" ht="27" r="17">
      <c r="B17" s="209" t="inlineStr">
        <is>
          <t>Produit de cession des immobilisations corporelles et incorporelles (+)</t>
        </is>
      </c>
      <c r="C17" s="199" t="inlineStr">
        <is>
          <t>FLUX11</t>
        </is>
      </c>
      <c r="D17" s="2864" t="n">
        <v>0</v>
      </c>
      <c r="E17" s="2753" t="n">
        <v>0</v>
      </c>
      <c r="F17" s="2753" t="n">
        <v>0</v>
      </c>
      <c r="G17" s="2753" t="n">
        <v>0</v>
      </c>
      <c r="H17" s="2672" t="n"/>
      <c r="I17" s="246" t="n"/>
      <c r="J17" s="2864" t="n">
        <v>0</v>
      </c>
      <c r="K17" s="2753" t="n">
        <v>0</v>
      </c>
      <c r="L17" s="2753" t="n">
        <v>0</v>
      </c>
      <c r="M17" s="2753" t="n">
        <v>0</v>
      </c>
      <c r="N17" s="2672" t="n"/>
      <c r="O17" s="2672" t="n"/>
      <c r="P17" s="2864" t="n">
        <v>0</v>
      </c>
      <c r="Q17" s="2753" t="n">
        <v>0</v>
      </c>
      <c r="R17" s="2753" t="n">
        <v>0</v>
      </c>
      <c r="S17" s="2753" t="n">
        <v>0</v>
      </c>
      <c r="T17" s="2672" t="n"/>
      <c r="U17" s="2672" t="n"/>
      <c r="V17" s="2864" t="n">
        <v>0</v>
      </c>
      <c r="W17" s="2753" t="n">
        <v>0</v>
      </c>
      <c r="X17" s="2753" t="n">
        <v>0</v>
      </c>
      <c r="Y17" s="2753" t="n">
        <v>0</v>
      </c>
      <c r="Z17" s="2753" t="n">
        <v>0</v>
      </c>
      <c r="AA17" s="2753" t="n">
        <v>0</v>
      </c>
      <c r="AB17" s="2672" t="n"/>
      <c r="AC17" s="3739" t="n"/>
      <c r="AD17" s="2864" t="n"/>
      <c r="AE17" s="2753" t="n"/>
      <c r="AF17" s="2753" t="n"/>
      <c r="AG17" s="2753" t="n"/>
      <c r="AH17" s="2753" t="n"/>
      <c r="AI17" s="2753" t="n"/>
      <c r="AJ17" s="2672" t="n"/>
      <c r="AK17" s="2675" t="n"/>
      <c r="AL17" s="2864" t="n"/>
      <c r="AM17" s="2753" t="n"/>
      <c r="AN17" s="2753" t="n"/>
      <c r="AO17" s="2753" t="n"/>
      <c r="AP17" s="2753" t="n"/>
      <c r="AQ17" s="2753" t="n"/>
      <c r="AR17" s="2753" t="n"/>
      <c r="AS17" s="3901" t="n"/>
      <c r="AT17" s="2675" t="n"/>
      <c r="AU17" s="2864" t="n"/>
      <c r="AV17" s="2753" t="n"/>
      <c r="AW17" s="2753" t="n"/>
      <c r="AX17" s="2753" t="n"/>
      <c r="AY17" s="2753" t="n"/>
      <c r="AZ17" s="2753" t="n"/>
      <c r="BA17" s="3901" t="n"/>
      <c r="BB17" s="2675" t="n"/>
      <c r="BC17" s="2864" t="n"/>
      <c r="BD17" s="2753" t="n"/>
      <c r="BE17" s="2753" t="n"/>
      <c r="BF17" s="2753" t="n"/>
      <c r="BG17" s="2753" t="n"/>
      <c r="BH17" s="2753" t="n"/>
      <c r="BI17" s="3901" t="n"/>
      <c r="BJ17" s="2675" t="n"/>
      <c r="BK17" s="2864" t="n"/>
      <c r="BL17" s="2753" t="n"/>
      <c r="BM17" s="2753" t="n"/>
      <c r="BN17" s="2753" t="n"/>
      <c r="BO17" s="2753" t="n"/>
      <c r="BP17" s="2753" t="n"/>
      <c r="BQ17" s="2753" t="n"/>
      <c r="BR17" s="3901" t="n"/>
      <c r="BS17" s="2675" t="n"/>
      <c r="BT17" s="2864" t="n"/>
      <c r="BU17" s="2753" t="n"/>
      <c r="BV17" s="2753" t="n"/>
      <c r="BW17" s="2753" t="n"/>
      <c r="BX17" s="2753" t="n"/>
      <c r="BY17" s="2753" t="n"/>
      <c r="BZ17" s="3901" t="n"/>
      <c r="CA17" s="2675" t="n"/>
      <c r="CB17" s="2864" t="n"/>
      <c r="CC17" s="2753" t="n"/>
      <c r="CD17" s="2753" t="n"/>
      <c r="CE17" s="2753" t="n"/>
      <c r="CF17" s="2753" t="n"/>
      <c r="CG17" s="2753" t="n"/>
      <c r="CH17" s="3901" t="n"/>
      <c r="CI17" s="2675" t="n"/>
      <c r="CJ17" s="2864" t="n"/>
      <c r="CK17" s="2753" t="n"/>
      <c r="CL17" s="2753" t="n"/>
      <c r="CM17" s="2753" t="n"/>
      <c r="CN17" s="2753" t="n"/>
      <c r="CO17" s="2753" t="n"/>
      <c r="CP17" s="3901" t="n"/>
      <c r="CQ17" s="2675" t="n"/>
      <c r="CR17" s="2753" t="n">
        <v>0</v>
      </c>
      <c r="CS17" s="2753" t="n">
        <v>0</v>
      </c>
      <c r="CT17" s="2753" t="n">
        <v>0</v>
      </c>
      <c r="CU17" s="2753" t="n">
        <v>0</v>
      </c>
      <c r="CV17" s="2753" t="n">
        <v>0</v>
      </c>
      <c r="CW17" s="2753" t="n">
        <v>0</v>
      </c>
      <c r="CX17" s="3902">
        <f>IFERROR(CR17/CW17-1,"-")</f>
        <v/>
      </c>
      <c r="CY17" s="2753" t="n"/>
      <c r="CZ17" s="2753" t="n">
        <v>0</v>
      </c>
      <c r="DA17" s="2753" t="n">
        <v>0</v>
      </c>
      <c r="DB17" s="2753" t="n"/>
      <c r="DC17" s="2753" t="n"/>
      <c r="DD17" s="2753" t="n"/>
      <c r="DE17" s="2672" t="n"/>
      <c r="DF17" s="2672" t="n"/>
      <c r="DG17" s="2672" t="n"/>
      <c r="DH17" s="2672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919" t="n"/>
      <c r="DO17" s="2919" t="n"/>
      <c r="DP17" s="2919" t="n"/>
      <c r="DQ17" s="2919" t="n"/>
      <c r="DR17" s="2919" t="n"/>
      <c r="DS17" s="2919" t="n"/>
      <c r="DT17" s="2919" t="n"/>
      <c r="DU17" s="2919" t="n"/>
      <c r="DV17" s="2919" t="n"/>
      <c r="DW17" s="2919" t="n"/>
      <c r="DX17" s="2643">
        <f>(CS17-CZ17)*10^6</f>
        <v/>
      </c>
      <c r="DY17" s="2643">
        <f>(CT17-DC17)*10^6</f>
        <v/>
      </c>
      <c r="DZ17" s="2643">
        <f>(CW17-DD17)*10^6</f>
        <v/>
      </c>
      <c r="EA17" s="2919" t="n"/>
    </row>
    <row r="18">
      <c r="B18" s="203" t="inlineStr">
        <is>
          <t>Cession d'immobilisations</t>
        </is>
      </c>
      <c r="C18" s="199" t="inlineStr">
        <is>
          <t>FLUX12</t>
        </is>
      </c>
      <c r="D18" s="2864" t="n">
        <v>0</v>
      </c>
      <c r="E18" s="2753" t="n">
        <v>0</v>
      </c>
      <c r="F18" s="2753" t="n">
        <v>0</v>
      </c>
      <c r="G18" s="2753" t="n">
        <v>0</v>
      </c>
      <c r="H18" s="2672" t="n"/>
      <c r="I18" s="246" t="n"/>
      <c r="J18" s="2864" t="n">
        <v>0</v>
      </c>
      <c r="K18" s="2753" t="n">
        <v>0</v>
      </c>
      <c r="L18" s="2753" t="n">
        <v>0</v>
      </c>
      <c r="M18" s="2753" t="n">
        <v>0</v>
      </c>
      <c r="N18" s="2672" t="n"/>
      <c r="O18" s="2672" t="n"/>
      <c r="P18" s="2864" t="n">
        <v>0</v>
      </c>
      <c r="Q18" s="2753" t="n">
        <v>0</v>
      </c>
      <c r="R18" s="2753" t="n">
        <v>0</v>
      </c>
      <c r="S18" s="2753" t="n">
        <v>0</v>
      </c>
      <c r="T18" s="2672" t="n"/>
      <c r="U18" s="2672" t="n"/>
      <c r="V18" s="2864" t="n">
        <v>0</v>
      </c>
      <c r="W18" s="2753" t="n">
        <v>0</v>
      </c>
      <c r="X18" s="2753" t="n">
        <v>0</v>
      </c>
      <c r="Y18" s="2753" t="n">
        <v>0</v>
      </c>
      <c r="Z18" s="2753" t="n">
        <v>0</v>
      </c>
      <c r="AA18" s="2753" t="n">
        <v>0</v>
      </c>
      <c r="AB18" s="2672" t="n"/>
      <c r="AC18" s="3739" t="n"/>
      <c r="AD18" s="2864" t="n"/>
      <c r="AE18" s="2753" t="n"/>
      <c r="AF18" s="2753" t="n"/>
      <c r="AG18" s="2753" t="n"/>
      <c r="AH18" s="2753" t="n"/>
      <c r="AI18" s="2753" t="n"/>
      <c r="AJ18" s="2672" t="n"/>
      <c r="AK18" s="2675" t="n"/>
      <c r="AL18" s="2864" t="n"/>
      <c r="AM18" s="2753" t="n"/>
      <c r="AN18" s="2753" t="n"/>
      <c r="AO18" s="2753" t="n"/>
      <c r="AP18" s="2753" t="n"/>
      <c r="AQ18" s="2753" t="n"/>
      <c r="AR18" s="2753" t="n"/>
      <c r="AS18" s="3901" t="n"/>
      <c r="AT18" s="2675" t="n"/>
      <c r="AU18" s="2864" t="n"/>
      <c r="AV18" s="2753" t="n"/>
      <c r="AW18" s="2753" t="n"/>
      <c r="AX18" s="2753" t="n"/>
      <c r="AY18" s="2753" t="n"/>
      <c r="AZ18" s="2753" t="n"/>
      <c r="BA18" s="3901" t="n"/>
      <c r="BB18" s="2675" t="n"/>
      <c r="BC18" s="2864" t="n"/>
      <c r="BD18" s="2753" t="n"/>
      <c r="BE18" s="2753" t="n"/>
      <c r="BF18" s="2753" t="n"/>
      <c r="BG18" s="2753" t="n"/>
      <c r="BH18" s="2753" t="n"/>
      <c r="BI18" s="3901" t="n"/>
      <c r="BJ18" s="2675" t="n"/>
      <c r="BK18" s="2864" t="n"/>
      <c r="BL18" s="2753" t="n"/>
      <c r="BM18" s="2753" t="n"/>
      <c r="BN18" s="2753" t="n"/>
      <c r="BO18" s="2753" t="n"/>
      <c r="BP18" s="2753" t="n"/>
      <c r="BQ18" s="2753" t="n"/>
      <c r="BR18" s="3901" t="n"/>
      <c r="BS18" s="2675" t="n"/>
      <c r="BT18" s="2864" t="n"/>
      <c r="BU18" s="2753" t="n"/>
      <c r="BV18" s="2753" t="n"/>
      <c r="BW18" s="2753" t="n"/>
      <c r="BX18" s="2753" t="n"/>
      <c r="BY18" s="2753" t="n"/>
      <c r="BZ18" s="3901" t="n"/>
      <c r="CA18" s="2675" t="n"/>
      <c r="CB18" s="2864" t="n"/>
      <c r="CC18" s="2753" t="n"/>
      <c r="CD18" s="2753" t="n"/>
      <c r="CE18" s="2753" t="n"/>
      <c r="CF18" s="2753" t="n"/>
      <c r="CG18" s="2753" t="n"/>
      <c r="CH18" s="3901" t="n"/>
      <c r="CI18" s="2675" t="n"/>
      <c r="CJ18" s="2864" t="n"/>
      <c r="CK18" s="2753" t="n"/>
      <c r="CL18" s="2753" t="n"/>
      <c r="CM18" s="2753" t="n"/>
      <c r="CN18" s="2753" t="n"/>
      <c r="CO18" s="2753" t="n"/>
      <c r="CP18" s="3901" t="n"/>
      <c r="CQ18" s="2675" t="n"/>
      <c r="CR18" s="2753" t="n">
        <v>0</v>
      </c>
      <c r="CS18" s="2753" t="n">
        <v>0</v>
      </c>
      <c r="CT18" s="2753" t="n">
        <v>0</v>
      </c>
      <c r="CU18" s="2753" t="n">
        <v>0</v>
      </c>
      <c r="CV18" s="2753" t="n">
        <v>0</v>
      </c>
      <c r="CW18" s="2753" t="n">
        <v>0</v>
      </c>
      <c r="CX18" s="3902">
        <f>IFERROR(CR18/CW18-1,"-")</f>
        <v/>
      </c>
      <c r="CY18" s="2753" t="n"/>
      <c r="CZ18" s="2753" t="n">
        <v>0</v>
      </c>
      <c r="DA18" s="2753" t="n">
        <v>0</v>
      </c>
      <c r="DB18" s="2753" t="n"/>
      <c r="DC18" s="2753" t="n"/>
      <c r="DD18" s="2753" t="n"/>
      <c r="DE18" s="2672" t="n"/>
      <c r="DF18" s="2672" t="n"/>
      <c r="DG18" s="2672" t="n"/>
      <c r="DH18" s="2672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919" t="n"/>
      <c r="DO18" s="2919" t="n"/>
      <c r="DP18" s="2919" t="n"/>
      <c r="DQ18" s="2919" t="n"/>
      <c r="DR18" s="2919" t="n"/>
      <c r="DS18" s="2919" t="n"/>
      <c r="DT18" s="2919" t="n"/>
      <c r="DU18" s="2919" t="n"/>
      <c r="DV18" s="2919" t="n"/>
      <c r="DW18" s="2919" t="n"/>
      <c r="DX18" s="2643">
        <f>(CS18-CZ18)*10^6</f>
        <v/>
      </c>
      <c r="DY18" s="2643">
        <f>(CT18-DC18)*10^6</f>
        <v/>
      </c>
      <c r="DZ18" s="2643">
        <f>(CW18-DD18)*10^6</f>
        <v/>
      </c>
      <c r="EA18" s="2919" t="n"/>
    </row>
    <row r="19">
      <c r="B19" s="210" t="inlineStr">
        <is>
          <t>Investissements nets (Capex brutes - cession d'immo.) (-)</t>
        </is>
      </c>
      <c r="C19" s="199" t="inlineStr">
        <is>
          <t>FLUX13</t>
        </is>
      </c>
      <c r="D19" s="2864" t="n">
        <v>0</v>
      </c>
      <c r="E19" s="3147" t="n">
        <v>0</v>
      </c>
      <c r="F19" s="3147" t="n">
        <v>0</v>
      </c>
      <c r="G19" s="3147" t="n">
        <v>0</v>
      </c>
      <c r="H19" s="2672" t="n"/>
      <c r="I19" s="246" t="n"/>
      <c r="J19" s="2864" t="n">
        <v>0</v>
      </c>
      <c r="K19" s="3147" t="n">
        <v>0</v>
      </c>
      <c r="L19" s="3147" t="n">
        <v>0</v>
      </c>
      <c r="M19" s="3147" t="n">
        <v>0</v>
      </c>
      <c r="N19" s="2672" t="n"/>
      <c r="O19" s="2672" t="n"/>
      <c r="P19" s="2864" t="n">
        <v>0</v>
      </c>
      <c r="Q19" s="3147" t="n">
        <v>0</v>
      </c>
      <c r="R19" s="3147" t="n">
        <v>0</v>
      </c>
      <c r="S19" s="3147" t="n">
        <v>0</v>
      </c>
      <c r="T19" s="2672" t="n"/>
      <c r="U19" s="2672" t="n"/>
      <c r="V19" s="2864" t="n">
        <v>0</v>
      </c>
      <c r="W19" s="3147" t="n">
        <v>0</v>
      </c>
      <c r="X19" s="3147" t="n">
        <v>0</v>
      </c>
      <c r="Y19" s="3147" t="n">
        <v>0</v>
      </c>
      <c r="Z19" s="3147" t="n">
        <v>0</v>
      </c>
      <c r="AA19" s="3147" t="n">
        <v>0</v>
      </c>
      <c r="AB19" s="2672" t="n"/>
      <c r="AC19" s="3739" t="n"/>
      <c r="AD19" s="2864" t="n"/>
      <c r="AE19" s="3147" t="n"/>
      <c r="AF19" s="3147" t="n"/>
      <c r="AG19" s="3147" t="n"/>
      <c r="AH19" s="3147" t="n"/>
      <c r="AI19" s="3147" t="n"/>
      <c r="AJ19" s="2672" t="n"/>
      <c r="AK19" s="2675" t="n"/>
      <c r="AL19" s="2864" t="n"/>
      <c r="AM19" s="3147" t="n"/>
      <c r="AN19" s="3147" t="n"/>
      <c r="AO19" s="3147" t="n"/>
      <c r="AP19" s="3147" t="n"/>
      <c r="AQ19" s="3147" t="n"/>
      <c r="AR19" s="3147" t="n"/>
      <c r="AS19" s="3901" t="n"/>
      <c r="AT19" s="2675" t="n"/>
      <c r="AU19" s="2864" t="n"/>
      <c r="AV19" s="3147" t="n"/>
      <c r="AW19" s="3147" t="n"/>
      <c r="AX19" s="3147" t="n"/>
      <c r="AY19" s="3147" t="n"/>
      <c r="AZ19" s="3147" t="n"/>
      <c r="BA19" s="3901" t="n"/>
      <c r="BB19" s="2675" t="n"/>
      <c r="BC19" s="2864" t="n"/>
      <c r="BD19" s="3147" t="n"/>
      <c r="BE19" s="3147" t="n"/>
      <c r="BF19" s="3147" t="n"/>
      <c r="BG19" s="3147" t="n"/>
      <c r="BH19" s="3147" t="n"/>
      <c r="BI19" s="3901" t="n"/>
      <c r="BJ19" s="2675" t="n"/>
      <c r="BK19" s="2864" t="n"/>
      <c r="BL19" s="3147" t="n"/>
      <c r="BM19" s="3147" t="n"/>
      <c r="BN19" s="3147" t="n"/>
      <c r="BO19" s="3147" t="n"/>
      <c r="BP19" s="3147" t="n"/>
      <c r="BQ19" s="3147" t="n"/>
      <c r="BR19" s="3901" t="n"/>
      <c r="BS19" s="2675" t="n"/>
      <c r="BT19" s="2864" t="n"/>
      <c r="BU19" s="3147" t="n"/>
      <c r="BV19" s="3147" t="n"/>
      <c r="BW19" s="3147" t="n"/>
      <c r="BX19" s="3147" t="n"/>
      <c r="BY19" s="3147" t="n"/>
      <c r="BZ19" s="3901" t="n"/>
      <c r="CA19" s="2675" t="n"/>
      <c r="CB19" s="2864" t="n"/>
      <c r="CC19" s="3147" t="n"/>
      <c r="CD19" s="3147" t="n"/>
      <c r="CE19" s="3147" t="n"/>
      <c r="CF19" s="3147" t="n"/>
      <c r="CG19" s="3147" t="n"/>
      <c r="CH19" s="3901" t="n"/>
      <c r="CI19" s="2675" t="n"/>
      <c r="CJ19" s="2864" t="n"/>
      <c r="CK19" s="3147" t="n"/>
      <c r="CL19" s="3147" t="n"/>
      <c r="CM19" s="3147" t="n"/>
      <c r="CN19" s="3147" t="n"/>
      <c r="CO19" s="3147" t="n"/>
      <c r="CP19" s="3901" t="n"/>
      <c r="CQ19" s="2675" t="n"/>
      <c r="CR19" s="3147" t="n">
        <v>0</v>
      </c>
      <c r="CS19" s="3147" t="n">
        <v>0</v>
      </c>
      <c r="CT19" s="3147" t="n">
        <v>0</v>
      </c>
      <c r="CU19" s="3147" t="n">
        <v>0</v>
      </c>
      <c r="CV19" s="3147" t="n">
        <v>0</v>
      </c>
      <c r="CW19" s="3147" t="n">
        <v>0</v>
      </c>
      <c r="CX19" s="3902">
        <f>IFERROR(CR19/CW19-1,"-")</f>
        <v/>
      </c>
      <c r="CY19" s="2753" t="n"/>
      <c r="CZ19" s="3147" t="n">
        <v>0</v>
      </c>
      <c r="DA19" s="3147" t="n">
        <v>0</v>
      </c>
      <c r="DB19" s="3147" t="n"/>
      <c r="DC19" s="3147" t="n"/>
      <c r="DD19" s="3147" t="n"/>
      <c r="DE19" s="2672" t="n"/>
      <c r="DF19" s="2672" t="n"/>
      <c r="DG19" s="2672" t="n"/>
      <c r="DH19" s="2672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919" t="n"/>
      <c r="DO19" s="2919" t="n"/>
      <c r="DP19" s="2919" t="n"/>
      <c r="DQ19" s="2919" t="n"/>
      <c r="DR19" s="2919" t="n"/>
      <c r="DS19" s="2919" t="n"/>
      <c r="DT19" s="2919" t="n"/>
      <c r="DU19" s="2919" t="n"/>
      <c r="DV19" s="2919" t="n"/>
      <c r="DW19" s="2919" t="n"/>
      <c r="DX19" s="2643">
        <f>(CS19-CZ19)*10^6</f>
        <v/>
      </c>
      <c r="DY19" s="2643">
        <f>(CT19-DC19)*10^6</f>
        <v/>
      </c>
      <c r="DZ19" s="2643">
        <f>(CW19-DD19)*10^6</f>
        <v/>
      </c>
      <c r="EA19" s="2919" t="n"/>
    </row>
    <row r="20">
      <c r="B20" s="203" t="inlineStr">
        <is>
          <t>Plan de restructuration</t>
        </is>
      </c>
      <c r="C20" s="199" t="inlineStr">
        <is>
          <t>FLUX14</t>
        </is>
      </c>
      <c r="D20" s="2864" t="n">
        <v>0</v>
      </c>
      <c r="E20" s="2753" t="n">
        <v>0</v>
      </c>
      <c r="F20" s="2753" t="n">
        <v>0</v>
      </c>
      <c r="G20" s="2753" t="n">
        <v>0</v>
      </c>
      <c r="H20" s="2672" t="n"/>
      <c r="I20" s="246" t="n"/>
      <c r="J20" s="2864" t="n">
        <v>0</v>
      </c>
      <c r="K20" s="2753" t="n">
        <v>0</v>
      </c>
      <c r="L20" s="2753" t="n">
        <v>0</v>
      </c>
      <c r="M20" s="2753" t="n">
        <v>0</v>
      </c>
      <c r="N20" s="2672" t="n"/>
      <c r="O20" s="2672" t="n"/>
      <c r="P20" s="2864" t="n">
        <v>1168084785.20491</v>
      </c>
      <c r="Q20" s="2753" t="n">
        <v>0</v>
      </c>
      <c r="R20" s="2753" t="n">
        <v>1168084785.20491</v>
      </c>
      <c r="S20" s="2753" t="n">
        <v>0</v>
      </c>
      <c r="T20" s="2672" t="n"/>
      <c r="U20" s="2672" t="n"/>
      <c r="V20" s="2864" t="n">
        <v>0</v>
      </c>
      <c r="W20" s="2753" t="n">
        <v>0</v>
      </c>
      <c r="X20" s="2753" t="n">
        <v>0</v>
      </c>
      <c r="Y20" s="2753" t="n">
        <v>0</v>
      </c>
      <c r="Z20" s="2753" t="n">
        <v>0</v>
      </c>
      <c r="AA20" s="2753" t="n">
        <v>0</v>
      </c>
      <c r="AB20" s="2672" t="n"/>
      <c r="AC20" s="3739" t="n"/>
      <c r="AD20" s="2864" t="n"/>
      <c r="AE20" s="2753" t="n"/>
      <c r="AF20" s="2753" t="n"/>
      <c r="AG20" s="2753" t="n"/>
      <c r="AH20" s="2753" t="n"/>
      <c r="AI20" s="2753" t="n"/>
      <c r="AJ20" s="2672" t="n"/>
      <c r="AK20" s="2675" t="n"/>
      <c r="AL20" s="2864" t="n"/>
      <c r="AM20" s="2753" t="n"/>
      <c r="AN20" s="2753" t="n"/>
      <c r="AO20" s="2753" t="n"/>
      <c r="AP20" s="2753" t="n"/>
      <c r="AQ20" s="2753" t="n"/>
      <c r="AR20" s="2753" t="n"/>
      <c r="AS20" s="3901" t="n"/>
      <c r="AT20" s="2675" t="n"/>
      <c r="AU20" s="2864" t="n"/>
      <c r="AV20" s="2753" t="n"/>
      <c r="AW20" s="2753" t="n"/>
      <c r="AX20" s="2753" t="n"/>
      <c r="AY20" s="2753" t="n"/>
      <c r="AZ20" s="2753" t="n"/>
      <c r="BA20" s="3901" t="n"/>
      <c r="BB20" s="2675" t="n"/>
      <c r="BC20" s="2864" t="n"/>
      <c r="BD20" s="2753" t="n"/>
      <c r="BE20" s="2753" t="n"/>
      <c r="BF20" s="2753" t="n"/>
      <c r="BG20" s="2753" t="n"/>
      <c r="BH20" s="2753" t="n"/>
      <c r="BI20" s="3901" t="n"/>
      <c r="BJ20" s="2675" t="n"/>
      <c r="BK20" s="2864" t="n"/>
      <c r="BL20" s="2753" t="n"/>
      <c r="BM20" s="2753" t="n"/>
      <c r="BN20" s="2753" t="n"/>
      <c r="BO20" s="2753" t="n"/>
      <c r="BP20" s="2753" t="n"/>
      <c r="BQ20" s="2753" t="n"/>
      <c r="BR20" s="3901" t="n"/>
      <c r="BS20" s="2675" t="n"/>
      <c r="BT20" s="2864" t="n"/>
      <c r="BU20" s="2753" t="n"/>
      <c r="BV20" s="2753" t="n"/>
      <c r="BW20" s="2753" t="n"/>
      <c r="BX20" s="2753" t="n"/>
      <c r="BY20" s="2753" t="n"/>
      <c r="BZ20" s="3901" t="n"/>
      <c r="CA20" s="2675" t="n"/>
      <c r="CB20" s="2864" t="n"/>
      <c r="CC20" s="2753" t="n"/>
      <c r="CD20" s="2753" t="n"/>
      <c r="CE20" s="2753" t="n"/>
      <c r="CF20" s="2753" t="n"/>
      <c r="CG20" s="2753" t="n"/>
      <c r="CH20" s="3901" t="n"/>
      <c r="CI20" s="2675" t="n"/>
      <c r="CJ20" s="2864" t="n"/>
      <c r="CK20" s="2753" t="n"/>
      <c r="CL20" s="2753" t="n"/>
      <c r="CM20" s="2753" t="n"/>
      <c r="CN20" s="2753" t="n"/>
      <c r="CO20" s="2753" t="n"/>
      <c r="CP20" s="3901" t="n"/>
      <c r="CQ20" s="2675" t="n"/>
      <c r="CR20" s="2753" t="n">
        <v>1168084785.20491</v>
      </c>
      <c r="CS20" s="2753" t="n">
        <v>0</v>
      </c>
      <c r="CT20" s="2753" t="n">
        <v>1168084785.20491</v>
      </c>
      <c r="CU20" s="2753" t="n">
        <v>1168084785.20491</v>
      </c>
      <c r="CV20" s="2753" t="n">
        <v>0</v>
      </c>
      <c r="CW20" s="2753" t="n">
        <v>0</v>
      </c>
      <c r="CX20" s="3902">
        <f>IFERROR(CR20/CW20-1,"-")</f>
        <v/>
      </c>
      <c r="CY20" s="2753" t="n"/>
      <c r="CZ20" s="2753" t="n">
        <v>0</v>
      </c>
      <c r="DA20" s="2753" t="n">
        <v>0</v>
      </c>
      <c r="DB20" s="2753" t="n"/>
      <c r="DC20" s="2753" t="n"/>
      <c r="DD20" s="2753" t="n"/>
      <c r="DE20" s="2672" t="n"/>
      <c r="DF20" s="2672" t="n"/>
      <c r="DG20" s="2672" t="n"/>
      <c r="DH20" s="2672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919" t="n"/>
      <c r="DO20" s="2919" t="n"/>
      <c r="DP20" s="2919" t="n"/>
      <c r="DQ20" s="2919" t="n"/>
      <c r="DR20" s="2919" t="n"/>
      <c r="DS20" s="2919" t="n"/>
      <c r="DT20" s="2919" t="n"/>
      <c r="DU20" s="2919" t="n"/>
      <c r="DV20" s="2919" t="n"/>
      <c r="DW20" s="2919" t="n"/>
      <c r="DX20" s="2643">
        <f>(CS20-CZ20)*10^6</f>
        <v/>
      </c>
      <c r="DY20" s="2643">
        <f>(CT20-DC20)*10^6</f>
        <v/>
      </c>
      <c r="DZ20" s="2643">
        <f>(CW20-DD20)*10^6</f>
        <v/>
      </c>
      <c r="EA20" s="2919" t="n"/>
    </row>
    <row customHeight="1" ht="5.25" r="21">
      <c r="B21" s="211" t="n"/>
      <c r="C21" s="199" t="n"/>
      <c r="D21" s="2947" t="n"/>
      <c r="E21" s="3905" t="n"/>
      <c r="F21" s="3905" t="n"/>
      <c r="G21" s="3905" t="n"/>
      <c r="H21" s="3906" t="n"/>
      <c r="I21" s="246" t="n"/>
      <c r="J21" s="2947" t="n"/>
      <c r="K21" s="3905" t="n"/>
      <c r="L21" s="3905" t="n"/>
      <c r="M21" s="3905" t="n"/>
      <c r="N21" s="3906" t="n"/>
      <c r="O21" s="3906" t="n"/>
      <c r="P21" s="2947" t="n"/>
      <c r="Q21" s="3905" t="n"/>
      <c r="R21" s="3905" t="n"/>
      <c r="S21" s="3905" t="n"/>
      <c r="T21" s="3906" t="n"/>
      <c r="U21" s="3906" t="n"/>
      <c r="V21" s="2947" t="n"/>
      <c r="W21" s="3905" t="n"/>
      <c r="X21" s="3905" t="n"/>
      <c r="Y21" s="3905" t="n"/>
      <c r="Z21" s="3905" t="n"/>
      <c r="AA21" s="3905" t="n"/>
      <c r="AB21" s="3906" t="n"/>
      <c r="AC21" s="3907" t="n"/>
      <c r="AD21" s="2947" t="n"/>
      <c r="AE21" s="3905" t="n"/>
      <c r="AF21" s="3905" t="n"/>
      <c r="AG21" s="3905" t="n"/>
      <c r="AH21" s="3905" t="n"/>
      <c r="AI21" s="3905" t="n"/>
      <c r="AJ21" s="3906" t="n"/>
      <c r="AK21" s="3908" t="n"/>
      <c r="AL21" s="2947" t="n"/>
      <c r="AM21" s="3905" t="n"/>
      <c r="AN21" s="3905" t="n"/>
      <c r="AO21" s="3905" t="n"/>
      <c r="AP21" s="3905" t="n"/>
      <c r="AQ21" s="3905" t="n"/>
      <c r="AR21" s="3905" t="n"/>
      <c r="AS21" s="3909" t="n"/>
      <c r="AT21" s="3908" t="n"/>
      <c r="AU21" s="2947" t="n"/>
      <c r="AV21" s="3905" t="n"/>
      <c r="AW21" s="3905" t="n"/>
      <c r="AX21" s="3905" t="n"/>
      <c r="AY21" s="3905" t="n"/>
      <c r="AZ21" s="3905" t="n"/>
      <c r="BA21" s="3909" t="n"/>
      <c r="BB21" s="3908" t="n"/>
      <c r="BC21" s="2947" t="n"/>
      <c r="BD21" s="3905" t="n"/>
      <c r="BE21" s="3905" t="n"/>
      <c r="BF21" s="3905" t="n"/>
      <c r="BG21" s="3905" t="n"/>
      <c r="BH21" s="3905" t="n"/>
      <c r="BI21" s="3909" t="n"/>
      <c r="BJ21" s="3908" t="n"/>
      <c r="BK21" s="2947" t="n"/>
      <c r="BL21" s="3905" t="n"/>
      <c r="BM21" s="3905" t="n"/>
      <c r="BN21" s="3905" t="n"/>
      <c r="BO21" s="3905" t="n"/>
      <c r="BP21" s="3905" t="n"/>
      <c r="BQ21" s="3905" t="n"/>
      <c r="BR21" s="3909" t="n"/>
      <c r="BS21" s="3908" t="n"/>
      <c r="BT21" s="2947" t="n"/>
      <c r="BU21" s="3905" t="n"/>
      <c r="BV21" s="3905" t="n"/>
      <c r="BW21" s="3905" t="n"/>
      <c r="BX21" s="3905" t="n"/>
      <c r="BY21" s="3905" t="n"/>
      <c r="BZ21" s="3909" t="n"/>
      <c r="CA21" s="3908" t="n"/>
      <c r="CB21" s="2947" t="n"/>
      <c r="CC21" s="3905" t="n"/>
      <c r="CD21" s="3905" t="n"/>
      <c r="CE21" s="3905" t="n"/>
      <c r="CF21" s="3905" t="n"/>
      <c r="CG21" s="3905" t="n"/>
      <c r="CH21" s="3909" t="n"/>
      <c r="CI21" s="3908" t="n"/>
      <c r="CJ21" s="2947" t="n"/>
      <c r="CK21" s="3905" t="n"/>
      <c r="CL21" s="3905" t="n"/>
      <c r="CM21" s="3905" t="n"/>
      <c r="CN21" s="3905" t="n"/>
      <c r="CO21" s="3905" t="n"/>
      <c r="CP21" s="3909" t="n"/>
      <c r="CQ21" s="2675" t="n"/>
      <c r="CR21" s="3905" t="n"/>
      <c r="CS21" s="3905" t="n"/>
      <c r="CT21" s="3905" t="n"/>
      <c r="CU21" s="3905" t="n"/>
      <c r="CV21" s="3905" t="n"/>
      <c r="CW21" s="3905" t="n"/>
      <c r="CX21" s="3910">
        <f>IFERROR(CR21/CW21-1,"-")</f>
        <v/>
      </c>
      <c r="CY21" s="2753" t="n"/>
      <c r="CZ21" s="3905" t="n"/>
      <c r="DA21" s="3905" t="n"/>
      <c r="DB21" s="3905" t="n"/>
      <c r="DC21" s="3905" t="n"/>
      <c r="DD21" s="3905" t="n"/>
      <c r="DE21" s="2672" t="n"/>
      <c r="DF21" s="2672" t="n"/>
      <c r="DG21" s="2672" t="n"/>
      <c r="DH21" s="2672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919" t="n"/>
      <c r="DO21" s="2919" t="n"/>
      <c r="DP21" s="2919" t="n"/>
      <c r="DQ21" s="2919" t="n"/>
      <c r="DR21" s="2919" t="n"/>
      <c r="DS21" s="2919" t="n"/>
      <c r="DT21" s="2919" t="n"/>
      <c r="DU21" s="2919" t="n"/>
      <c r="DV21" s="2919" t="n"/>
      <c r="DW21" s="2919" t="n"/>
      <c r="DX21" s="2643">
        <f>(CS21-CZ21)*10^6</f>
        <v/>
      </c>
      <c r="DY21" s="2643">
        <f>(CT21-DC21)*10^6</f>
        <v/>
      </c>
      <c r="DZ21" s="2643">
        <f>(CW21-DD21)*10^6</f>
        <v/>
      </c>
      <c r="EA21" s="2919" t="n"/>
    </row>
    <row customFormat="1" customHeight="1" ht="19.5" r="22" s="33">
      <c r="B22" s="213" t="inlineStr">
        <is>
          <t>CFFO</t>
        </is>
      </c>
      <c r="C22" s="199" t="inlineStr">
        <is>
          <t>FLUX16</t>
        </is>
      </c>
      <c r="D22" s="3911" t="n">
        <v>-7180102356.07498</v>
      </c>
      <c r="E22" s="3885" t="n">
        <v>243219906.1329186</v>
      </c>
      <c r="F22" s="3892" t="n">
        <v>-7423322262.207898</v>
      </c>
      <c r="G22" s="3892" t="n">
        <v>2990078867.509036</v>
      </c>
      <c r="H22" s="2644" t="n">
        <v>-3.401308685899831</v>
      </c>
      <c r="I22" s="248" t="n"/>
      <c r="J22" s="3911" t="n">
        <v>-3125859185.73796</v>
      </c>
      <c r="K22" s="3885" t="n">
        <v>-319109378.9811757</v>
      </c>
      <c r="L22" s="3892" t="n">
        <v>-2806749806.756784</v>
      </c>
      <c r="M22" s="3892" t="n">
        <v>2754213179.044144</v>
      </c>
      <c r="N22" s="2644" t="n">
        <v>-2.1349372697515</v>
      </c>
      <c r="O22" s="2644" t="n"/>
      <c r="P22" s="3911" t="n">
        <v>-1812038458.18706</v>
      </c>
      <c r="Q22" s="3885" t="n">
        <v>367812576.8684786</v>
      </c>
      <c r="R22" s="3892" t="n">
        <v>-2179851035.055539</v>
      </c>
      <c r="S22" s="3892" t="n">
        <v>-1171392046.553189</v>
      </c>
      <c r="T22" s="2644" t="n">
        <v>0.5469103307632726</v>
      </c>
      <c r="U22" s="2644" t="n"/>
      <c r="V22" s="3911" t="n">
        <v>-400052005.6904815</v>
      </c>
      <c r="W22" s="3885" t="n">
        <v>119169743.065809</v>
      </c>
      <c r="X22" s="3885" t="n">
        <v>-1627326742.215497</v>
      </c>
      <c r="Y22" s="3892" t="n">
        <v>-519221748.7562906</v>
      </c>
      <c r="Z22" s="3892" t="n">
        <v>1227274736.525015</v>
      </c>
      <c r="AA22" s="3892" t="n">
        <v>1689726118.488617</v>
      </c>
      <c r="AB22" s="2644" t="n">
        <v>-1.236755531747541</v>
      </c>
      <c r="AC22" s="3887" t="n"/>
      <c r="AD22" s="3911" t="n"/>
      <c r="AE22" s="3885" t="n"/>
      <c r="AF22" s="3885" t="n"/>
      <c r="AG22" s="3892" t="n"/>
      <c r="AH22" s="3892" t="n"/>
      <c r="AI22" s="3892" t="n"/>
      <c r="AJ22" s="2644" t="n"/>
      <c r="AK22" s="2647" t="n"/>
      <c r="AL22" s="3911" t="n"/>
      <c r="AM22" s="3885" t="n"/>
      <c r="AN22" s="3885" t="n"/>
      <c r="AO22" s="3885" t="n"/>
      <c r="AP22" s="3892" t="n"/>
      <c r="AQ22" s="3892" t="n"/>
      <c r="AR22" s="3892" t="n"/>
      <c r="AS22" s="3912" t="n"/>
      <c r="AT22" s="2647" t="n"/>
      <c r="AU22" s="3911" t="n"/>
      <c r="AV22" s="3885" t="n"/>
      <c r="AW22" s="3885" t="n"/>
      <c r="AX22" s="3892" t="n"/>
      <c r="AY22" s="3892" t="n"/>
      <c r="AZ22" s="3892" t="n"/>
      <c r="BA22" s="3912" t="n"/>
      <c r="BB22" s="2647" t="n"/>
      <c r="BC22" s="3911" t="n"/>
      <c r="BD22" s="3885" t="n"/>
      <c r="BE22" s="3885" t="n"/>
      <c r="BF22" s="3892" t="n"/>
      <c r="BG22" s="3892" t="n"/>
      <c r="BH22" s="3892" t="n"/>
      <c r="BI22" s="3912" t="n"/>
      <c r="BJ22" s="2647" t="n"/>
      <c r="BK22" s="3911" t="n"/>
      <c r="BL22" s="3885" t="n"/>
      <c r="BM22" s="3885" t="n"/>
      <c r="BN22" s="3885" t="n"/>
      <c r="BO22" s="3892" t="n"/>
      <c r="BP22" s="3892" t="n"/>
      <c r="BQ22" s="3892" t="n"/>
      <c r="BR22" s="3912" t="n"/>
      <c r="BS22" s="2647" t="n"/>
      <c r="BT22" s="3911" t="n"/>
      <c r="BU22" s="3885" t="n"/>
      <c r="BV22" s="3885" t="n"/>
      <c r="BW22" s="3892" t="n"/>
      <c r="BX22" s="3892" t="n"/>
      <c r="BY22" s="3892" t="n"/>
      <c r="BZ22" s="3912" t="n"/>
      <c r="CA22" s="2647" t="n"/>
      <c r="CB22" s="3911" t="n"/>
      <c r="CC22" s="3885" t="n"/>
      <c r="CD22" s="3885" t="n"/>
      <c r="CE22" s="3892" t="n"/>
      <c r="CF22" s="3892" t="n"/>
      <c r="CG22" s="3892" t="n"/>
      <c r="CH22" s="3912" t="n"/>
      <c r="CI22" s="2647" t="n"/>
      <c r="CJ22" s="3911" t="n"/>
      <c r="CK22" s="3885" t="n"/>
      <c r="CL22" s="3885" t="n"/>
      <c r="CM22" s="3892" t="n"/>
      <c r="CN22" s="3892" t="n"/>
      <c r="CO22" s="3892" t="n"/>
      <c r="CP22" s="3912" t="n"/>
      <c r="CQ22" s="2648" t="n"/>
      <c r="CR22" s="3892" t="n">
        <v>-12518052005.69048</v>
      </c>
      <c r="CS22" s="3892" t="n">
        <v>411092847.0860305</v>
      </c>
      <c r="CT22" s="3913" t="n">
        <v>-13745326742.21549</v>
      </c>
      <c r="CU22" s="3892" t="n">
        <v>-12929144852.77651</v>
      </c>
      <c r="CV22" s="3892" t="n">
        <v>1227274736.525015</v>
      </c>
      <c r="CW22" s="3892" t="n">
        <v>6262626118.488607</v>
      </c>
      <c r="CX22" s="3893">
        <f>IFERROR(CR22/CW22-1,"-")</f>
        <v/>
      </c>
      <c r="CY22" s="2753" t="n"/>
      <c r="CZ22" s="3892" t="n">
        <v>4311544790.00669</v>
      </c>
      <c r="DA22" s="3892" t="n">
        <v>-12658514420.48423</v>
      </c>
      <c r="DB22" s="3892" t="n"/>
      <c r="DC22" s="3892" t="n"/>
      <c r="DD22" s="3892" t="n">
        <v>2358653235.000001</v>
      </c>
      <c r="DE22" s="2650">
        <f>+CZ22/DD22-1</f>
        <v/>
      </c>
      <c r="DF22" s="2650">
        <f>+DA22/DD22-1</f>
        <v/>
      </c>
      <c r="DG22" s="2650">
        <f>+DB22/DD22-1</f>
        <v/>
      </c>
      <c r="DH22" s="2650">
        <f>+DC22/DD22-1</f>
        <v/>
      </c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3914" t="n"/>
      <c r="DO22" s="2919" t="n"/>
      <c r="DP22" s="2919" t="n"/>
      <c r="DQ22" s="2919" t="n"/>
      <c r="DR22" s="2919" t="n"/>
      <c r="DS22" s="2919" t="n"/>
      <c r="DT22" s="2919" t="n"/>
      <c r="DU22" s="2919" t="n"/>
      <c r="DV22" s="2919" t="n"/>
      <c r="DW22" s="2919" t="n"/>
      <c r="DX22" s="2643">
        <f>(CS22-CZ22)*10^6</f>
        <v/>
      </c>
      <c r="DY22" s="2643">
        <f>(CT22-DC22)*10^6</f>
        <v/>
      </c>
      <c r="DZ22" s="2643">
        <f>(CW22-DD22)*10^6</f>
        <v/>
      </c>
      <c r="EA22" s="2919" t="n"/>
    </row>
    <row r="23">
      <c r="B23" s="201" t="n"/>
      <c r="C23" s="199" t="n"/>
      <c r="D23" s="3915" t="n"/>
      <c r="E23" s="3894" t="n"/>
      <c r="F23" s="3894" t="n"/>
      <c r="G23" s="3894" t="n"/>
      <c r="H23" s="3895" t="n"/>
      <c r="I23" s="246" t="n"/>
      <c r="J23" s="3915" t="n"/>
      <c r="K23" s="3894" t="n"/>
      <c r="L23" s="3894" t="n"/>
      <c r="M23" s="3894" t="n"/>
      <c r="N23" s="3895" t="n"/>
      <c r="O23" s="3895" t="n"/>
      <c r="P23" s="3915" t="n"/>
      <c r="Q23" s="3894" t="n"/>
      <c r="R23" s="3894" t="n"/>
      <c r="S23" s="3894" t="n"/>
      <c r="T23" s="3895" t="n"/>
      <c r="U23" s="3895" t="n"/>
      <c r="V23" s="3915" t="n"/>
      <c r="W23" s="3894" t="n"/>
      <c r="X23" s="3894" t="n"/>
      <c r="Y23" s="3894" t="n"/>
      <c r="Z23" s="3894" t="n"/>
      <c r="AA23" s="3894" t="n"/>
      <c r="AB23" s="3895" t="n"/>
      <c r="AC23" s="3896" t="n"/>
      <c r="AD23" s="3915" t="n"/>
      <c r="AE23" s="3894" t="n"/>
      <c r="AF23" s="3894" t="n"/>
      <c r="AG23" s="3894" t="n"/>
      <c r="AH23" s="3894" t="n"/>
      <c r="AI23" s="3894" t="n"/>
      <c r="AJ23" s="3895" t="n"/>
      <c r="AK23" s="3897" t="n"/>
      <c r="AL23" s="3915" t="n"/>
      <c r="AM23" s="3894" t="n"/>
      <c r="AN23" s="3894" t="n"/>
      <c r="AO23" s="3894" t="n"/>
      <c r="AP23" s="3894" t="n"/>
      <c r="AQ23" s="3894" t="n"/>
      <c r="AR23" s="3894" t="n"/>
      <c r="AS23" s="3898" t="n"/>
      <c r="AT23" s="3897" t="n"/>
      <c r="AU23" s="3915" t="n"/>
      <c r="AV23" s="3894" t="n"/>
      <c r="AW23" s="3894" t="n"/>
      <c r="AX23" s="3894" t="n"/>
      <c r="AY23" s="3894" t="n"/>
      <c r="AZ23" s="3894" t="n"/>
      <c r="BA23" s="3898" t="n"/>
      <c r="BB23" s="3897" t="n"/>
      <c r="BC23" s="3915" t="n"/>
      <c r="BD23" s="3894" t="n"/>
      <c r="BE23" s="3894" t="n"/>
      <c r="BF23" s="3894" t="n"/>
      <c r="BG23" s="3894" t="n"/>
      <c r="BH23" s="3894" t="n"/>
      <c r="BI23" s="3898" t="n"/>
      <c r="BJ23" s="3897" t="n"/>
      <c r="BK23" s="3915" t="n"/>
      <c r="BL23" s="3894" t="n"/>
      <c r="BM23" s="3894" t="n"/>
      <c r="BN23" s="3894" t="n"/>
      <c r="BO23" s="3894" t="n"/>
      <c r="BP23" s="3894" t="n"/>
      <c r="BQ23" s="3894" t="n"/>
      <c r="BR23" s="3898" t="n"/>
      <c r="BS23" s="3897" t="n"/>
      <c r="BT23" s="3915" t="n"/>
      <c r="BU23" s="3894" t="n"/>
      <c r="BV23" s="3894" t="n"/>
      <c r="BW23" s="3894" t="n"/>
      <c r="BX23" s="3894" t="n"/>
      <c r="BY23" s="3894" t="n"/>
      <c r="BZ23" s="3898" t="n"/>
      <c r="CA23" s="3897" t="n"/>
      <c r="CB23" s="3915" t="n"/>
      <c r="CC23" s="3894" t="n"/>
      <c r="CD23" s="3894" t="n"/>
      <c r="CE23" s="3894" t="n"/>
      <c r="CF23" s="3894" t="n"/>
      <c r="CG23" s="3894" t="n"/>
      <c r="CH23" s="3898" t="n"/>
      <c r="CI23" s="3897" t="n"/>
      <c r="CJ23" s="3915" t="n"/>
      <c r="CK23" s="3894" t="n"/>
      <c r="CL23" s="3894" t="n"/>
      <c r="CM23" s="3894" t="n"/>
      <c r="CN23" s="3894" t="n"/>
      <c r="CO23" s="3894" t="n"/>
      <c r="CP23" s="3898" t="n"/>
      <c r="CQ23" s="2675" t="n"/>
      <c r="CR23" s="3894" t="n"/>
      <c r="CS23" s="3894" t="n"/>
      <c r="CT23" s="3894" t="n"/>
      <c r="CU23" s="3894" t="n"/>
      <c r="CV23" s="3894" t="n"/>
      <c r="CW23" s="3894" t="n"/>
      <c r="CX23" s="3899">
        <f>IFERROR(CR23/CW23-1,"-")</f>
        <v/>
      </c>
      <c r="CY23" s="2753" t="n"/>
      <c r="CZ23" s="3894" t="n"/>
      <c r="DA23" s="3894" t="n"/>
      <c r="DB23" s="3894" t="n"/>
      <c r="DC23" s="3894" t="n"/>
      <c r="DD23" s="3894" t="n"/>
      <c r="DE23" s="2672" t="n"/>
      <c r="DF23" s="2672" t="n"/>
      <c r="DG23" s="2672" t="n"/>
      <c r="DH23" s="2672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919" t="n"/>
      <c r="DO23" s="2919" t="n"/>
      <c r="DP23" s="2919" t="n"/>
      <c r="DQ23" s="2919" t="n"/>
      <c r="DR23" s="2919" t="n"/>
      <c r="DS23" s="2919" t="n"/>
      <c r="DT23" s="2919" t="n"/>
      <c r="DU23" s="2919" t="n"/>
      <c r="DV23" s="2919" t="n"/>
      <c r="DW23" s="2919" t="n"/>
      <c r="DX23" s="2643">
        <f>(CS23-CZ23)*10^6</f>
        <v/>
      </c>
      <c r="DY23" s="2643">
        <f>(CT23-DC23)*10^6</f>
        <v/>
      </c>
      <c r="DZ23" s="2643">
        <f>(CW23-DD23)*10^6</f>
        <v/>
      </c>
      <c r="EA23" s="2919" t="n"/>
    </row>
    <row r="24">
      <c r="B24" s="203" t="inlineStr">
        <is>
          <t>Résultat financier hors dividendes des stés non consolidées (+/-)</t>
        </is>
      </c>
      <c r="C24" s="199" t="inlineStr">
        <is>
          <t>FLUX18</t>
        </is>
      </c>
      <c r="D24" s="3900" t="n">
        <v>-157941145</v>
      </c>
      <c r="E24" s="2753" t="n">
        <v>-333500000</v>
      </c>
      <c r="F24" s="2753" t="n">
        <v>175558855</v>
      </c>
      <c r="G24" s="2753" t="n">
        <v>-172478594</v>
      </c>
      <c r="H24" s="2672" t="n">
        <v>-0.08428552588966487</v>
      </c>
      <c r="I24" s="246" t="n"/>
      <c r="J24" s="3900" t="n">
        <v>-145089668</v>
      </c>
      <c r="K24" s="2753" t="n">
        <v>-333500000</v>
      </c>
      <c r="L24" s="2753" t="n">
        <v>188410332</v>
      </c>
      <c r="M24" s="2753" t="n">
        <v>-115412851</v>
      </c>
      <c r="N24" s="2672" t="n">
        <v>0.2571361572204816</v>
      </c>
      <c r="O24" s="2672" t="n"/>
      <c r="P24" s="3900" t="n">
        <v>-901869187</v>
      </c>
      <c r="Q24" s="2753" t="n">
        <v>-333500000</v>
      </c>
      <c r="R24" s="2753" t="n">
        <v>-568369187</v>
      </c>
      <c r="S24" s="2753" t="n">
        <v>-740408555</v>
      </c>
      <c r="T24" s="2672" t="n">
        <v>0.2180696466966134</v>
      </c>
      <c r="U24" s="2672" t="n"/>
      <c r="V24" s="3900" t="n">
        <v>-238963919</v>
      </c>
      <c r="W24" s="2753" t="n">
        <v>-301000000</v>
      </c>
      <c r="X24" s="2753" t="n">
        <v>-301000000</v>
      </c>
      <c r="Y24" s="2753" t="n">
        <v>62036081</v>
      </c>
      <c r="Z24" s="2753" t="n">
        <v>62036081</v>
      </c>
      <c r="AA24" s="2753" t="n">
        <v>-219467792</v>
      </c>
      <c r="AB24" s="2672" t="n">
        <v>0.08883365901817619</v>
      </c>
      <c r="AC24" s="3739" t="n"/>
      <c r="AD24" s="3900" t="n"/>
      <c r="AE24" s="2753" t="n"/>
      <c r="AF24" s="2753" t="n"/>
      <c r="AG24" s="2753" t="n"/>
      <c r="AH24" s="2753" t="n"/>
      <c r="AI24" s="2753" t="n"/>
      <c r="AJ24" s="2672" t="n"/>
      <c r="AK24" s="2675" t="n"/>
      <c r="AL24" s="3900" t="n"/>
      <c r="AM24" s="2753" t="n"/>
      <c r="AN24" s="2753" t="n"/>
      <c r="AO24" s="2753" t="n"/>
      <c r="AP24" s="2753" t="n"/>
      <c r="AQ24" s="2753" t="n"/>
      <c r="AR24" s="2753" t="n"/>
      <c r="AS24" s="3901" t="n"/>
      <c r="AT24" s="2675" t="n"/>
      <c r="AU24" s="3900" t="n"/>
      <c r="AV24" s="2753" t="n"/>
      <c r="AW24" s="2753" t="n"/>
      <c r="AX24" s="2753" t="n"/>
      <c r="AY24" s="2753" t="n"/>
      <c r="AZ24" s="2753" t="n"/>
      <c r="BA24" s="3901" t="n"/>
      <c r="BB24" s="2675" t="n"/>
      <c r="BC24" s="3900" t="n"/>
      <c r="BD24" s="2753" t="n"/>
      <c r="BE24" s="2753" t="n"/>
      <c r="BF24" s="2753" t="n"/>
      <c r="BG24" s="2753" t="n"/>
      <c r="BH24" s="2753" t="n"/>
      <c r="BI24" s="3901" t="n"/>
      <c r="BJ24" s="2675" t="n"/>
      <c r="BK24" s="3900" t="n"/>
      <c r="BL24" s="2753" t="n"/>
      <c r="BM24" s="2753" t="n"/>
      <c r="BN24" s="2753" t="n"/>
      <c r="BO24" s="2753" t="n"/>
      <c r="BP24" s="2753" t="n"/>
      <c r="BQ24" s="2753" t="n"/>
      <c r="BR24" s="3901" t="n"/>
      <c r="BS24" s="2675" t="n"/>
      <c r="BT24" s="3900" t="n"/>
      <c r="BU24" s="2753" t="n"/>
      <c r="BV24" s="2753" t="n"/>
      <c r="BW24" s="2753" t="n"/>
      <c r="BX24" s="2753" t="n"/>
      <c r="BY24" s="2753" t="n"/>
      <c r="BZ24" s="3901" t="n"/>
      <c r="CA24" s="2675" t="n"/>
      <c r="CB24" s="3900" t="n"/>
      <c r="CC24" s="2753" t="n"/>
      <c r="CD24" s="2753" t="n"/>
      <c r="CE24" s="2753" t="n"/>
      <c r="CF24" s="2753" t="n"/>
      <c r="CG24" s="2753" t="n"/>
      <c r="CH24" s="3901" t="n"/>
      <c r="CI24" s="2675" t="n"/>
      <c r="CJ24" s="3900" t="n"/>
      <c r="CK24" s="2753" t="n"/>
      <c r="CL24" s="2753" t="n"/>
      <c r="CM24" s="2753" t="n"/>
      <c r="CN24" s="2753" t="n"/>
      <c r="CO24" s="2753" t="n"/>
      <c r="CP24" s="3901" t="n"/>
      <c r="CQ24" s="2675" t="n"/>
      <c r="CR24" s="2753" t="n">
        <v>-1443863919</v>
      </c>
      <c r="CS24" s="2753" t="n">
        <v>-1301500000</v>
      </c>
      <c r="CT24" s="2753" t="n">
        <v>-1505900000</v>
      </c>
      <c r="CU24" s="2753" t="n">
        <v>-142363919</v>
      </c>
      <c r="CV24" s="2753" t="n">
        <v>62036081</v>
      </c>
      <c r="CW24" s="2753" t="n">
        <v>-1247767792</v>
      </c>
      <c r="CX24" s="3902">
        <f>IFERROR(CR24/CW24-1,"-")</f>
        <v/>
      </c>
      <c r="CY24" s="2753" t="n"/>
      <c r="CZ24" s="2753" t="n">
        <v>-3224444631.96701</v>
      </c>
      <c r="DA24" s="2753" t="n">
        <v>-3428844631.96701</v>
      </c>
      <c r="DB24" s="2753" t="n"/>
      <c r="DC24" s="2753" t="n"/>
      <c r="DD24" s="2753" t="n">
        <v>-4156400000</v>
      </c>
      <c r="DE24" s="2672">
        <f>+CZ24/DD24-1</f>
        <v/>
      </c>
      <c r="DF24" s="2672">
        <f>+DA24/DD24-1</f>
        <v/>
      </c>
      <c r="DG24" s="2672">
        <f>+DB24/DD24-1</f>
        <v/>
      </c>
      <c r="DH24" s="2672">
        <f>+DC24/DD24-1</f>
        <v/>
      </c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919" t="n"/>
      <c r="DO24" s="2919" t="n"/>
      <c r="DP24" s="2919" t="n"/>
      <c r="DQ24" s="2919" t="n"/>
      <c r="DR24" s="2919" t="n"/>
      <c r="DS24" s="2919" t="n"/>
      <c r="DT24" s="2919" t="n"/>
      <c r="DU24" s="2919" t="n"/>
      <c r="DV24" s="2919" t="n"/>
      <c r="DW24" s="2919" t="n"/>
      <c r="DX24" s="2643">
        <f>(CS24-CZ24)*10^6</f>
        <v/>
      </c>
      <c r="DY24" s="2643">
        <f>(CT24-DC24)*10^6</f>
        <v/>
      </c>
      <c r="DZ24" s="2643">
        <f>(CW24-DD24)*10^6</f>
        <v/>
      </c>
      <c r="EA24" s="2919" t="n"/>
    </row>
    <row customHeight="1" ht="6" r="25">
      <c r="B25" s="203" t="n"/>
      <c r="C25" s="199" t="n"/>
      <c r="D25" s="2864" t="n"/>
      <c r="E25" s="2753" t="n"/>
      <c r="F25" s="2753" t="n"/>
      <c r="G25" s="2753" t="n"/>
      <c r="H25" s="2672" t="n"/>
      <c r="I25" s="246" t="n"/>
      <c r="J25" s="2864" t="n"/>
      <c r="K25" s="2753" t="n"/>
      <c r="L25" s="2753" t="n"/>
      <c r="M25" s="2753" t="n"/>
      <c r="N25" s="2672" t="n"/>
      <c r="O25" s="2672" t="n"/>
      <c r="P25" s="2864" t="n"/>
      <c r="Q25" s="2753" t="n"/>
      <c r="R25" s="2753" t="n"/>
      <c r="S25" s="2753" t="n"/>
      <c r="T25" s="2672" t="n"/>
      <c r="U25" s="2672" t="n"/>
      <c r="V25" s="2864" t="n"/>
      <c r="W25" s="2753" t="n"/>
      <c r="X25" s="2753" t="n"/>
      <c r="Y25" s="2753" t="n"/>
      <c r="Z25" s="2753" t="n"/>
      <c r="AA25" s="2753" t="n"/>
      <c r="AB25" s="2672" t="n"/>
      <c r="AC25" s="3739" t="n"/>
      <c r="AD25" s="2864" t="n"/>
      <c r="AE25" s="2753" t="n"/>
      <c r="AF25" s="2753" t="n"/>
      <c r="AG25" s="2753" t="n"/>
      <c r="AH25" s="2753" t="n"/>
      <c r="AI25" s="2753" t="n"/>
      <c r="AJ25" s="2672" t="n"/>
      <c r="AK25" s="2675" t="n"/>
      <c r="AL25" s="2864" t="n"/>
      <c r="AM25" s="2753" t="n"/>
      <c r="AN25" s="2753" t="n"/>
      <c r="AO25" s="2753" t="n"/>
      <c r="AP25" s="2753" t="n"/>
      <c r="AQ25" s="2753" t="n"/>
      <c r="AR25" s="2753" t="n"/>
      <c r="AS25" s="3901" t="n"/>
      <c r="AT25" s="2675" t="n"/>
      <c r="AU25" s="2864" t="n"/>
      <c r="AV25" s="2753" t="n"/>
      <c r="AW25" s="2753" t="n"/>
      <c r="AX25" s="2753" t="n"/>
      <c r="AY25" s="2753" t="n"/>
      <c r="AZ25" s="2753" t="n"/>
      <c r="BA25" s="3901" t="n"/>
      <c r="BB25" s="2675" t="n"/>
      <c r="BC25" s="2864" t="n"/>
      <c r="BD25" s="2753" t="n"/>
      <c r="BE25" s="2753" t="n"/>
      <c r="BF25" s="2753" t="n"/>
      <c r="BG25" s="2753" t="n"/>
      <c r="BH25" s="2753" t="n"/>
      <c r="BI25" s="3901" t="n"/>
      <c r="BJ25" s="2675" t="n"/>
      <c r="BK25" s="2864" t="n"/>
      <c r="BL25" s="2753" t="n"/>
      <c r="BM25" s="2753" t="n"/>
      <c r="BN25" s="2753" t="n"/>
      <c r="BO25" s="2753" t="n"/>
      <c r="BP25" s="2753" t="n"/>
      <c r="BQ25" s="2753" t="n"/>
      <c r="BR25" s="3901" t="n"/>
      <c r="BS25" s="2675" t="n"/>
      <c r="BT25" s="2864" t="n"/>
      <c r="BU25" s="2753" t="n"/>
      <c r="BV25" s="2753" t="n"/>
      <c r="BW25" s="2753" t="n"/>
      <c r="BX25" s="2753" t="n"/>
      <c r="BY25" s="2753" t="n"/>
      <c r="BZ25" s="3901" t="n"/>
      <c r="CA25" s="2675" t="n"/>
      <c r="CB25" s="2864" t="n"/>
      <c r="CC25" s="2753" t="n"/>
      <c r="CD25" s="2753" t="n"/>
      <c r="CE25" s="2753" t="n"/>
      <c r="CF25" s="2753" t="n"/>
      <c r="CG25" s="2753" t="n"/>
      <c r="CH25" s="3901" t="n"/>
      <c r="CI25" s="2675" t="n"/>
      <c r="CJ25" s="2864" t="n"/>
      <c r="CK25" s="2753" t="n"/>
      <c r="CL25" s="2753" t="n"/>
      <c r="CM25" s="2753" t="n"/>
      <c r="CN25" s="2753" t="n"/>
      <c r="CO25" s="2753" t="n"/>
      <c r="CP25" s="3901" t="n"/>
      <c r="CQ25" s="2675" t="n"/>
      <c r="CR25" s="2753" t="n"/>
      <c r="CS25" s="2753" t="n"/>
      <c r="CT25" s="2753" t="n"/>
      <c r="CU25" s="2753" t="n"/>
      <c r="CV25" s="2753" t="n"/>
      <c r="CW25" s="2753" t="n"/>
      <c r="CX25" s="3902">
        <f>IFERROR(CR25/CW25-1,"-")</f>
        <v/>
      </c>
      <c r="CY25" s="2753" t="n"/>
      <c r="CZ25" s="2753" t="n"/>
      <c r="DA25" s="2753" t="n"/>
      <c r="DB25" s="2753" t="n"/>
      <c r="DC25" s="2753" t="n"/>
      <c r="DD25" s="2753" t="n"/>
      <c r="DE25" s="2672" t="n"/>
      <c r="DF25" s="2672" t="n"/>
      <c r="DG25" s="2672" t="n"/>
      <c r="DH25" s="2672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919" t="n"/>
      <c r="DO25" s="2919" t="n"/>
      <c r="DP25" s="2919" t="n"/>
      <c r="DQ25" s="2919" t="n"/>
      <c r="DR25" s="2919" t="n"/>
      <c r="DS25" s="2919" t="n"/>
      <c r="DT25" s="2919" t="n"/>
      <c r="DU25" s="2919" t="n"/>
      <c r="DV25" s="2919" t="n"/>
      <c r="DW25" s="2919" t="n"/>
      <c r="DX25" s="2643">
        <f>(CS25-CZ25)*10^6</f>
        <v/>
      </c>
      <c r="DY25" s="2643">
        <f>(CT25-DC25)*10^6</f>
        <v/>
      </c>
      <c r="DZ25" s="2643">
        <f>(CW25-DD25)*10^6</f>
        <v/>
      </c>
      <c r="EA25" s="2919" t="n"/>
    </row>
    <row r="26">
      <c r="B26" s="203" t="inlineStr">
        <is>
          <t>Impôts payés (-)</t>
        </is>
      </c>
      <c r="C26" s="199" t="inlineStr">
        <is>
          <t>FLUX20</t>
        </is>
      </c>
      <c r="D26" s="3900" t="n">
        <v>-73398790.98940679</v>
      </c>
      <c r="E26" s="2753" t="n">
        <v>-79890419.97111174</v>
      </c>
      <c r="F26" s="2753" t="n">
        <v>6491628.98170495</v>
      </c>
      <c r="G26" s="2753" t="n">
        <v>-83249027.74543136</v>
      </c>
      <c r="H26" s="2672" t="n">
        <v>-0.1183225440919956</v>
      </c>
      <c r="I26" s="246" t="n"/>
      <c r="J26" s="3900" t="n">
        <v>-75918380.3092373</v>
      </c>
      <c r="K26" s="2753" t="n">
        <v>-76107128.91085322</v>
      </c>
      <c r="L26" s="2753" t="n">
        <v>188748.6016159207</v>
      </c>
      <c r="M26" s="2753" t="n">
        <v>-75999110.21913815</v>
      </c>
      <c r="N26" s="2672" t="n">
        <v>-0.001062248093011364</v>
      </c>
      <c r="O26" s="2672" t="n"/>
      <c r="P26" s="3900" t="n">
        <v>-155605092.88</v>
      </c>
      <c r="Q26" s="2753" t="n">
        <v>-84911617.92581402</v>
      </c>
      <c r="R26" s="2753" t="n">
        <v>-70693474.95418598</v>
      </c>
      <c r="S26" s="2753" t="n">
        <v>-84955644.90249658</v>
      </c>
      <c r="T26" s="2672" t="n">
        <v>0.8316039276564571</v>
      </c>
      <c r="U26" s="2672" t="n"/>
      <c r="V26" s="3900" t="n">
        <v>-62944269.47125763</v>
      </c>
      <c r="W26" s="2753" t="n">
        <v>-82436018.5520276</v>
      </c>
      <c r="X26" s="2753" t="n">
        <v>-67713001.78767146</v>
      </c>
      <c r="Y26" s="2753" t="n">
        <v>19491749.08076996</v>
      </c>
      <c r="Z26" s="2753" t="n">
        <v>4768732.316413827</v>
      </c>
      <c r="AA26" s="2753" t="n">
        <v>-80802291.96876018</v>
      </c>
      <c r="AB26" s="2672" t="n">
        <v>-0.2210088607932906</v>
      </c>
      <c r="AC26" s="3739" t="n"/>
      <c r="AD26" s="3900" t="n"/>
      <c r="AE26" s="2753" t="n"/>
      <c r="AF26" s="2753" t="n"/>
      <c r="AG26" s="2753" t="n"/>
      <c r="AH26" s="2753" t="n"/>
      <c r="AI26" s="2753" t="n"/>
      <c r="AJ26" s="2672" t="n"/>
      <c r="AK26" s="2675" t="n"/>
      <c r="AL26" s="3900" t="n"/>
      <c r="AM26" s="2753" t="n"/>
      <c r="AN26" s="2753" t="n"/>
      <c r="AO26" s="2753" t="n"/>
      <c r="AP26" s="2753" t="n"/>
      <c r="AQ26" s="2753" t="n"/>
      <c r="AR26" s="2753" t="n"/>
      <c r="AS26" s="3901" t="n"/>
      <c r="AT26" s="2675" t="n"/>
      <c r="AU26" s="3900" t="n"/>
      <c r="AV26" s="2753" t="n"/>
      <c r="AW26" s="2753" t="n"/>
      <c r="AX26" s="2753" t="n"/>
      <c r="AY26" s="2753" t="n"/>
      <c r="AZ26" s="2753" t="n"/>
      <c r="BA26" s="3901" t="n"/>
      <c r="BB26" s="2675" t="n"/>
      <c r="BC26" s="3900" t="n"/>
      <c r="BD26" s="2753" t="n"/>
      <c r="BE26" s="2753" t="n"/>
      <c r="BF26" s="2753" t="n"/>
      <c r="BG26" s="2753" t="n"/>
      <c r="BH26" s="2753" t="n"/>
      <c r="BI26" s="3901" t="n"/>
      <c r="BJ26" s="2675" t="n"/>
      <c r="BK26" s="3900" t="n"/>
      <c r="BL26" s="2753" t="n"/>
      <c r="BM26" s="2753" t="n"/>
      <c r="BN26" s="2753" t="n"/>
      <c r="BO26" s="2753" t="n"/>
      <c r="BP26" s="2753" t="n"/>
      <c r="BQ26" s="2753" t="n"/>
      <c r="BR26" s="3901" t="n"/>
      <c r="BS26" s="2675" t="n"/>
      <c r="BT26" s="3900" t="n"/>
      <c r="BU26" s="2753" t="n"/>
      <c r="BV26" s="2753" t="n"/>
      <c r="BW26" s="2753" t="n"/>
      <c r="BX26" s="2753" t="n"/>
      <c r="BY26" s="2753" t="n"/>
      <c r="BZ26" s="3901" t="n"/>
      <c r="CA26" s="2675" t="n"/>
      <c r="CB26" s="3900" t="n"/>
      <c r="CC26" s="2753" t="n"/>
      <c r="CD26" s="2753" t="n"/>
      <c r="CE26" s="2753" t="n"/>
      <c r="CF26" s="2753" t="n"/>
      <c r="CG26" s="2753" t="n"/>
      <c r="CH26" s="3901" t="n"/>
      <c r="CI26" s="2675" t="n"/>
      <c r="CJ26" s="3900" t="n"/>
      <c r="CK26" s="2753" t="n"/>
      <c r="CL26" s="2753" t="n"/>
      <c r="CM26" s="2753" t="n"/>
      <c r="CN26" s="2753" t="n"/>
      <c r="CO26" s="2753" t="n"/>
      <c r="CP26" s="3901" t="n"/>
      <c r="CQ26" s="2675" t="n"/>
      <c r="CR26" s="2753" t="n">
        <v>-367866533.6499017</v>
      </c>
      <c r="CS26" s="2753" t="n">
        <v>-323345185.3598066</v>
      </c>
      <c r="CT26" s="2753" t="n">
        <v>-372635265.9663155</v>
      </c>
      <c r="CU26" s="2753" t="n">
        <v>-44521348.29009509</v>
      </c>
      <c r="CV26" s="2753" t="n">
        <v>4768732.31641382</v>
      </c>
      <c r="CW26" s="2753" t="n">
        <v>-325006074.8358263</v>
      </c>
      <c r="CX26" s="3902">
        <f>IFERROR(CR26/CW26-1,"-")</f>
        <v/>
      </c>
      <c r="CY26" s="2753" t="n"/>
      <c r="CZ26" s="2753" t="n">
        <v>-1017453768.36135</v>
      </c>
      <c r="DA26" s="2753" t="n">
        <v>-1019003729.12821</v>
      </c>
      <c r="DB26" s="2753" t="n"/>
      <c r="DC26" s="2753" t="n"/>
      <c r="DD26" s="2753" t="n">
        <v>-1102400000</v>
      </c>
      <c r="DE26" s="2672" t="n"/>
      <c r="DF26" s="2672" t="n"/>
      <c r="DG26" s="2672" t="n"/>
      <c r="DH26" s="2672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919" t="n"/>
      <c r="DO26" s="2919" t="n"/>
      <c r="DP26" s="2919" t="n"/>
      <c r="DQ26" s="2919" t="n"/>
      <c r="DR26" s="2919" t="n"/>
      <c r="DS26" s="2919" t="n"/>
      <c r="DT26" s="2919" t="n"/>
      <c r="DU26" s="2919" t="n"/>
      <c r="DV26" s="2919" t="n"/>
      <c r="DW26" s="2919" t="n"/>
      <c r="DX26" s="2643">
        <f>(CS26-CZ26)*10^6</f>
        <v/>
      </c>
      <c r="DY26" s="2643">
        <f>(CT26-DC26)*10^6</f>
        <v/>
      </c>
      <c r="DZ26" s="2643">
        <f>(CW26-DD26)*10^6</f>
        <v/>
      </c>
      <c r="EA26" s="2919" t="n"/>
    </row>
    <row customHeight="1" ht="11.25" r="27">
      <c r="B27" s="203" t="n"/>
      <c r="C27" s="199" t="n"/>
      <c r="D27" s="3900" t="n"/>
      <c r="E27" s="2753" t="n"/>
      <c r="F27" s="2753" t="n"/>
      <c r="G27" s="2753" t="n"/>
      <c r="H27" s="2672" t="n"/>
      <c r="I27" s="246" t="n"/>
      <c r="J27" s="3900" t="n"/>
      <c r="K27" s="2753" t="n"/>
      <c r="L27" s="2753" t="n"/>
      <c r="M27" s="2753" t="n"/>
      <c r="N27" s="2672" t="n"/>
      <c r="O27" s="2672" t="n"/>
      <c r="P27" s="3900" t="n"/>
      <c r="Q27" s="2753" t="n"/>
      <c r="R27" s="2753" t="n"/>
      <c r="S27" s="2753" t="n"/>
      <c r="T27" s="2672" t="n"/>
      <c r="U27" s="2672" t="n"/>
      <c r="V27" s="3900" t="n"/>
      <c r="W27" s="2753" t="n"/>
      <c r="X27" s="2753" t="n"/>
      <c r="Y27" s="2753" t="n"/>
      <c r="Z27" s="2753" t="n"/>
      <c r="AA27" s="2753" t="n"/>
      <c r="AB27" s="2672" t="n"/>
      <c r="AC27" s="3739" t="n"/>
      <c r="AD27" s="3900" t="n"/>
      <c r="AE27" s="2753" t="n"/>
      <c r="AF27" s="2753" t="n"/>
      <c r="AG27" s="2753" t="n"/>
      <c r="AH27" s="2753" t="n"/>
      <c r="AI27" s="2753" t="n"/>
      <c r="AJ27" s="2672" t="n"/>
      <c r="AK27" s="2675" t="n"/>
      <c r="AL27" s="3900" t="n"/>
      <c r="AM27" s="2753" t="n"/>
      <c r="AN27" s="2753" t="n"/>
      <c r="AO27" s="2753" t="n"/>
      <c r="AP27" s="2753" t="n"/>
      <c r="AQ27" s="2753" t="n"/>
      <c r="AR27" s="2753" t="n"/>
      <c r="AS27" s="3901" t="n"/>
      <c r="AT27" s="2675" t="n"/>
      <c r="AU27" s="3900" t="n"/>
      <c r="AV27" s="2753" t="n"/>
      <c r="AW27" s="2753" t="n"/>
      <c r="AX27" s="2753" t="n"/>
      <c r="AY27" s="2753" t="n"/>
      <c r="AZ27" s="2753" t="n"/>
      <c r="BA27" s="3901" t="n"/>
      <c r="BB27" s="2675" t="n"/>
      <c r="BC27" s="3900" t="n"/>
      <c r="BD27" s="2753" t="n"/>
      <c r="BE27" s="2753" t="n"/>
      <c r="BF27" s="2753" t="n"/>
      <c r="BG27" s="2753" t="n"/>
      <c r="BH27" s="2753" t="n"/>
      <c r="BI27" s="3901" t="n"/>
      <c r="BJ27" s="2675" t="n"/>
      <c r="BK27" s="3900" t="n"/>
      <c r="BL27" s="2753" t="n"/>
      <c r="BM27" s="2753" t="n"/>
      <c r="BN27" s="2753" t="n"/>
      <c r="BO27" s="2753" t="n"/>
      <c r="BP27" s="2753" t="n"/>
      <c r="BQ27" s="2753" t="n"/>
      <c r="BR27" s="3901" t="n"/>
      <c r="BS27" s="2675" t="n"/>
      <c r="BT27" s="3900" t="n"/>
      <c r="BU27" s="2753" t="n"/>
      <c r="BV27" s="2753" t="n"/>
      <c r="BW27" s="2753" t="n"/>
      <c r="BX27" s="2753" t="n"/>
      <c r="BY27" s="2753" t="n"/>
      <c r="BZ27" s="3901" t="n"/>
      <c r="CA27" s="2675" t="n"/>
      <c r="CB27" s="3900" t="n"/>
      <c r="CC27" s="2753" t="n"/>
      <c r="CD27" s="2753" t="n"/>
      <c r="CE27" s="2753" t="n"/>
      <c r="CF27" s="2753" t="n"/>
      <c r="CG27" s="2753" t="n"/>
      <c r="CH27" s="3901" t="n"/>
      <c r="CI27" s="2675" t="n"/>
      <c r="CJ27" s="3900" t="n"/>
      <c r="CK27" s="2753" t="n"/>
      <c r="CL27" s="2753" t="n"/>
      <c r="CM27" s="2753" t="n"/>
      <c r="CN27" s="2753" t="n"/>
      <c r="CO27" s="2753" t="n"/>
      <c r="CP27" s="3901" t="n"/>
      <c r="CQ27" s="2675" t="n"/>
      <c r="CR27" s="2753" t="n"/>
      <c r="CS27" s="2753" t="n"/>
      <c r="CT27" s="2753" t="n"/>
      <c r="CU27" s="2753" t="n"/>
      <c r="CV27" s="2753" t="n"/>
      <c r="CW27" s="2753" t="n"/>
      <c r="CX27" s="3902">
        <f>IFERROR(CR27/CW27-1,"-")</f>
        <v/>
      </c>
      <c r="CY27" s="2753" t="n"/>
      <c r="CZ27" s="2753" t="n"/>
      <c r="DA27" s="2753" t="n"/>
      <c r="DB27" s="2753" t="n"/>
      <c r="DC27" s="2753" t="n"/>
      <c r="DD27" s="2753" t="n"/>
      <c r="DE27" s="2672" t="n"/>
      <c r="DF27" s="2672" t="n"/>
      <c r="DG27" s="2672" t="n"/>
      <c r="DH27" s="2672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919" t="n"/>
      <c r="DO27" s="2919" t="n"/>
      <c r="DP27" s="2919" t="n"/>
      <c r="DQ27" s="2919" t="n"/>
      <c r="DR27" s="2919" t="n"/>
      <c r="DS27" s="2919" t="n"/>
      <c r="DT27" s="2919" t="n"/>
      <c r="DU27" s="2919" t="n"/>
      <c r="DV27" s="2919" t="n"/>
      <c r="DW27" s="2919" t="n"/>
      <c r="DX27" s="2643">
        <f>(CS27-CZ27)*10^6</f>
        <v/>
      </c>
      <c r="DY27" s="2643">
        <f>(CT27-DC27)*10^6</f>
        <v/>
      </c>
      <c r="DZ27" s="2643">
        <f>(CW27-DD27)*10^6</f>
        <v/>
      </c>
      <c r="EA27" s="2919" t="n"/>
    </row>
    <row r="28">
      <c r="B28" s="203" t="inlineStr">
        <is>
          <t>Dividendes payés (-)</t>
        </is>
      </c>
      <c r="C28" s="199" t="inlineStr">
        <is>
          <t>FLUX22</t>
        </is>
      </c>
      <c r="D28" s="2864" t="n">
        <v>0</v>
      </c>
      <c r="E28" s="2753" t="n">
        <v>0</v>
      </c>
      <c r="F28" s="2753" t="n">
        <v>0</v>
      </c>
      <c r="G28" s="2753" t="n">
        <v>0</v>
      </c>
      <c r="H28" s="2672" t="n"/>
      <c r="I28" s="246" t="n"/>
      <c r="J28" s="2864" t="n">
        <v>0</v>
      </c>
      <c r="K28" s="2753" t="n">
        <v>0</v>
      </c>
      <c r="L28" s="2753" t="n">
        <v>0</v>
      </c>
      <c r="M28" s="2753" t="n">
        <v>0</v>
      </c>
      <c r="N28" s="2672" t="n"/>
      <c r="O28" s="2672" t="n"/>
      <c r="P28" s="2864" t="n">
        <v>0</v>
      </c>
      <c r="Q28" s="2753" t="n">
        <v>0</v>
      </c>
      <c r="R28" s="2753" t="n">
        <v>0</v>
      </c>
      <c r="S28" s="2753" t="n">
        <v>0</v>
      </c>
      <c r="T28" s="2672" t="n"/>
      <c r="U28" s="2672" t="n"/>
      <c r="V28" s="2864" t="n">
        <v>0</v>
      </c>
      <c r="W28" s="2753" t="n">
        <v>0</v>
      </c>
      <c r="X28" s="2753" t="n">
        <v>0</v>
      </c>
      <c r="Y28" s="2753" t="n">
        <v>0</v>
      </c>
      <c r="Z28" s="2753" t="n">
        <v>0</v>
      </c>
      <c r="AA28" s="2753" t="n">
        <v>0</v>
      </c>
      <c r="AB28" s="2672" t="n"/>
      <c r="AC28" s="3739" t="n"/>
      <c r="AD28" s="2864" t="n"/>
      <c r="AE28" s="2753" t="n"/>
      <c r="AF28" s="2753" t="n"/>
      <c r="AG28" s="2753" t="n"/>
      <c r="AH28" s="2753" t="n"/>
      <c r="AI28" s="2753" t="n"/>
      <c r="AJ28" s="2672" t="n"/>
      <c r="AK28" s="2675" t="n"/>
      <c r="AL28" s="2864" t="n"/>
      <c r="AM28" s="2753" t="n"/>
      <c r="AN28" s="2753" t="n"/>
      <c r="AO28" s="2753" t="n"/>
      <c r="AP28" s="2753" t="n"/>
      <c r="AQ28" s="2753" t="n"/>
      <c r="AR28" s="2753" t="n"/>
      <c r="AS28" s="3901" t="n"/>
      <c r="AT28" s="2675" t="n"/>
      <c r="AU28" s="2864" t="n"/>
      <c r="AV28" s="2753" t="n"/>
      <c r="AW28" s="2753" t="n"/>
      <c r="AX28" s="2753" t="n"/>
      <c r="AY28" s="2753" t="n"/>
      <c r="AZ28" s="2753" t="n"/>
      <c r="BA28" s="3901" t="n"/>
      <c r="BB28" s="2675" t="n"/>
      <c r="BC28" s="2864" t="n"/>
      <c r="BD28" s="2753" t="n"/>
      <c r="BE28" s="2753" t="n"/>
      <c r="BF28" s="2753" t="n"/>
      <c r="BG28" s="2753" t="n"/>
      <c r="BH28" s="2753" t="n"/>
      <c r="BI28" s="3901" t="n"/>
      <c r="BJ28" s="2675" t="n"/>
      <c r="BK28" s="3900" t="n"/>
      <c r="BL28" s="2753" t="n"/>
      <c r="BM28" s="2753" t="n"/>
      <c r="BN28" s="2753" t="n"/>
      <c r="BO28" s="2753" t="n"/>
      <c r="BP28" s="2753" t="n"/>
      <c r="BQ28" s="2753" t="n"/>
      <c r="BR28" s="3901" t="n"/>
      <c r="BS28" s="2675" t="n"/>
      <c r="BT28" s="2864" t="n"/>
      <c r="BU28" s="2753" t="n"/>
      <c r="BV28" s="2753" t="n"/>
      <c r="BW28" s="2753" t="n"/>
      <c r="BX28" s="2753" t="n"/>
      <c r="BY28" s="2753" t="n"/>
      <c r="BZ28" s="3901" t="n"/>
      <c r="CA28" s="2675" t="n"/>
      <c r="CB28" s="2864" t="n"/>
      <c r="CC28" s="2753" t="n"/>
      <c r="CD28" s="2753" t="n"/>
      <c r="CE28" s="2753" t="n"/>
      <c r="CF28" s="2753" t="n"/>
      <c r="CG28" s="2753" t="n"/>
      <c r="CH28" s="3901" t="n"/>
      <c r="CI28" s="2675" t="n"/>
      <c r="CJ28" s="3900" t="n"/>
      <c r="CK28" s="2753" t="n"/>
      <c r="CL28" s="2753" t="n"/>
      <c r="CM28" s="2753" t="n"/>
      <c r="CN28" s="2753" t="n"/>
      <c r="CO28" s="2753" t="n"/>
      <c r="CP28" s="3901" t="n"/>
      <c r="CQ28" s="2675" t="n"/>
      <c r="CR28" s="2753" t="n">
        <v>0</v>
      </c>
      <c r="CS28" s="2753" t="n">
        <v>0</v>
      </c>
      <c r="CT28" s="2753" t="n">
        <v>0</v>
      </c>
      <c r="CU28" s="2753" t="n">
        <v>0</v>
      </c>
      <c r="CV28" s="2753" t="n">
        <v>0</v>
      </c>
      <c r="CW28" s="2753" t="n">
        <v>0</v>
      </c>
      <c r="CX28" s="3902">
        <f>IFERROR(CR28/CW28-1,"-")</f>
        <v/>
      </c>
      <c r="CY28" s="2753" t="n"/>
      <c r="CZ28" s="2753" t="n">
        <v>0</v>
      </c>
      <c r="DA28" s="2753" t="n">
        <v>0</v>
      </c>
      <c r="DB28" s="2753" t="n"/>
      <c r="DC28" s="2753" t="n"/>
      <c r="DD28" s="2753" t="n">
        <v>0</v>
      </c>
      <c r="DE28" s="2672" t="n"/>
      <c r="DF28" s="2672" t="n"/>
      <c r="DG28" s="2672" t="n"/>
      <c r="DH28" s="2672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919" t="n"/>
      <c r="DO28" s="2919" t="n"/>
      <c r="DP28" s="2919" t="n"/>
      <c r="DQ28" s="2919" t="n"/>
      <c r="DR28" s="2919" t="n"/>
      <c r="DS28" s="2919" t="n"/>
      <c r="DT28" s="2919" t="n"/>
      <c r="DU28" s="2919" t="n"/>
      <c r="DV28" s="2919" t="n"/>
      <c r="DW28" s="2919" t="n"/>
      <c r="DX28" s="2643">
        <f>(CS28-CZ28)*10^6</f>
        <v/>
      </c>
      <c r="DY28" s="2643">
        <f>(CT28-DC28)*10^6</f>
        <v/>
      </c>
      <c r="DZ28" s="2643">
        <f>(CW28-DD28)*10^6</f>
        <v/>
      </c>
      <c r="EA28" s="2919" t="n"/>
    </row>
    <row customHeight="1" ht="4.5" r="29">
      <c r="B29" s="203" t="n"/>
      <c r="C29" s="199" t="n"/>
      <c r="D29" s="2864" t="n"/>
      <c r="E29" s="2753" t="n"/>
      <c r="F29" s="2753" t="n"/>
      <c r="G29" s="2753" t="n"/>
      <c r="H29" s="2672" t="n"/>
      <c r="I29" s="246" t="n"/>
      <c r="J29" s="2864" t="n"/>
      <c r="K29" s="2753" t="n"/>
      <c r="L29" s="2753" t="n"/>
      <c r="M29" s="2753" t="n"/>
      <c r="N29" s="2672" t="n"/>
      <c r="O29" s="2672" t="n"/>
      <c r="P29" s="2864" t="n"/>
      <c r="Q29" s="2753" t="n"/>
      <c r="R29" s="2753" t="n"/>
      <c r="S29" s="2753" t="n"/>
      <c r="T29" s="2672" t="n"/>
      <c r="U29" s="2672" t="n"/>
      <c r="V29" s="2864" t="n"/>
      <c r="W29" s="2753" t="n"/>
      <c r="X29" s="2753" t="n"/>
      <c r="Y29" s="2753" t="n"/>
      <c r="Z29" s="2753" t="n"/>
      <c r="AA29" s="2753" t="n"/>
      <c r="AB29" s="2672" t="n"/>
      <c r="AC29" s="3739" t="n"/>
      <c r="AD29" s="2864" t="n"/>
      <c r="AE29" s="2753" t="n"/>
      <c r="AF29" s="2753" t="n"/>
      <c r="AG29" s="2753" t="n"/>
      <c r="AH29" s="2753" t="n"/>
      <c r="AI29" s="2753" t="n"/>
      <c r="AJ29" s="2672" t="n"/>
      <c r="AK29" s="2675" t="n"/>
      <c r="AL29" s="2864" t="n"/>
      <c r="AM29" s="2753" t="n"/>
      <c r="AN29" s="2753" t="n"/>
      <c r="AO29" s="2753" t="n"/>
      <c r="AP29" s="2753" t="n"/>
      <c r="AQ29" s="2753" t="n"/>
      <c r="AR29" s="2753" t="n"/>
      <c r="AS29" s="3901" t="n"/>
      <c r="AT29" s="2675" t="n"/>
      <c r="AU29" s="2864" t="n"/>
      <c r="AV29" s="2753" t="n"/>
      <c r="AW29" s="2753" t="n"/>
      <c r="AX29" s="2753" t="n"/>
      <c r="AY29" s="2753" t="n"/>
      <c r="AZ29" s="2753" t="n"/>
      <c r="BA29" s="3901" t="n"/>
      <c r="BB29" s="2675" t="n"/>
      <c r="BC29" s="2864" t="n"/>
      <c r="BD29" s="2753" t="n"/>
      <c r="BE29" s="2753" t="n"/>
      <c r="BF29" s="2753" t="n"/>
      <c r="BG29" s="2753" t="n"/>
      <c r="BH29" s="2753" t="n"/>
      <c r="BI29" s="3901" t="n"/>
      <c r="BJ29" s="2675" t="n"/>
      <c r="BK29" s="2864" t="n"/>
      <c r="BL29" s="2753" t="n"/>
      <c r="BM29" s="2753" t="n"/>
      <c r="BN29" s="2753" t="n"/>
      <c r="BO29" s="2753" t="n"/>
      <c r="BP29" s="2753" t="n"/>
      <c r="BQ29" s="2753" t="n"/>
      <c r="BR29" s="3901" t="n"/>
      <c r="BS29" s="2675" t="n"/>
      <c r="BT29" s="2864" t="n"/>
      <c r="BU29" s="2753" t="n"/>
      <c r="BV29" s="2753" t="n"/>
      <c r="BW29" s="2753" t="n"/>
      <c r="BX29" s="2753" t="n"/>
      <c r="BY29" s="2753" t="n"/>
      <c r="BZ29" s="3901" t="n"/>
      <c r="CA29" s="2675" t="n"/>
      <c r="CB29" s="2864" t="n"/>
      <c r="CC29" s="2753" t="n"/>
      <c r="CD29" s="2753" t="n"/>
      <c r="CE29" s="2753" t="n"/>
      <c r="CF29" s="2753" t="n"/>
      <c r="CG29" s="2753" t="n"/>
      <c r="CH29" s="3901" t="n"/>
      <c r="CI29" s="2675" t="n"/>
      <c r="CJ29" s="2864" t="n"/>
      <c r="CK29" s="2753" t="n"/>
      <c r="CL29" s="2753" t="n"/>
      <c r="CM29" s="2753" t="n"/>
      <c r="CN29" s="2753" t="n"/>
      <c r="CO29" s="2753" t="n"/>
      <c r="CP29" s="3901" t="n"/>
      <c r="CQ29" s="2675" t="n"/>
      <c r="CR29" s="2753" t="n"/>
      <c r="CS29" s="2753" t="n"/>
      <c r="CT29" s="2753" t="n"/>
      <c r="CU29" s="2753" t="n"/>
      <c r="CV29" s="2753" t="n"/>
      <c r="CW29" s="2753" t="n"/>
      <c r="CX29" s="3902">
        <f>IFERROR(CR29/CW29-1,"-")</f>
        <v/>
      </c>
      <c r="CY29" s="2753" t="n"/>
      <c r="CZ29" s="2753" t="n"/>
      <c r="DA29" s="2753" t="n"/>
      <c r="DB29" s="2753" t="n"/>
      <c r="DC29" s="2753" t="n"/>
      <c r="DD29" s="2753" t="n"/>
      <c r="DE29" s="2672" t="n"/>
      <c r="DF29" s="2672" t="n"/>
      <c r="DG29" s="2672" t="n"/>
      <c r="DH29" s="2672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919" t="n"/>
      <c r="DO29" s="2919" t="n"/>
      <c r="DP29" s="2919" t="n"/>
      <c r="DQ29" s="2919" t="n"/>
      <c r="DR29" s="2919" t="n"/>
      <c r="DS29" s="2919" t="n"/>
      <c r="DT29" s="2919" t="n"/>
      <c r="DU29" s="2919" t="n"/>
      <c r="DV29" s="2919" t="n"/>
      <c r="DW29" s="2919" t="n"/>
      <c r="DX29" s="2643">
        <f>(CS29-CZ29)*10^6</f>
        <v/>
      </c>
      <c r="DY29" s="2643">
        <f>(CT29-DC29)*10^6</f>
        <v/>
      </c>
      <c r="DZ29" s="2643">
        <f>(CW29-DD29)*10^6</f>
        <v/>
      </c>
      <c r="EA29" s="2919" t="n"/>
    </row>
    <row r="30">
      <c r="B30" s="206" t="inlineStr">
        <is>
          <t>Cash flow used for financing and taxes</t>
        </is>
      </c>
      <c r="C30" s="199" t="inlineStr">
        <is>
          <t>FLUX24</t>
        </is>
      </c>
      <c r="D30" s="3903" t="n">
        <v>-231339935.9894068</v>
      </c>
      <c r="E30" s="3246" t="n">
        <v>-413390419.9711117</v>
      </c>
      <c r="F30" s="3246" t="n">
        <v>182050483.9817049</v>
      </c>
      <c r="G30" s="3246" t="n">
        <v>-255727621.7454314</v>
      </c>
      <c r="H30" s="2661" t="n">
        <v>-0.09536586462412622</v>
      </c>
      <c r="I30" s="247" t="n"/>
      <c r="J30" s="3903" t="n">
        <v>-221008048.309237</v>
      </c>
      <c r="K30" s="3246" t="n">
        <v>-409607128.9108533</v>
      </c>
      <c r="L30" s="3246" t="n">
        <v>188599080.6016163</v>
      </c>
      <c r="M30" s="3246" t="n">
        <v>-191411961.2191381</v>
      </c>
      <c r="N30" s="2661" t="n">
        <v>0.1546198414226359</v>
      </c>
      <c r="O30" s="2661" t="n"/>
      <c r="P30" s="3903" t="n">
        <v>-1057474279.88</v>
      </c>
      <c r="Q30" s="3246" t="n">
        <v>-418411617.925814</v>
      </c>
      <c r="R30" s="3246" t="n">
        <v>-639062661.954186</v>
      </c>
      <c r="S30" s="3246" t="n">
        <v>-825364199.9024966</v>
      </c>
      <c r="T30" s="2661" t="n">
        <v>0.2812214050535793</v>
      </c>
      <c r="U30" s="2661" t="n"/>
      <c r="V30" s="3903" t="n">
        <v>-301908188.4712576</v>
      </c>
      <c r="W30" s="3246" t="n">
        <v>-383436018.552028</v>
      </c>
      <c r="X30" s="3246" t="n">
        <v>-368713001.7876715</v>
      </c>
      <c r="Y30" s="3246" t="n">
        <v>81527830.08077037</v>
      </c>
      <c r="Z30" s="3246" t="n">
        <v>66804813.31641388</v>
      </c>
      <c r="AA30" s="3246" t="n">
        <v>-300270083.9687602</v>
      </c>
      <c r="AB30" s="2661" t="n">
        <v>0.005455436921474544</v>
      </c>
      <c r="AC30" s="3916" t="n"/>
      <c r="AD30" s="3903" t="n"/>
      <c r="AE30" s="3246" t="n"/>
      <c r="AF30" s="3246" t="n"/>
      <c r="AG30" s="3246" t="n"/>
      <c r="AH30" s="3246" t="n"/>
      <c r="AI30" s="3246" t="n"/>
      <c r="AJ30" s="2661" t="n"/>
      <c r="AK30" s="2659" t="n"/>
      <c r="AL30" s="3903" t="n"/>
      <c r="AM30" s="3246" t="n"/>
      <c r="AN30" s="3246" t="n"/>
      <c r="AO30" s="3246" t="n"/>
      <c r="AP30" s="3246" t="n"/>
      <c r="AQ30" s="3246" t="n"/>
      <c r="AR30" s="3246" t="n"/>
      <c r="AS30" s="3917" t="n"/>
      <c r="AT30" s="2659" t="n"/>
      <c r="AU30" s="3903" t="n"/>
      <c r="AV30" s="3246" t="n"/>
      <c r="AW30" s="3246" t="n"/>
      <c r="AX30" s="3246" t="n"/>
      <c r="AY30" s="3246" t="n"/>
      <c r="AZ30" s="3246" t="n"/>
      <c r="BA30" s="3917" t="n"/>
      <c r="BB30" s="2659" t="n"/>
      <c r="BC30" s="3903" t="n"/>
      <c r="BD30" s="3246" t="n"/>
      <c r="BE30" s="3246" t="n"/>
      <c r="BF30" s="3246" t="n"/>
      <c r="BG30" s="3246" t="n"/>
      <c r="BH30" s="3246" t="n"/>
      <c r="BI30" s="3917" t="n"/>
      <c r="BJ30" s="2659" t="n"/>
      <c r="BK30" s="3903" t="n"/>
      <c r="BL30" s="3246" t="n"/>
      <c r="BM30" s="3246" t="n"/>
      <c r="BN30" s="3246" t="n"/>
      <c r="BO30" s="3246" t="n"/>
      <c r="BP30" s="3246" t="n"/>
      <c r="BQ30" s="3246" t="n"/>
      <c r="BR30" s="3917" t="n"/>
      <c r="BS30" s="2659" t="n"/>
      <c r="BT30" s="3903" t="n"/>
      <c r="BU30" s="3246" t="n"/>
      <c r="BV30" s="3246" t="n"/>
      <c r="BW30" s="3246" t="n"/>
      <c r="BX30" s="3246" t="n"/>
      <c r="BY30" s="3246" t="n"/>
      <c r="BZ30" s="3917" t="n"/>
      <c r="CA30" s="2659" t="n"/>
      <c r="CB30" s="3903" t="n"/>
      <c r="CC30" s="3246" t="n"/>
      <c r="CD30" s="3246" t="n"/>
      <c r="CE30" s="3246" t="n"/>
      <c r="CF30" s="3246" t="n"/>
      <c r="CG30" s="3246" t="n"/>
      <c r="CH30" s="3917" t="n"/>
      <c r="CI30" s="2659" t="n"/>
      <c r="CJ30" s="3903" t="n"/>
      <c r="CK30" s="3246" t="n"/>
      <c r="CL30" s="3246" t="n"/>
      <c r="CM30" s="3246" t="n"/>
      <c r="CN30" s="3246" t="n"/>
      <c r="CO30" s="3246" t="n"/>
      <c r="CP30" s="3917" t="n"/>
      <c r="CQ30" s="2659" t="n"/>
      <c r="CR30" s="3246" t="n">
        <v>-1811730452.649901</v>
      </c>
      <c r="CS30" s="3246" t="n">
        <v>-1624845185.359807</v>
      </c>
      <c r="CT30" s="3246" t="n">
        <v>-1878535265.966315</v>
      </c>
      <c r="CU30" s="3246" t="n">
        <v>-186885267.2900946</v>
      </c>
      <c r="CV30" s="3246" t="n">
        <v>66804813.31641388</v>
      </c>
      <c r="CW30" s="3246" t="n">
        <v>-1572773866.835826</v>
      </c>
      <c r="CX30" s="3902">
        <f>IFERROR(CR30/CW30-1,"-")</f>
        <v/>
      </c>
      <c r="CY30" s="2753" t="n"/>
      <c r="CZ30" s="3246" t="n">
        <v>-4241898400.32835</v>
      </c>
      <c r="DA30" s="3246" t="n">
        <v>-4447848361.09522</v>
      </c>
      <c r="DB30" s="3246" t="n"/>
      <c r="DC30" s="3246" t="n"/>
      <c r="DD30" s="3246" t="n">
        <v>-5258800000</v>
      </c>
      <c r="DE30" s="2661">
        <f>+CZ30/DD30-1</f>
        <v/>
      </c>
      <c r="DF30" s="2661">
        <f>+DA30/DD30-1</f>
        <v/>
      </c>
      <c r="DG30" s="2661">
        <f>+DB30/DD30-1</f>
        <v/>
      </c>
      <c r="DH30" s="2661">
        <f>+DC30/DD30-1</f>
        <v/>
      </c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919" t="n"/>
      <c r="DO30" s="2919" t="n"/>
      <c r="DP30" s="2919" t="n"/>
      <c r="DQ30" s="2919" t="n"/>
      <c r="DR30" s="2919" t="n"/>
      <c r="DS30" s="2919" t="n"/>
      <c r="DT30" s="2919" t="n"/>
      <c r="DU30" s="2919" t="n"/>
      <c r="DV30" s="2919" t="n"/>
      <c r="DW30" s="2919" t="n"/>
      <c r="DX30" s="2643">
        <f>(CS30-CZ30)*10^6</f>
        <v/>
      </c>
      <c r="DY30" s="2643">
        <f>(CT30-DC30)*10^6</f>
        <v/>
      </c>
      <c r="DZ30" s="2643">
        <f>(CW30-DD30)*10^6</f>
        <v/>
      </c>
      <c r="EA30" s="2919" t="n"/>
    </row>
    <row customHeight="1" ht="13.5" r="31">
      <c r="B31" s="203" t="n"/>
      <c r="C31" s="199" t="n"/>
      <c r="D31" s="2864" t="n"/>
      <c r="E31" s="2753" t="n"/>
      <c r="F31" s="2753" t="n"/>
      <c r="G31" s="2753" t="n"/>
      <c r="H31" s="2672" t="n"/>
      <c r="I31" s="246" t="n"/>
      <c r="J31" s="2864" t="n"/>
      <c r="K31" s="2753" t="n"/>
      <c r="L31" s="2753" t="n"/>
      <c r="M31" s="2753" t="n"/>
      <c r="N31" s="2672" t="n"/>
      <c r="O31" s="2672" t="n"/>
      <c r="P31" s="2864" t="n"/>
      <c r="Q31" s="2753" t="n"/>
      <c r="R31" s="2753" t="n"/>
      <c r="S31" s="2753" t="n"/>
      <c r="T31" s="2672" t="n"/>
      <c r="U31" s="2672" t="n"/>
      <c r="V31" s="2864" t="n"/>
      <c r="W31" s="2753" t="n"/>
      <c r="X31" s="2753" t="n"/>
      <c r="Y31" s="2753" t="n"/>
      <c r="Z31" s="2753" t="n"/>
      <c r="AA31" s="2753" t="n"/>
      <c r="AB31" s="2672" t="n"/>
      <c r="AC31" s="3739" t="n"/>
      <c r="AD31" s="2864" t="n"/>
      <c r="AE31" s="2753" t="n"/>
      <c r="AF31" s="2753" t="n"/>
      <c r="AG31" s="2753" t="n"/>
      <c r="AH31" s="2753" t="n"/>
      <c r="AI31" s="2753" t="n"/>
      <c r="AJ31" s="2672" t="n"/>
      <c r="AK31" s="2675" t="n"/>
      <c r="AL31" s="2864" t="n"/>
      <c r="AM31" s="2753" t="n"/>
      <c r="AN31" s="2753" t="n"/>
      <c r="AO31" s="2753" t="n"/>
      <c r="AP31" s="3246" t="n"/>
      <c r="AQ31" s="3246" t="n"/>
      <c r="AR31" s="2753" t="n"/>
      <c r="AS31" s="3901" t="n"/>
      <c r="AT31" s="2675" t="n"/>
      <c r="AU31" s="2864" t="n"/>
      <c r="AV31" s="2753" t="n"/>
      <c r="AW31" s="2753" t="n"/>
      <c r="AX31" s="3246" t="n"/>
      <c r="AY31" s="3246" t="n"/>
      <c r="AZ31" s="2753" t="n"/>
      <c r="BA31" s="3901" t="n"/>
      <c r="BB31" s="2675" t="n"/>
      <c r="BC31" s="2864" t="n"/>
      <c r="BD31" s="2753" t="n"/>
      <c r="BE31" s="2753" t="n"/>
      <c r="BF31" s="3246" t="n"/>
      <c r="BG31" s="3246" t="n"/>
      <c r="BH31" s="2753" t="n"/>
      <c r="BI31" s="3901" t="n"/>
      <c r="BJ31" s="2675" t="n"/>
      <c r="BK31" s="2864" t="n"/>
      <c r="BL31" s="2753" t="n"/>
      <c r="BM31" s="2753" t="n"/>
      <c r="BN31" s="2753" t="n"/>
      <c r="BO31" s="3246" t="n"/>
      <c r="BP31" s="3246" t="n"/>
      <c r="BQ31" s="2753" t="n"/>
      <c r="BR31" s="3901" t="n"/>
      <c r="BS31" s="2675" t="n"/>
      <c r="BT31" s="2864" t="n"/>
      <c r="BU31" s="2753" t="n"/>
      <c r="BV31" s="2753" t="n"/>
      <c r="BW31" s="3246" t="n"/>
      <c r="BX31" s="3246" t="n"/>
      <c r="BY31" s="2753" t="n"/>
      <c r="BZ31" s="3901" t="n"/>
      <c r="CA31" s="2675" t="n"/>
      <c r="CB31" s="2864" t="n"/>
      <c r="CC31" s="2753" t="n"/>
      <c r="CD31" s="2753" t="n"/>
      <c r="CE31" s="3246" t="n"/>
      <c r="CF31" s="3246" t="n"/>
      <c r="CG31" s="2753" t="n"/>
      <c r="CH31" s="3901" t="n"/>
      <c r="CI31" s="2675" t="n"/>
      <c r="CJ31" s="2864" t="n"/>
      <c r="CK31" s="2753" t="n"/>
      <c r="CL31" s="2753" t="n"/>
      <c r="CM31" s="3246" t="n"/>
      <c r="CN31" s="3246" t="n"/>
      <c r="CO31" s="2753" t="n"/>
      <c r="CP31" s="3901" t="n"/>
      <c r="CQ31" s="2675" t="n"/>
      <c r="CR31" s="2753" t="n"/>
      <c r="CS31" s="2753" t="n"/>
      <c r="CT31" s="2753" t="n"/>
      <c r="CU31" s="2753" t="n"/>
      <c r="CV31" s="2753" t="n"/>
      <c r="CW31" s="2753" t="n"/>
      <c r="CX31" s="3902">
        <f>IFERROR(CR31/CW31-1,"-")</f>
        <v/>
      </c>
      <c r="CY31" s="2753" t="n"/>
      <c r="CZ31" s="2753" t="n"/>
      <c r="DA31" s="2753" t="n"/>
      <c r="DB31" s="2753" t="n"/>
      <c r="DC31" s="2753" t="n"/>
      <c r="DD31" s="2753" t="n"/>
      <c r="DE31" s="2672" t="n"/>
      <c r="DF31" s="2672" t="n"/>
      <c r="DG31" s="2672" t="n"/>
      <c r="DH31" s="2672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919" t="n"/>
      <c r="DO31" s="2919" t="n"/>
      <c r="DP31" s="2919" t="n"/>
      <c r="DQ31" s="2919" t="n"/>
      <c r="DR31" s="2919" t="n"/>
      <c r="DS31" s="2919" t="n"/>
      <c r="DT31" s="2919" t="n"/>
      <c r="DU31" s="2919" t="n"/>
      <c r="DV31" s="2919" t="n"/>
      <c r="DW31" s="2919" t="n"/>
      <c r="DX31" s="2643">
        <f>(CS31-CZ31)*10^6</f>
        <v/>
      </c>
      <c r="DY31" s="2643">
        <f>(CT31-DC31)*10^6</f>
        <v/>
      </c>
      <c r="DZ31" s="2643">
        <f>(CW31-DD31)*10^6</f>
        <v/>
      </c>
      <c r="EA31" s="2919" t="n"/>
    </row>
    <row r="32">
      <c r="B32" s="206" t="inlineStr">
        <is>
          <t>Cash flow used for investment (+/-)</t>
        </is>
      </c>
      <c r="C32" s="199" t="inlineStr">
        <is>
          <t>FLUX26</t>
        </is>
      </c>
      <c r="D32" s="3903" t="n">
        <v>-1811451858</v>
      </c>
      <c r="E32" s="2753" t="n">
        <v>-12549724.62498221</v>
      </c>
      <c r="F32" s="3246" t="n">
        <v>-1798902133.375018</v>
      </c>
      <c r="G32" s="3246" t="n">
        <v>-1281745283</v>
      </c>
      <c r="H32" s="2661" t="n">
        <v>0.413269767422269</v>
      </c>
      <c r="I32" s="247" t="n"/>
      <c r="J32" s="3903" t="n">
        <v>-2218718784</v>
      </c>
      <c r="K32" s="2753" t="n">
        <v>-180184019.8528526</v>
      </c>
      <c r="L32" s="3246" t="n">
        <v>-2038534764.147147</v>
      </c>
      <c r="M32" s="3246" t="n">
        <v>-623764004</v>
      </c>
      <c r="N32" s="2661" t="n">
        <v>2.556984323834115</v>
      </c>
      <c r="O32" s="2661" t="n"/>
      <c r="P32" s="3903" t="n">
        <v>2943170642</v>
      </c>
      <c r="Q32" s="2753" t="n">
        <v>-65679647.90451157</v>
      </c>
      <c r="R32" s="3246" t="n">
        <v>3008850289.904511</v>
      </c>
      <c r="S32" s="3246" t="n">
        <v>-358827806</v>
      </c>
      <c r="T32" s="2661" t="n">
        <v>-9.202181081808359</v>
      </c>
      <c r="U32" s="2661" t="n"/>
      <c r="V32" s="3903" t="n">
        <v>-2669555914</v>
      </c>
      <c r="W32" s="2753" t="n">
        <v>-496908937.521423</v>
      </c>
      <c r="X32" s="2753" t="n">
        <v>-369568869.1259062</v>
      </c>
      <c r="Y32" s="3246" t="n">
        <v>-2172646976.478577</v>
      </c>
      <c r="Z32" s="3246" t="n">
        <v>-2299987044.874094</v>
      </c>
      <c r="AA32" s="3246" t="n">
        <v>-2876903738</v>
      </c>
      <c r="AB32" s="2661" t="n">
        <v>-0.07207325753073213</v>
      </c>
      <c r="AC32" s="3916" t="n"/>
      <c r="AD32" s="3903" t="n"/>
      <c r="AE32" s="2753" t="n"/>
      <c r="AF32" s="2753" t="n"/>
      <c r="AG32" s="3246" t="n"/>
      <c r="AH32" s="3246" t="n"/>
      <c r="AI32" s="3246" t="n"/>
      <c r="AJ32" s="2661" t="n"/>
      <c r="AK32" s="2659" t="n"/>
      <c r="AL32" s="3900" t="n"/>
      <c r="AM32" s="2753" t="n"/>
      <c r="AN32" s="2753" t="n"/>
      <c r="AO32" s="2753" t="n"/>
      <c r="AP32" s="3246" t="n"/>
      <c r="AQ32" s="3246" t="n"/>
      <c r="AR32" s="2753" t="n"/>
      <c r="AS32" s="3917" t="n"/>
      <c r="AT32" s="2659" t="n"/>
      <c r="AU32" s="3903" t="n"/>
      <c r="AV32" s="3246" t="n"/>
      <c r="AW32" s="3246" t="n"/>
      <c r="AX32" s="3246" t="n"/>
      <c r="AY32" s="3246" t="n"/>
      <c r="AZ32" s="3246" t="n"/>
      <c r="BA32" s="3917" t="n"/>
      <c r="BB32" s="2659" t="n"/>
      <c r="BC32" s="3903" t="n"/>
      <c r="BD32" s="3246" t="n"/>
      <c r="BE32" s="3246" t="n"/>
      <c r="BF32" s="3246" t="n"/>
      <c r="BG32" s="3246" t="n"/>
      <c r="BH32" s="3246" t="n"/>
      <c r="BI32" s="3917" t="n"/>
      <c r="BJ32" s="2659" t="n"/>
      <c r="BK32" s="3918" t="n"/>
      <c r="BL32" s="3246" t="n"/>
      <c r="BM32" s="3246" t="n"/>
      <c r="BN32" s="3246" t="n"/>
      <c r="BO32" s="3246" t="n"/>
      <c r="BP32" s="3246" t="n"/>
      <c r="BQ32" s="3246" t="n"/>
      <c r="BR32" s="3917" t="n"/>
      <c r="BS32" s="2659" t="n"/>
      <c r="BT32" s="3903" t="n"/>
      <c r="BU32" s="3246" t="n"/>
      <c r="BV32" s="3246" t="n"/>
      <c r="BW32" s="3246" t="n"/>
      <c r="BX32" s="3246" t="n"/>
      <c r="BY32" s="3246" t="n"/>
      <c r="BZ32" s="3917" t="n"/>
      <c r="CA32" s="2659" t="n"/>
      <c r="CB32" s="3903" t="n"/>
      <c r="CC32" s="3246" t="n"/>
      <c r="CD32" s="3246" t="n"/>
      <c r="CE32" s="3246" t="n"/>
      <c r="CF32" s="3246" t="n"/>
      <c r="CG32" s="3246" t="n"/>
      <c r="CH32" s="3917" t="n"/>
      <c r="CI32" s="2659" t="n"/>
      <c r="CJ32" s="3903" t="n"/>
      <c r="CK32" s="3246" t="n"/>
      <c r="CL32" s="3246" t="n"/>
      <c r="CM32" s="3246" t="n"/>
      <c r="CN32" s="3246" t="n"/>
      <c r="CO32" s="3246" t="n"/>
      <c r="CP32" s="3917" t="n"/>
      <c r="CQ32" s="2659" t="n"/>
      <c r="CR32" s="3246" t="n">
        <v>-3756555914</v>
      </c>
      <c r="CS32" s="3246" t="n">
        <v>-755322329.9037694</v>
      </c>
      <c r="CT32" s="3246" t="n">
        <v>-1456568869.125906</v>
      </c>
      <c r="CU32" s="3246" t="n">
        <v>-3001233584.096231</v>
      </c>
      <c r="CV32" s="3246" t="n">
        <v>-2299987044.874094</v>
      </c>
      <c r="CW32" s="3246" t="n">
        <v>-5141240831</v>
      </c>
      <c r="CX32" s="3904">
        <f>IFERROR(CR32/CW32-1,"-")</f>
        <v/>
      </c>
      <c r="CY32" s="2753" t="n"/>
      <c r="CZ32" s="3246" t="n">
        <v>-2360574176.63607</v>
      </c>
      <c r="DA32" s="3246" t="n">
        <v>-2870968840.97822</v>
      </c>
      <c r="DB32" s="3246" t="n"/>
      <c r="DC32" s="3246" t="n"/>
      <c r="DD32" s="3246" t="n">
        <v>1850000000</v>
      </c>
      <c r="DE32" s="2661" t="n"/>
      <c r="DF32" s="2661" t="n"/>
      <c r="DG32" s="2661" t="n"/>
      <c r="DH32" s="2661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919" t="n"/>
      <c r="DO32" s="2919" t="n"/>
      <c r="DP32" s="2919" t="n"/>
      <c r="DQ32" s="2919" t="n"/>
      <c r="DR32" s="2919" t="n"/>
      <c r="DS32" s="2919" t="n"/>
      <c r="DT32" s="2919" t="n"/>
      <c r="DU32" s="2919" t="n"/>
      <c r="DV32" s="2919" t="n"/>
      <c r="DW32" s="2919" t="n"/>
      <c r="DX32" s="2643">
        <f>(CS32-CZ32)*10^6</f>
        <v/>
      </c>
      <c r="DY32" s="2643">
        <f>(CT32-DC32)*10^6</f>
        <v/>
      </c>
      <c r="DZ32" s="2643">
        <f>(CW32-DD32)*10^6</f>
        <v/>
      </c>
      <c r="EA32" s="2919" t="n"/>
    </row>
    <row customHeight="1" ht="14.25" r="33">
      <c r="B33" s="203" t="inlineStr">
        <is>
          <t xml:space="preserve">Autres éléments non cash </t>
        </is>
      </c>
      <c r="C33" s="199" t="inlineStr">
        <is>
          <t>FLUX27</t>
        </is>
      </c>
      <c r="D33" s="3900" t="n">
        <v>-3491125640.87086</v>
      </c>
      <c r="E33" s="2753" t="n">
        <v>170673077.4225434</v>
      </c>
      <c r="F33" s="2753" t="n">
        <v>-3661798718.293404</v>
      </c>
      <c r="G33" s="2753" t="n">
        <v>140452530.6454239</v>
      </c>
      <c r="H33" s="2672" t="n">
        <v>-25.85626727285035</v>
      </c>
      <c r="I33" s="246" t="n"/>
      <c r="J33" s="3900" t="n">
        <v>712993587.423407</v>
      </c>
      <c r="K33" s="2753" t="n">
        <v>453919203.8756446</v>
      </c>
      <c r="L33" s="2753" t="n">
        <v>259074383.5477623</v>
      </c>
      <c r="M33" s="2753" t="n">
        <v>730170757.219144</v>
      </c>
      <c r="N33" s="2672" t="n">
        <v>-0.02352486678753929</v>
      </c>
      <c r="O33" s="2672" t="n"/>
      <c r="P33" s="3900" t="n">
        <v>3429532053.447448</v>
      </c>
      <c r="Q33" s="2753" t="n">
        <v>-228828512.7153577</v>
      </c>
      <c r="R33" s="2753" t="n">
        <v>3658360566.162806</v>
      </c>
      <c r="S33" s="2753" t="n">
        <v>81073006.00250244</v>
      </c>
      <c r="T33" s="2672" t="n">
        <v>41.30177493778374</v>
      </c>
      <c r="U33" s="2672" t="n"/>
      <c r="V33" s="3900" t="n">
        <v>-2780694914.74936</v>
      </c>
      <c r="W33" s="2753" t="n">
        <v>480279617.634587</v>
      </c>
      <c r="X33" s="2753" t="n">
        <v>-3931346538.429716</v>
      </c>
      <c r="Y33" s="2753" t="n">
        <v>-3260974532.383947</v>
      </c>
      <c r="Z33" s="2753" t="n">
        <v>1150651623.680356</v>
      </c>
      <c r="AA33" s="2753" t="n">
        <v>1040956483.96876</v>
      </c>
      <c r="AB33" s="2672" t="n">
        <v>-3.671288336806989</v>
      </c>
      <c r="AC33" s="3739" t="n"/>
      <c r="AD33" s="3900" t="n"/>
      <c r="AE33" s="2753" t="n"/>
      <c r="AF33" s="2753" t="n"/>
      <c r="AG33" s="2753" t="n"/>
      <c r="AH33" s="2753" t="n"/>
      <c r="AI33" s="2753" t="n"/>
      <c r="AJ33" s="2672" t="n"/>
      <c r="AK33" s="2675" t="n"/>
      <c r="AL33" s="3900" t="n"/>
      <c r="AM33" s="2753" t="n"/>
      <c r="AN33" s="2753" t="n"/>
      <c r="AO33" s="2753" t="n"/>
      <c r="AP33" s="2753" t="n"/>
      <c r="AQ33" s="2753" t="n"/>
      <c r="AR33" s="2753" t="n"/>
      <c r="AS33" s="3901" t="n"/>
      <c r="AT33" s="2675" t="n"/>
      <c r="AU33" s="3900" t="n"/>
      <c r="AV33" s="2753" t="n"/>
      <c r="AW33" s="2753" t="n"/>
      <c r="AX33" s="2753" t="n"/>
      <c r="AY33" s="2753" t="n"/>
      <c r="AZ33" s="2753" t="n"/>
      <c r="BA33" s="3901" t="n"/>
      <c r="BB33" s="2675" t="n"/>
      <c r="BC33" s="3900" t="n"/>
      <c r="BD33" s="2753" t="n"/>
      <c r="BE33" s="2753" t="n"/>
      <c r="BF33" s="2753" t="n"/>
      <c r="BG33" s="2753" t="n"/>
      <c r="BH33" s="2753" t="n"/>
      <c r="BI33" s="3901" t="n"/>
      <c r="BJ33" s="2675" t="n"/>
      <c r="BK33" s="3900" t="n"/>
      <c r="BL33" s="2753" t="n"/>
      <c r="BM33" s="2753" t="n"/>
      <c r="BN33" s="2753" t="n"/>
      <c r="BO33" s="2753" t="n"/>
      <c r="BP33" s="2753" t="n"/>
      <c r="BQ33" s="2753" t="n"/>
      <c r="BR33" s="3901" t="n"/>
      <c r="BS33" s="2675" t="n"/>
      <c r="BT33" s="3900" t="n"/>
      <c r="BU33" s="2753" t="n"/>
      <c r="BV33" s="2753" t="n"/>
      <c r="BW33" s="2753" t="n"/>
      <c r="BX33" s="2753" t="n"/>
      <c r="BY33" s="2753" t="n"/>
      <c r="BZ33" s="3901" t="n"/>
      <c r="CA33" s="2675" t="n"/>
      <c r="CB33" s="3900" t="n"/>
      <c r="CC33" s="2753" t="n"/>
      <c r="CD33" s="2753" t="n"/>
      <c r="CE33" s="2753" t="n"/>
      <c r="CF33" s="2753" t="n"/>
      <c r="CG33" s="2753" t="n"/>
      <c r="CH33" s="3901" t="n"/>
      <c r="CI33" s="2675" t="n"/>
      <c r="CJ33" s="3900" t="n"/>
      <c r="CK33" s="2753" t="n"/>
      <c r="CL33" s="2753" t="n"/>
      <c r="CM33" s="2753" t="n"/>
      <c r="CN33" s="2753" t="n"/>
      <c r="CO33" s="2753" t="n"/>
      <c r="CP33" s="3901" t="n"/>
      <c r="CQ33" s="2675" t="n"/>
      <c r="CR33" s="2753" t="n">
        <v>-2129294914.749365</v>
      </c>
      <c r="CS33" s="2753" t="n">
        <v>876043386.2174175</v>
      </c>
      <c r="CT33" s="2753" t="n">
        <v>-3279946538.429721</v>
      </c>
      <c r="CU33" s="2753" t="n">
        <v>-3005338300.966783</v>
      </c>
      <c r="CV33" s="2753" t="n">
        <v>1150651623.680356</v>
      </c>
      <c r="CW33" s="2753" t="n">
        <v>1992652777.83583</v>
      </c>
      <c r="CX33" s="3902">
        <f>IFERROR(CR33/CW33-1,"-")</f>
        <v/>
      </c>
      <c r="CY33" s="2753" t="n"/>
      <c r="CZ33" s="2753" t="n">
        <v>2165305004.60368</v>
      </c>
      <c r="DA33" s="2753" t="n">
        <v>8665331439.744841</v>
      </c>
      <c r="DB33" s="2753" t="n"/>
      <c r="DC33" s="2753" t="n"/>
      <c r="DD33" s="2753" t="n">
        <v>110555417.9999938</v>
      </c>
      <c r="DE33" s="2672">
        <f>+CZ33/DD33-1</f>
        <v/>
      </c>
      <c r="DF33" s="2672">
        <f>+DA33/DD33-1</f>
        <v/>
      </c>
      <c r="DG33" s="2672">
        <f>+DB33/DD33-1</f>
        <v/>
      </c>
      <c r="DH33" s="2672">
        <f>+DC33/DD33-1</f>
        <v/>
      </c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919" t="n"/>
      <c r="DO33" s="2919" t="n"/>
      <c r="DP33" s="2919" t="n"/>
      <c r="DQ33" s="2919" t="n"/>
      <c r="DR33" s="2919" t="n"/>
      <c r="DS33" s="2919" t="n"/>
      <c r="DT33" s="2919" t="n"/>
      <c r="DU33" s="2919" t="n"/>
      <c r="DV33" s="2919" t="n"/>
      <c r="DW33" s="2919" t="n"/>
      <c r="DX33" s="2643">
        <f>(CS33-CZ33)*10^6</f>
        <v/>
      </c>
      <c r="DY33" s="2643">
        <f>(CT33-DC33)*10^6</f>
        <v/>
      </c>
      <c r="DZ33" s="2643">
        <f>(CW33-DD33)*10^6</f>
        <v/>
      </c>
      <c r="EA33" s="2919" t="n"/>
    </row>
    <row customHeight="1" ht="5.25" r="34">
      <c r="B34" s="211" t="n"/>
      <c r="C34" s="199" t="n"/>
      <c r="D34" s="2947" t="n"/>
      <c r="E34" s="3905" t="n"/>
      <c r="F34" s="3905" t="n"/>
      <c r="G34" s="3905" t="n"/>
      <c r="H34" s="3906" t="n"/>
      <c r="I34" s="246" t="n"/>
      <c r="J34" s="2947" t="n"/>
      <c r="K34" s="3905" t="n"/>
      <c r="L34" s="3905" t="n"/>
      <c r="M34" s="3905" t="n"/>
      <c r="N34" s="3906" t="n"/>
      <c r="O34" s="3906" t="n"/>
      <c r="P34" s="2947" t="n"/>
      <c r="Q34" s="3905" t="n"/>
      <c r="R34" s="3905" t="n"/>
      <c r="S34" s="3905" t="n"/>
      <c r="T34" s="3906" t="n"/>
      <c r="U34" s="3906" t="n"/>
      <c r="V34" s="2947" t="n"/>
      <c r="W34" s="3905" t="n"/>
      <c r="X34" s="3905" t="n"/>
      <c r="Y34" s="3905" t="n"/>
      <c r="Z34" s="3905" t="n"/>
      <c r="AA34" s="3905" t="n"/>
      <c r="AB34" s="3906" t="n"/>
      <c r="AC34" s="3907" t="n"/>
      <c r="AD34" s="2947" t="n"/>
      <c r="AE34" s="3905" t="n"/>
      <c r="AF34" s="3905" t="n"/>
      <c r="AG34" s="3905" t="n"/>
      <c r="AH34" s="3905" t="n"/>
      <c r="AI34" s="3905" t="n"/>
      <c r="AJ34" s="3906" t="n"/>
      <c r="AK34" s="3908" t="n"/>
      <c r="AL34" s="2947" t="n"/>
      <c r="AM34" s="3905" t="n"/>
      <c r="AN34" s="3905" t="n"/>
      <c r="AO34" s="3905" t="n"/>
      <c r="AP34" s="3905" t="n"/>
      <c r="AQ34" s="3905" t="n"/>
      <c r="AR34" s="3905" t="n"/>
      <c r="AS34" s="3909" t="n"/>
      <c r="AT34" s="3908" t="n"/>
      <c r="AU34" s="2947" t="n"/>
      <c r="AV34" s="3905" t="n"/>
      <c r="AW34" s="3905" t="n"/>
      <c r="AX34" s="3905" t="n"/>
      <c r="AY34" s="3905" t="n"/>
      <c r="AZ34" s="3905" t="n"/>
      <c r="BA34" s="3909" t="n"/>
      <c r="BB34" s="3908" t="n"/>
      <c r="BC34" s="2947" t="n"/>
      <c r="BD34" s="3905" t="n"/>
      <c r="BE34" s="3905" t="n"/>
      <c r="BF34" s="3905" t="n"/>
      <c r="BG34" s="3905" t="n"/>
      <c r="BH34" s="3905" t="n"/>
      <c r="BI34" s="3909" t="n"/>
      <c r="BJ34" s="3908" t="n"/>
      <c r="BK34" s="2947" t="n"/>
      <c r="BL34" s="3905" t="n"/>
      <c r="BM34" s="3905" t="n"/>
      <c r="BN34" s="3905" t="n"/>
      <c r="BO34" s="3905" t="n"/>
      <c r="BP34" s="3905" t="n"/>
      <c r="BQ34" s="3905" t="n"/>
      <c r="BR34" s="3909" t="n"/>
      <c r="BS34" s="3908" t="n"/>
      <c r="BT34" s="2947" t="n"/>
      <c r="BU34" s="3905" t="n"/>
      <c r="BV34" s="3905" t="n"/>
      <c r="BW34" s="3905" t="n"/>
      <c r="BX34" s="3905" t="n"/>
      <c r="BY34" s="3905" t="n"/>
      <c r="BZ34" s="3909" t="n"/>
      <c r="CA34" s="3908" t="n"/>
      <c r="CB34" s="2947" t="n"/>
      <c r="CC34" s="3905" t="n"/>
      <c r="CD34" s="3905" t="n"/>
      <c r="CE34" s="3905" t="n"/>
      <c r="CF34" s="3905" t="n"/>
      <c r="CG34" s="3905" t="n"/>
      <c r="CH34" s="3909" t="n"/>
      <c r="CI34" s="3908" t="n"/>
      <c r="CJ34" s="2947" t="n"/>
      <c r="CK34" s="3905" t="n"/>
      <c r="CL34" s="3905" t="n"/>
      <c r="CM34" s="3905" t="n"/>
      <c r="CN34" s="3905" t="n"/>
      <c r="CO34" s="3905" t="n"/>
      <c r="CP34" s="3909" t="n"/>
      <c r="CQ34" s="2675" t="n"/>
      <c r="CR34" s="3905" t="n"/>
      <c r="CS34" s="3905" t="n"/>
      <c r="CT34" s="3905" t="n"/>
      <c r="CU34" s="3905" t="n"/>
      <c r="CV34" s="3905" t="n"/>
      <c r="CW34" s="3905" t="n"/>
      <c r="CX34" s="3910">
        <f>IFERROR(CR34/CW34-1,"-")</f>
        <v/>
      </c>
      <c r="CY34" s="2753" t="n"/>
      <c r="CZ34" s="3905" t="n"/>
      <c r="DA34" s="3905" t="n"/>
      <c r="DB34" s="3905" t="n"/>
      <c r="DC34" s="3905" t="n"/>
      <c r="DD34" s="3905" t="n"/>
      <c r="DE34" s="3906" t="n"/>
      <c r="DF34" s="3906" t="n"/>
      <c r="DG34" s="3906" t="n"/>
      <c r="DH34" s="3906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919" t="n"/>
      <c r="DO34" s="2919" t="n"/>
      <c r="DP34" s="2919" t="n"/>
      <c r="DQ34" s="2919" t="n"/>
      <c r="DR34" s="2919" t="n"/>
      <c r="DS34" s="2919" t="n"/>
      <c r="DT34" s="2919" t="n"/>
      <c r="DU34" s="2919" t="n"/>
      <c r="DV34" s="2919" t="n"/>
      <c r="DW34" s="2919" t="n"/>
      <c r="DX34" s="2643">
        <f>(CS34-CZ34)*10^6</f>
        <v/>
      </c>
      <c r="DY34" s="2643">
        <f>(CT34-DC34)*10^6</f>
        <v/>
      </c>
      <c r="DZ34" s="2643">
        <f>(CW34-DD34)*10^6</f>
        <v/>
      </c>
      <c r="EA34" s="2919" t="n"/>
    </row>
    <row customHeight="1" ht="18.75" r="35">
      <c r="B35" s="198" t="inlineStr">
        <is>
          <t>Net cash flow</t>
        </is>
      </c>
      <c r="C35" s="199" t="inlineStr">
        <is>
          <t>FLUX29</t>
        </is>
      </c>
      <c r="D35" s="3911" t="n">
        <v>-12714019790.9352</v>
      </c>
      <c r="E35" s="3885" t="n">
        <v>-12047161.04063191</v>
      </c>
      <c r="F35" s="3885" t="n">
        <v>-12701972629.89457</v>
      </c>
      <c r="G35" s="3885" t="n">
        <v>1593058493.509025</v>
      </c>
      <c r="H35" s="2644" t="n">
        <v>-8.980886981073791</v>
      </c>
      <c r="I35" s="245" t="n"/>
      <c r="J35" s="3911" t="n">
        <v>-4852592430.62379</v>
      </c>
      <c r="K35" s="3885" t="n">
        <v>-454981323.869237</v>
      </c>
      <c r="L35" s="3885" t="n">
        <v>-4397611106.754553</v>
      </c>
      <c r="M35" s="3885" t="n">
        <v>2669207971.044149</v>
      </c>
      <c r="N35" s="2644" t="n">
        <v>-2.817989637100303</v>
      </c>
      <c r="O35" s="2644" t="n"/>
      <c r="P35" s="3911" t="n">
        <v>3503189957.38039</v>
      </c>
      <c r="Q35" s="3885" t="n">
        <v>-345107201.6772047</v>
      </c>
      <c r="R35" s="3885" t="n">
        <v>3848297159.057595</v>
      </c>
      <c r="S35" s="3885" t="n">
        <v>-2274511046.453186</v>
      </c>
      <c r="T35" s="2644" t="n">
        <v>-2.540194743324362</v>
      </c>
      <c r="U35" s="2644" t="n"/>
      <c r="V35" s="3911" t="n">
        <v>-6152211022.911099</v>
      </c>
      <c r="W35" s="3885" t="n">
        <v>-280895595.373055</v>
      </c>
      <c r="X35" s="3885" t="n">
        <v>-6296955151.558798</v>
      </c>
      <c r="Y35" s="3885" t="n">
        <v>-5871315427.538044</v>
      </c>
      <c r="Z35" s="3885" t="n">
        <v>144744128.6476984</v>
      </c>
      <c r="AA35" s="3885" t="n">
        <v>-446491219.5113833</v>
      </c>
      <c r="AB35" s="2644" t="n">
        <v>12.77901905807635</v>
      </c>
      <c r="AC35" s="3887" t="n"/>
      <c r="AD35" s="3911" t="n"/>
      <c r="AE35" s="3885" t="n"/>
      <c r="AF35" s="3885" t="n"/>
      <c r="AG35" s="3885" t="n"/>
      <c r="AH35" s="3885" t="n"/>
      <c r="AI35" s="3885" t="n"/>
      <c r="AJ35" s="2644" t="n"/>
      <c r="AK35" s="2647" t="n"/>
      <c r="AL35" s="3911" t="n"/>
      <c r="AM35" s="3885" t="n"/>
      <c r="AN35" s="3885" t="n"/>
      <c r="AO35" s="3885" t="n"/>
      <c r="AP35" s="3885" t="n"/>
      <c r="AQ35" s="3885" t="n"/>
      <c r="AR35" s="3885" t="n"/>
      <c r="AS35" s="3919" t="n"/>
      <c r="AT35" s="2647" t="n"/>
      <c r="AU35" s="3911" t="n"/>
      <c r="AV35" s="3885" t="n"/>
      <c r="AW35" s="3885" t="n"/>
      <c r="AX35" s="3885" t="n"/>
      <c r="AY35" s="3885" t="n"/>
      <c r="AZ35" s="3885" t="n"/>
      <c r="BA35" s="3912" t="n"/>
      <c r="BB35" s="2647" t="n"/>
      <c r="BC35" s="3911" t="n"/>
      <c r="BD35" s="3885" t="n"/>
      <c r="BE35" s="3885" t="n"/>
      <c r="BF35" s="3885" t="n"/>
      <c r="BG35" s="3885" t="n"/>
      <c r="BH35" s="3885" t="n"/>
      <c r="BI35" s="3912" t="n"/>
      <c r="BJ35" s="2647" t="n"/>
      <c r="BK35" s="3911" t="n"/>
      <c r="BL35" s="3885" t="n"/>
      <c r="BM35" s="3885" t="n"/>
      <c r="BN35" s="3885" t="n"/>
      <c r="BO35" s="3885" t="n"/>
      <c r="BP35" s="3885" t="n"/>
      <c r="BQ35" s="3885" t="n"/>
      <c r="BR35" s="3912" t="n"/>
      <c r="BS35" s="2647" t="n"/>
      <c r="BT35" s="3911" t="n"/>
      <c r="BU35" s="3885" t="n"/>
      <c r="BV35" s="3885" t="n"/>
      <c r="BW35" s="3885" t="n"/>
      <c r="BX35" s="3885" t="n"/>
      <c r="BY35" s="3885" t="n"/>
      <c r="BZ35" s="3912" t="n"/>
      <c r="CA35" s="2647" t="n"/>
      <c r="CB35" s="3911" t="n"/>
      <c r="CC35" s="3885" t="n"/>
      <c r="CD35" s="3885" t="n"/>
      <c r="CE35" s="3885" t="n"/>
      <c r="CF35" s="3885" t="n"/>
      <c r="CG35" s="3885" t="n"/>
      <c r="CH35" s="3912" t="n"/>
      <c r="CI35" s="2647" t="n"/>
      <c r="CJ35" s="3911" t="n"/>
      <c r="CK35" s="3885" t="n"/>
      <c r="CL35" s="3885" t="n"/>
      <c r="CM35" s="3885" t="n"/>
      <c r="CN35" s="3885" t="n"/>
      <c r="CO35" s="3885" t="n"/>
      <c r="CP35" s="3912" t="n"/>
      <c r="CQ35" s="2648" t="n"/>
      <c r="CR35" s="3885" t="n">
        <v>-20215633287.0897</v>
      </c>
      <c r="CS35" s="3885" t="n">
        <v>-1093031281.960129</v>
      </c>
      <c r="CT35" s="3885" t="n">
        <v>-20360377415.7374</v>
      </c>
      <c r="CU35" s="3885" t="n">
        <v>-19122602005.12957</v>
      </c>
      <c r="CV35" s="3885" t="n">
        <v>144744128.6476974</v>
      </c>
      <c r="CW35" s="3885" t="n">
        <v>1541264198.588605</v>
      </c>
      <c r="CX35" s="3893">
        <f>IFERROR(CR35/CW35-1,"-")</f>
        <v/>
      </c>
      <c r="CY35" s="2753" t="n"/>
      <c r="CZ35" s="3885" t="n">
        <v>-125622782.354047</v>
      </c>
      <c r="DA35" s="3885" t="n">
        <v>-11312000182.81283</v>
      </c>
      <c r="DB35" s="3885" t="n"/>
      <c r="DC35" s="3885" t="n"/>
      <c r="DD35" s="3885" t="n">
        <v>-939591346.9000092</v>
      </c>
      <c r="DE35" s="2644">
        <f>+CZ35/DD35-1</f>
        <v/>
      </c>
      <c r="DF35" s="2644">
        <f>+DA35/DD35-1</f>
        <v/>
      </c>
      <c r="DG35" s="2644">
        <f>+DB35/DD35-1</f>
        <v/>
      </c>
      <c r="DH35" s="2644">
        <f>+DC35/DD35-1</f>
        <v/>
      </c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919" t="n"/>
      <c r="DO35" s="2919" t="n"/>
      <c r="DP35" s="2919" t="n"/>
      <c r="DQ35" s="2919" t="n"/>
      <c r="DR35" s="2919" t="n"/>
      <c r="DS35" s="2919" t="n"/>
      <c r="DT35" s="2919" t="n"/>
      <c r="DU35" s="2919" t="n"/>
      <c r="DV35" s="2919" t="n"/>
      <c r="DW35" s="2919" t="n"/>
      <c r="DX35" s="2643">
        <f>(CS35-CZ35)*10^6</f>
        <v/>
      </c>
      <c r="DY35" s="2643">
        <f>(CT35-DC35)*10^6</f>
        <v/>
      </c>
      <c r="DZ35" s="2643">
        <f>(CW35-DD35)*10^6</f>
        <v/>
      </c>
      <c r="EA35" s="2919" t="n"/>
    </row>
    <row customHeight="1" ht="3.75" r="36">
      <c r="B36" s="201" t="n"/>
      <c r="C36" s="199" t="inlineStr">
        <is>
          <t>FLUX30</t>
        </is>
      </c>
      <c r="D36" s="2953" t="n"/>
      <c r="E36" s="3894" t="n"/>
      <c r="F36" s="3894" t="n"/>
      <c r="G36" s="3894" t="n"/>
      <c r="H36" s="3895" t="n"/>
      <c r="I36" s="246" t="n"/>
      <c r="J36" s="2953" t="n"/>
      <c r="K36" s="3894" t="n"/>
      <c r="L36" s="3894" t="n"/>
      <c r="M36" s="3894" t="n"/>
      <c r="N36" s="3895" t="n"/>
      <c r="O36" s="3895" t="n"/>
      <c r="P36" s="2953" t="n"/>
      <c r="Q36" s="3894" t="n"/>
      <c r="R36" s="3894" t="n"/>
      <c r="S36" s="3894" t="n"/>
      <c r="T36" s="3895" t="n"/>
      <c r="U36" s="3895" t="n"/>
      <c r="V36" s="2953" t="n"/>
      <c r="W36" s="3894" t="n"/>
      <c r="X36" s="3894" t="n"/>
      <c r="Y36" s="3894" t="n"/>
      <c r="Z36" s="3894" t="n"/>
      <c r="AA36" s="3894" t="n"/>
      <c r="AB36" s="3895" t="n"/>
      <c r="AC36" s="3896" t="n"/>
      <c r="AD36" s="2953" t="n"/>
      <c r="AE36" s="3894" t="n"/>
      <c r="AF36" s="3894" t="n"/>
      <c r="AG36" s="3894" t="n"/>
      <c r="AH36" s="3894" t="n"/>
      <c r="AI36" s="3894" t="n"/>
      <c r="AJ36" s="3895" t="n"/>
      <c r="AK36" s="3897" t="n"/>
      <c r="AL36" s="2953" t="n"/>
      <c r="AM36" s="3894" t="n"/>
      <c r="AN36" s="3894" t="n"/>
      <c r="AO36" s="3894" t="n"/>
      <c r="AP36" s="3894" t="n"/>
      <c r="AQ36" s="3894" t="n"/>
      <c r="AR36" s="3894" t="n"/>
      <c r="AS36" s="3898" t="n"/>
      <c r="AT36" s="3897" t="n"/>
      <c r="AU36" s="2953" t="n"/>
      <c r="AV36" s="3894" t="n"/>
      <c r="AW36" s="3894" t="n"/>
      <c r="AX36" s="3894" t="n"/>
      <c r="AY36" s="3894" t="n"/>
      <c r="AZ36" s="3894" t="n"/>
      <c r="BA36" s="3898" t="n"/>
      <c r="BB36" s="3897" t="n"/>
      <c r="BC36" s="2953" t="n"/>
      <c r="BD36" s="3894" t="n"/>
      <c r="BE36" s="3894" t="n"/>
      <c r="BF36" s="3894" t="n"/>
      <c r="BG36" s="3894" t="n"/>
      <c r="BH36" s="3894" t="n"/>
      <c r="BI36" s="3898" t="n"/>
      <c r="BJ36" s="3897" t="n"/>
      <c r="BK36" s="2953" t="n"/>
      <c r="BL36" s="3894" t="n"/>
      <c r="BM36" s="3894" t="n"/>
      <c r="BN36" s="3894" t="n"/>
      <c r="BO36" s="3894" t="n"/>
      <c r="BP36" s="3894" t="n"/>
      <c r="BQ36" s="3894" t="n"/>
      <c r="BR36" s="3898" t="n"/>
      <c r="BS36" s="3897" t="n"/>
      <c r="BT36" s="2953" t="n"/>
      <c r="BU36" s="3894" t="n"/>
      <c r="BV36" s="3894" t="n"/>
      <c r="BW36" s="3894" t="n"/>
      <c r="BX36" s="3894" t="n"/>
      <c r="BY36" s="3894" t="n"/>
      <c r="BZ36" s="3898" t="n"/>
      <c r="CA36" s="3897" t="n"/>
      <c r="CB36" s="2953" t="n"/>
      <c r="CC36" s="3894" t="n"/>
      <c r="CD36" s="3894" t="n"/>
      <c r="CE36" s="3894" t="n"/>
      <c r="CF36" s="3894" t="n"/>
      <c r="CG36" s="3894" t="n"/>
      <c r="CH36" s="3898" t="n"/>
      <c r="CI36" s="3897" t="n"/>
      <c r="CJ36" s="2953" t="n"/>
      <c r="CK36" s="3894" t="n"/>
      <c r="CL36" s="3894" t="n"/>
      <c r="CM36" s="3894" t="n"/>
      <c r="CN36" s="3894" t="n"/>
      <c r="CO36" s="3894" t="n"/>
      <c r="CP36" s="3898" t="n"/>
      <c r="CQ36" s="2675" t="n"/>
      <c r="CR36" s="3894" t="n"/>
      <c r="CS36" s="3894" t="n"/>
      <c r="CT36" s="3894" t="n"/>
      <c r="CU36" s="3894" t="n"/>
      <c r="CV36" s="3894" t="n"/>
      <c r="CW36" s="3894" t="n"/>
      <c r="CX36" s="3899">
        <f>IFERROR(CR36/CW36-1,"-")</f>
        <v/>
      </c>
      <c r="CY36" s="2753" t="n"/>
      <c r="CZ36" s="3894" t="n"/>
      <c r="DA36" s="3894" t="n"/>
      <c r="DB36" s="3894" t="n"/>
      <c r="DC36" s="3894" t="n"/>
      <c r="DD36" s="3894" t="n"/>
      <c r="DE36" s="3895" t="n"/>
      <c r="DF36" s="3895" t="n"/>
      <c r="DG36" s="3895" t="n"/>
      <c r="DH36" s="3895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919" t="n"/>
      <c r="DO36" s="2919" t="n"/>
      <c r="DP36" s="2919" t="n"/>
      <c r="DQ36" s="2919" t="n"/>
      <c r="DR36" s="2919" t="n"/>
      <c r="DS36" s="2919" t="n"/>
      <c r="DT36" s="2919" t="n"/>
      <c r="DU36" s="2919" t="n"/>
      <c r="DV36" s="2919" t="n"/>
      <c r="DW36" s="2919" t="n"/>
      <c r="DX36" s="2643">
        <f>(CS36-CZ36)*10^6</f>
        <v/>
      </c>
      <c r="DY36" s="2643">
        <f>(CT36-DC36)*10^6</f>
        <v/>
      </c>
      <c r="DZ36" s="2643">
        <f>(CW36-DD36)*10^6</f>
        <v/>
      </c>
      <c r="EA36" s="2919" t="n"/>
    </row>
    <row r="37">
      <c r="B37" s="203" t="inlineStr">
        <is>
          <t>Dettes brutes (-)</t>
        </is>
      </c>
      <c r="C37" s="199" t="inlineStr">
        <is>
          <t>FLUX31</t>
        </is>
      </c>
      <c r="D37" s="3900" t="n">
        <v>-83024785576.93802</v>
      </c>
      <c r="E37" s="2753" t="n">
        <v>-74325371224.02574</v>
      </c>
      <c r="F37" s="2753" t="n">
        <v>-8699414352.912277</v>
      </c>
      <c r="G37" s="2753" t="n">
        <v>-73441521894</v>
      </c>
      <c r="H37" s="2672" t="n">
        <v>0.1304883591161112</v>
      </c>
      <c r="I37" s="246" t="n"/>
      <c r="J37" s="3900" t="n">
        <v>-86377560859.82384</v>
      </c>
      <c r="K37" s="2753" t="n">
        <v>-74093513284.11455</v>
      </c>
      <c r="L37" s="2753" t="n">
        <v>-12284047575.70929</v>
      </c>
      <c r="M37" s="2753" t="n">
        <v>-70330142677</v>
      </c>
      <c r="N37" s="2672" t="n">
        <v>0.228172694836176</v>
      </c>
      <c r="O37" s="2672" t="n"/>
      <c r="P37" s="3900" t="n">
        <v>-79266537704.07776</v>
      </c>
      <c r="Q37" s="2753" t="n">
        <v>-74437958843.23631</v>
      </c>
      <c r="R37" s="2753" t="n">
        <v>-4828578860.841446</v>
      </c>
      <c r="S37" s="2753" t="n">
        <v>-71777043003.99998</v>
      </c>
      <c r="T37" s="2672" t="n">
        <v>0.1043438735649838</v>
      </c>
      <c r="U37" s="2672" t="n"/>
      <c r="V37" s="3900" t="n">
        <v>-84691501068.0918</v>
      </c>
      <c r="W37" s="2753" t="n">
        <v>-74502196933.85201</v>
      </c>
      <c r="X37" s="2753" t="n">
        <v>-83599907766.91774</v>
      </c>
      <c r="Y37" s="2753" t="n">
        <v>-10189304134.23979</v>
      </c>
      <c r="Z37" s="2753" t="n">
        <v>-1091593301.174057</v>
      </c>
      <c r="AA37" s="2753" t="n">
        <v>-69717757969.99998</v>
      </c>
      <c r="AB37" s="2672" t="n">
        <v>0.2147766011714707</v>
      </c>
      <c r="AC37" s="3739" t="n"/>
      <c r="AD37" s="3900" t="n"/>
      <c r="AE37" s="2753" t="n"/>
      <c r="AF37" s="2753" t="n"/>
      <c r="AG37" s="2753" t="n"/>
      <c r="AH37" s="2753" t="n"/>
      <c r="AI37" s="2753" t="n"/>
      <c r="AJ37" s="2672" t="n"/>
      <c r="AK37" s="2675" t="n"/>
      <c r="AL37" s="3900" t="n"/>
      <c r="AM37" s="2753" t="n"/>
      <c r="AN37" s="2753" t="n"/>
      <c r="AO37" s="2753" t="n"/>
      <c r="AP37" s="2753" t="n"/>
      <c r="AQ37" s="2753" t="n"/>
      <c r="AR37" s="2753" t="n"/>
      <c r="AS37" s="3901" t="n"/>
      <c r="AT37" s="2675" t="n"/>
      <c r="AU37" s="3900" t="n"/>
      <c r="AV37" s="2753" t="n"/>
      <c r="AW37" s="2753" t="n"/>
      <c r="AX37" s="2753" t="n"/>
      <c r="AY37" s="2753" t="n"/>
      <c r="AZ37" s="2753" t="n"/>
      <c r="BA37" s="3901" t="n"/>
      <c r="BB37" s="2675" t="n"/>
      <c r="BC37" s="3900" t="n"/>
      <c r="BD37" s="2753" t="n"/>
      <c r="BE37" s="2753" t="n"/>
      <c r="BF37" s="2753" t="n"/>
      <c r="BG37" s="2753" t="n"/>
      <c r="BH37" s="2753" t="n"/>
      <c r="BI37" s="3901" t="n"/>
      <c r="BJ37" s="2675" t="n"/>
      <c r="BK37" s="3900" t="n"/>
      <c r="BL37" s="2753" t="n"/>
      <c r="BM37" s="2753" t="n"/>
      <c r="BN37" s="2753" t="n"/>
      <c r="BO37" s="2753" t="n"/>
      <c r="BP37" s="2753" t="n"/>
      <c r="BQ37" s="2753" t="n"/>
      <c r="BR37" s="3901" t="n"/>
      <c r="BS37" s="2675" t="n"/>
      <c r="BT37" s="3900" t="n"/>
      <c r="BU37" s="2753" t="n"/>
      <c r="BV37" s="2753" t="n"/>
      <c r="BW37" s="2753" t="n"/>
      <c r="BX37" s="2753" t="n"/>
      <c r="BY37" s="2753" t="n"/>
      <c r="BZ37" s="3901" t="n"/>
      <c r="CA37" s="2675" t="n"/>
      <c r="CB37" s="3900" t="n"/>
      <c r="CC37" s="2753" t="n"/>
      <c r="CD37" s="2753" t="n"/>
      <c r="CE37" s="2753" t="n"/>
      <c r="CF37" s="2753" t="n"/>
      <c r="CG37" s="2753" t="n"/>
      <c r="CH37" s="3901" t="n"/>
      <c r="CI37" s="2675" t="n"/>
      <c r="CJ37" s="3900" t="n"/>
      <c r="CK37" s="2753" t="n"/>
      <c r="CL37" s="2753" t="n"/>
      <c r="CM37" s="2753" t="n"/>
      <c r="CN37" s="2753" t="n"/>
      <c r="CO37" s="2753" t="n"/>
      <c r="CP37" s="3901" t="n"/>
      <c r="CQ37" s="2675" t="n"/>
      <c r="CR37" s="2753" t="n">
        <v>-84691501068.0918</v>
      </c>
      <c r="CS37" s="2753" t="n">
        <v>-74502196933.85201</v>
      </c>
      <c r="CT37" s="2753" t="n">
        <v>-83599907766.91774</v>
      </c>
      <c r="CU37" s="2753" t="n">
        <v>-10189304134.23979</v>
      </c>
      <c r="CV37" s="2753" t="n">
        <v>-1091593301.174057</v>
      </c>
      <c r="CW37" s="2753" t="n">
        <v>-69717757969.99998</v>
      </c>
      <c r="CX37" s="3902">
        <f>IFERROR(CR37/CW37-1,"-")</f>
        <v/>
      </c>
      <c r="CY37" s="2753" t="n"/>
      <c r="CZ37" s="2753" t="n">
        <v>-75227613185.4563</v>
      </c>
      <c r="DA37" s="2753" t="n">
        <v>-83433331451.7309</v>
      </c>
      <c r="DB37" s="2753" t="n"/>
      <c r="DC37" s="2753" t="n"/>
      <c r="DD37" s="2753" t="n">
        <v>-72236255629.07774</v>
      </c>
      <c r="DE37" s="2672">
        <f>+CZ37/DD37-1</f>
        <v/>
      </c>
      <c r="DF37" s="2672">
        <f>+DA37/DD37-1</f>
        <v/>
      </c>
      <c r="DG37" s="2672">
        <f>+DB37/DD37-1</f>
        <v/>
      </c>
      <c r="DH37" s="2672">
        <f>+DC37/DD37-1</f>
        <v/>
      </c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919" t="n"/>
      <c r="DO37" s="2919" t="n"/>
      <c r="DP37" s="2919" t="n"/>
      <c r="DQ37" s="2919" t="n"/>
      <c r="DR37" s="2919" t="n"/>
      <c r="DS37" s="2919" t="n"/>
      <c r="DT37" s="2919" t="n"/>
      <c r="DU37" s="2919" t="n"/>
      <c r="DV37" s="2919" t="n"/>
      <c r="DW37" s="2919" t="n"/>
      <c r="DX37" s="2643">
        <f>(CS37-CZ37)*10^6</f>
        <v/>
      </c>
      <c r="DY37" s="2643">
        <f>(CT37-DC37)*10^6</f>
        <v/>
      </c>
      <c r="DZ37" s="2643">
        <f>(CW37-DD37)*10^6</f>
        <v/>
      </c>
      <c r="EA37" s="2919" t="n"/>
    </row>
    <row r="38">
      <c r="B38" s="211" t="inlineStr">
        <is>
          <t>Trésorerie brute (+)</t>
        </is>
      </c>
      <c r="C38" s="199" t="inlineStr">
        <is>
          <t>FLUX32</t>
        </is>
      </c>
      <c r="D38" s="3920" t="n">
        <v>6248365801.002755</v>
      </c>
      <c r="E38" s="3905" t="n">
        <v>10480615430.6387</v>
      </c>
      <c r="F38" s="3905" t="n">
        <v>-4232249629.635949</v>
      </c>
      <c r="G38" s="3905" t="n">
        <v>11911824969.40903</v>
      </c>
      <c r="H38" s="3906" t="n">
        <v>-0.4754484877800593</v>
      </c>
      <c r="I38" s="246" t="n"/>
      <c r="J38" s="3920" t="n">
        <v>4748548638.264803</v>
      </c>
      <c r="K38" s="3905" t="n">
        <v>9833006522.541834</v>
      </c>
      <c r="L38" s="3905" t="n">
        <v>-5084457884.277031</v>
      </c>
      <c r="M38" s="3905" t="n">
        <v>11469653723.45318</v>
      </c>
      <c r="N38" s="3906" t="n">
        <v>-0.5859902353847912</v>
      </c>
      <c r="O38" s="3906" t="n"/>
      <c r="P38" s="3920" t="n">
        <v>1140537704.077747</v>
      </c>
      <c r="Q38" s="3905" t="n">
        <v>9848592559.216917</v>
      </c>
      <c r="R38" s="3905" t="n">
        <v>-8708054855.13917</v>
      </c>
      <c r="S38" s="3905" t="n">
        <v>10642043003.99998</v>
      </c>
      <c r="T38" s="3906" t="n">
        <v>-0.8928271851890602</v>
      </c>
      <c r="U38" s="3906" t="n"/>
      <c r="V38" s="3920" t="n">
        <v>6068307918.791686</v>
      </c>
      <c r="W38" s="3905" t="n">
        <v>9644936296.76063</v>
      </c>
      <c r="X38" s="3905" t="n">
        <v>-563118558.378544</v>
      </c>
      <c r="Y38" s="3905" t="n">
        <v>-3576628377.968944</v>
      </c>
      <c r="Z38" s="3905" t="n">
        <v>6631426477.17023</v>
      </c>
      <c r="AA38" s="3905" t="n">
        <v>8136266750.488594</v>
      </c>
      <c r="AB38" s="3906" t="n">
        <v>-0.2541655645167636</v>
      </c>
      <c r="AC38" s="3907" t="n"/>
      <c r="AD38" s="3920" t="n"/>
      <c r="AE38" s="3905" t="n"/>
      <c r="AF38" s="3905" t="n"/>
      <c r="AG38" s="3905" t="n"/>
      <c r="AH38" s="3905" t="n"/>
      <c r="AI38" s="3905" t="n"/>
      <c r="AJ38" s="3906" t="n"/>
      <c r="AK38" s="3908" t="n"/>
      <c r="AL38" s="3920" t="n"/>
      <c r="AM38" s="3905" t="n"/>
      <c r="AN38" s="3905" t="n"/>
      <c r="AO38" s="3905" t="n"/>
      <c r="AP38" s="3905" t="n"/>
      <c r="AQ38" s="3905" t="n"/>
      <c r="AR38" s="3905" t="n"/>
      <c r="AS38" s="3909" t="n"/>
      <c r="AT38" s="3908" t="n"/>
      <c r="AU38" s="3920" t="n"/>
      <c r="AV38" s="3905" t="n"/>
      <c r="AW38" s="3905" t="n"/>
      <c r="AX38" s="3905" t="n"/>
      <c r="AY38" s="3905" t="n"/>
      <c r="AZ38" s="3905" t="n"/>
      <c r="BA38" s="3909" t="n"/>
      <c r="BB38" s="3908" t="n"/>
      <c r="BC38" s="3920" t="n"/>
      <c r="BD38" s="3905" t="n"/>
      <c r="BE38" s="3905" t="n"/>
      <c r="BF38" s="3905" t="n"/>
      <c r="BG38" s="3905" t="n"/>
      <c r="BH38" s="3905" t="n"/>
      <c r="BI38" s="3909" t="n"/>
      <c r="BJ38" s="3908" t="n"/>
      <c r="BK38" s="3920" t="n"/>
      <c r="BL38" s="3905" t="n"/>
      <c r="BM38" s="3905" t="n"/>
      <c r="BN38" s="3905" t="n"/>
      <c r="BO38" s="3905" t="n"/>
      <c r="BP38" s="3905" t="n"/>
      <c r="BQ38" s="3905" t="n"/>
      <c r="BR38" s="3909" t="n"/>
      <c r="BS38" s="3908" t="n"/>
      <c r="BT38" s="3920" t="n"/>
      <c r="BU38" s="3905" t="n"/>
      <c r="BV38" s="3905" t="n"/>
      <c r="BW38" s="3905" t="n"/>
      <c r="BX38" s="3905" t="n"/>
      <c r="BY38" s="3905" t="n"/>
      <c r="BZ38" s="3909" t="n"/>
      <c r="CA38" s="3908" t="n"/>
      <c r="CB38" s="3920" t="n"/>
      <c r="CC38" s="3905" t="n"/>
      <c r="CD38" s="3905" t="n"/>
      <c r="CE38" s="3905" t="n"/>
      <c r="CF38" s="3905" t="n"/>
      <c r="CG38" s="3905" t="n"/>
      <c r="CH38" s="3909" t="n"/>
      <c r="CI38" s="3908" t="n"/>
      <c r="CJ38" s="3920" t="n"/>
      <c r="CK38" s="3905" t="n"/>
      <c r="CL38" s="3905" t="n"/>
      <c r="CM38" s="3905" t="n"/>
      <c r="CN38" s="3905" t="n"/>
      <c r="CO38" s="3905" t="n"/>
      <c r="CP38" s="3909" t="n"/>
      <c r="CQ38" s="2675" t="n"/>
      <c r="CR38" s="2753" t="n">
        <v>6068307918.791686</v>
      </c>
      <c r="CS38" s="2753" t="n">
        <v>9644936296.76063</v>
      </c>
      <c r="CT38" s="2753" t="n">
        <v>-563118558.378544</v>
      </c>
      <c r="CU38" s="3905" t="n">
        <v>-3576628377.968944</v>
      </c>
      <c r="CV38" s="3905" t="n">
        <v>6631426477.17023</v>
      </c>
      <c r="CW38" s="2753" t="n">
        <v>8136266750.488594</v>
      </c>
      <c r="CX38" s="3910">
        <f>IFERROR(CR38/CW38-1,"-")</f>
        <v/>
      </c>
      <c r="CY38" s="2753" t="n"/>
      <c r="CZ38" s="3905" t="n">
        <v>11235000000</v>
      </c>
      <c r="DA38" s="2753" t="n">
        <v>9226912653.62538</v>
      </c>
      <c r="DB38" s="3905" t="n"/>
      <c r="DC38" s="3905" t="n"/>
      <c r="DD38" s="3905" t="n">
        <v>8174255629.077741</v>
      </c>
      <c r="DE38" s="2672">
        <f>+CZ38/DD38-1</f>
        <v/>
      </c>
      <c r="DF38" s="2672">
        <f>+DA38/DD38-1</f>
        <v/>
      </c>
      <c r="DG38" s="2672">
        <f>+DB38/DD38-1</f>
        <v/>
      </c>
      <c r="DH38" s="2672">
        <f>+DC38/DD38-1</f>
        <v/>
      </c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919" t="n"/>
      <c r="DO38" s="2919" t="n"/>
      <c r="DP38" s="2919" t="n"/>
      <c r="DQ38" s="2919" t="n"/>
      <c r="DR38" s="2919" t="n"/>
      <c r="DS38" s="2919" t="n"/>
      <c r="DT38" s="2919" t="n"/>
      <c r="DU38" s="2919" t="n"/>
      <c r="DV38" s="2919" t="n"/>
      <c r="DW38" s="2919" t="n"/>
      <c r="DX38" s="2643">
        <f>(CS38-CZ38)*10^6</f>
        <v/>
      </c>
      <c r="DY38" s="2643">
        <f>(CT38-DC38)*10^6</f>
        <v/>
      </c>
      <c r="DZ38" s="2643">
        <f>(CW38-DD38)*10^6</f>
        <v/>
      </c>
      <c r="EA38" s="2919" t="n"/>
    </row>
    <row customHeight="1" ht="18.75" r="39">
      <c r="B39" s="198" t="inlineStr">
        <is>
          <t>Trésorerie nette fin de période</t>
        </is>
      </c>
      <c r="C39" s="199" t="inlineStr">
        <is>
          <t>FLUX33</t>
        </is>
      </c>
      <c r="D39" s="3921" t="n">
        <v>-76776419775.93526</v>
      </c>
      <c r="E39" s="3922" t="n">
        <v>-63844755793.38704</v>
      </c>
      <c r="F39" s="3922" t="n">
        <v>-12931663982.54822</v>
      </c>
      <c r="G39" s="3922" t="n">
        <v>-61529696924.59097</v>
      </c>
      <c r="H39" s="3923" t="n">
        <v>0.247794538465389</v>
      </c>
      <c r="I39" s="249" t="n"/>
      <c r="J39" s="3921" t="n">
        <v>-81629012221.55902</v>
      </c>
      <c r="K39" s="3922" t="n">
        <v>-64260506761.57272</v>
      </c>
      <c r="L39" s="3922" t="n">
        <v>-17368505459.98631</v>
      </c>
      <c r="M39" s="3922" t="n">
        <v>-58860488953.54682</v>
      </c>
      <c r="N39" s="3923" t="n">
        <v>0.3868218506642258</v>
      </c>
      <c r="O39" s="2644" t="n"/>
      <c r="P39" s="3921" t="n">
        <v>-78126000000.00002</v>
      </c>
      <c r="Q39" s="3922" t="n">
        <v>-64589366284.01939</v>
      </c>
      <c r="R39" s="3922" t="n">
        <v>-13536633715.98062</v>
      </c>
      <c r="S39" s="3922" t="n">
        <v>-61135000000.00001</v>
      </c>
      <c r="T39" s="3923" t="n">
        <v>0.2779259016929747</v>
      </c>
      <c r="U39" s="2644" t="n"/>
      <c r="V39" s="3921" t="n">
        <v>-78623193149.30011</v>
      </c>
      <c r="W39" s="3922" t="n">
        <v>-64857260637.0913</v>
      </c>
      <c r="X39" s="3922" t="n">
        <v>-84163026325.29623</v>
      </c>
      <c r="Y39" s="3922" t="n">
        <v>-13765932512.20881</v>
      </c>
      <c r="Z39" s="3922" t="n">
        <v>5539833175.996124</v>
      </c>
      <c r="AA39" s="3922" t="n">
        <v>-61581491219.51139</v>
      </c>
      <c r="AB39" s="3923" t="n">
        <v>0.27673415489473</v>
      </c>
      <c r="AC39" s="3887" t="n"/>
      <c r="AD39" s="3921" t="n"/>
      <c r="AE39" s="3922" t="n"/>
      <c r="AF39" s="3922" t="n"/>
      <c r="AG39" s="3922" t="n"/>
      <c r="AH39" s="3922" t="n"/>
      <c r="AI39" s="3922" t="n"/>
      <c r="AJ39" s="3923" t="n"/>
      <c r="AK39" s="3924" t="n"/>
      <c r="AL39" s="3921" t="n"/>
      <c r="AM39" s="3922" t="n"/>
      <c r="AN39" s="3922" t="n"/>
      <c r="AO39" s="3922" t="n"/>
      <c r="AP39" s="3922" t="n"/>
      <c r="AQ39" s="3922" t="n"/>
      <c r="AR39" s="3922" t="n"/>
      <c r="AS39" s="3923" t="n"/>
      <c r="AT39" s="3924" t="n"/>
      <c r="AU39" s="3921" t="n"/>
      <c r="AV39" s="3922" t="n"/>
      <c r="AW39" s="3922" t="n"/>
      <c r="AX39" s="3922" t="n"/>
      <c r="AY39" s="3922" t="n"/>
      <c r="AZ39" s="3922" t="n"/>
      <c r="BA39" s="3923" t="n"/>
      <c r="BB39" s="3925" t="n"/>
      <c r="BC39" s="3921" t="n"/>
      <c r="BD39" s="3922" t="n"/>
      <c r="BE39" s="3922" t="n"/>
      <c r="BF39" s="3922" t="n"/>
      <c r="BG39" s="3922" t="n"/>
      <c r="BH39" s="3922" t="n"/>
      <c r="BI39" s="3923" t="n"/>
      <c r="BJ39" s="3924" t="n"/>
      <c r="BK39" s="3921" t="n"/>
      <c r="BL39" s="3922" t="n"/>
      <c r="BM39" s="3922" t="n"/>
      <c r="BN39" s="3922" t="n"/>
      <c r="BO39" s="3922" t="n"/>
      <c r="BP39" s="3922" t="n"/>
      <c r="BQ39" s="3922" t="n"/>
      <c r="BR39" s="3923" t="n"/>
      <c r="BS39" s="3924" t="n"/>
      <c r="BT39" s="3921" t="n"/>
      <c r="BU39" s="3922" t="n"/>
      <c r="BV39" s="3922" t="n"/>
      <c r="BW39" s="3922" t="n"/>
      <c r="BX39" s="3922" t="n"/>
      <c r="BY39" s="3922" t="n"/>
      <c r="BZ39" s="3923" t="n"/>
      <c r="CA39" s="3924" t="n"/>
      <c r="CB39" s="3921" t="n"/>
      <c r="CC39" s="3922" t="n"/>
      <c r="CD39" s="3922" t="n"/>
      <c r="CE39" s="3922" t="n"/>
      <c r="CF39" s="3922" t="n"/>
      <c r="CG39" s="3922" t="n"/>
      <c r="CH39" s="3923" t="n"/>
      <c r="CI39" s="3924" t="n"/>
      <c r="CJ39" s="3926" t="n"/>
      <c r="CK39" s="3922" t="n"/>
      <c r="CL39" s="3922" t="n"/>
      <c r="CM39" s="3922" t="n"/>
      <c r="CN39" s="3922" t="n"/>
      <c r="CO39" s="3922" t="n"/>
      <c r="CP39" s="3923" t="n"/>
      <c r="CQ39" s="3927" t="n"/>
      <c r="CR39" s="3885" t="n">
        <v>-78623193149.30011</v>
      </c>
      <c r="CS39" s="3885" t="n">
        <v>-64857260637.0913</v>
      </c>
      <c r="CT39" s="3885" t="n">
        <v>-84163026325.29623</v>
      </c>
      <c r="CU39" s="3885" t="n">
        <v>-13765932512.20881</v>
      </c>
      <c r="CV39" s="3885" t="n">
        <v>5539833175.996124</v>
      </c>
      <c r="CW39" s="3885" t="n">
        <v>-61581491219.51139</v>
      </c>
      <c r="CX39" s="3893">
        <f>IFERROR(CR39/CW39-1,"-")</f>
        <v/>
      </c>
      <c r="CY39" s="2753" t="n"/>
      <c r="CZ39" s="3922" t="n">
        <v>-63992613185.4563</v>
      </c>
      <c r="DA39" s="3922" t="n">
        <v>-74206418798.10551</v>
      </c>
      <c r="DB39" s="3922" t="n"/>
      <c r="DC39" s="3922" t="n"/>
      <c r="DD39" s="3922" t="n">
        <v>-64062000000</v>
      </c>
      <c r="DE39" s="3928">
        <f>+CZ39/DD39-1</f>
        <v/>
      </c>
      <c r="DF39" s="3928">
        <f>+DA39/DD39-1</f>
        <v/>
      </c>
      <c r="DG39" s="3928">
        <f>+DB39/DD39-1</f>
        <v/>
      </c>
      <c r="DH39" s="3928">
        <f>+DC39/DD39-1</f>
        <v/>
      </c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919" t="n"/>
      <c r="DO39" s="2919" t="n"/>
      <c r="DP39" s="2919" t="n"/>
      <c r="DQ39" s="2919" t="n"/>
      <c r="DR39" s="2919" t="n"/>
      <c r="DS39" s="2919" t="n"/>
      <c r="DT39" s="2919" t="n"/>
      <c r="DU39" s="2919" t="n"/>
      <c r="DV39" s="2919" t="n"/>
      <c r="DW39" s="2919" t="n"/>
      <c r="DX39" s="2643">
        <f>(CS39-CZ39)*10^6</f>
        <v/>
      </c>
      <c r="DY39" s="2643">
        <f>(CT39-DC39)*10^6</f>
        <v/>
      </c>
      <c r="DZ39" s="2643">
        <f>(CW39-DD39)*10^6</f>
        <v/>
      </c>
      <c r="EA39" s="2919" t="n"/>
    </row>
    <row customHeight="1" ht="6.75" r="40">
      <c r="J40" s="3929" t="n"/>
      <c r="K40" s="3929" t="n"/>
      <c r="L40" s="3929" t="n"/>
      <c r="M40" s="3929" t="n"/>
      <c r="N40" s="3929" t="n"/>
      <c r="O40" s="3929" t="n"/>
      <c r="P40" s="3929" t="n"/>
      <c r="Q40" s="3929" t="n"/>
      <c r="R40" s="3929" t="n"/>
      <c r="S40" s="3929" t="n"/>
      <c r="T40" s="3929" t="n"/>
      <c r="U40" s="3929" t="n"/>
      <c r="V40" s="3929" t="n"/>
      <c r="W40" s="3929" t="n"/>
      <c r="X40" s="3929" t="n"/>
      <c r="Y40" s="3929" t="n"/>
      <c r="Z40" s="3929" t="n"/>
      <c r="AA40" s="3929" t="n"/>
      <c r="AB40" s="3929" t="n"/>
      <c r="AC40" s="3929" t="n"/>
      <c r="AD40" s="3929" t="n"/>
      <c r="AE40" s="3929" t="n"/>
      <c r="AF40" s="3929" t="n"/>
      <c r="AG40" s="3929" t="n"/>
      <c r="AH40" s="3929" t="n"/>
      <c r="AI40" s="3929" t="n"/>
      <c r="AJ40" s="3929" t="n"/>
      <c r="AK40" s="3929" t="n"/>
      <c r="AL40" s="3929" t="n"/>
      <c r="AM40" s="3929" t="n"/>
      <c r="AN40" s="3929" t="n"/>
      <c r="AO40" s="3929" t="n"/>
      <c r="AP40" s="3929" t="n"/>
      <c r="AQ40" s="3929" t="n"/>
      <c r="AR40" s="3929" t="n"/>
      <c r="AS40" s="3929" t="n"/>
      <c r="AT40" s="3929" t="n"/>
      <c r="AU40" s="3929" t="n"/>
      <c r="AV40" s="3929" t="n"/>
      <c r="AW40" s="3929" t="n"/>
      <c r="AX40" s="3929" t="n"/>
      <c r="AY40" s="3929" t="n"/>
      <c r="AZ40" s="3929" t="n"/>
      <c r="BA40" s="3929" t="n"/>
      <c r="BB40" s="3930" t="n"/>
      <c r="BC40" s="3929" t="n"/>
      <c r="BD40" s="3929" t="n"/>
      <c r="BE40" s="3929" t="n"/>
      <c r="BF40" s="3929" t="n"/>
      <c r="BG40" s="3929" t="n"/>
      <c r="BH40" s="3929" t="n"/>
      <c r="BI40" s="3929" t="n"/>
      <c r="BJ40" s="3929" t="n"/>
      <c r="BK40" s="3929" t="n"/>
      <c r="BL40" s="3929" t="n"/>
      <c r="BM40" s="3929" t="n"/>
      <c r="BN40" s="3929" t="n"/>
      <c r="BO40" s="3929" t="n"/>
      <c r="BP40" s="3929" t="n"/>
      <c r="BQ40" s="3929" t="n"/>
      <c r="BR40" s="3929" t="n"/>
      <c r="BS40" s="3929" t="n"/>
      <c r="BT40" s="3929" t="n"/>
      <c r="BU40" s="3929" t="n"/>
      <c r="BV40" s="3929" t="n"/>
      <c r="BW40" s="3929" t="n"/>
      <c r="BX40" s="3929" t="n"/>
      <c r="BY40" s="3929" t="n"/>
      <c r="BZ40" s="3929" t="n"/>
      <c r="CA40" s="3929" t="n"/>
      <c r="CB40" s="3929" t="n"/>
      <c r="CC40" s="3929" t="n"/>
      <c r="CD40" s="3929" t="n"/>
      <c r="CE40" s="3929" t="n"/>
      <c r="CF40" s="3929" t="n"/>
      <c r="CG40" s="3929" t="n"/>
      <c r="CH40" s="3929" t="n"/>
      <c r="CI40" s="3929" t="n"/>
      <c r="CJ40" s="3929" t="n"/>
      <c r="CK40" s="3929" t="n"/>
      <c r="CL40" s="3929" t="n"/>
      <c r="CM40" s="3929" t="n"/>
      <c r="CN40" s="3929" t="n"/>
      <c r="CO40" s="3929" t="n"/>
      <c r="CP40" s="3929" t="n"/>
      <c r="CQ40" s="3929" t="n"/>
      <c r="CR40" s="2607" t="n"/>
      <c r="CS40" s="2728" t="n"/>
      <c r="CT40" s="2728" t="n"/>
      <c r="CU40" s="2728" t="n"/>
      <c r="CV40" s="2728" t="n"/>
      <c r="CW40" s="2728" t="n"/>
      <c r="CX40" s="3929" t="n"/>
      <c r="CY40" s="2730" t="n"/>
      <c r="CZ40" s="3030" t="n"/>
      <c r="DA40" s="3929" t="n"/>
      <c r="DB40" s="3929" t="n"/>
      <c r="DC40" s="3929" t="n"/>
      <c r="DD40" s="2783" t="n"/>
      <c r="DE40" s="2728" t="n"/>
      <c r="DF40" s="2728" t="n"/>
      <c r="DG40" s="2728" t="n"/>
      <c r="DH40" s="2728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919" t="n"/>
      <c r="DO40" s="2919" t="n"/>
      <c r="DP40" s="2919" t="n"/>
      <c r="DQ40" s="2919" t="n"/>
      <c r="DR40" s="2919" t="n"/>
      <c r="DS40" s="2919" t="n"/>
      <c r="DT40" s="2919" t="n"/>
      <c r="DU40" s="2919" t="n"/>
      <c r="DV40" s="2919" t="n"/>
      <c r="DW40" s="2919" t="n"/>
      <c r="DX40" s="2643">
        <f>(CS40-CZ40)*10^6</f>
        <v/>
      </c>
      <c r="DY40" s="2643">
        <f>(CT40-DC40)*10^6</f>
        <v/>
      </c>
      <c r="DZ40" s="2643">
        <f>(CW40-DD40)*10^6</f>
        <v/>
      </c>
      <c r="EA40" s="2919" t="n"/>
    </row>
    <row customFormat="1" customHeight="1" hidden="1" ht="15.75" outlineLevel="1" r="41" s="2606">
      <c r="B41" s="2607" t="n"/>
      <c r="C41" s="3931" t="n"/>
      <c r="J41" s="2607" t="n"/>
      <c r="K41" s="2607" t="n"/>
      <c r="L41" s="2607" t="n"/>
      <c r="M41" s="2607" t="n"/>
      <c r="N41" s="2607" t="n"/>
      <c r="O41" s="2607" t="n"/>
      <c r="P41" s="2607" t="n"/>
      <c r="Q41" s="2607" t="n"/>
      <c r="R41" s="2607" t="n"/>
      <c r="S41" s="2607" t="n"/>
      <c r="T41" s="2607" t="n"/>
      <c r="U41" s="2607" t="n"/>
      <c r="V41" s="2607" t="n"/>
      <c r="W41" s="2607" t="n"/>
      <c r="X41" s="2607" t="n"/>
      <c r="Y41" s="2607" t="n"/>
      <c r="Z41" s="2607" t="n"/>
      <c r="AA41" s="2607" t="n"/>
      <c r="AB41" s="2607" t="n"/>
      <c r="AC41" s="2607" t="n"/>
      <c r="AD41" s="2607" t="n"/>
      <c r="AE41" s="2607" t="n"/>
      <c r="AF41" s="2607" t="n"/>
      <c r="AG41" s="2607" t="n"/>
      <c r="AH41" s="2607" t="n"/>
      <c r="AI41" s="2607" t="n"/>
      <c r="AJ41" s="2607" t="n"/>
      <c r="AK41" s="2607" t="n"/>
      <c r="AL41" s="2607" t="n"/>
      <c r="AM41" s="2607" t="n"/>
      <c r="AN41" s="2607" t="n"/>
      <c r="AO41" s="2607" t="n"/>
      <c r="AP41" s="2607" t="n"/>
      <c r="AQ41" s="2607" t="n"/>
      <c r="AR41" s="2607" t="n"/>
      <c r="AS41" s="2607" t="n"/>
      <c r="AT41" s="2607" t="n"/>
      <c r="AU41" s="2607" t="n"/>
      <c r="AV41" s="2607" t="n"/>
      <c r="AW41" s="2607" t="n"/>
      <c r="AX41" s="2607" t="n"/>
      <c r="AY41" s="2607" t="n"/>
      <c r="AZ41" s="2607" t="n"/>
      <c r="BA41" s="2607" t="n"/>
      <c r="BB41" s="3932" t="n"/>
      <c r="BC41" s="2607" t="n"/>
      <c r="BD41" s="2607" t="n"/>
      <c r="BE41" s="2607" t="n"/>
      <c r="BF41" s="2607" t="n"/>
      <c r="BG41" s="2607" t="n"/>
      <c r="BH41" s="2607" t="n"/>
      <c r="BI41" s="190" t="n"/>
      <c r="BJ41" s="2607" t="n"/>
      <c r="BK41" s="2607" t="n"/>
      <c r="BL41" s="2607" t="n"/>
      <c r="BM41" s="2607" t="n"/>
      <c r="BN41" s="2607" t="n"/>
      <c r="BO41" s="2607" t="n"/>
      <c r="BP41" s="2607" t="n"/>
      <c r="BQ41" s="2607" t="n"/>
      <c r="BR41" s="2607" t="n"/>
      <c r="BS41" s="2607" t="n"/>
      <c r="BT41" s="2607" t="n"/>
      <c r="BU41" s="2607" t="n"/>
      <c r="BV41" s="2607" t="n"/>
      <c r="BW41" s="2607" t="n"/>
      <c r="BX41" s="2607" t="n"/>
      <c r="BY41" s="2607" t="n"/>
      <c r="BZ41" s="2607" t="n"/>
      <c r="CA41" s="2607" t="n"/>
      <c r="CB41" s="2607" t="n"/>
      <c r="CC41" s="2607" t="n"/>
      <c r="CD41" s="2607" t="n"/>
      <c r="CE41" s="2607" t="n"/>
      <c r="CF41" s="2607" t="n"/>
      <c r="CG41" s="2607" t="n"/>
      <c r="CH41" s="2607" t="n"/>
      <c r="CI41" s="2607" t="n"/>
      <c r="CJ41" s="2607" t="n"/>
      <c r="CK41" s="2607" t="n"/>
      <c r="CL41" s="2607" t="n"/>
      <c r="CM41" s="2607" t="n"/>
      <c r="CN41" s="2607" t="n"/>
      <c r="CO41" s="2607" t="n"/>
      <c r="CP41" s="2607" t="n"/>
      <c r="CQ41" s="2607" t="n"/>
      <c r="CR41" s="3933">
        <f>(-55594830000+CR35)/1000000-CR39/1000000</f>
        <v/>
      </c>
      <c r="CS41" s="2607" t="n"/>
      <c r="CT41" s="2607" t="n"/>
      <c r="CU41" s="3934" t="n"/>
      <c r="CV41" s="3934" t="n"/>
      <c r="CW41" s="2607" t="n"/>
      <c r="CX41" s="190" t="n"/>
      <c r="CZ41" s="2783" t="n"/>
      <c r="DA41" s="2607" t="n"/>
      <c r="DB41" s="2607" t="n"/>
      <c r="DC41" s="2607" t="n"/>
      <c r="DD41" s="2783" t="n"/>
      <c r="DE41" s="2607" t="n"/>
      <c r="DF41" s="190" t="n"/>
      <c r="DG41" s="190" t="n"/>
      <c r="DH41" s="2607" t="n"/>
      <c r="DJ41" s="2652" t="n"/>
      <c r="DK41" s="2652" t="n"/>
      <c r="DL41" s="2652" t="n"/>
      <c r="DM41" s="2652" t="n"/>
      <c r="DN41" s="2919" t="n"/>
      <c r="DO41" s="2919" t="n"/>
      <c r="DP41" s="2919" t="n"/>
      <c r="DQ41" s="2919" t="n"/>
      <c r="DR41" s="2919" t="n"/>
      <c r="DS41" s="2919" t="n"/>
      <c r="DT41" s="2919" t="n"/>
      <c r="DU41" s="2919" t="n"/>
      <c r="DV41" s="2919" t="n"/>
      <c r="DW41" s="2919" t="n"/>
      <c r="DX41" s="2847">
        <f>(CS41-CZ41)*10^6</f>
        <v/>
      </c>
      <c r="DY41" s="2847">
        <f>(CT41-DC41)*10^6</f>
        <v/>
      </c>
      <c r="DZ41" s="2847">
        <f>(CW41-DD41)*10^6</f>
        <v/>
      </c>
      <c r="EA41" s="2919" t="n"/>
    </row>
    <row customHeight="1" hidden="1" ht="15" outlineLevel="1" r="42">
      <c r="B42" s="2776" t="inlineStr">
        <is>
          <t>ebitda</t>
        </is>
      </c>
      <c r="J42" s="2776" t="n"/>
      <c r="K42" s="2776" t="n"/>
      <c r="L42" s="2776" t="n"/>
      <c r="M42" s="2776" t="n"/>
      <c r="N42" s="2776" t="n"/>
      <c r="O42" s="2776" t="n"/>
      <c r="P42" s="2776" t="n"/>
      <c r="Q42" s="2776" t="n"/>
      <c r="R42" s="2776" t="n"/>
      <c r="S42" s="2776" t="n"/>
      <c r="T42" s="2776" t="n"/>
      <c r="U42" s="2776" t="n"/>
      <c r="V42" s="2776" t="n"/>
      <c r="W42" s="2776" t="n"/>
      <c r="X42" s="2776" t="n"/>
      <c r="Y42" s="2776" t="n"/>
      <c r="Z42" s="2776" t="n"/>
      <c r="AA42" s="2776" t="n"/>
      <c r="AB42" s="2776" t="n"/>
      <c r="AC42" s="2776" t="n"/>
      <c r="AD42" s="2776" t="n"/>
      <c r="AE42" s="2776" t="n"/>
      <c r="AF42" s="2776" t="n"/>
      <c r="AG42" s="2776" t="n"/>
      <c r="AH42" s="2776" t="n"/>
      <c r="AI42" s="2776" t="n"/>
      <c r="AJ42" s="2776" t="n"/>
      <c r="AK42" s="2776" t="n"/>
      <c r="AL42" s="2776" t="n"/>
      <c r="AM42" s="2776" t="n"/>
      <c r="AN42" s="2776" t="n"/>
      <c r="AO42" s="2776" t="n"/>
      <c r="AP42" s="2776" t="n"/>
      <c r="AQ42" s="2776" t="n"/>
      <c r="AR42" s="2776" t="n"/>
      <c r="AS42" s="2776" t="n"/>
      <c r="AT42" s="2776" t="n"/>
      <c r="AU42" s="2776" t="n"/>
      <c r="AV42" s="2776" t="n"/>
      <c r="AW42" s="2776" t="n"/>
      <c r="AX42" s="2776" t="n"/>
      <c r="AY42" s="2776" t="n"/>
      <c r="AZ42" s="2776" t="n"/>
      <c r="BA42" s="2776" t="n"/>
      <c r="BB42" s="2776" t="n"/>
      <c r="BC42" s="2776" t="n"/>
      <c r="BD42" s="2776" t="n"/>
      <c r="BE42" s="2776" t="n"/>
      <c r="BF42" s="2776" t="n"/>
      <c r="BG42" s="2776" t="n"/>
      <c r="BH42" s="2776" t="n"/>
      <c r="BI42" s="296" t="n"/>
      <c r="BJ42" s="2776" t="n"/>
      <c r="BK42" s="2776" t="n"/>
      <c r="BL42" s="2776" t="n"/>
      <c r="BM42" s="2776" t="n"/>
      <c r="BN42" s="2776" t="n"/>
      <c r="BO42" s="2776" t="n"/>
      <c r="BP42" s="2776" t="n"/>
      <c r="BQ42" s="2776" t="n"/>
      <c r="BR42" s="2776" t="n"/>
      <c r="BS42" s="2776" t="n"/>
      <c r="BT42" s="2776" t="n"/>
      <c r="BU42" s="2776" t="n"/>
      <c r="BV42" s="2776" t="n"/>
      <c r="BW42" s="2776" t="n"/>
      <c r="BX42" s="2776" t="n"/>
      <c r="BY42" s="2776" t="n"/>
      <c r="BZ42" s="2776" t="n"/>
      <c r="CA42" s="2776" t="n"/>
      <c r="CB42" s="2776" t="n"/>
      <c r="CC42" s="2776" t="n"/>
      <c r="CD42" s="2776" t="n"/>
      <c r="CE42" s="2776" t="n"/>
      <c r="CF42" s="2776" t="n"/>
      <c r="CG42" s="2776" t="n"/>
      <c r="CH42" s="2776" t="n"/>
      <c r="CI42" s="2776" t="n"/>
      <c r="CJ42" s="2776" t="n"/>
      <c r="CK42" s="2776" t="n"/>
      <c r="CL42" s="2776" t="n"/>
      <c r="CM42" s="2776" t="n"/>
      <c r="CN42" s="2776" t="n"/>
      <c r="CO42" s="2776" t="n"/>
      <c r="CP42" s="2776" t="n"/>
      <c r="CQ42" s="2776" t="n"/>
      <c r="CR42" s="2772">
        <f>CR7/1000000-'P&amp;L conso'!CR31</f>
        <v/>
      </c>
      <c r="CS42" s="3935" t="n"/>
      <c r="CT42" s="3935" t="n"/>
      <c r="CU42" s="321" t="n"/>
      <c r="CV42" s="321" t="n"/>
      <c r="CW42" s="3936" t="n"/>
      <c r="CY42" s="2730" t="n"/>
      <c r="DA42" s="2606" t="n"/>
      <c r="DB42" s="2730" t="n"/>
      <c r="DC42" s="2730" t="n"/>
      <c r="DE42" s="2730" t="n"/>
      <c r="DF42" s="191" t="n"/>
      <c r="DH42" s="2730" t="n"/>
      <c r="DJ42" s="2652" t="n"/>
      <c r="DK42" s="2652" t="n"/>
      <c r="DL42" s="2652" t="n"/>
      <c r="DM42" s="2652" t="n"/>
      <c r="DN42" s="2919" t="n"/>
      <c r="DO42" s="2919" t="n"/>
      <c r="DP42" s="2919" t="n"/>
      <c r="DQ42" s="2919" t="n"/>
      <c r="DR42" s="2919" t="n"/>
      <c r="DS42" s="2919" t="n"/>
      <c r="DT42" s="2919" t="n"/>
      <c r="DU42" s="2919" t="n"/>
      <c r="DV42" s="2919" t="n"/>
      <c r="DW42" s="2919" t="n"/>
      <c r="DX42" s="2847">
        <f>(CS42-CZ42)*10^6</f>
        <v/>
      </c>
      <c r="DY42" s="2847">
        <f>(CT42-DC42)*10^6</f>
        <v/>
      </c>
      <c r="DZ42" s="2847">
        <f>(CW42-DD42)*10^6</f>
        <v/>
      </c>
      <c r="EA42" s="2919" t="n"/>
    </row>
    <row customHeight="1" hidden="1" ht="15" outlineLevel="1" r="43">
      <c r="B43" s="2776" t="inlineStr">
        <is>
          <t>provisions</t>
        </is>
      </c>
      <c r="J43" s="2776" t="n"/>
      <c r="K43" s="2776" t="n"/>
      <c r="L43" s="2776" t="n"/>
      <c r="M43" s="2776" t="n"/>
      <c r="N43" s="2776" t="n"/>
      <c r="O43" s="2776" t="n"/>
      <c r="P43" s="2776" t="n"/>
      <c r="Q43" s="2776" t="n"/>
      <c r="R43" s="2776" t="n"/>
      <c r="S43" s="2776" t="n"/>
      <c r="T43" s="2776" t="n"/>
      <c r="U43" s="2776" t="n"/>
      <c r="V43" s="2776" t="n"/>
      <c r="W43" s="2776" t="n"/>
      <c r="X43" s="2776" t="n"/>
      <c r="Y43" s="2776" t="n"/>
      <c r="Z43" s="2776" t="n"/>
      <c r="AA43" s="2776" t="n"/>
      <c r="AB43" s="2776" t="n"/>
      <c r="AC43" s="2776" t="n"/>
      <c r="AD43" s="2776" t="n"/>
      <c r="AE43" s="2776" t="n"/>
      <c r="AF43" s="2776" t="n"/>
      <c r="AG43" s="2776" t="n"/>
      <c r="AH43" s="2776" t="n"/>
      <c r="AI43" s="2776" t="n"/>
      <c r="AJ43" s="2776" t="n"/>
      <c r="AK43" s="2776" t="n"/>
      <c r="AL43" s="2776" t="n"/>
      <c r="AM43" s="2776" t="n"/>
      <c r="AN43" s="2776" t="n"/>
      <c r="AO43" s="2776" t="n"/>
      <c r="AP43" s="2776" t="n"/>
      <c r="AQ43" s="2776" t="n"/>
      <c r="AR43" s="2776" t="n"/>
      <c r="AS43" s="2776" t="n"/>
      <c r="AT43" s="2776" t="n"/>
      <c r="AU43" s="2776" t="n"/>
      <c r="AV43" s="2776" t="n"/>
      <c r="AW43" s="2776" t="n"/>
      <c r="AX43" s="2776" t="n"/>
      <c r="AY43" s="2776" t="n"/>
      <c r="AZ43" s="2776" t="n"/>
      <c r="BA43" s="2776" t="n"/>
      <c r="BB43" s="2776" t="n"/>
      <c r="BC43" s="2776" t="n"/>
      <c r="BD43" s="2776" t="n"/>
      <c r="BE43" s="2776" t="n"/>
      <c r="BF43" s="2776" t="n"/>
      <c r="BG43" s="2776" t="n"/>
      <c r="BH43" s="2776" t="n"/>
      <c r="BI43" s="296" t="n"/>
      <c r="BJ43" s="2776" t="n"/>
      <c r="BK43" s="2776" t="n"/>
      <c r="BL43" s="2776" t="n"/>
      <c r="BM43" s="2776" t="n"/>
      <c r="BN43" s="2776" t="n"/>
      <c r="BO43" s="2776" t="n"/>
      <c r="BP43" s="2776" t="n"/>
      <c r="BQ43" s="2776" t="n"/>
      <c r="BR43" s="2776" t="n"/>
      <c r="BS43" s="2776" t="n"/>
      <c r="BT43" s="2776" t="n"/>
      <c r="BU43" s="2776" t="n"/>
      <c r="BV43" s="2776" t="n"/>
      <c r="BW43" s="2776" t="n"/>
      <c r="BX43" s="2776" t="n"/>
      <c r="BY43" s="2776" t="n"/>
      <c r="BZ43" s="2776" t="n"/>
      <c r="CA43" s="2776" t="n"/>
      <c r="CB43" s="2776" t="n"/>
      <c r="CC43" s="2776" t="n"/>
      <c r="CD43" s="2776" t="n"/>
      <c r="CE43" s="2776" t="n"/>
      <c r="CF43" s="2776" t="n"/>
      <c r="CG43" s="2776" t="n"/>
      <c r="CH43" s="2776" t="n"/>
      <c r="CI43" s="2776" t="n"/>
      <c r="CJ43" s="2776" t="n"/>
      <c r="CK43" s="2776" t="n"/>
      <c r="CL43" s="2776" t="n"/>
      <c r="CM43" s="2776" t="n"/>
      <c r="CN43" s="2776" t="n"/>
      <c r="CO43" s="2776" t="n"/>
      <c r="CP43" s="2776" t="n"/>
      <c r="CQ43" s="2776" t="n"/>
      <c r="CR43" s="3937">
        <f>CR9/1000000-'Opex Consolidés'!CR184</f>
        <v/>
      </c>
      <c r="CS43" s="3935" t="n">
        <v>-60.937851</v>
      </c>
      <c r="CT43" s="3935" t="n"/>
      <c r="CU43" s="3936" t="n"/>
      <c r="CV43" s="3936" t="n"/>
      <c r="CW43" s="3936" t="n"/>
      <c r="CX43" s="340" t="n"/>
      <c r="CY43" s="3936" t="n"/>
      <c r="CZ43" s="3938" t="n"/>
      <c r="DA43" s="3939" t="n"/>
      <c r="DB43" s="3936" t="n"/>
      <c r="DC43" s="3936" t="n"/>
      <c r="DD43" s="3938" t="n"/>
      <c r="DE43" s="2730" t="n"/>
      <c r="DF43" s="191" t="n"/>
      <c r="DH43" s="2730" t="n"/>
      <c r="DJ43" s="2919" t="n"/>
      <c r="DK43" s="2919" t="n"/>
      <c r="DL43" s="2919" t="n"/>
      <c r="DM43" s="2919" t="n"/>
      <c r="DN43" s="2919" t="n"/>
      <c r="DO43" s="2919" t="n"/>
      <c r="DP43" s="2919" t="n"/>
      <c r="DQ43" s="2919" t="n"/>
      <c r="DR43" s="2919" t="n"/>
      <c r="DS43" s="2919" t="n"/>
      <c r="DT43" s="2919" t="n"/>
      <c r="DU43" s="2919" t="n"/>
      <c r="DV43" s="2919" t="n"/>
      <c r="DW43" s="2919" t="n"/>
      <c r="DX43" s="2847">
        <f>(CS43-CZ43)*10^6</f>
        <v/>
      </c>
      <c r="DY43" s="2847">
        <f>(CT43-DC43)*10^6</f>
        <v/>
      </c>
      <c r="DZ43" s="2847">
        <f>(CW43-DD43)*10^6</f>
        <v/>
      </c>
      <c r="EA43" s="2919" t="n"/>
    </row>
    <row customHeight="1" hidden="1" ht="15" outlineLevel="1" r="44">
      <c r="B44" s="2776" t="inlineStr">
        <is>
          <t>capex</t>
        </is>
      </c>
      <c r="J44" s="2776" t="n"/>
      <c r="K44" s="2776" t="n"/>
      <c r="L44" s="2776" t="n"/>
      <c r="M44" s="2776" t="n"/>
      <c r="N44" s="2776" t="n"/>
      <c r="O44" s="2776" t="n"/>
      <c r="P44" s="2776" t="n"/>
      <c r="Q44" s="2776" t="n"/>
      <c r="R44" s="2776" t="n"/>
      <c r="S44" s="2776" t="n"/>
      <c r="T44" s="2776" t="n"/>
      <c r="U44" s="2776" t="n"/>
      <c r="V44" s="2776" t="n"/>
      <c r="W44" s="2776" t="n"/>
      <c r="X44" s="2776" t="n"/>
      <c r="Y44" s="2776" t="n"/>
      <c r="Z44" s="2776" t="n"/>
      <c r="AA44" s="2776" t="n"/>
      <c r="AB44" s="2776" t="n"/>
      <c r="AC44" s="2776" t="n"/>
      <c r="AD44" s="2776" t="n"/>
      <c r="AE44" s="2776" t="n"/>
      <c r="AF44" s="2776" t="n"/>
      <c r="AG44" s="2776" t="n"/>
      <c r="AH44" s="2776" t="n"/>
      <c r="AI44" s="2776" t="n"/>
      <c r="AJ44" s="2776" t="n"/>
      <c r="AK44" s="2776" t="n"/>
      <c r="AL44" s="2776" t="n"/>
      <c r="AM44" s="2776" t="n"/>
      <c r="AN44" s="2776" t="n"/>
      <c r="AO44" s="2776" t="n"/>
      <c r="AP44" s="2776" t="n"/>
      <c r="AQ44" s="2776" t="n"/>
      <c r="AR44" s="2776" t="n"/>
      <c r="AS44" s="2776" t="n"/>
      <c r="AT44" s="2776" t="n"/>
      <c r="AU44" s="2776" t="n"/>
      <c r="AV44" s="2776" t="n"/>
      <c r="AW44" s="2776" t="n"/>
      <c r="AX44" s="2776" t="n"/>
      <c r="AY44" s="2776" t="n"/>
      <c r="AZ44" s="2776" t="n"/>
      <c r="BA44" s="2776" t="n"/>
      <c r="BB44" s="2776" t="n"/>
      <c r="BC44" s="2776" t="n"/>
      <c r="BD44" s="2776" t="n"/>
      <c r="BE44" s="2776" t="n"/>
      <c r="BF44" s="2776" t="n"/>
      <c r="BG44" s="2776" t="n"/>
      <c r="BH44" s="2776" t="n"/>
      <c r="BI44" s="296" t="n"/>
      <c r="BJ44" s="2776" t="n"/>
      <c r="BK44" s="2776" t="n"/>
      <c r="BL44" s="2776" t="n"/>
      <c r="BM44" s="2776" t="n"/>
      <c r="BN44" s="2776" t="n"/>
      <c r="BO44" s="2776" t="n"/>
      <c r="BP44" s="2776" t="n"/>
      <c r="BQ44" s="2776" t="n"/>
      <c r="BR44" s="2776" t="n"/>
      <c r="BS44" s="2776" t="n"/>
      <c r="BT44" s="2776" t="n"/>
      <c r="BU44" s="2776" t="n"/>
      <c r="BV44" s="2776" t="n"/>
      <c r="BW44" s="2776" t="n"/>
      <c r="BX44" s="2776" t="n"/>
      <c r="BY44" s="2776" t="n"/>
      <c r="BZ44" s="2776" t="n"/>
      <c r="CA44" s="2776" t="n"/>
      <c r="CB44" s="2776" t="n"/>
      <c r="CC44" s="2776" t="n"/>
      <c r="CD44" s="2776" t="n"/>
      <c r="CE44" s="2776" t="n"/>
      <c r="CF44" s="2776" t="n"/>
      <c r="CG44" s="2776" t="n"/>
      <c r="CH44" s="2776" t="n"/>
      <c r="CI44" s="2776" t="n"/>
      <c r="CJ44" s="2776" t="n"/>
      <c r="CK44" s="2776" t="n"/>
      <c r="CL44" s="2776" t="n"/>
      <c r="CM44" s="2776" t="n"/>
      <c r="CN44" s="2776" t="n"/>
      <c r="CO44" s="2776" t="n"/>
      <c r="CP44" s="2776" t="n"/>
      <c r="CQ44" s="2776" t="n"/>
      <c r="CR44" s="3937">
        <f>CR15/1000000+'Capex Consolidés'!CR7</f>
        <v/>
      </c>
      <c r="CS44" s="3935" t="n"/>
      <c r="CT44" s="3935" t="n"/>
      <c r="DA44" s="2606" t="n"/>
      <c r="DF44" s="191" t="n"/>
      <c r="DJ44" s="2919" t="n"/>
      <c r="DK44" s="2919" t="n"/>
      <c r="DL44" s="2919" t="n"/>
      <c r="DM44" s="2919" t="n"/>
      <c r="DN44" s="2919" t="n"/>
      <c r="DO44" s="2919" t="n"/>
      <c r="DP44" s="2919" t="n"/>
      <c r="DQ44" s="2919" t="n"/>
      <c r="DR44" s="2919" t="n"/>
      <c r="DS44" s="2919" t="n"/>
      <c r="DT44" s="2919" t="n"/>
      <c r="DU44" s="2919" t="n"/>
      <c r="DV44" s="2919" t="n"/>
      <c r="DW44" s="2919" t="n"/>
      <c r="DX44" s="2847">
        <f>(CS44-CZ44)*10^6</f>
        <v/>
      </c>
      <c r="DY44" s="2847">
        <f>(CT44-DC44)*10^6</f>
        <v/>
      </c>
      <c r="DZ44" s="2847">
        <f>(CW44-DD44)*10^6</f>
        <v/>
      </c>
      <c r="EA44" s="2919" t="n"/>
    </row>
    <row customHeight="1" hidden="1" ht="15" outlineLevel="1" r="45">
      <c r="B45" s="2776" t="inlineStr">
        <is>
          <t>cffo</t>
        </is>
      </c>
      <c r="C45" s="221" t="n"/>
      <c r="D45" s="74" t="n"/>
      <c r="E45" s="74" t="n"/>
      <c r="F45" s="74" t="n"/>
      <c r="G45" s="74" t="n"/>
      <c r="H45" s="74" t="n"/>
      <c r="I45" s="74" t="n"/>
      <c r="J45" s="2776" t="n"/>
      <c r="K45" s="2776" t="n"/>
      <c r="L45" s="2776" t="n"/>
      <c r="M45" s="2776" t="n"/>
      <c r="N45" s="2776" t="n"/>
      <c r="O45" s="2776" t="n"/>
      <c r="P45" s="2776" t="n"/>
      <c r="Q45" s="2776" t="n"/>
      <c r="R45" s="2776" t="n"/>
      <c r="S45" s="2776" t="n"/>
      <c r="T45" s="2776" t="n"/>
      <c r="U45" s="2776" t="n"/>
      <c r="V45" s="2776" t="n"/>
      <c r="W45" s="2776" t="n"/>
      <c r="X45" s="2776" t="n"/>
      <c r="Y45" s="2776" t="n"/>
      <c r="Z45" s="2776" t="n"/>
      <c r="AA45" s="2776" t="n"/>
      <c r="AB45" s="2776" t="n"/>
      <c r="AC45" s="2776" t="n"/>
      <c r="AD45" s="2776" t="n"/>
      <c r="AE45" s="2776" t="n"/>
      <c r="AF45" s="2776" t="n"/>
      <c r="AG45" s="2776" t="n"/>
      <c r="AH45" s="2776" t="n"/>
      <c r="AI45" s="2776" t="n"/>
      <c r="AJ45" s="2776" t="n"/>
      <c r="AK45" s="2776" t="n"/>
      <c r="AL45" s="2776" t="n"/>
      <c r="AM45" s="2776" t="n"/>
      <c r="AN45" s="2776" t="n"/>
      <c r="AO45" s="2776" t="n"/>
      <c r="AP45" s="2776" t="n"/>
      <c r="AQ45" s="2776" t="n"/>
      <c r="AR45" s="2776" t="n"/>
      <c r="AS45" s="2776" t="n"/>
      <c r="AT45" s="2776" t="n"/>
      <c r="AU45" s="2776" t="n"/>
      <c r="AV45" s="2776" t="n"/>
      <c r="AW45" s="2776" t="n"/>
      <c r="AX45" s="2776" t="n"/>
      <c r="AY45" s="2776" t="n"/>
      <c r="AZ45" s="2776" t="n"/>
      <c r="BA45" s="2776" t="n"/>
      <c r="BB45" s="2776" t="n"/>
      <c r="BC45" s="2776" t="n"/>
      <c r="BD45" s="2776" t="n"/>
      <c r="BE45" s="2776" t="n"/>
      <c r="BF45" s="2776" t="n"/>
      <c r="BG45" s="2776" t="n"/>
      <c r="BH45" s="2776" t="n"/>
      <c r="BI45" s="296" t="n"/>
      <c r="BJ45" s="2776" t="n"/>
      <c r="BK45" s="2776" t="n"/>
      <c r="BL45" s="2776" t="n"/>
      <c r="BM45" s="2776" t="n"/>
      <c r="BN45" s="2776" t="n"/>
      <c r="BO45" s="2776" t="n"/>
      <c r="BP45" s="2776" t="n"/>
      <c r="BQ45" s="2776" t="n"/>
      <c r="BR45" s="2776" t="n"/>
      <c r="BS45" s="2776" t="n"/>
      <c r="BT45" s="2776" t="n"/>
      <c r="BU45" s="2776" t="n"/>
      <c r="BV45" s="2776" t="n"/>
      <c r="BW45" s="2776" t="n"/>
      <c r="BX45" s="2776" t="n"/>
      <c r="BY45" s="2776" t="n"/>
      <c r="BZ45" s="2776" t="n"/>
      <c r="CA45" s="2776" t="n"/>
      <c r="CB45" s="2776" t="n"/>
      <c r="CC45" s="2776" t="n"/>
      <c r="CD45" s="2776" t="n"/>
      <c r="CE45" s="2776" t="n"/>
      <c r="CF45" s="2776" t="n"/>
      <c r="CG45" s="2776" t="n"/>
      <c r="CH45" s="2776" t="n"/>
      <c r="CI45" s="2776" t="n"/>
      <c r="CJ45" s="2776" t="n"/>
      <c r="CK45" s="2776" t="n"/>
      <c r="CL45" s="2776" t="n"/>
      <c r="CM45" s="2776" t="n"/>
      <c r="CN45" s="2776" t="n"/>
      <c r="CO45" s="2776" t="n"/>
      <c r="CP45" s="2776" t="n"/>
      <c r="CQ45" s="2776" t="n"/>
      <c r="CR45" s="3940">
        <f>CR22/1000000-'Réalisé de trésorerie'!E36</f>
        <v/>
      </c>
      <c r="CS45" s="3935" t="n"/>
      <c r="CT45" s="3935">
        <f>1548000000-CR33</f>
        <v/>
      </c>
      <c r="DA45" s="2606" t="n"/>
      <c r="DF45" s="191" t="n"/>
      <c r="DJ45" s="2919" t="n"/>
      <c r="DK45" s="2919" t="n"/>
      <c r="DL45" s="2919" t="n"/>
      <c r="DM45" s="2919" t="n"/>
      <c r="DN45" s="2919" t="n"/>
      <c r="DO45" s="2919" t="n"/>
      <c r="DP45" s="2919" t="n"/>
      <c r="DQ45" s="2919" t="n"/>
      <c r="DR45" s="2919" t="n"/>
      <c r="DS45" s="2919" t="n"/>
      <c r="DT45" s="2919" t="n"/>
      <c r="DU45" s="2919" t="n"/>
      <c r="DV45" s="2919" t="n"/>
      <c r="DW45" s="2919" t="n"/>
      <c r="DX45" s="2847">
        <f>(CS45-CZ45)*10^6</f>
        <v/>
      </c>
      <c r="DY45" s="2847">
        <f>(CT45-DC45)*10^6</f>
        <v/>
      </c>
      <c r="DZ45" s="2847">
        <f>(CW45-DD45)*10^6</f>
        <v/>
      </c>
      <c r="EA45" s="2919" t="n"/>
    </row>
    <row customHeight="1" hidden="1" ht="15" outlineLevel="1" r="46">
      <c r="B46" s="2776" t="inlineStr">
        <is>
          <t>interet</t>
        </is>
      </c>
      <c r="J46" s="2776" t="n"/>
      <c r="K46" s="2776" t="n"/>
      <c r="L46" s="2776" t="n"/>
      <c r="M46" s="2776" t="n"/>
      <c r="N46" s="2776" t="n"/>
      <c r="O46" s="2776" t="n"/>
      <c r="P46" s="2776" t="n"/>
      <c r="Q46" s="2776" t="n"/>
      <c r="R46" s="2776" t="n"/>
      <c r="S46" s="2776" t="n"/>
      <c r="T46" s="2776" t="n"/>
      <c r="U46" s="2776" t="n"/>
      <c r="V46" s="2776" t="n"/>
      <c r="W46" s="2776" t="n"/>
      <c r="X46" s="2776" t="n"/>
      <c r="Y46" s="2776" t="n"/>
      <c r="Z46" s="2776" t="n"/>
      <c r="AA46" s="2776" t="n"/>
      <c r="AB46" s="2776" t="n"/>
      <c r="AC46" s="2776" t="n"/>
      <c r="AD46" s="2776" t="n"/>
      <c r="AE46" s="2776" t="n"/>
      <c r="AF46" s="2776" t="n"/>
      <c r="AG46" s="2776" t="n"/>
      <c r="AH46" s="2776" t="n"/>
      <c r="AI46" s="2776" t="n"/>
      <c r="AJ46" s="2776" t="n"/>
      <c r="AK46" s="2776" t="n"/>
      <c r="AL46" s="2776" t="n"/>
      <c r="AM46" s="2776" t="n"/>
      <c r="AN46" s="2776" t="n"/>
      <c r="AO46" s="2776" t="n"/>
      <c r="AP46" s="2776" t="n"/>
      <c r="AQ46" s="2776" t="n"/>
      <c r="AR46" s="2776" t="n"/>
      <c r="AS46" s="2776" t="n"/>
      <c r="AT46" s="2776" t="n"/>
      <c r="AU46" s="2776" t="n"/>
      <c r="AV46" s="2776" t="n"/>
      <c r="AW46" s="2776" t="n"/>
      <c r="AX46" s="2776" t="n"/>
      <c r="AY46" s="2776" t="n"/>
      <c r="AZ46" s="2776" t="n"/>
      <c r="BA46" s="2776" t="n"/>
      <c r="BB46" s="2776" t="n"/>
      <c r="BC46" s="2776" t="n"/>
      <c r="BD46" s="2776" t="n"/>
      <c r="BE46" s="2776" t="n"/>
      <c r="BF46" s="2776" t="n"/>
      <c r="BG46" s="2776" t="n"/>
      <c r="BH46" s="2776" t="n"/>
      <c r="BI46" s="296" t="n"/>
      <c r="BJ46" s="2776" t="n"/>
      <c r="BK46" s="2776" t="n"/>
      <c r="BL46" s="2776" t="n"/>
      <c r="BM46" s="2776" t="n"/>
      <c r="BN46" s="2776" t="n"/>
      <c r="BO46" s="2776" t="n"/>
      <c r="BP46" s="2776" t="n"/>
      <c r="BQ46" s="2776" t="n"/>
      <c r="BR46" s="2776" t="n"/>
      <c r="BS46" s="2776" t="n"/>
      <c r="BT46" s="2776" t="n"/>
      <c r="BU46" s="2776" t="n"/>
      <c r="BV46" s="2776" t="n"/>
      <c r="BW46" s="2776" t="n"/>
      <c r="BX46" s="2776" t="n"/>
      <c r="BY46" s="2776" t="n"/>
      <c r="BZ46" s="2776" t="n"/>
      <c r="CA46" s="2776" t="n"/>
      <c r="CB46" s="2776" t="n"/>
      <c r="CC46" s="2776" t="n"/>
      <c r="CD46" s="2776" t="n"/>
      <c r="CE46" s="2776" t="n"/>
      <c r="CF46" s="2776" t="n"/>
      <c r="CG46" s="2776" t="n"/>
      <c r="CH46" s="2776" t="n"/>
      <c r="CI46" s="2776" t="n"/>
      <c r="CJ46" s="2776" t="n"/>
      <c r="CK46" s="2776" t="n"/>
      <c r="CL46" s="2776" t="n"/>
      <c r="CM46" s="2776" t="n"/>
      <c r="CN46" s="2776" t="n"/>
      <c r="CO46" s="2776" t="n"/>
      <c r="CP46" s="2776" t="n"/>
      <c r="CQ46" s="2776" t="n"/>
      <c r="CR46" s="3937">
        <f>CR24+'Réalisé de trésorerie'!E48*1000000</f>
        <v/>
      </c>
      <c r="CS46" s="3935" t="n"/>
      <c r="CT46" s="3935" t="n"/>
      <c r="CW46" s="67" t="n"/>
      <c r="DA46" s="3939" t="n"/>
      <c r="DB46" s="67" t="n"/>
      <c r="DC46" s="67" t="n"/>
      <c r="DF46" s="191" t="n"/>
      <c r="DJ46" s="2919" t="n"/>
      <c r="DK46" s="2919" t="n"/>
      <c r="DL46" s="2919" t="n"/>
      <c r="DM46" s="2919" t="n"/>
      <c r="DN46" s="2919" t="n"/>
      <c r="DO46" s="2919" t="n"/>
      <c r="DP46" s="2919" t="n"/>
      <c r="DQ46" s="2919" t="n"/>
      <c r="DR46" s="2919" t="n"/>
      <c r="DS46" s="2919" t="n"/>
      <c r="DT46" s="2919" t="n"/>
      <c r="DU46" s="2919" t="n"/>
      <c r="DV46" s="2919" t="n"/>
      <c r="DW46" s="2919" t="n"/>
      <c r="DX46" s="2847">
        <f>(CS46-CZ46)*10^6</f>
        <v/>
      </c>
      <c r="DY46" s="2847">
        <f>(CT46-DC46)*10^6</f>
        <v/>
      </c>
      <c r="DZ46" s="2847">
        <f>(CW46-DD46)*10^6</f>
        <v/>
      </c>
      <c r="EA46" s="2919" t="n"/>
    </row>
    <row customHeight="1" hidden="1" ht="15" outlineLevel="1" r="47">
      <c r="B47" s="2776" t="inlineStr">
        <is>
          <t>dettes brutes</t>
        </is>
      </c>
      <c r="J47" s="2776" t="n"/>
      <c r="K47" s="2776" t="n"/>
      <c r="L47" s="2776" t="n"/>
      <c r="M47" s="2776" t="n"/>
      <c r="N47" s="2776" t="n"/>
      <c r="O47" s="2776" t="n"/>
      <c r="P47" s="2776" t="n"/>
      <c r="Q47" s="2776" t="n"/>
      <c r="R47" s="2776" t="n"/>
      <c r="S47" s="2776" t="n"/>
      <c r="T47" s="2776" t="n"/>
      <c r="U47" s="2776" t="n"/>
      <c r="V47" s="2776" t="n"/>
      <c r="W47" s="2776" t="n"/>
      <c r="X47" s="2776" t="n"/>
      <c r="Y47" s="2776" t="n"/>
      <c r="Z47" s="2776" t="n"/>
      <c r="AA47" s="2776" t="n"/>
      <c r="AB47" s="2776" t="n"/>
      <c r="AC47" s="2776" t="n"/>
      <c r="AD47" s="2776" t="n"/>
      <c r="AE47" s="2776" t="n"/>
      <c r="AF47" s="2776" t="n"/>
      <c r="AG47" s="2776" t="n"/>
      <c r="AH47" s="2776" t="n"/>
      <c r="AI47" s="2776" t="n"/>
      <c r="AJ47" s="2776" t="n"/>
      <c r="AK47" s="2776" t="n"/>
      <c r="AL47" s="2776" t="n"/>
      <c r="AM47" s="2776" t="n"/>
      <c r="AN47" s="2776" t="n"/>
      <c r="AO47" s="2776" t="n"/>
      <c r="AP47" s="2776" t="n"/>
      <c r="AQ47" s="2776" t="n"/>
      <c r="AR47" s="2776" t="n"/>
      <c r="AS47" s="2776" t="n"/>
      <c r="AT47" s="2776" t="n"/>
      <c r="AU47" s="2776" t="n"/>
      <c r="AV47" s="2776" t="n"/>
      <c r="AW47" s="2776" t="n"/>
      <c r="AX47" s="2776" t="n"/>
      <c r="AY47" s="2776" t="n"/>
      <c r="AZ47" s="2776" t="n"/>
      <c r="BA47" s="2776" t="n"/>
      <c r="BB47" s="2776" t="n"/>
      <c r="BC47" s="2776" t="n"/>
      <c r="BD47" s="2776" t="n"/>
      <c r="BE47" s="2776" t="n"/>
      <c r="BF47" s="2776" t="n"/>
      <c r="BG47" s="2776" t="n"/>
      <c r="BH47" s="2776" t="n"/>
      <c r="BI47" s="296" t="n"/>
      <c r="BJ47" s="2776" t="n"/>
      <c r="BK47" s="2776" t="n"/>
      <c r="BL47" s="2776" t="n"/>
      <c r="BM47" s="2776" t="n"/>
      <c r="BN47" s="2776" t="n"/>
      <c r="BO47" s="2776" t="n"/>
      <c r="BP47" s="2776" t="n"/>
      <c r="BQ47" s="2776" t="n"/>
      <c r="BR47" s="2776" t="n"/>
      <c r="BS47" s="2776" t="n"/>
      <c r="BT47" s="2776" t="n"/>
      <c r="BU47" s="2776" t="n"/>
      <c r="BV47" s="2776" t="n"/>
      <c r="BW47" s="2776" t="n"/>
      <c r="BX47" s="2776" t="n"/>
      <c r="BY47" s="2776" t="n"/>
      <c r="BZ47" s="2776" t="n"/>
      <c r="CA47" s="2776" t="n"/>
      <c r="CB47" s="2776" t="n"/>
      <c r="CC47" s="2776" t="n"/>
      <c r="CD47" s="2776" t="n"/>
      <c r="CE47" s="2776" t="n"/>
      <c r="CF47" s="2776" t="n"/>
      <c r="CG47" s="2776" t="n"/>
      <c r="CH47" s="2776" t="n"/>
      <c r="CI47" s="2776" t="n"/>
      <c r="CJ47" s="2776" t="n"/>
      <c r="CK47" s="2776" t="n"/>
      <c r="CL47" s="2776" t="n"/>
      <c r="CM47" s="2776" t="n"/>
      <c r="CN47" s="2776" t="n"/>
      <c r="CO47" s="2776" t="n"/>
      <c r="CP47" s="2776" t="n"/>
      <c r="CQ47" s="2776" t="n"/>
      <c r="CR47" s="3941">
        <f>CR37+'Réalisé de trésorerie'!Q77*1000000</f>
        <v/>
      </c>
      <c r="CS47" s="3935" t="n"/>
      <c r="CT47" s="3935" t="n"/>
      <c r="DA47" s="3939" t="n"/>
      <c r="DB47" s="67" t="n"/>
      <c r="DC47" s="67" t="n"/>
      <c r="DF47" s="191" t="n"/>
      <c r="DJ47" s="2919" t="n"/>
      <c r="DK47" s="2919" t="n"/>
      <c r="DL47" s="2919" t="n"/>
      <c r="DM47" s="2919" t="n"/>
      <c r="DN47" s="2919" t="n"/>
      <c r="DO47" s="2919" t="n"/>
      <c r="DP47" s="2919" t="n"/>
      <c r="DQ47" s="2919" t="n"/>
      <c r="DR47" s="2919" t="n"/>
      <c r="DS47" s="2919" t="n"/>
      <c r="DT47" s="2919" t="n"/>
      <c r="DU47" s="2919" t="n"/>
      <c r="DV47" s="2919" t="n"/>
      <c r="DW47" s="2919" t="n"/>
      <c r="DX47" s="2847">
        <f>(CS47-CZ47)*10^6</f>
        <v/>
      </c>
      <c r="DY47" s="2847">
        <f>(CT47-DC47)*10^6</f>
        <v/>
      </c>
      <c r="DZ47" s="2847">
        <f>(CW47-DD47)*10^6</f>
        <v/>
      </c>
      <c r="EA47" s="2919" t="n"/>
    </row>
    <row collapsed="1" customHeight="1" ht="15" r="48">
      <c r="J48" s="2776" t="n"/>
      <c r="K48" s="2776" t="n"/>
      <c r="L48" s="2776" t="n"/>
      <c r="M48" s="2776" t="n"/>
      <c r="N48" s="2776" t="n"/>
      <c r="O48" s="2776" t="n"/>
      <c r="P48" s="2776" t="n"/>
      <c r="Q48" s="2776" t="n"/>
      <c r="R48" s="2776" t="n"/>
      <c r="S48" s="2776" t="n"/>
      <c r="T48" s="2776" t="n"/>
      <c r="U48" s="2776" t="n"/>
      <c r="V48" s="2776" t="n"/>
      <c r="W48" s="2776" t="n"/>
      <c r="X48" s="2776" t="n"/>
      <c r="Y48" s="2776" t="n"/>
      <c r="Z48" s="2776" t="n"/>
      <c r="AA48" s="2776" t="n"/>
      <c r="AB48" s="2776" t="n"/>
      <c r="AC48" s="2776" t="n"/>
      <c r="AD48" s="2776" t="n"/>
      <c r="AE48" s="2776" t="n"/>
      <c r="AF48" s="2776" t="n"/>
      <c r="AG48" s="2776" t="n"/>
      <c r="AH48" s="2776" t="n"/>
      <c r="AI48" s="2776" t="n"/>
      <c r="AJ48" s="2776" t="n"/>
      <c r="AK48" s="2776" t="n"/>
      <c r="AL48" s="2776" t="n"/>
      <c r="AM48" s="2776" t="n"/>
      <c r="AN48" s="2776" t="n"/>
      <c r="AO48" s="2776" t="n"/>
      <c r="AP48" s="2776" t="n"/>
      <c r="AQ48" s="2776" t="n"/>
      <c r="AR48" s="2776" t="n"/>
      <c r="AS48" s="2776" t="n"/>
      <c r="AT48" s="2776" t="n"/>
      <c r="AU48" s="2776" t="n"/>
      <c r="AV48" s="2776" t="n"/>
      <c r="AW48" s="2776" t="n"/>
      <c r="AX48" s="2776" t="n"/>
      <c r="AY48" s="2776" t="n"/>
      <c r="AZ48" s="2776" t="n"/>
      <c r="BA48" s="2776" t="n"/>
      <c r="BB48" s="2776" t="n"/>
      <c r="BC48" s="2776" t="n"/>
      <c r="BD48" s="2776" t="n"/>
      <c r="BE48" s="2776" t="n"/>
      <c r="BF48" s="2776" t="n"/>
      <c r="BG48" s="2776" t="n"/>
      <c r="BH48" s="2776" t="n"/>
      <c r="BI48" s="296" t="n"/>
      <c r="BJ48" s="2776" t="n"/>
      <c r="BK48" s="2776" t="n"/>
      <c r="BL48" s="2776" t="n"/>
      <c r="BM48" s="2776" t="n"/>
      <c r="BN48" s="2776" t="n"/>
      <c r="BO48" s="2776" t="n"/>
      <c r="BP48" s="2776" t="n"/>
      <c r="BQ48" s="2776" t="n"/>
      <c r="BR48" s="2776" t="n"/>
      <c r="BS48" s="2776" t="n"/>
      <c r="BT48" s="2776" t="n"/>
      <c r="BU48" s="2776" t="n"/>
      <c r="BV48" s="2776" t="n"/>
      <c r="BW48" s="2776" t="n"/>
      <c r="BX48" s="2776" t="n"/>
      <c r="BY48" s="2776" t="n"/>
      <c r="BZ48" s="2776" t="n"/>
      <c r="CA48" s="2776" t="n"/>
      <c r="CB48" s="2776" t="n"/>
      <c r="CC48" s="2776" t="n"/>
      <c r="CD48" s="2776" t="n"/>
      <c r="CE48" s="2776" t="n"/>
      <c r="CF48" s="2776" t="n"/>
      <c r="CG48" s="2776" t="n"/>
      <c r="CH48" s="2776" t="n"/>
      <c r="CI48" s="2776" t="n"/>
      <c r="CJ48" s="2776" t="n"/>
      <c r="CK48" s="2776" t="n"/>
      <c r="CL48" s="2776" t="n"/>
      <c r="CM48" s="2776" t="n"/>
      <c r="CN48" s="2776" t="n"/>
      <c r="CO48" s="2776" t="n"/>
      <c r="CP48" s="2776" t="n"/>
      <c r="CQ48" s="2776" t="n"/>
      <c r="CR48" s="3942">
        <f>CR7-SUM(CJ7,CB7,BT7,BK7,BC7,AU7,AL7,AD7,V7,P7,J7,D7)</f>
        <v/>
      </c>
      <c r="CS48" s="3943" t="n"/>
      <c r="CT48" s="3943" t="n"/>
      <c r="DA48" s="3939" t="n"/>
      <c r="DB48" s="67" t="n"/>
      <c r="DC48" s="67" t="n"/>
      <c r="DF48" s="191" t="n"/>
      <c r="DX48" s="2847">
        <f>(CS48-CZ48)*10^6</f>
        <v/>
      </c>
      <c r="DY48" s="2847">
        <f>(CT48-DC48)*10^6</f>
        <v/>
      </c>
      <c r="DZ48" s="2847">
        <f>(CW48-DD48)*10^6</f>
        <v/>
      </c>
    </row>
    <row r="49">
      <c r="B49" s="222" t="n"/>
      <c r="J49" s="251" t="n"/>
      <c r="CJ49" s="251" t="n"/>
      <c r="CR49" s="2772" t="n"/>
      <c r="CS49" s="2728" t="n"/>
      <c r="CT49" s="2728" t="n"/>
      <c r="CZ49" s="2779" t="n"/>
      <c r="DA49" s="2671" t="n"/>
      <c r="DB49" s="2753" t="n"/>
      <c r="DC49" s="2753" t="n"/>
      <c r="DD49" s="2779" t="n"/>
      <c r="DE49" s="2753" t="n"/>
      <c r="DF49" s="353" t="n"/>
      <c r="DG49" s="353" t="n"/>
      <c r="DH49" s="2753" t="n"/>
      <c r="DX49" s="2847">
        <f>(CS49-CZ49)*10^6</f>
        <v/>
      </c>
      <c r="DY49" s="2847">
        <f>(CT49-DC49)*10^6</f>
        <v/>
      </c>
      <c r="DZ49" s="2847">
        <f>(CW49-DD49)*10^6</f>
        <v/>
      </c>
    </row>
    <row r="50">
      <c r="B50" s="222" t="n"/>
      <c r="CR50" s="2728" t="n"/>
      <c r="CS50" s="2728" t="n"/>
      <c r="CT50" s="2728" t="n"/>
      <c r="CZ50" s="2779" t="n"/>
      <c r="DA50" s="2671" t="n"/>
      <c r="DB50" s="2753" t="n"/>
      <c r="DC50" s="2753" t="n"/>
      <c r="DD50" s="2779" t="n"/>
      <c r="DE50" s="2753" t="n"/>
      <c r="DF50" s="353" t="n"/>
      <c r="DG50" s="353" t="n"/>
      <c r="DH50" s="2753" t="n"/>
      <c r="DX50" s="2847">
        <f>(CS50-CZ50)*10^6</f>
        <v/>
      </c>
      <c r="DY50" s="2847">
        <f>(CT50-DC50)*10^6</f>
        <v/>
      </c>
      <c r="DZ50" s="2847">
        <f>(CW50-DD50)*10^6</f>
        <v/>
      </c>
    </row>
    <row r="51">
      <c r="B51" s="222" t="n"/>
      <c r="CR51" s="2728" t="n"/>
      <c r="CS51" s="2728" t="n"/>
      <c r="CT51" s="2728" t="n"/>
      <c r="CZ51" s="2779" t="n"/>
      <c r="DA51" s="2671" t="n"/>
      <c r="DB51" s="2753" t="n"/>
      <c r="DC51" s="2753" t="n"/>
      <c r="DD51" s="2779" t="n"/>
      <c r="DE51" s="2753" t="n"/>
      <c r="DF51" s="353" t="n"/>
      <c r="DG51" s="353" t="n"/>
      <c r="DH51" s="2753" t="n"/>
      <c r="DX51" s="2847">
        <f>(CS51-CZ51)*10^6</f>
        <v/>
      </c>
      <c r="DY51" s="2847">
        <f>(CT51-DC51)*10^6</f>
        <v/>
      </c>
      <c r="DZ51" s="2847">
        <f>(CW51-DD51)*10^6</f>
        <v/>
      </c>
    </row>
    <row r="52">
      <c r="B52" s="222" t="n"/>
      <c r="CR52" s="2728" t="n"/>
      <c r="CS52" s="2728" t="n"/>
      <c r="CT52" s="2728" t="n"/>
      <c r="DA52" s="2606" t="n"/>
      <c r="DF52" s="191" t="n"/>
      <c r="DX52" s="2847">
        <f>(CS52-CZ52)*10^6</f>
        <v/>
      </c>
      <c r="DY52" s="2847">
        <f>(CT52-DC52)*10^6</f>
        <v/>
      </c>
      <c r="DZ52" s="2847">
        <f>(CW52-DD52)*10^6</f>
        <v/>
      </c>
    </row>
    <row r="53">
      <c r="CK53" s="2728" t="n"/>
      <c r="CS53" s="2728" t="n"/>
      <c r="CT53" s="2728" t="n"/>
      <c r="DA53" s="2606" t="n"/>
      <c r="DF53" s="191" t="n"/>
      <c r="DX53" s="2847">
        <f>(CS53-CZ53)*10^6</f>
        <v/>
      </c>
      <c r="DY53" s="2847">
        <f>(CT53-DC53)*10^6</f>
        <v/>
      </c>
      <c r="DZ53" s="2847">
        <f>(CW53-DD53)*10^6</f>
        <v/>
      </c>
    </row>
    <row r="54">
      <c r="DA54" s="2606" t="n"/>
      <c r="DF54" s="191" t="n"/>
      <c r="DX54" s="2847">
        <f>(CS54-CZ54)*10^6</f>
        <v/>
      </c>
      <c r="DY54" s="2847">
        <f>(CT54-DC54)*10^6</f>
        <v/>
      </c>
      <c r="DZ54" s="2847">
        <f>(CW54-DD54)*10^6</f>
        <v/>
      </c>
    </row>
    <row r="55">
      <c r="DA55" s="2606" t="n"/>
      <c r="DF55" s="191" t="n"/>
      <c r="DX55" s="2847">
        <f>(CS55-CZ55)*10^6</f>
        <v/>
      </c>
      <c r="DY55" s="2847">
        <f>(CT55-DC55)*10^6</f>
        <v/>
      </c>
      <c r="DZ55" s="2847">
        <f>(CW55-DD55)*10^6</f>
        <v/>
      </c>
    </row>
    <row r="56">
      <c r="DA56" s="2606" t="n"/>
      <c r="DF56" s="191" t="n"/>
      <c r="DX56" s="2847">
        <f>(CS56-CZ56)*10^6</f>
        <v/>
      </c>
      <c r="DY56" s="2847">
        <f>(CT56-DC56)*10^6</f>
        <v/>
      </c>
      <c r="DZ56" s="2847">
        <f>(CW56-DD56)*10^6</f>
        <v/>
      </c>
    </row>
    <row r="57">
      <c r="DA57" s="2606" t="n"/>
      <c r="DF57" s="191" t="n"/>
      <c r="DX57" s="2847">
        <f>(CS57-CZ57)*10^6</f>
        <v/>
      </c>
      <c r="DY57" s="2847">
        <f>(CT57-DC57)*10^6</f>
        <v/>
      </c>
      <c r="DZ57" s="2847">
        <f>(CW57-DD57)*10^6</f>
        <v/>
      </c>
    </row>
    <row r="58">
      <c r="DA58" s="2606" t="n"/>
      <c r="DF58" s="191" t="n"/>
      <c r="DX58" s="2847">
        <f>(CS58-CZ58)*10^6</f>
        <v/>
      </c>
      <c r="DY58" s="2847">
        <f>(CT58-DC58)*10^6</f>
        <v/>
      </c>
      <c r="DZ58" s="2847">
        <f>(CW58-DD58)*10^6</f>
        <v/>
      </c>
    </row>
    <row r="59">
      <c r="CR59" s="190" t="n"/>
      <c r="DA59" s="2606" t="n"/>
      <c r="DF59" s="191" t="n"/>
      <c r="DX59" s="2847">
        <f>(CS59-CZ59)*10^6</f>
        <v/>
      </c>
      <c r="DY59" s="2847">
        <f>(CT59-DC59)*10^6</f>
        <v/>
      </c>
      <c r="DZ59" s="2847">
        <f>(CW59-DD59)*10^6</f>
        <v/>
      </c>
    </row>
    <row r="60">
      <c r="DX60" s="2847">
        <f>(CS60-CZ60)*10^6</f>
        <v/>
      </c>
      <c r="DY60" s="2847">
        <f>(CT60-DC60)*10^6</f>
        <v/>
      </c>
      <c r="DZ60" s="2847">
        <f>(CW60-DD60)*10^6</f>
        <v/>
      </c>
    </row>
    <row r="61">
      <c r="DX61" s="2847">
        <f>(CS61-CZ61)*10^6</f>
        <v/>
      </c>
      <c r="DY61" s="2847">
        <f>(CT61-DC61)*10^6</f>
        <v/>
      </c>
      <c r="DZ61" s="2847">
        <f>(CW61-DD61)*10^6</f>
        <v/>
      </c>
    </row>
    <row r="62">
      <c r="DX62" s="2847">
        <f>(CS62-CZ62)*10^6</f>
        <v/>
      </c>
      <c r="DY62" s="2847">
        <f>(CT62-DC62)*10^6</f>
        <v/>
      </c>
      <c r="DZ62" s="2847">
        <f>(CW62-DD62)*10^6</f>
        <v/>
      </c>
    </row>
    <row r="63">
      <c r="DX63" s="2847">
        <f>(CS63-CZ63)*10^6</f>
        <v/>
      </c>
      <c r="DY63" s="2847">
        <f>(CT63-DC63)*10^6</f>
        <v/>
      </c>
      <c r="DZ63" s="2847">
        <f>(CW63-DD63)*10^6</f>
        <v/>
      </c>
    </row>
    <row r="64">
      <c r="DX64" s="2847">
        <f>(CS64-CZ64)*10^6</f>
        <v/>
      </c>
      <c r="DY64" s="2847">
        <f>(CT64-DC64)*10^6</f>
        <v/>
      </c>
      <c r="DZ64" s="2847">
        <f>(CW64-DD64)*10^6</f>
        <v/>
      </c>
    </row>
    <row r="65">
      <c r="DX65" s="2847">
        <f>(CS65-CZ65)*10^6</f>
        <v/>
      </c>
      <c r="DY65" s="2847">
        <f>(CT65-DC65)*10^6</f>
        <v/>
      </c>
      <c r="DZ65" s="2847">
        <f>(CW65-DD65)*10^6</f>
        <v/>
      </c>
    </row>
    <row r="66">
      <c r="DX66" s="2847">
        <f>(CS66-CZ66)*10^6</f>
        <v/>
      </c>
      <c r="DY66" s="2847">
        <f>(CT66-DC66)*10^6</f>
        <v/>
      </c>
      <c r="DZ66" s="2847">
        <f>(CW66-DD66)*10^6</f>
        <v/>
      </c>
    </row>
    <row r="67">
      <c r="DX67" s="2847">
        <f>(CS67-CZ67)*10^6</f>
        <v/>
      </c>
      <c r="DY67" s="2847">
        <f>(CT67-DC67)*10^6</f>
        <v/>
      </c>
      <c r="DZ67" s="2847">
        <f>(CW67-DD67)*10^6</f>
        <v/>
      </c>
    </row>
    <row r="68"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DX69" s="2847">
        <f>(CS69-CZ69)*10^6</f>
        <v/>
      </c>
      <c r="DY69" s="2847">
        <f>(CT69-DC69)*10^6</f>
        <v/>
      </c>
      <c r="DZ69" s="2847">
        <f>(CW69-DD69)*10^6</f>
        <v/>
      </c>
    </row>
    <row r="70">
      <c r="DX70" s="2847">
        <f>(CS70-CZ70)*10^6</f>
        <v/>
      </c>
      <c r="DY70" s="2847">
        <f>(CT70-DC70)*10^6</f>
        <v/>
      </c>
      <c r="DZ70" s="2847">
        <f>(CW70-DD70)*10^6</f>
        <v/>
      </c>
    </row>
    <row r="71">
      <c r="DX71" s="2847">
        <f>(CS71-CZ71)*10^6</f>
        <v/>
      </c>
      <c r="DY71" s="2847">
        <f>(CT71-DC71)*10^6</f>
        <v/>
      </c>
      <c r="DZ71" s="2847">
        <f>(CW71-DD71)*10^6</f>
        <v/>
      </c>
    </row>
    <row r="72">
      <c r="DX72" s="2847">
        <f>(CS72-CZ72)*10^6</f>
        <v/>
      </c>
      <c r="DY72" s="2847">
        <f>(CT72-DC72)*10^6</f>
        <v/>
      </c>
      <c r="DZ72" s="2847">
        <f>(CW72-DD72)*10^6</f>
        <v/>
      </c>
    </row>
    <row r="73">
      <c r="DX73" s="2847">
        <f>(CS73-CZ73)*10^6</f>
        <v/>
      </c>
      <c r="DY73" s="2847">
        <f>(CT73-DC73)*10^6</f>
        <v/>
      </c>
      <c r="DZ73" s="2847">
        <f>(CW73-DD73)*10^6</f>
        <v/>
      </c>
    </row>
    <row r="74">
      <c r="DX74" s="2847">
        <f>(CS74-CZ74)*10^6</f>
        <v/>
      </c>
      <c r="DY74" s="2847">
        <f>(CT74-DC74)*10^6</f>
        <v/>
      </c>
      <c r="DZ74" s="2847">
        <f>(CW74-DD74)*10^6</f>
        <v/>
      </c>
    </row>
    <row r="75">
      <c r="DX75" s="2847">
        <f>(CS75-CZ75)*10^6</f>
        <v/>
      </c>
      <c r="DY75" s="2847">
        <f>(CT75-DC75)*10^6</f>
        <v/>
      </c>
      <c r="DZ75" s="2847">
        <f>(CW75-DD75)*10^6</f>
        <v/>
      </c>
    </row>
    <row r="76">
      <c r="DX76" s="2847">
        <f>(CS76-CZ76)*10^6</f>
        <v/>
      </c>
      <c r="DY76" s="2847">
        <f>(CT76-DC76)*10^6</f>
        <v/>
      </c>
      <c r="DZ76" s="2847">
        <f>(CW76-DD76)*10^6</f>
        <v/>
      </c>
    </row>
    <row r="77">
      <c r="DX77" s="2847">
        <f>(CS77-CZ77)*10^6</f>
        <v/>
      </c>
      <c r="DY77" s="2847">
        <f>(CT77-DC77)*10^6</f>
        <v/>
      </c>
      <c r="DZ77" s="2847">
        <f>(CW77-DD77)*10^6</f>
        <v/>
      </c>
    </row>
    <row r="78">
      <c r="DX78" s="2847">
        <f>(CS78-CZ78)*10^6</f>
        <v/>
      </c>
      <c r="DY78" s="2847">
        <f>(CT78-DC78)*10^6</f>
        <v/>
      </c>
      <c r="DZ78" s="2847">
        <f>(CW78-DD78)*10^6</f>
        <v/>
      </c>
    </row>
    <row r="79">
      <c r="DX79" s="2847">
        <f>(CS79-CZ79)*10^6</f>
        <v/>
      </c>
      <c r="DY79" s="2847">
        <f>(CT79-DC79)*10^6</f>
        <v/>
      </c>
      <c r="DZ79" s="2847">
        <f>(CW79-DD79)*10^6</f>
        <v/>
      </c>
    </row>
    <row r="80">
      <c r="DX80" s="2847">
        <f>(CS80-CZ80)*10^6</f>
        <v/>
      </c>
      <c r="DY80" s="2847">
        <f>(CT80-DC80)*10^6</f>
        <v/>
      </c>
      <c r="DZ80" s="2847">
        <f>(CW80-DD80)*10^6</f>
        <v/>
      </c>
    </row>
    <row r="81">
      <c r="DX81" s="2847">
        <f>(CS81-CZ81)*10^6</f>
        <v/>
      </c>
      <c r="DY81" s="2847">
        <f>(CT81-DC81)*10^6</f>
        <v/>
      </c>
      <c r="DZ81" s="2847">
        <f>(CW81-DD81)*10^6</f>
        <v/>
      </c>
    </row>
    <row r="82">
      <c r="DX82" s="2847">
        <f>(CS82-CZ82)*10^6</f>
        <v/>
      </c>
      <c r="DY82" s="2847">
        <f>(CT82-DC82)*10^6</f>
        <v/>
      </c>
      <c r="DZ82" s="2847">
        <f>(CW82-DD82)*10^6</f>
        <v/>
      </c>
    </row>
    <row r="83">
      <c r="DX83" s="2847">
        <f>(CS83-CZ83)*10^6</f>
        <v/>
      </c>
      <c r="DY83" s="2847">
        <f>(CT83-DC83)*10^6</f>
        <v/>
      </c>
      <c r="DZ83" s="2847">
        <f>(CW83-DD83)*10^6</f>
        <v/>
      </c>
    </row>
    <row r="84"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tabSelected="1" topLeftCell="C1" view="pageBreakPreview" workbookViewId="0" zoomScaleNormal="70">
      <selection activeCell="J17" sqref="J17"/>
    </sheetView>
  </sheetViews>
  <sheetFormatPr baseColWidth="8" defaultColWidth="11.5" defaultRowHeight="12.75"/>
  <cols>
    <col customWidth="1" max="2" min="2" width="4.5"/>
    <col customWidth="1" max="3" min="3" width="52.5"/>
    <col customWidth="1" max="4" min="4" width="16.5"/>
    <col customWidth="1" max="5" min="5" width="15.3333333333333"/>
    <col customWidth="1" max="6" min="6" width="21.8333333333333"/>
    <col customWidth="1" max="7" min="7" width="14.5"/>
    <col customWidth="1" max="8" min="8" width="17.5"/>
    <col customWidth="1" max="9" min="9" width="16.8333333333333"/>
    <col customWidth="1" max="10" min="10" width="16.6666666666667"/>
    <col customWidth="1" max="11" min="11" width="17.8333333333333"/>
    <col customWidth="1" max="12" min="12" width="16.5"/>
    <col customWidth="1" max="13" min="13" width="17.8333333333333"/>
    <col customWidth="1" max="14" min="14" width="15.8333333333333"/>
    <col customWidth="1" max="15" min="15" width="16.6666666666667"/>
    <col customWidth="1" max="16" min="16" width="15.8333333333333"/>
    <col customWidth="1" max="18" min="17" width="18.6666666666667"/>
    <col customWidth="1" max="19" min="19" width="19.3333333333333"/>
    <col customWidth="1" max="20" min="20" width="21.5"/>
  </cols>
  <sheetData>
    <row customFormat="1" customHeight="1" ht="20.25" r="1" s="76"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161" t="n"/>
      <c r="M1" s="161" t="n"/>
      <c r="N1" s="161" t="n"/>
      <c r="O1" s="161" t="n"/>
      <c r="P1" s="161" t="n"/>
      <c r="Q1" s="164" t="n"/>
      <c r="R1" s="164" t="n"/>
    </row>
    <row customFormat="1" customHeight="1" ht="15.75" r="2" s="76">
      <c r="F2" s="76" t="n">
        <v>0</v>
      </c>
      <c r="G2" s="3944" t="n"/>
      <c r="H2" s="3945" t="n"/>
      <c r="I2" s="3945" t="n"/>
      <c r="J2" s="3945" t="n"/>
      <c r="K2" s="3945" t="n">
        <v>0</v>
      </c>
      <c r="L2" s="3946" t="n">
        <v>0</v>
      </c>
      <c r="M2" s="3946" t="n"/>
      <c r="N2" s="3946" t="n"/>
      <c r="O2" s="3946" t="n"/>
      <c r="P2" s="3946" t="n"/>
      <c r="Q2" s="164" t="n"/>
      <c r="R2" s="164" t="n"/>
    </row>
    <row customFormat="1" customHeight="1" ht="34.5" r="3" s="77">
      <c r="B3" s="85" t="inlineStr">
        <is>
          <t>DESIGNATIONS</t>
        </is>
      </c>
      <c r="C3" s="3947" t="n"/>
      <c r="D3" s="86" t="inlineStr">
        <is>
          <t>TOTAL 2025</t>
        </is>
      </c>
      <c r="E3" s="86" t="inlineStr">
        <is>
          <t>TOTAL 2026</t>
        </is>
      </c>
      <c r="F3" s="145" t="inlineStr">
        <is>
          <t>REALISATIONS
2026</t>
        </is>
      </c>
      <c r="G3" s="146" t="inlineStr">
        <is>
          <t>REALISATIONS 2026</t>
        </is>
      </c>
      <c r="H3" s="2631" t="n"/>
      <c r="I3" s="2631" t="n"/>
      <c r="J3" s="2631" t="n"/>
      <c r="K3" s="2631" t="n"/>
      <c r="L3" s="2631" t="n"/>
      <c r="M3" s="2631" t="n"/>
      <c r="N3" s="2631" t="n"/>
      <c r="O3" s="2631" t="n"/>
      <c r="P3" s="2631" t="n"/>
      <c r="Q3" s="2631" t="n"/>
      <c r="R3" s="165" t="n"/>
    </row>
    <row customFormat="1" customHeight="1" ht="21.75" r="4" s="77">
      <c r="B4" s="3948" t="n"/>
      <c r="C4" s="3949" t="n"/>
      <c r="D4" s="3950" t="n"/>
      <c r="E4" s="3950" t="n"/>
      <c r="F4" s="147" t="inlineStr">
        <is>
          <t>JANVIER</t>
        </is>
      </c>
      <c r="G4" s="148" t="inlineStr">
        <is>
          <t>FEVRIER</t>
        </is>
      </c>
      <c r="H4" s="149" t="inlineStr">
        <is>
          <t>MARS</t>
        </is>
      </c>
      <c r="I4" s="149" t="inlineStr">
        <is>
          <t>AVRIL</t>
        </is>
      </c>
      <c r="J4" s="149" t="inlineStr">
        <is>
          <t>MAI</t>
        </is>
      </c>
      <c r="K4" s="149" t="inlineStr">
        <is>
          <t>JUIN</t>
        </is>
      </c>
      <c r="L4" s="149" t="inlineStr">
        <is>
          <t>JUILLET</t>
        </is>
      </c>
      <c r="M4" s="149" t="inlineStr">
        <is>
          <t>AOÛT</t>
        </is>
      </c>
      <c r="N4" s="149" t="inlineStr">
        <is>
          <t>SEPTEMBRE</t>
        </is>
      </c>
      <c r="O4" s="149" t="inlineStr">
        <is>
          <t>OCTOBRE</t>
        </is>
      </c>
      <c r="P4" s="149" t="inlineStr">
        <is>
          <t>NOVEMBRE</t>
        </is>
      </c>
      <c r="Q4" s="149" t="inlineStr">
        <is>
          <t>DECEMBRE</t>
        </is>
      </c>
      <c r="R4" s="165" t="n"/>
    </row>
    <row customFormat="1" customHeight="1" ht="9.75" r="5" s="3951">
      <c r="A5" s="3952" t="inlineStr">
        <is>
          <t>EXPLOITATION</t>
        </is>
      </c>
      <c r="B5" s="3953" t="n"/>
      <c r="C5" s="3954" t="n"/>
      <c r="D5" s="3955" t="n"/>
      <c r="E5" s="3955" t="n"/>
      <c r="F5" s="3956" t="n"/>
      <c r="G5" s="3956" t="n"/>
      <c r="H5" s="3956" t="n"/>
      <c r="I5" s="3956" t="n"/>
      <c r="J5" s="3956" t="n"/>
      <c r="K5" s="3956" t="n"/>
      <c r="L5" s="3956" t="n"/>
      <c r="M5" s="3956" t="n"/>
      <c r="N5" s="3956" t="n"/>
      <c r="O5" s="3956" t="n"/>
      <c r="P5" s="3956" t="n"/>
      <c r="Q5" s="3956" t="n"/>
      <c r="R5" s="3957" t="n"/>
    </row>
    <row customFormat="1" customHeight="1" ht="15.75" r="6" s="3958">
      <c r="A6" s="3959" t="n"/>
      <c r="B6" s="3960" t="inlineStr">
        <is>
          <t>+</t>
        </is>
      </c>
      <c r="C6" s="3961" t="inlineStr">
        <is>
          <t>RECETTES D'EXPLOITATION</t>
        </is>
      </c>
      <c r="D6" s="3962" t="n">
        <v>11978.147704</v>
      </c>
      <c r="E6" s="3962" t="n">
        <v>3477.922931</v>
      </c>
      <c r="F6" s="3962" t="n">
        <v>851.161421</v>
      </c>
      <c r="G6" s="3962" t="n">
        <v>657.800338</v>
      </c>
      <c r="H6" s="3962" t="n">
        <v>998.706003</v>
      </c>
      <c r="I6" s="3962" t="n">
        <v>970.255169</v>
      </c>
      <c r="J6" s="3962" t="n"/>
      <c r="K6" s="3962" t="n"/>
      <c r="L6" s="3962" t="n"/>
      <c r="M6" s="3962" t="n"/>
      <c r="N6" s="3962" t="n"/>
      <c r="O6" s="3962" t="n"/>
      <c r="P6" s="3962" t="n"/>
      <c r="Q6" s="3962" t="n"/>
      <c r="R6" s="3963" t="n"/>
      <c r="S6" s="3963" t="n"/>
      <c r="T6" s="3963" t="n"/>
      <c r="U6" s="3963" t="n"/>
      <c r="V6" s="3963" t="n"/>
      <c r="W6" s="3963" t="n"/>
      <c r="X6" s="3963" t="n"/>
      <c r="Y6" s="3963" t="n"/>
      <c r="Z6" s="3963" t="n"/>
      <c r="AA6" s="3963" t="n"/>
      <c r="AB6" s="3963" t="n"/>
    </row>
    <row customFormat="1" customHeight="1" ht="15.75" r="7" s="3958">
      <c r="A7" s="3959" t="n"/>
      <c r="B7" s="3960" t="inlineStr">
        <is>
          <t>+</t>
        </is>
      </c>
      <c r="C7" s="3961" t="inlineStr">
        <is>
          <t>RECETTES INTERCO INTERNATIONALES</t>
        </is>
      </c>
      <c r="D7" s="3962" t="n"/>
      <c r="E7" s="3962" t="n">
        <v>278.603548</v>
      </c>
      <c r="F7" s="3962" t="n">
        <v>278.603548</v>
      </c>
      <c r="G7" s="3962" t="n"/>
      <c r="H7" s="3962" t="n"/>
      <c r="I7" s="3962" t="n"/>
      <c r="J7" s="3962" t="n"/>
      <c r="K7" s="3962" t="n"/>
      <c r="L7" s="3962" t="n"/>
      <c r="M7" s="3962" t="n"/>
      <c r="N7" s="3962" t="n"/>
      <c r="O7" s="3962" t="n"/>
      <c r="P7" s="3962" t="n"/>
      <c r="Q7" s="3962" t="n"/>
      <c r="R7" s="3963" t="n"/>
      <c r="S7" s="3963" t="n"/>
      <c r="T7" s="3963" t="n"/>
      <c r="U7" s="3963" t="n"/>
      <c r="V7" s="3963" t="n"/>
      <c r="W7" s="3963" t="n"/>
      <c r="X7" s="3963" t="n"/>
      <c r="Y7" s="3963" t="n"/>
      <c r="Z7" s="3963" t="n"/>
      <c r="AA7" s="3963" t="n"/>
      <c r="AB7" s="3963" t="n"/>
    </row>
    <row customFormat="1" customHeight="1" ht="15.75" r="8" s="3958">
      <c r="A8" s="3959" t="n"/>
      <c r="B8" s="3960" t="inlineStr">
        <is>
          <t>+</t>
        </is>
      </c>
      <c r="C8" s="3961" t="inlineStr">
        <is>
          <t>RECETTES INTERCO NATIONALES</t>
        </is>
      </c>
      <c r="D8" s="3962" t="n">
        <v>4649.601317</v>
      </c>
      <c r="E8" s="3962" t="n">
        <v>2116.328115</v>
      </c>
      <c r="F8" s="3962" t="n">
        <v>131.681241</v>
      </c>
      <c r="G8" s="3962" t="n">
        <v>836.632433</v>
      </c>
      <c r="H8" s="3962" t="n">
        <v>743.168902</v>
      </c>
      <c r="I8" s="3962" t="n">
        <v>404.845539</v>
      </c>
      <c r="J8" s="3962" t="n"/>
      <c r="K8" s="3962" t="n"/>
      <c r="L8" s="3962" t="n"/>
      <c r="M8" s="3962" t="n"/>
      <c r="N8" s="3962" t="n"/>
      <c r="O8" s="3962" t="n"/>
      <c r="P8" s="3962" t="n"/>
      <c r="Q8" s="3962" t="n"/>
      <c r="R8" s="3963" t="n">
        <v>0</v>
      </c>
      <c r="S8" s="3963" t="n"/>
      <c r="T8" s="3963" t="n"/>
      <c r="U8" s="3963" t="n"/>
      <c r="V8" s="3963" t="n"/>
      <c r="W8" s="3963" t="n"/>
      <c r="X8" s="3963" t="n"/>
      <c r="Y8" s="3963" t="n"/>
      <c r="Z8" s="3963" t="n"/>
      <c r="AA8" s="3963" t="n"/>
      <c r="AB8" s="3963" t="n"/>
    </row>
    <row customFormat="1" customHeight="1" ht="15.75" r="9" s="3958">
      <c r="A9" s="3959" t="n"/>
      <c r="B9" s="3960" t="inlineStr">
        <is>
          <t>+</t>
        </is>
      </c>
      <c r="C9" s="3961" t="inlineStr">
        <is>
          <t xml:space="preserve">RECETTES CONVENTIONS </t>
        </is>
      </c>
      <c r="D9" s="3962" t="n">
        <v>97048.29686869279</v>
      </c>
      <c r="E9" s="3962" t="n">
        <v>32705.12938157418</v>
      </c>
      <c r="F9" s="3962" t="n">
        <v>8421.3039491462</v>
      </c>
      <c r="G9" s="3962" t="n">
        <v>6920.2575205206</v>
      </c>
      <c r="H9" s="3962" t="n">
        <v>5900.079883406999</v>
      </c>
      <c r="I9" s="3962" t="n">
        <v>11463.48802850038</v>
      </c>
      <c r="J9" s="3962" t="n"/>
      <c r="K9" s="3962" t="n"/>
      <c r="L9" s="3962" t="n"/>
      <c r="M9" s="3962" t="n"/>
      <c r="N9" s="3962" t="n"/>
      <c r="O9" s="3962" t="n"/>
      <c r="P9" s="3962" t="n"/>
      <c r="Q9" s="3962" t="n"/>
      <c r="R9" s="3963" t="n"/>
      <c r="S9" s="3963" t="n"/>
      <c r="T9" s="3963" t="n"/>
      <c r="U9" s="3963" t="n"/>
      <c r="V9" s="3963" t="n"/>
      <c r="W9" s="3963" t="n"/>
      <c r="X9" s="3963" t="n"/>
      <c r="Y9" s="3963" t="n"/>
      <c r="Z9" s="3963" t="n"/>
      <c r="AA9" s="3963" t="n"/>
      <c r="AB9" s="3963" t="n"/>
    </row>
    <row customFormat="1" customHeight="1" ht="7.5" r="10" s="3958">
      <c r="A10" s="3959" t="n"/>
      <c r="B10" s="3960" t="n"/>
      <c r="C10" s="3961" t="n"/>
      <c r="D10" s="3964" t="n"/>
      <c r="E10" s="3962" t="n"/>
      <c r="F10" s="3962" t="n"/>
      <c r="G10" s="3962" t="n"/>
      <c r="H10" s="3962" t="n"/>
      <c r="I10" s="3962" t="n"/>
      <c r="J10" s="3962" t="n"/>
      <c r="K10" s="3962" t="n"/>
      <c r="L10" s="3962" t="n"/>
      <c r="M10" s="3962" t="n"/>
      <c r="N10" s="3962" t="n"/>
      <c r="O10" s="3962" t="n"/>
      <c r="P10" s="3962" t="n"/>
      <c r="Q10" s="3962" t="n"/>
      <c r="R10" s="3963" t="n"/>
      <c r="S10" s="3963" t="n"/>
      <c r="T10" s="3963" t="n"/>
      <c r="U10" s="3963" t="n"/>
      <c r="V10" s="3963" t="n"/>
      <c r="W10" s="3963" t="n"/>
      <c r="X10" s="3963" t="n"/>
      <c r="Y10" s="3963" t="n"/>
      <c r="Z10" s="3963" t="n"/>
      <c r="AA10" s="3963" t="n"/>
      <c r="AB10" s="3963" t="n"/>
    </row>
    <row customFormat="1" customHeight="1" ht="15.75" r="11" s="3958">
      <c r="A11" s="3959" t="n"/>
      <c r="B11" s="3965" t="inlineStr">
        <is>
          <t xml:space="preserve">   (A) TOTAL ENCAISSEMENTS         </t>
        </is>
      </c>
      <c r="C11" s="3966" t="n"/>
      <c r="D11" s="3967" t="n">
        <v>113676.0458896928</v>
      </c>
      <c r="E11" s="3967" t="n">
        <v>38577.98397557418</v>
      </c>
      <c r="F11" s="3967" t="n">
        <v>9682.750159146201</v>
      </c>
      <c r="G11" s="3967" t="n">
        <v>8414.690291520601</v>
      </c>
      <c r="H11" s="3967" t="n">
        <v>7641.954788407</v>
      </c>
      <c r="I11" s="3967" t="n">
        <v>12838.58873650038</v>
      </c>
      <c r="J11" s="3967" t="n"/>
      <c r="K11" s="3967" t="n"/>
      <c r="L11" s="3967" t="n"/>
      <c r="M11" s="3967" t="n"/>
      <c r="N11" s="3967" t="n"/>
      <c r="O11" s="3967" t="n"/>
      <c r="P11" s="3967" t="n"/>
      <c r="Q11" s="3967" t="n"/>
      <c r="R11" s="3963" t="n"/>
      <c r="S11" s="3963" t="n"/>
      <c r="T11" s="3963" t="n"/>
      <c r="U11" s="3963" t="n"/>
      <c r="V11" s="3963" t="n"/>
      <c r="W11" s="3963" t="n"/>
      <c r="X11" s="3963" t="n"/>
      <c r="Y11" s="3963" t="n"/>
      <c r="Z11" s="3963" t="n"/>
      <c r="AA11" s="3963" t="n"/>
      <c r="AB11" s="3963" t="n"/>
    </row>
    <row customFormat="1" customHeight="1" ht="15.75" r="12" s="3958">
      <c r="A12" s="3959" t="n"/>
      <c r="B12" s="3968" t="n"/>
      <c r="C12" s="3969" t="inlineStr">
        <is>
          <t xml:space="preserve">        ENCAISSEMENTS CUMULES</t>
        </is>
      </c>
      <c r="D12" s="3970" t="n">
        <v>113676.0458896928</v>
      </c>
      <c r="E12" s="3971" t="n">
        <v>38577.98397557418</v>
      </c>
      <c r="F12" s="3971" t="n">
        <v>9682.750159146201</v>
      </c>
      <c r="G12" s="3971" t="n">
        <v>8414.690291520601</v>
      </c>
      <c r="H12" s="3971" t="n">
        <v>7641.954788407</v>
      </c>
      <c r="I12" s="3971" t="n">
        <v>12838.58873650038</v>
      </c>
      <c r="J12" s="3971" t="n"/>
      <c r="K12" s="3971" t="n"/>
      <c r="L12" s="3971" t="n"/>
      <c r="M12" s="3971" t="n"/>
      <c r="N12" s="3971" t="n"/>
      <c r="O12" s="3971" t="n"/>
      <c r="P12" s="3971" t="n"/>
      <c r="Q12" s="3971" t="n"/>
      <c r="R12" s="3963" t="n"/>
      <c r="S12" s="3963" t="n"/>
      <c r="T12" s="3963" t="n"/>
      <c r="U12" s="3963" t="n"/>
      <c r="V12" s="3963" t="n"/>
      <c r="W12" s="3963" t="n"/>
      <c r="X12" s="3963" t="n"/>
      <c r="Y12" s="3963" t="n"/>
      <c r="Z12" s="3963" t="n"/>
      <c r="AA12" s="3963" t="n"/>
      <c r="AB12" s="3963" t="n"/>
    </row>
    <row customFormat="1" customHeight="1" ht="7.5" r="13" s="3972">
      <c r="A13" s="3959" t="n"/>
      <c r="B13" s="3973" t="n"/>
      <c r="C13" s="3974" t="n"/>
      <c r="D13" s="3974" t="n"/>
      <c r="E13" s="3975">
        <f>SUM(F13:Q13)</f>
        <v/>
      </c>
      <c r="F13" s="3975" t="n"/>
      <c r="G13" s="3975" t="n"/>
      <c r="H13" s="3975" t="n"/>
      <c r="I13" s="3975" t="n"/>
      <c r="J13" s="3975" t="n"/>
      <c r="K13" s="3975" t="n"/>
      <c r="L13" s="3975" t="n"/>
      <c r="M13" s="3975" t="n"/>
      <c r="N13" s="3975" t="n"/>
      <c r="O13" s="3975" t="n"/>
      <c r="P13" s="3975" t="n"/>
      <c r="Q13" s="3975" t="n"/>
      <c r="R13" s="3963" t="n"/>
      <c r="S13" s="3963" t="n"/>
      <c r="T13" s="3963" t="n"/>
      <c r="U13" s="3963" t="n"/>
      <c r="V13" s="3963" t="n"/>
      <c r="W13" s="3963" t="n"/>
      <c r="X13" s="3963" t="n"/>
      <c r="Y13" s="3963" t="n"/>
      <c r="Z13" s="3963" t="n"/>
      <c r="AA13" s="3963" t="n"/>
      <c r="AB13" s="3963" t="n"/>
    </row>
    <row customFormat="1" customHeight="1" ht="15.75" r="14" s="3958">
      <c r="A14" s="3959" t="n"/>
      <c r="B14" s="3976" t="n"/>
      <c r="C14" s="3977" t="inlineStr">
        <is>
          <t>DECAISSEMENTS D'EXPLOITATION</t>
        </is>
      </c>
      <c r="D14" s="3978" t="n">
        <v>67950.73644916149</v>
      </c>
      <c r="E14" s="3978" t="n">
        <v>38233.72370386023</v>
      </c>
      <c r="F14" s="3978" t="n">
        <v>13751.40064222119</v>
      </c>
      <c r="G14" s="3978" t="n">
        <v>8121.830708258553</v>
      </c>
      <c r="H14" s="3978" t="n">
        <v>8059.338270594057</v>
      </c>
      <c r="I14" s="3978" t="n">
        <v>8301.154082786441</v>
      </c>
      <c r="J14" s="3978" t="n"/>
      <c r="K14" s="3978" t="n"/>
      <c r="L14" s="3978" t="n"/>
      <c r="M14" s="3978" t="n"/>
      <c r="N14" s="3978" t="n"/>
      <c r="O14" s="3978" t="n"/>
      <c r="P14" s="3978" t="n"/>
      <c r="Q14" s="3978" t="n"/>
      <c r="R14" s="3963" t="n"/>
      <c r="S14" s="3963" t="n"/>
      <c r="T14" s="3963" t="n"/>
      <c r="U14" s="3963" t="n"/>
      <c r="V14" s="3963" t="n"/>
      <c r="W14" s="3963" t="n"/>
      <c r="X14" s="3963" t="n"/>
      <c r="Y14" s="3963" t="n"/>
      <c r="Z14" s="3963" t="n"/>
      <c r="AA14" s="3963" t="n"/>
      <c r="AB14" s="3963" t="n"/>
    </row>
    <row customFormat="1" customHeight="1" ht="15.75" r="15" s="3958">
      <c r="A15" s="3959" t="n"/>
      <c r="B15" s="3960" t="inlineStr">
        <is>
          <t>+</t>
        </is>
      </c>
      <c r="C15" s="3961" t="inlineStr">
        <is>
          <t>INTERCOS  NATIONALES</t>
        </is>
      </c>
      <c r="D15" s="3962" t="n">
        <v>3540.830682</v>
      </c>
      <c r="E15" s="3962" t="n">
        <v>510.965322</v>
      </c>
      <c r="F15" s="3962" t="n">
        <v>291.305941</v>
      </c>
      <c r="G15" s="3962" t="n"/>
      <c r="H15" s="3962" t="n"/>
      <c r="I15" s="3962" t="n">
        <v>219.659381</v>
      </c>
      <c r="J15" s="3962" t="n"/>
      <c r="K15" s="3962" t="n"/>
      <c r="L15" s="3962" t="n"/>
      <c r="M15" s="3962" t="n"/>
      <c r="N15" s="3962" t="n"/>
      <c r="O15" s="3962" t="n"/>
      <c r="P15" s="3962" t="n"/>
      <c r="Q15" s="3962" t="n"/>
      <c r="R15" s="3963" t="n">
        <v>0</v>
      </c>
      <c r="S15" s="3963" t="n"/>
      <c r="T15" s="3963" t="n"/>
      <c r="U15" s="3963" t="n"/>
      <c r="V15" s="3963" t="n"/>
      <c r="W15" s="3963" t="n"/>
      <c r="X15" s="3963" t="n"/>
      <c r="Y15" s="3963" t="n"/>
      <c r="Z15" s="3963" t="n"/>
      <c r="AA15" s="3963" t="n"/>
      <c r="AB15" s="3963" t="n"/>
    </row>
    <row customFormat="1" customHeight="1" ht="15.75" r="16" s="3958">
      <c r="A16" s="3959" t="n"/>
      <c r="B16" s="3960" t="inlineStr">
        <is>
          <t>+</t>
        </is>
      </c>
      <c r="C16" s="3961" t="inlineStr">
        <is>
          <t>INTERCOS  INTERNATIONALES</t>
        </is>
      </c>
      <c r="D16" s="3962" t="n">
        <v>113.832737</v>
      </c>
      <c r="E16" s="3962">
        <f>SUM(F16:Q16)</f>
        <v/>
      </c>
      <c r="F16" s="3962" t="n"/>
      <c r="G16" s="3962" t="n"/>
      <c r="H16" s="3962" t="n"/>
      <c r="I16" s="3962" t="n"/>
      <c r="J16" s="3962" t="n"/>
      <c r="K16" s="3962" t="n"/>
      <c r="L16" s="3962" t="n"/>
      <c r="M16" s="3962" t="n"/>
      <c r="N16" s="3962" t="n"/>
      <c r="O16" s="3962" t="n"/>
      <c r="P16" s="3962" t="n"/>
      <c r="Q16" s="3962" t="n"/>
      <c r="R16" s="3963" t="n"/>
      <c r="S16" s="3963" t="n"/>
      <c r="T16" s="3963" t="n"/>
      <c r="U16" s="3963" t="n"/>
      <c r="V16" s="3963" t="n"/>
      <c r="W16" s="3963" t="n"/>
      <c r="X16" s="3963" t="n"/>
      <c r="Y16" s="3963" t="n"/>
      <c r="Z16" s="3963" t="n"/>
      <c r="AA16" s="3963" t="n"/>
      <c r="AB16" s="3963" t="n"/>
    </row>
    <row customFormat="1" customHeight="1" ht="15.75" r="17" s="3958">
      <c r="A17" s="3959" t="n"/>
      <c r="B17" s="3960" t="inlineStr">
        <is>
          <t>+</t>
        </is>
      </c>
      <c r="C17" s="3961" t="inlineStr">
        <is>
          <t>AUTRES ACHATS</t>
        </is>
      </c>
      <c r="D17" s="3962" t="n">
        <v>21683.153556</v>
      </c>
      <c r="E17" s="3962" t="n">
        <v>14411.23243938304</v>
      </c>
      <c r="F17" s="3962" t="n">
        <v>2612.924538</v>
      </c>
      <c r="G17" s="3962" t="n">
        <v>2730.079277</v>
      </c>
      <c r="H17" s="3962" t="n">
        <v>5944.46759738304</v>
      </c>
      <c r="I17" s="3962" t="n">
        <v>3123.761027</v>
      </c>
      <c r="J17" s="3962" t="n"/>
      <c r="K17" s="3962" t="n"/>
      <c r="L17" s="3962" t="n"/>
      <c r="M17" s="3962" t="n"/>
      <c r="N17" s="3962" t="n"/>
      <c r="O17" s="3962" t="n"/>
      <c r="P17" s="3962" t="n"/>
      <c r="Q17" s="3962" t="n"/>
      <c r="R17" s="3963" t="n"/>
      <c r="S17" s="3963" t="n"/>
      <c r="T17" s="3963" t="n"/>
      <c r="U17" s="3963" t="n"/>
      <c r="V17" s="3963" t="n"/>
      <c r="W17" s="3963" t="n"/>
      <c r="X17" s="3963" t="n"/>
      <c r="Y17" s="3963" t="n"/>
      <c r="Z17" s="3963" t="n"/>
      <c r="AA17" s="3963" t="n"/>
      <c r="AB17" s="3963" t="n"/>
    </row>
    <row customFormat="1" customHeight="1" ht="15.75" r="18" s="3958">
      <c r="A18" s="3959" t="n"/>
      <c r="B18" s="3960" t="inlineStr">
        <is>
          <t>+</t>
        </is>
      </c>
      <c r="C18" s="3961" t="inlineStr">
        <is>
          <t>IMPOTS &amp; TAXES</t>
        </is>
      </c>
      <c r="D18" s="3962" t="n">
        <v>11129.81473397879</v>
      </c>
      <c r="E18" s="3962" t="n">
        <v>3966.841623226707</v>
      </c>
      <c r="F18" s="3962" t="n">
        <v>780.474817378814</v>
      </c>
      <c r="G18" s="3962" t="n">
        <v>958.877719777554</v>
      </c>
      <c r="H18" s="3962" t="n">
        <v>714.2589521754238</v>
      </c>
      <c r="I18" s="3962" t="n">
        <v>1513.230133894916</v>
      </c>
      <c r="J18" s="3962" t="n"/>
      <c r="K18" s="3962" t="n"/>
      <c r="L18" s="3962" t="n"/>
      <c r="M18" s="3962" t="n"/>
      <c r="N18" s="3962" t="n"/>
      <c r="O18" s="3962" t="n"/>
      <c r="P18" s="3962" t="n"/>
      <c r="Q18" s="3962" t="n"/>
      <c r="R18" s="3963" t="n"/>
      <c r="S18" s="3963" t="n"/>
      <c r="T18" s="3963" t="n"/>
      <c r="U18" s="3963" t="n"/>
      <c r="V18" s="3963" t="n"/>
      <c r="W18" s="3963" t="n"/>
      <c r="X18" s="3963" t="n"/>
      <c r="Y18" s="3963" t="n"/>
      <c r="Z18" s="3963" t="n"/>
      <c r="AA18" s="3963" t="n"/>
      <c r="AB18" s="3963" t="n"/>
    </row>
    <row customFormat="1" customHeight="1" ht="15.75" r="19" s="3958">
      <c r="A19" s="3959" t="n"/>
      <c r="B19" s="3960" t="inlineStr">
        <is>
          <t>+</t>
        </is>
      </c>
      <c r="C19" s="3961" t="inlineStr">
        <is>
          <t>T.V.A</t>
        </is>
      </c>
      <c r="D19" s="3962" t="n">
        <v>7807.146166949155</v>
      </c>
      <c r="E19" s="3962" t="n">
        <v>901.6820042016948</v>
      </c>
      <c r="F19" s="3962" t="n">
        <v>439.582716</v>
      </c>
      <c r="G19" s="3962" t="n">
        <v>71.49743599999999</v>
      </c>
      <c r="H19" s="3962" t="n">
        <v>335.856562</v>
      </c>
      <c r="I19" s="3962" t="n">
        <v>54.74529020169484</v>
      </c>
      <c r="J19" s="3962" t="n"/>
      <c r="K19" s="3962" t="n"/>
      <c r="L19" s="3962" t="n"/>
      <c r="M19" s="3962" t="n"/>
      <c r="N19" s="3962" t="n"/>
      <c r="O19" s="3962" t="n"/>
      <c r="P19" s="3962" t="n"/>
      <c r="Q19" s="3962" t="n"/>
      <c r="R19" s="3963" t="n"/>
      <c r="S19" s="3963" t="n"/>
      <c r="T19" s="3963" t="n"/>
      <c r="U19" s="3963" t="n"/>
      <c r="V19" s="3963" t="n"/>
      <c r="W19" s="3963" t="n"/>
      <c r="X19" s="3963" t="n"/>
      <c r="Y19" s="3963" t="n"/>
      <c r="Z19" s="3963" t="n"/>
      <c r="AA19" s="3963" t="n"/>
      <c r="AB19" s="3963" t="n"/>
    </row>
    <row customFormat="1" customHeight="1" ht="15.75" r="20" s="3958">
      <c r="A20" s="3959" t="n"/>
      <c r="B20" s="3960" t="inlineStr">
        <is>
          <t>+</t>
        </is>
      </c>
      <c r="C20" s="3961" t="inlineStr">
        <is>
          <t>CHARGES DE PERSONNEL</t>
        </is>
      </c>
      <c r="D20" s="3962" t="n">
        <v>2567.557511</v>
      </c>
      <c r="E20" s="3962" t="n">
        <v>957.3080010000001</v>
      </c>
      <c r="F20" s="3962" t="n">
        <v>203.541595</v>
      </c>
      <c r="G20" s="3962" t="n">
        <v>326.756452</v>
      </c>
      <c r="H20" s="3962" t="n">
        <v>15.927899</v>
      </c>
      <c r="I20" s="3962" t="n">
        <v>411.082055</v>
      </c>
      <c r="J20" s="3962" t="n"/>
      <c r="K20" s="3962" t="n"/>
      <c r="L20" s="3962" t="n"/>
      <c r="M20" s="3962" t="n"/>
      <c r="N20" s="3962" t="n"/>
      <c r="O20" s="3962" t="n"/>
      <c r="P20" s="3962" t="n"/>
      <c r="Q20" s="3962" t="n"/>
      <c r="R20" s="3963" t="n"/>
      <c r="S20" s="3963" t="n"/>
      <c r="T20" s="3963" t="n"/>
      <c r="U20" s="3963" t="n"/>
      <c r="V20" s="3963" t="n"/>
      <c r="W20" s="3963" t="n"/>
      <c r="X20" s="3963" t="n"/>
      <c r="Y20" s="3963" t="n"/>
      <c r="Z20" s="3963" t="n"/>
      <c r="AA20" s="3963" t="n"/>
      <c r="AB20" s="3963" t="n"/>
    </row>
    <row customFormat="1" customHeight="1" ht="15.75" r="21" s="3958">
      <c r="A21" s="3959" t="n"/>
      <c r="B21" s="3960" t="inlineStr">
        <is>
          <t>+</t>
        </is>
      </c>
      <c r="C21" s="3961" t="inlineStr">
        <is>
          <t>REGIES</t>
        </is>
      </c>
      <c r="D21" s="3962" t="n">
        <v>15920.48749254746</v>
      </c>
      <c r="E21" s="3962" t="n">
        <v>15592.0865325678</v>
      </c>
      <c r="F21" s="3962" t="n">
        <v>9014.565846842374</v>
      </c>
      <c r="G21" s="3962" t="n">
        <v>3582.870925</v>
      </c>
      <c r="H21" s="3962" t="n">
        <v>542.4639290355933</v>
      </c>
      <c r="I21" s="3962" t="n">
        <v>2452.185831689831</v>
      </c>
      <c r="J21" s="3962" t="n"/>
      <c r="K21" s="3962" t="n"/>
      <c r="L21" s="3962" t="n"/>
      <c r="M21" s="3962" t="n"/>
      <c r="N21" s="3962" t="n"/>
      <c r="O21" s="3962" t="n"/>
      <c r="P21" s="3962" t="n"/>
      <c r="Q21" s="3962" t="n"/>
      <c r="R21" s="3963" t="n"/>
      <c r="S21" s="3963" t="n"/>
      <c r="T21" s="3963" t="n"/>
      <c r="U21" s="3963" t="n"/>
      <c r="V21" s="3963" t="n"/>
      <c r="W21" s="3963" t="n"/>
      <c r="X21" s="3963" t="n"/>
      <c r="Y21" s="3963" t="n"/>
      <c r="Z21" s="3963" t="n"/>
      <c r="AA21" s="3963" t="n"/>
      <c r="AB21" s="3963" t="n"/>
    </row>
    <row customFormat="1" customHeight="1" ht="18" r="22" s="3958">
      <c r="A22" s="3959" t="n"/>
      <c r="B22" s="3960" t="inlineStr">
        <is>
          <t>+</t>
        </is>
      </c>
      <c r="C22" s="3961" t="inlineStr">
        <is>
          <t>AUTRES CHARGES MOOVMONEY</t>
        </is>
      </c>
      <c r="D22" s="3961" t="n">
        <v>5187.913569686077</v>
      </c>
      <c r="E22" s="3962" t="n">
        <v>1893.607781481</v>
      </c>
      <c r="F22" s="3962" t="n">
        <v>409.005188</v>
      </c>
      <c r="G22" s="3962" t="n">
        <v>451.748898481</v>
      </c>
      <c r="H22" s="3962" t="n">
        <v>506.363331</v>
      </c>
      <c r="I22" s="3962" t="n">
        <v>526.490364</v>
      </c>
      <c r="J22" s="3962" t="n"/>
      <c r="K22" s="3962" t="n"/>
      <c r="L22" s="3962" t="n"/>
      <c r="M22" s="3962" t="n"/>
      <c r="N22" s="3962" t="n"/>
      <c r="O22" s="3962" t="n"/>
      <c r="P22" s="3962" t="n"/>
      <c r="Q22" s="3962" t="n"/>
      <c r="R22" s="3963" t="n"/>
      <c r="S22" s="3963" t="n"/>
      <c r="T22" s="3963" t="n"/>
      <c r="U22" s="3963" t="n"/>
      <c r="V22" s="3963" t="n"/>
      <c r="W22" s="3963" t="n"/>
      <c r="X22" s="3963" t="n"/>
      <c r="Y22" s="3963" t="n"/>
      <c r="Z22" s="3963" t="n"/>
      <c r="AA22" s="3963" t="n"/>
      <c r="AB22" s="3963" t="n"/>
    </row>
    <row customFormat="1" customHeight="1" ht="18" r="23" s="3958">
      <c r="A23" s="3959" t="n"/>
      <c r="B23" s="3976" t="n"/>
      <c r="C23" s="3977" t="inlineStr">
        <is>
          <t>DEPENSES D'INVESTISSEMENTS</t>
        </is>
      </c>
      <c r="D23" s="3978" t="n">
        <v>20071.653349</v>
      </c>
      <c r="E23" s="3978" t="n">
        <v>7194.381531999999</v>
      </c>
      <c r="F23" s="3978" t="n">
        <v>1811.451858</v>
      </c>
      <c r="G23" s="3978" t="n">
        <v>2218.718784</v>
      </c>
      <c r="H23" s="3978" t="n">
        <v>494.654976</v>
      </c>
      <c r="I23" s="3978" t="n">
        <v>2669.555914</v>
      </c>
      <c r="J23" s="3978" t="n"/>
      <c r="K23" s="3978" t="n"/>
      <c r="L23" s="3978" t="n"/>
      <c r="M23" s="3978" t="n"/>
      <c r="N23" s="3978" t="n"/>
      <c r="O23" s="3978" t="n"/>
      <c r="P23" s="3978" t="n"/>
      <c r="Q23" s="3978" t="n"/>
      <c r="R23" s="3963" t="n"/>
      <c r="S23" s="3963" t="n"/>
      <c r="T23" s="3963" t="n"/>
      <c r="U23" s="3963" t="n"/>
      <c r="V23" s="3963" t="n"/>
      <c r="W23" s="3963" t="n"/>
      <c r="X23" s="3963" t="n"/>
      <c r="Y23" s="3963" t="n"/>
      <c r="Z23" s="3963" t="n"/>
      <c r="AA23" s="3963" t="n"/>
      <c r="AB23" s="3963" t="n"/>
    </row>
    <row customFormat="1" customHeight="1" ht="31.5" r="24" s="3958">
      <c r="A24" s="3959" t="n"/>
      <c r="B24" s="3979" t="inlineStr">
        <is>
          <t>+</t>
        </is>
      </c>
      <c r="C24" s="3980" t="inlineStr">
        <is>
          <t>LICENCES, FONDS DE COMMERCE &amp; BREVETS MARQUES DROITS ET VALEURS</t>
        </is>
      </c>
      <c r="D24" s="3962" t="n">
        <v>2078.42447</v>
      </c>
      <c r="E24" s="3962" t="n">
        <v>272.65506</v>
      </c>
      <c r="F24" s="3962" t="n"/>
      <c r="G24" s="3962" t="n"/>
      <c r="H24" s="3962" t="n"/>
      <c r="I24" s="3962" t="n">
        <v>272.65506</v>
      </c>
      <c r="J24" s="3962" t="n"/>
      <c r="K24" s="3962" t="n"/>
      <c r="L24" s="3962" t="n"/>
      <c r="M24" s="3962" t="n"/>
      <c r="N24" s="3962" t="n"/>
      <c r="O24" s="3962" t="n"/>
      <c r="P24" s="3962" t="n"/>
      <c r="Q24" s="3962" t="n"/>
      <c r="R24" s="3963" t="n"/>
      <c r="S24" s="3963" t="n"/>
      <c r="T24" s="3963" t="n"/>
      <c r="U24" s="3963" t="n"/>
      <c r="V24" s="3963" t="n"/>
      <c r="W24" s="3963" t="n"/>
      <c r="X24" s="3963" t="n"/>
      <c r="Y24" s="3963" t="n"/>
      <c r="Z24" s="3963" t="n"/>
      <c r="AA24" s="3963" t="n"/>
      <c r="AB24" s="3963" t="n"/>
    </row>
    <row customFormat="1" r="25" s="3958">
      <c r="A25" s="3959" t="n"/>
      <c r="B25" s="3979" t="inlineStr">
        <is>
          <t>+</t>
        </is>
      </c>
      <c r="C25" s="3980" t="inlineStr">
        <is>
          <t>TERRAINS, AMENAGEMENTS ET CONSTRUCTIONS</t>
        </is>
      </c>
      <c r="D25" s="3962" t="n">
        <v>401.592103</v>
      </c>
      <c r="E25" s="3962" t="n">
        <v>18.168276</v>
      </c>
      <c r="F25" s="3962" t="n">
        <v>18.168276</v>
      </c>
      <c r="G25" s="3962" t="n"/>
      <c r="H25" s="3962" t="n"/>
      <c r="I25" s="3962" t="n"/>
      <c r="J25" s="3962" t="n"/>
      <c r="K25" s="3962" t="n"/>
      <c r="L25" s="3962" t="n"/>
      <c r="M25" s="3962" t="n"/>
      <c r="N25" s="3962" t="n"/>
      <c r="O25" s="3962" t="n"/>
      <c r="P25" s="3962" t="n"/>
      <c r="Q25" s="3962" t="n"/>
      <c r="R25" s="3963" t="n"/>
      <c r="S25" s="3963" t="n"/>
      <c r="T25" s="3963" t="n"/>
      <c r="U25" s="3963" t="n"/>
      <c r="V25" s="3963" t="n"/>
      <c r="W25" s="3963" t="n"/>
      <c r="X25" s="3963" t="n"/>
      <c r="Y25" s="3963" t="n"/>
      <c r="Z25" s="3963" t="n"/>
      <c r="AA25" s="3963" t="n"/>
      <c r="AB25" s="3963" t="n"/>
      <c r="AC25" s="3963" t="n"/>
    </row>
    <row customFormat="1" customHeight="1" ht="15.75" r="26" s="3958">
      <c r="A26" s="3959" t="n"/>
      <c r="B26" s="3960" t="inlineStr">
        <is>
          <t>+</t>
        </is>
      </c>
      <c r="C26" s="3961" t="inlineStr">
        <is>
          <t>INSTAL. TECHN.,MATERIEL &amp; OUTILLAGE</t>
        </is>
      </c>
      <c r="D26" s="3962" t="n">
        <v>17591.636776</v>
      </c>
      <c r="E26" s="3962" t="n">
        <v>6903.558196</v>
      </c>
      <c r="F26" s="3962" t="n">
        <v>1793.283582</v>
      </c>
      <c r="G26" s="3962" t="n">
        <v>2218.718784</v>
      </c>
      <c r="H26" s="3962" t="n">
        <v>494.654976</v>
      </c>
      <c r="I26" s="3962" t="n">
        <v>2396.900854</v>
      </c>
      <c r="J26" s="3962" t="n"/>
      <c r="K26" s="3962" t="n"/>
      <c r="L26" s="3962" t="n"/>
      <c r="M26" s="3962" t="n"/>
      <c r="N26" s="3962" t="n"/>
      <c r="O26" s="3962" t="n"/>
      <c r="P26" s="3962" t="n"/>
      <c r="Q26" s="3962" t="n"/>
      <c r="R26" s="3963" t="n"/>
      <c r="S26" s="3963" t="n"/>
      <c r="T26" s="3963" t="n"/>
      <c r="U26" s="3963" t="n"/>
      <c r="V26" s="3963" t="n"/>
      <c r="W26" s="3963" t="n"/>
      <c r="X26" s="3963" t="n"/>
      <c r="Y26" s="3963" t="n"/>
      <c r="Z26" s="3963" t="n"/>
      <c r="AA26" s="3963" t="n"/>
      <c r="AB26" s="3963" t="n"/>
      <c r="AC26" s="3963" t="n"/>
    </row>
    <row customFormat="1" customHeight="1" ht="15.75" r="27" s="3958">
      <c r="A27" s="3959" t="n"/>
      <c r="B27" s="3960" t="inlineStr">
        <is>
          <t>+</t>
        </is>
      </c>
      <c r="C27" s="3961" t="inlineStr">
        <is>
          <t>MATERIEL DE TRANSPORT</t>
        </is>
      </c>
      <c r="D27" s="3962" t="n"/>
      <c r="E27" s="3962">
        <f>SUM(F27:Q27)</f>
        <v/>
      </c>
      <c r="F27" s="3962" t="n"/>
      <c r="G27" s="3962" t="n"/>
      <c r="H27" s="3962" t="n"/>
      <c r="I27" s="3962" t="n"/>
      <c r="J27" s="3962" t="n"/>
      <c r="K27" s="3962" t="n"/>
      <c r="L27" s="3962" t="n"/>
      <c r="M27" s="3962" t="n"/>
      <c r="N27" s="3962" t="n"/>
      <c r="O27" s="3962" t="n"/>
      <c r="P27" s="3962" t="n"/>
      <c r="Q27" s="3962" t="n"/>
      <c r="R27" s="3963" t="n"/>
      <c r="S27" s="3963" t="n"/>
      <c r="T27" s="3963" t="n"/>
      <c r="U27" s="3963" t="n"/>
      <c r="V27" s="3963" t="n"/>
      <c r="W27" s="3963" t="n"/>
      <c r="X27" s="3963" t="n"/>
      <c r="Y27" s="3963" t="n"/>
      <c r="Z27" s="3963" t="n"/>
      <c r="AA27" s="3963" t="n"/>
      <c r="AB27" s="3963" t="n"/>
    </row>
    <row customFormat="1" customHeight="1" ht="15.75" r="28" s="3958">
      <c r="A28" s="3959" t="n"/>
      <c r="B28" s="3960" t="inlineStr">
        <is>
          <t>+</t>
        </is>
      </c>
      <c r="C28" s="3961" t="inlineStr">
        <is>
          <t>MATERIEL ET MOBILIER DE BUREAU</t>
        </is>
      </c>
      <c r="D28" s="3962" t="n"/>
      <c r="E28" s="3962">
        <f>SUM(F28:Q28)</f>
        <v/>
      </c>
      <c r="F28" s="3962" t="n"/>
      <c r="G28" s="3962" t="n"/>
      <c r="H28" s="3962" t="n"/>
      <c r="I28" s="3962" t="n"/>
      <c r="J28" s="3962" t="n"/>
      <c r="K28" s="3962" t="n"/>
      <c r="L28" s="3962" t="n"/>
      <c r="M28" s="3962" t="n"/>
      <c r="N28" s="3962" t="n"/>
      <c r="O28" s="3962" t="n"/>
      <c r="P28" s="3962" t="n"/>
      <c r="Q28" s="3962" t="n"/>
      <c r="R28" s="3963" t="n"/>
      <c r="S28" s="3963" t="n"/>
      <c r="T28" s="3963" t="n"/>
      <c r="U28" s="3963" t="n"/>
      <c r="V28" s="3963" t="n"/>
      <c r="W28" s="3963" t="n"/>
      <c r="X28" s="3963" t="n"/>
      <c r="Y28" s="3963" t="n"/>
      <c r="Z28" s="3963" t="n"/>
      <c r="AA28" s="3963" t="n"/>
      <c r="AB28" s="3963" t="n"/>
    </row>
    <row customFormat="1" customHeight="1" ht="15.75" r="29" s="3958">
      <c r="A29" s="3959" t="n"/>
      <c r="B29" s="3960" t="inlineStr">
        <is>
          <t>+</t>
        </is>
      </c>
      <c r="C29" s="3961" t="inlineStr">
        <is>
          <t>AUTRES IMMOBILISATIONS</t>
        </is>
      </c>
      <c r="D29" s="3962" t="n"/>
      <c r="E29" s="3962">
        <f>SUM(F29:Q29)</f>
        <v/>
      </c>
      <c r="F29" s="3962" t="n"/>
      <c r="G29" s="3962" t="n"/>
      <c r="H29" s="3962" t="n"/>
      <c r="I29" s="3962" t="n"/>
      <c r="J29" s="3962" t="n"/>
      <c r="K29" s="3962" t="n"/>
      <c r="L29" s="3962" t="n"/>
      <c r="M29" s="3962" t="n"/>
      <c r="N29" s="3962" t="n"/>
      <c r="O29" s="3962" t="n"/>
      <c r="P29" s="3962" t="n"/>
      <c r="Q29" s="3962" t="n"/>
      <c r="R29" s="3963" t="n"/>
      <c r="S29" s="3963" t="n"/>
      <c r="T29" s="3963" t="n"/>
      <c r="U29" s="3963" t="n"/>
      <c r="V29" s="3963" t="n"/>
      <c r="W29" s="3963" t="n"/>
      <c r="X29" s="3963" t="n"/>
      <c r="Y29" s="3963" t="n"/>
      <c r="Z29" s="3963" t="n"/>
      <c r="AA29" s="3963" t="n"/>
      <c r="AB29" s="3963" t="n"/>
    </row>
    <row customFormat="1" customHeight="1" ht="15.75" r="30" s="3958">
      <c r="A30" s="3959" t="n"/>
      <c r="B30" s="3960" t="inlineStr">
        <is>
          <t>+</t>
        </is>
      </c>
      <c r="C30" s="3961" t="inlineStr">
        <is>
          <t>AVANCES ET ACOMPTES/IMMOB</t>
        </is>
      </c>
      <c r="D30" s="3962" t="n"/>
      <c r="E30" s="3962">
        <f>SUM(F30:Q30)</f>
        <v/>
      </c>
      <c r="F30" s="3962" t="n"/>
      <c r="G30" s="3962" t="n"/>
      <c r="H30" s="3962" t="n"/>
      <c r="I30" s="3962" t="n"/>
      <c r="J30" s="3962" t="n"/>
      <c r="K30" s="3962" t="n"/>
      <c r="L30" s="3962" t="n"/>
      <c r="M30" s="3962" t="n"/>
      <c r="N30" s="3962" t="n"/>
      <c r="O30" s="3962" t="n"/>
      <c r="P30" s="3962" t="n"/>
      <c r="Q30" s="3962" t="n"/>
      <c r="R30" s="3963" t="n"/>
      <c r="S30" s="3963" t="n"/>
      <c r="T30" s="3963" t="n"/>
      <c r="U30" s="3963" t="n"/>
      <c r="V30" s="3963" t="n"/>
      <c r="W30" s="3963" t="n"/>
      <c r="X30" s="3963" t="n"/>
      <c r="Y30" s="3963" t="n"/>
      <c r="Z30" s="3963" t="n"/>
      <c r="AA30" s="3963" t="n"/>
      <c r="AB30" s="3963" t="n"/>
    </row>
    <row customFormat="1" customHeight="1" ht="7.5" r="31" s="3958">
      <c r="A31" s="3959" t="n"/>
      <c r="B31" s="3981" t="n"/>
      <c r="C31" s="3961" t="n"/>
      <c r="D31" s="3961" t="n"/>
      <c r="E31" s="3962">
        <f>SUM(F31:Q31)</f>
        <v/>
      </c>
      <c r="F31" s="3962" t="n"/>
      <c r="G31" s="3962" t="n"/>
      <c r="H31" s="3962" t="n"/>
      <c r="I31" s="3962" t="n"/>
      <c r="J31" s="3962" t="n"/>
      <c r="K31" s="3962" t="n"/>
      <c r="L31" s="3962" t="n"/>
      <c r="M31" s="3962" t="n"/>
      <c r="N31" s="3962" t="n"/>
      <c r="O31" s="3962" t="n"/>
      <c r="P31" s="3962" t="n"/>
      <c r="Q31" s="3962" t="n"/>
      <c r="R31" s="3963" t="n"/>
      <c r="S31" s="3963" t="n"/>
      <c r="T31" s="3963" t="n"/>
      <c r="U31" s="3963" t="n"/>
      <c r="V31" s="3963" t="n"/>
      <c r="W31" s="3963" t="n"/>
      <c r="X31" s="3963" t="n"/>
      <c r="Y31" s="3963" t="n"/>
      <c r="Z31" s="3963" t="n"/>
      <c r="AA31" s="3963" t="n"/>
      <c r="AB31" s="3963" t="n"/>
    </row>
    <row customFormat="1" customHeight="1" ht="15.75" r="32" s="3958">
      <c r="A32" s="3959" t="n"/>
      <c r="B32" s="3982" t="inlineStr">
        <is>
          <t xml:space="preserve">   (B) TOTAL DECAISSEMENTS         </t>
        </is>
      </c>
      <c r="C32" s="3983" t="n"/>
      <c r="D32" s="3984" t="n">
        <v>88022.38979816149</v>
      </c>
      <c r="E32" s="3984" t="n">
        <v>45428.10523586024</v>
      </c>
      <c r="F32" s="3984" t="n">
        <v>15562.85250022119</v>
      </c>
      <c r="G32" s="3984" t="n">
        <v>10340.54949225855</v>
      </c>
      <c r="H32" s="3984" t="n">
        <v>8553.993246594056</v>
      </c>
      <c r="I32" s="3984" t="n">
        <v>10970.70999678644</v>
      </c>
      <c r="J32" s="3984" t="n"/>
      <c r="K32" s="3984" t="n"/>
      <c r="L32" s="3984" t="n"/>
      <c r="M32" s="3984" t="n"/>
      <c r="N32" s="3984" t="n"/>
      <c r="O32" s="3984" t="n"/>
      <c r="P32" s="3984" t="n"/>
      <c r="Q32" s="3984" t="n"/>
      <c r="R32" s="3963" t="n"/>
      <c r="S32" s="3963" t="n"/>
      <c r="T32" s="3963" t="n"/>
      <c r="U32" s="3963" t="n"/>
      <c r="V32" s="3963" t="n"/>
      <c r="W32" s="3963" t="n"/>
      <c r="X32" s="3963" t="n"/>
      <c r="Y32" s="3963" t="n"/>
      <c r="Z32" s="3963" t="n"/>
      <c r="AA32" s="3963" t="n"/>
      <c r="AB32" s="3963" t="n"/>
    </row>
    <row customFormat="1" customHeight="1" ht="15.75" r="33" s="3958">
      <c r="A33" s="3959" t="n"/>
      <c r="B33" s="3985" t="n"/>
      <c r="C33" s="3986" t="inlineStr">
        <is>
          <t xml:space="preserve">        DECAISSEMENTS CUMULES</t>
        </is>
      </c>
      <c r="D33" s="3987" t="n">
        <v>88022.38979816149</v>
      </c>
      <c r="E33" s="3988" t="n">
        <v>45428.10523586024</v>
      </c>
      <c r="F33" s="3988" t="n">
        <v>15562.85250022119</v>
      </c>
      <c r="G33" s="3988" t="n">
        <v>10340.54949225855</v>
      </c>
      <c r="H33" s="3988" t="n">
        <v>8553.993246594056</v>
      </c>
      <c r="I33" s="3988" t="n">
        <v>10970.70999678644</v>
      </c>
      <c r="J33" s="3988" t="n"/>
      <c r="K33" s="3988" t="n"/>
      <c r="L33" s="3988" t="n"/>
      <c r="M33" s="3988" t="n"/>
      <c r="N33" s="3988" t="n"/>
      <c r="O33" s="3988" t="n"/>
      <c r="P33" s="3988" t="n"/>
      <c r="Q33" s="3988" t="n"/>
      <c r="R33" s="3963" t="n"/>
      <c r="S33" s="3963" t="n"/>
      <c r="T33" s="3963" t="n"/>
      <c r="U33" s="3963" t="n"/>
      <c r="V33" s="3963" t="n"/>
      <c r="W33" s="3963" t="n"/>
      <c r="X33" s="3963" t="n"/>
      <c r="Y33" s="3963" t="n"/>
      <c r="Z33" s="3963" t="n"/>
      <c r="AA33" s="3963" t="n"/>
      <c r="AB33" s="3963" t="n"/>
    </row>
    <row customFormat="1" customHeight="1" ht="16.5" r="34" s="3989">
      <c r="A34" s="3959" t="n"/>
      <c r="C34" s="3989" t="inlineStr">
        <is>
          <t>DECAISSEMENTS XBORDER</t>
        </is>
      </c>
      <c r="D34" t="n">
        <v>16230</v>
      </c>
      <c r="E34" s="3989" t="n">
        <v>5350</v>
      </c>
      <c r="F34" t="n">
        <v>1300</v>
      </c>
      <c r="G34" t="n">
        <v>1200</v>
      </c>
      <c r="H34" t="n">
        <v>900</v>
      </c>
      <c r="I34" t="n">
        <v>1950</v>
      </c>
      <c r="K34" s="3990" t="n"/>
      <c r="R34" s="3963" t="n"/>
      <c r="S34" s="3963" t="n"/>
      <c r="T34" s="3963" t="n"/>
      <c r="U34" s="3963" t="n"/>
      <c r="V34" s="3963" t="n"/>
      <c r="W34" s="3963" t="n"/>
      <c r="X34" s="3963" t="n"/>
      <c r="Y34" s="3963" t="n"/>
      <c r="Z34" s="3963" t="n"/>
      <c r="AA34" s="3963" t="n"/>
      <c r="AB34" s="3963" t="n"/>
    </row>
    <row customFormat="1" customHeight="1" ht="15.75" r="35" s="3958">
      <c r="A35" s="3959" t="n"/>
      <c r="B35" s="3991" t="inlineStr">
        <is>
          <t xml:space="preserve">   (C) FLUX MENSUEL GENERE PAR EXPLOITAT°=CFFO</t>
        </is>
      </c>
      <c r="C35" s="3992" t="n"/>
      <c r="D35" s="3993" t="n">
        <v>7210.656091531309</v>
      </c>
      <c r="E35" s="3994" t="n">
        <v>-12200.12126028605</v>
      </c>
      <c r="F35" s="3994" t="n">
        <v>-7180.102341074986</v>
      </c>
      <c r="G35" s="3994" t="n">
        <v>-3125.859200737952</v>
      </c>
      <c r="H35" s="3994" t="n">
        <v>-1812.038458187057</v>
      </c>
      <c r="I35" s="3994" t="n">
        <v>-82.12126028605962</v>
      </c>
      <c r="J35" s="3994" t="n"/>
      <c r="K35" s="3994" t="n"/>
      <c r="L35" s="3994" t="n"/>
      <c r="M35" s="3994" t="n"/>
      <c r="N35" s="3994" t="n"/>
      <c r="O35" s="3994" t="n"/>
      <c r="P35" s="3994" t="n"/>
      <c r="Q35" s="3994" t="n"/>
      <c r="R35" s="3963" t="n"/>
      <c r="S35" s="3963" t="n"/>
      <c r="T35" s="3963" t="n"/>
      <c r="U35" s="3963" t="n"/>
      <c r="V35" s="3963" t="n"/>
      <c r="W35" s="3963" t="n"/>
      <c r="X35" s="3963" t="n"/>
      <c r="Y35" s="3963" t="n"/>
      <c r="Z35" s="3963" t="n"/>
      <c r="AA35" s="3963" t="n"/>
      <c r="AB35" s="3963" t="n"/>
    </row>
    <row customFormat="1" customHeight="1" ht="15.75" r="36" s="3958">
      <c r="A36" s="3995" t="n"/>
      <c r="B36" s="3996" t="n"/>
      <c r="C36" s="3997" t="inlineStr">
        <is>
          <t>FLUX CUMULE</t>
        </is>
      </c>
      <c r="D36" s="3998" t="n">
        <v>2359.4</v>
      </c>
      <c r="E36" s="3999" t="n">
        <v>-12200.12126028605</v>
      </c>
      <c r="F36" s="3999" t="n">
        <v>-7180.102341074986</v>
      </c>
      <c r="G36" s="3999" t="n">
        <v>-10305.96154181294</v>
      </c>
      <c r="H36" s="3999" t="n">
        <v>-12117.99999999999</v>
      </c>
      <c r="I36" s="3999" t="n">
        <v>-12200.12126028605</v>
      </c>
      <c r="J36" s="3999" t="n"/>
      <c r="K36" s="3999" t="n"/>
      <c r="L36" s="3999" t="n"/>
      <c r="M36" s="3999" t="n"/>
      <c r="N36" s="3999" t="n"/>
      <c r="O36" s="3999" t="n"/>
      <c r="P36" s="3999" t="n"/>
      <c r="Q36" s="3999" t="n"/>
      <c r="R36" s="3963" t="n"/>
      <c r="S36" s="3963" t="n"/>
      <c r="T36" s="3963" t="n"/>
      <c r="U36" s="3963" t="n"/>
      <c r="V36" s="3963" t="n"/>
      <c r="W36" s="3963" t="n"/>
      <c r="X36" s="3963" t="n"/>
      <c r="Y36" s="3963" t="n"/>
      <c r="Z36" s="3963" t="n"/>
      <c r="AA36" s="3963" t="n"/>
      <c r="AB36" s="3963" t="n"/>
    </row>
    <row customFormat="1" customHeight="1" ht="18" r="37" s="3951">
      <c r="E37" s="4000">
        <f>SUM(F37:Q37)</f>
        <v/>
      </c>
      <c r="F37" s="4000" t="n"/>
      <c r="G37" s="4000" t="n"/>
      <c r="H37" s="4000" t="n"/>
      <c r="I37" s="4000" t="n"/>
      <c r="J37" s="4000" t="n"/>
      <c r="K37" s="4000" t="n"/>
      <c r="L37" s="4000" t="n"/>
      <c r="M37" s="4000" t="n"/>
      <c r="N37" s="4000" t="n"/>
      <c r="O37" s="4000" t="n"/>
      <c r="P37" s="4000" t="n"/>
      <c r="Q37" s="4000" t="n"/>
      <c r="R37" s="3963" t="n"/>
      <c r="S37" s="3963" t="n"/>
      <c r="T37" s="3963" t="n"/>
      <c r="U37" s="3963" t="n"/>
      <c r="V37" s="3963" t="n"/>
      <c r="W37" s="3963" t="n"/>
      <c r="X37" s="3963" t="n"/>
      <c r="Y37" s="3963" t="n"/>
      <c r="Z37" s="3963" t="n"/>
      <c r="AA37" s="3963" t="n"/>
      <c r="AB37" s="3963" t="n"/>
    </row>
    <row customFormat="1" customHeight="1" ht="3" r="38" s="3958">
      <c r="A38" s="4001" t="inlineStr">
        <is>
          <t>HORS EXPLOIT</t>
        </is>
      </c>
      <c r="B38" s="4002" t="n"/>
      <c r="C38" s="4003" t="n"/>
      <c r="D38" s="4003" t="n"/>
      <c r="E38" s="4004">
        <f>SUM(F38:Q38)</f>
        <v/>
      </c>
      <c r="F38" s="4004" t="n"/>
      <c r="G38" s="4004" t="n"/>
      <c r="H38" s="4004" t="n"/>
      <c r="I38" s="4004" t="n"/>
      <c r="J38" s="4004" t="n"/>
      <c r="K38" s="4004" t="n"/>
      <c r="L38" s="4004" t="n"/>
      <c r="M38" s="4004" t="n"/>
      <c r="N38" s="4004" t="n"/>
      <c r="O38" s="4004" t="n"/>
      <c r="P38" s="4004" t="n"/>
      <c r="Q38" s="4004" t="n"/>
      <c r="R38" s="3963" t="n"/>
      <c r="S38" s="3963" t="n"/>
      <c r="T38" s="3963" t="n"/>
      <c r="U38" s="3963" t="n"/>
      <c r="V38" s="3963" t="n"/>
      <c r="W38" s="3963" t="n"/>
      <c r="X38" s="3963" t="n"/>
      <c r="Y38" s="3963" t="n"/>
      <c r="Z38" s="3963" t="n"/>
      <c r="AA38" s="3963" t="n"/>
      <c r="AB38" s="3963" t="n"/>
    </row>
    <row customFormat="1" customHeight="1" ht="18" r="39" s="3958">
      <c r="A39" s="3959" t="n"/>
      <c r="B39" s="3976" t="n"/>
      <c r="C39" s="3977" t="inlineStr">
        <is>
          <t>AUTRES</t>
        </is>
      </c>
      <c r="D39" s="3978" t="n"/>
      <c r="E39" s="3978">
        <f>SUM(F39:Q39)</f>
        <v/>
      </c>
      <c r="F39" s="3978" t="n"/>
      <c r="G39" s="3978" t="n"/>
      <c r="H39" s="3978" t="n"/>
      <c r="I39" s="3978" t="n"/>
      <c r="J39" s="3978" t="n"/>
      <c r="K39" s="3978" t="n"/>
      <c r="L39" s="3978" t="n"/>
      <c r="M39" s="3978" t="n"/>
      <c r="N39" s="3978" t="n"/>
      <c r="O39" s="3978" t="n"/>
      <c r="P39" s="3978" t="n"/>
      <c r="Q39" s="3978" t="n"/>
      <c r="R39" s="3963" t="n"/>
      <c r="S39" s="3963" t="n"/>
      <c r="T39" s="3963" t="n"/>
      <c r="U39" s="3963" t="n"/>
      <c r="V39" s="3963" t="n"/>
      <c r="W39" s="3963" t="n"/>
      <c r="X39" s="3963" t="n"/>
      <c r="Y39" s="3963" t="n"/>
      <c r="Z39" s="3963" t="n"/>
      <c r="AA39" s="3963" t="n"/>
      <c r="AB39" s="3963" t="n"/>
    </row>
    <row customFormat="1" customHeight="1" ht="16.5" r="40" s="3958">
      <c r="A40" s="3959" t="n"/>
      <c r="B40" s="3960" t="inlineStr">
        <is>
          <t>+</t>
        </is>
      </c>
      <c r="C40" s="3961" t="inlineStr">
        <is>
          <t>I.S</t>
        </is>
      </c>
      <c r="D40" s="3978" t="n"/>
      <c r="E40" s="4005">
        <f>SUM(F40:Q40)</f>
        <v/>
      </c>
      <c r="F40" s="4005" t="n"/>
      <c r="G40" s="4005" t="n"/>
      <c r="H40" s="4005" t="n"/>
      <c r="I40" s="4005" t="n"/>
      <c r="J40" s="4005" t="n"/>
      <c r="K40" s="4005" t="n"/>
      <c r="L40" s="4005" t="n"/>
      <c r="M40" s="4005" t="n"/>
      <c r="N40" s="4005" t="n"/>
      <c r="O40" s="4005" t="n"/>
      <c r="P40" s="4005" t="n"/>
      <c r="Q40" s="4005" t="n"/>
      <c r="R40" s="3963" t="n"/>
      <c r="S40" s="3963" t="n"/>
      <c r="T40" s="3963" t="n"/>
      <c r="U40" s="3963" t="n"/>
      <c r="V40" s="3963" t="n"/>
      <c r="W40" s="3963" t="n"/>
      <c r="X40" s="3963" t="n"/>
      <c r="Y40" s="3963" t="n"/>
      <c r="Z40" s="3963" t="n"/>
      <c r="AA40" s="3963" t="n"/>
      <c r="AB40" s="3963" t="n"/>
    </row>
    <row customFormat="1" customHeight="1" ht="16.5" r="41" s="3958">
      <c r="A41" s="3959" t="n"/>
      <c r="B41" s="3960" t="inlineStr">
        <is>
          <t>+</t>
        </is>
      </c>
      <c r="C41" s="3961" t="inlineStr">
        <is>
          <t>DIVIDENDES</t>
        </is>
      </c>
      <c r="D41" s="3978" t="n"/>
      <c r="E41" s="4005">
        <f>SUM(F41:Q41)</f>
        <v/>
      </c>
      <c r="F41" s="4005" t="n"/>
      <c r="G41" s="4005" t="n"/>
      <c r="H41" s="4005" t="n"/>
      <c r="I41" s="4005" t="n"/>
      <c r="J41" s="4005" t="n"/>
      <c r="K41" s="4005" t="n"/>
      <c r="L41" s="4005" t="n"/>
      <c r="M41" s="4005" t="n"/>
      <c r="N41" s="4005" t="n"/>
      <c r="O41" s="4005" t="n"/>
      <c r="P41" s="4005" t="n"/>
      <c r="Q41" s="4005" t="n"/>
      <c r="R41" s="3963" t="n"/>
      <c r="S41" s="3963" t="n"/>
      <c r="T41" s="3963" t="n"/>
      <c r="U41" s="3963" t="n"/>
      <c r="V41" s="3963" t="n"/>
      <c r="W41" s="3963" t="n"/>
      <c r="X41" s="3963" t="n"/>
      <c r="Y41" s="3963" t="n"/>
      <c r="Z41" s="3963" t="n"/>
      <c r="AA41" s="3963" t="n"/>
      <c r="AB41" s="3963" t="n"/>
    </row>
    <row customFormat="1" customHeight="1" ht="16.5" r="42" s="3958">
      <c r="A42" s="3959" t="n"/>
      <c r="B42" s="4006" t="n"/>
      <c r="C42" s="4007" t="n"/>
      <c r="D42" s="4008" t="n"/>
      <c r="E42" s="4009">
        <f>SUM(F42:Q42)</f>
        <v/>
      </c>
      <c r="F42" s="4009" t="n"/>
      <c r="G42" s="4009" t="n"/>
      <c r="H42" s="4009" t="n"/>
      <c r="I42" s="4009" t="n"/>
      <c r="J42" s="4009" t="n"/>
      <c r="K42" s="4009" t="n"/>
      <c r="L42" s="4009" t="n"/>
      <c r="M42" s="4009" t="n"/>
      <c r="N42" s="4009" t="n"/>
      <c r="O42" s="4009" t="n"/>
      <c r="P42" s="4009" t="n"/>
      <c r="Q42" s="4009" t="n"/>
      <c r="R42" s="3963" t="n"/>
      <c r="S42" s="3963" t="n"/>
      <c r="T42" s="3963" t="n"/>
      <c r="U42" s="3963" t="n"/>
      <c r="V42" s="3963" t="n"/>
      <c r="W42" s="3963" t="n"/>
      <c r="X42" s="3963" t="n"/>
      <c r="Y42" s="3963" t="n"/>
      <c r="Z42" s="3963" t="n"/>
      <c r="AA42" s="3963" t="n"/>
      <c r="AB42" s="3963" t="n"/>
    </row>
    <row customFormat="1" customHeight="1" ht="8.25" r="43" s="3958">
      <c r="A43" s="3959" t="n"/>
      <c r="B43" s="3951" t="n"/>
      <c r="C43" s="3951" t="n"/>
      <c r="D43" s="3951" t="n"/>
      <c r="E43" s="3951">
        <f>SUM(F43:Q43)</f>
        <v/>
      </c>
      <c r="F43" s="3951" t="n"/>
      <c r="G43" s="3951" t="n"/>
      <c r="H43" s="3951" t="n"/>
      <c r="I43" s="3951" t="n"/>
      <c r="J43" s="3951" t="n"/>
      <c r="K43" s="3951" t="n"/>
      <c r="L43" s="3951" t="n"/>
      <c r="M43" s="3951" t="n"/>
      <c r="N43" s="3951" t="n"/>
      <c r="O43" s="3951" t="n"/>
      <c r="P43" s="3951" t="n"/>
      <c r="Q43" s="3951" t="n"/>
      <c r="R43" s="3963" t="n"/>
      <c r="S43" s="3963" t="n"/>
      <c r="T43" s="3963" t="n"/>
      <c r="U43" s="3963" t="n"/>
      <c r="V43" s="3963" t="n"/>
      <c r="W43" s="3963" t="n"/>
      <c r="X43" s="3963" t="n"/>
      <c r="Y43" s="3963" t="n"/>
      <c r="Z43" s="3963" t="n"/>
      <c r="AA43" s="3963" t="n"/>
      <c r="AB43" s="3963" t="n"/>
    </row>
    <row customFormat="1" customHeight="1" ht="15.75" r="44" s="3958">
      <c r="A44" s="3959" t="n"/>
      <c r="B44" s="3991" t="inlineStr">
        <is>
          <t xml:space="preserve">   (D) FLUX MENSUEL GENERE PAR H. EXPLOITAT°         </t>
        </is>
      </c>
      <c r="C44" s="3992" t="n"/>
      <c r="D44" s="3993" t="n"/>
      <c r="E44" s="3993">
        <f>SUM(F44:Q44)</f>
        <v/>
      </c>
      <c r="F44" s="3993" t="n"/>
      <c r="G44" s="3993" t="n"/>
      <c r="H44" s="3993" t="n"/>
      <c r="I44" s="3993" t="n"/>
      <c r="J44" s="3993" t="n"/>
      <c r="K44" s="3993" t="n"/>
      <c r="L44" s="3993" t="n"/>
      <c r="M44" s="3993" t="n"/>
      <c r="N44" s="3993" t="n"/>
      <c r="O44" s="3993" t="n"/>
      <c r="P44" s="3993" t="n"/>
      <c r="Q44" s="3993" t="n"/>
      <c r="R44" s="3963" t="n"/>
      <c r="S44" s="3963" t="n"/>
      <c r="T44" s="3963" t="n"/>
      <c r="U44" s="3963" t="n"/>
      <c r="V44" s="3963" t="n"/>
      <c r="W44" s="3963" t="n"/>
      <c r="X44" s="3963" t="n"/>
      <c r="Y44" s="3963" t="n"/>
      <c r="Z44" s="3963" t="n"/>
      <c r="AA44" s="3963" t="n"/>
      <c r="AB44" s="3963" t="n"/>
    </row>
    <row customFormat="1" customHeight="1" ht="15.75" r="45" s="3958">
      <c r="A45" s="3995" t="n"/>
      <c r="B45" s="3996" t="n"/>
      <c r="C45" s="3997" t="inlineStr">
        <is>
          <t>FLUX CUMULE</t>
        </is>
      </c>
      <c r="D45" s="3998" t="n"/>
      <c r="E45" s="4010">
        <f>SUM(F45:Q45)</f>
        <v/>
      </c>
      <c r="F45" s="4010" t="n"/>
      <c r="G45" s="4010" t="n"/>
      <c r="H45" s="4010" t="n"/>
      <c r="I45" s="4010" t="n"/>
      <c r="J45" s="4010" t="n"/>
      <c r="K45" s="4010" t="n"/>
      <c r="L45" s="4010" t="n"/>
      <c r="M45" s="4010" t="n"/>
      <c r="N45" s="4010" t="n"/>
      <c r="O45" s="4010" t="n"/>
      <c r="P45" s="4010" t="n"/>
      <c r="Q45" s="4010" t="n"/>
      <c r="R45" s="3963" t="n"/>
      <c r="S45" s="3963" t="n"/>
      <c r="T45" s="3963" t="n"/>
      <c r="U45" s="3963" t="n"/>
      <c r="V45" s="3963" t="n"/>
      <c r="W45" s="3963" t="n"/>
      <c r="X45" s="3963" t="n"/>
      <c r="Y45" s="3963" t="n"/>
      <c r="Z45" s="3963" t="n"/>
      <c r="AA45" s="3963" t="n"/>
      <c r="AB45" s="3963" t="n"/>
    </row>
    <row customFormat="1" customHeight="1" ht="16.5" r="46" s="3951">
      <c r="E46" s="3951">
        <f>SUM(F46:Q46)</f>
        <v/>
      </c>
      <c r="R46" s="3963" t="n">
        <v>0</v>
      </c>
      <c r="S46" s="3963" t="n"/>
      <c r="T46" s="3963" t="n"/>
      <c r="U46" s="3963" t="n"/>
      <c r="V46" s="3963" t="n"/>
      <c r="W46" s="3963" t="n"/>
      <c r="X46" s="3963" t="n"/>
      <c r="Y46" s="3963" t="n"/>
      <c r="Z46" s="3963" t="n"/>
      <c r="AA46" s="3963" t="n"/>
      <c r="AB46" s="3963" t="n"/>
    </row>
    <row customFormat="1" customHeight="1" ht="18" r="47" s="4011">
      <c r="A47" s="4012" t="inlineStr">
        <is>
          <t>FINANCEMENT</t>
        </is>
      </c>
      <c r="B47" s="4013" t="n"/>
      <c r="C47" s="4014" t="inlineStr">
        <is>
          <t>OPERATION DE FINANCEMENT</t>
        </is>
      </c>
      <c r="D47" s="4015" t="n">
        <v>-9489.548563353565</v>
      </c>
      <c r="E47" s="4015" t="n">
        <v>10094.17355</v>
      </c>
      <c r="F47" s="4015" t="n">
        <v>5254.212513</v>
      </c>
      <c r="G47" s="4015" t="n">
        <v>1626.042038</v>
      </c>
      <c r="H47" s="4015" t="n">
        <v>-1795.972476</v>
      </c>
      <c r="I47" s="4015" t="n">
        <v>5009.891474999999</v>
      </c>
      <c r="J47" s="4015" t="n"/>
      <c r="K47" s="4015" t="n"/>
      <c r="L47" s="4015" t="n"/>
      <c r="M47" s="4015" t="n"/>
      <c r="N47" s="4015" t="n"/>
      <c r="O47" s="4015" t="n"/>
      <c r="P47" s="4015" t="n"/>
      <c r="Q47" s="4015" t="n"/>
      <c r="R47" s="3963" t="n"/>
      <c r="S47" s="3963" t="n"/>
      <c r="T47" s="3963" t="n"/>
      <c r="U47" s="3963" t="n"/>
      <c r="V47" s="3963" t="n"/>
      <c r="W47" s="3963" t="n"/>
      <c r="X47" s="3963" t="n"/>
      <c r="Y47" s="3963" t="n"/>
      <c r="Z47" s="3963" t="n"/>
      <c r="AA47" s="3963" t="n"/>
      <c r="AB47" s="3963" t="n"/>
    </row>
    <row customFormat="1" customHeight="1" ht="18" r="48" s="3958">
      <c r="A48" s="3959" t="n"/>
      <c r="B48" s="3960" t="inlineStr">
        <is>
          <t>+</t>
        </is>
      </c>
      <c r="C48" s="3961" t="inlineStr">
        <is>
          <t>CHARGES D'INTERETS</t>
        </is>
      </c>
      <c r="D48" s="3962" t="n">
        <v>4156</v>
      </c>
      <c r="E48" s="3962" t="n">
        <v>1443.863919</v>
      </c>
      <c r="F48" s="3962" t="n">
        <v>157.941145</v>
      </c>
      <c r="G48" s="3962" t="n">
        <v>145.089668</v>
      </c>
      <c r="H48" s="3962" t="n">
        <v>901.869187</v>
      </c>
      <c r="I48" s="3962" t="n">
        <v>238.963919</v>
      </c>
      <c r="J48" s="3962" t="n"/>
      <c r="K48" s="3962" t="n"/>
      <c r="L48" s="3962" t="n"/>
      <c r="M48" s="3962" t="n"/>
      <c r="N48" s="3962" t="n"/>
      <c r="O48" s="3962" t="n"/>
      <c r="P48" s="3962" t="n"/>
      <c r="Q48" s="3962" t="n"/>
      <c r="R48" s="3963" t="n"/>
      <c r="S48" s="3963" t="n"/>
      <c r="T48" s="3963" t="n"/>
      <c r="U48" s="3963" t="n"/>
      <c r="V48" s="3963" t="n"/>
      <c r="W48" s="3963" t="n"/>
      <c r="X48" s="3963" t="n"/>
      <c r="Y48" s="3963" t="n"/>
      <c r="Z48" s="3963" t="n"/>
      <c r="AA48" s="3963" t="n"/>
      <c r="AB48" s="3963" t="n"/>
    </row>
    <row customFormat="1" customHeight="1" ht="15.75" r="49" s="3958">
      <c r="A49" s="3959" t="n"/>
      <c r="B49" s="3960" t="inlineStr">
        <is>
          <t>+</t>
        </is>
      </c>
      <c r="C49" s="3961" t="inlineStr">
        <is>
          <t>REMBOURSEMENT D'EMPRUNTS</t>
        </is>
      </c>
      <c r="D49" s="3962" t="n">
        <v>21658.64547624181</v>
      </c>
      <c r="E49" s="3962" t="n">
        <v>11842.516354</v>
      </c>
      <c r="F49" s="3962" t="n">
        <v>10481.426343</v>
      </c>
      <c r="G49" s="3962" t="n">
        <v>40.159769</v>
      </c>
      <c r="H49" s="3962" t="n">
        <v>1026.162684</v>
      </c>
      <c r="I49" s="3962" t="n">
        <v>294.767558</v>
      </c>
      <c r="J49" s="3962" t="n"/>
      <c r="K49" s="3962" t="n"/>
      <c r="L49" s="3962" t="n"/>
      <c r="M49" s="3962" t="n"/>
      <c r="N49" s="3962" t="n"/>
      <c r="O49" s="3962" t="n"/>
      <c r="P49" s="3962" t="n"/>
      <c r="Q49" s="3962" t="n"/>
      <c r="R49" s="3963" t="n"/>
      <c r="S49" s="3963" t="n"/>
      <c r="T49" s="3963" t="n"/>
      <c r="U49" s="3963" t="n"/>
      <c r="V49" s="3963" t="n"/>
      <c r="W49" s="3963" t="n"/>
      <c r="X49" s="3963" t="n"/>
      <c r="Y49" s="3963" t="n"/>
      <c r="Z49" s="3963" t="n"/>
      <c r="AA49" s="3963" t="n"/>
      <c r="AB49" s="3963" t="n"/>
    </row>
    <row customFormat="1" customHeight="1" ht="15.75" r="50" s="3958">
      <c r="A50" s="3959" t="n"/>
      <c r="B50" s="3960" t="inlineStr">
        <is>
          <t>+</t>
        </is>
      </c>
      <c r="C50" s="3961" t="inlineStr">
        <is>
          <t>REMBOURSEMENT CREDITS SPOT</t>
        </is>
      </c>
      <c r="D50" s="3962" t="n"/>
      <c r="E50" s="3962">
        <f>SUM(F50:Q50)</f>
        <v/>
      </c>
      <c r="F50" s="3962" t="n"/>
      <c r="G50" s="3962" t="n"/>
      <c r="H50" s="3962" t="n"/>
      <c r="I50" s="3962" t="n"/>
      <c r="J50" s="3962" t="n"/>
      <c r="K50" s="3962" t="n"/>
      <c r="L50" s="3962" t="n"/>
      <c r="M50" s="3962" t="n"/>
      <c r="N50" s="3962" t="n"/>
      <c r="O50" s="3962" t="n"/>
      <c r="P50" s="3962" t="n"/>
      <c r="Q50" s="3962" t="n"/>
      <c r="R50" s="3963" t="n"/>
      <c r="S50" s="3963" t="n"/>
      <c r="T50" s="3963" t="n"/>
      <c r="U50" s="3963" t="n"/>
      <c r="V50" s="3963" t="n"/>
      <c r="W50" s="3963" t="n"/>
      <c r="X50" s="3963" t="n"/>
      <c r="Y50" s="3963" t="n"/>
      <c r="Z50" s="3963" t="n"/>
      <c r="AA50" s="3963" t="n"/>
      <c r="AB50" s="3963" t="n"/>
    </row>
    <row customFormat="1" customHeight="1" ht="15.75" r="51" s="3958">
      <c r="A51" s="3959" t="n"/>
      <c r="B51" s="3960" t="inlineStr">
        <is>
          <t>+</t>
        </is>
      </c>
      <c r="C51" s="3961" t="inlineStr">
        <is>
          <t>NOUVEAU EMPRUNTS A LMT</t>
        </is>
      </c>
      <c r="D51" s="3962" t="n">
        <v>16325.09691288825</v>
      </c>
      <c r="E51" s="3962" t="n">
        <v>23380.553823</v>
      </c>
      <c r="F51" s="3962" t="n">
        <v>15893.580001</v>
      </c>
      <c r="G51" s="3962" t="n">
        <v>1811.291475</v>
      </c>
      <c r="H51" s="3962" t="n">
        <v>132.059395</v>
      </c>
      <c r="I51" s="3962" t="n">
        <v>5543.622952</v>
      </c>
      <c r="J51" s="3962" t="n"/>
      <c r="K51" s="3962" t="n"/>
      <c r="L51" s="3962" t="n"/>
      <c r="M51" s="3962" t="n"/>
      <c r="N51" s="3962" t="n"/>
      <c r="O51" s="3962" t="n"/>
      <c r="P51" s="3962" t="n"/>
      <c r="Q51" s="3962" t="n"/>
      <c r="R51" s="3963" t="n"/>
      <c r="S51" s="3963" t="n"/>
      <c r="T51" s="3963" t="n"/>
      <c r="U51" s="3963" t="n"/>
      <c r="V51" s="3963" t="n"/>
      <c r="W51" s="3963" t="n"/>
      <c r="X51" s="3963" t="n"/>
      <c r="Y51" s="3963" t="n"/>
      <c r="Z51" s="3963" t="n"/>
      <c r="AA51" s="3963" t="n"/>
      <c r="AB51" s="3963" t="n"/>
    </row>
    <row customFormat="1" customHeight="1" ht="15.75" r="52" s="3958">
      <c r="A52" s="3959" t="n"/>
      <c r="B52" s="3960" t="inlineStr">
        <is>
          <t>+</t>
        </is>
      </c>
      <c r="C52" s="3961" t="inlineStr">
        <is>
          <t>NOUVEAU CREDITS SPOT</t>
        </is>
      </c>
      <c r="D52" s="3962" t="n"/>
      <c r="E52" s="3962">
        <f>SUM(F52:Q52)</f>
        <v/>
      </c>
      <c r="F52" s="3962" t="n"/>
      <c r="G52" s="3962" t="n"/>
      <c r="H52" s="3962" t="n"/>
      <c r="I52" s="3962" t="n"/>
      <c r="J52" s="3962" t="n"/>
      <c r="K52" s="3962" t="n"/>
      <c r="L52" s="3962" t="n"/>
      <c r="M52" s="3962" t="n"/>
      <c r="N52" s="3962" t="n"/>
      <c r="O52" s="3962" t="n"/>
      <c r="P52" s="3962" t="n"/>
      <c r="Q52" s="3962" t="n"/>
      <c r="R52" s="3963" t="n"/>
      <c r="S52" s="3963" t="n"/>
      <c r="T52" s="3963" t="n"/>
      <c r="U52" s="3963" t="n"/>
      <c r="V52" s="3963" t="n"/>
      <c r="W52" s="3963" t="n"/>
      <c r="X52" s="3963" t="n"/>
      <c r="Y52" s="3963" t="n"/>
      <c r="Z52" s="3963" t="n"/>
      <c r="AA52" s="3963" t="n"/>
      <c r="AB52" s="3963" t="n"/>
    </row>
    <row customFormat="1" customHeight="1" ht="15.75" r="53" s="3958">
      <c r="A53" s="3959" t="n"/>
      <c r="B53" s="3960" t="inlineStr">
        <is>
          <t>+</t>
        </is>
      </c>
      <c r="C53" s="3961" t="inlineStr">
        <is>
          <t>AUTRES (AUG K, PARTICIPATION, PRETS…)</t>
        </is>
      </c>
      <c r="D53" s="3962" t="n"/>
      <c r="E53" s="3962">
        <f>SUM(F53:Q53)</f>
        <v/>
      </c>
      <c r="F53" s="3962" t="n"/>
      <c r="G53" s="3962" t="n"/>
      <c r="H53" s="3962" t="n"/>
      <c r="I53" s="3962" t="n"/>
      <c r="J53" s="3962" t="n"/>
      <c r="K53" s="3962" t="n"/>
      <c r="L53" s="3962" t="n"/>
      <c r="M53" s="3962" t="n"/>
      <c r="N53" s="3962" t="n"/>
      <c r="O53" s="3962" t="n"/>
      <c r="P53" s="3962" t="n"/>
      <c r="Q53" s="3962" t="n"/>
      <c r="R53" s="3963" t="n"/>
      <c r="S53" s="3963" t="n"/>
      <c r="T53" s="3963" t="n"/>
      <c r="U53" s="3963" t="n"/>
      <c r="V53" s="3963" t="n"/>
      <c r="W53" s="3963" t="n"/>
      <c r="X53" s="3963" t="n"/>
      <c r="Y53" s="3963" t="n"/>
      <c r="Z53" s="3963" t="n"/>
      <c r="AA53" s="3963" t="n"/>
      <c r="AB53" s="3963" t="n"/>
    </row>
    <row customFormat="1" customHeight="1" ht="15.75" r="54" s="3958">
      <c r="A54" s="3959" t="n"/>
      <c r="B54" s="4006" t="inlineStr">
        <is>
          <t>+</t>
        </is>
      </c>
      <c r="C54" s="4007" t="inlineStr">
        <is>
          <t>PRODUITS FINANCIERS</t>
        </is>
      </c>
      <c r="D54" s="4016" t="n"/>
      <c r="E54" s="4016">
        <f>SUM(F54:Q54)</f>
        <v/>
      </c>
      <c r="F54" s="4016" t="n"/>
      <c r="G54" s="4016" t="n"/>
      <c r="H54" s="4016" t="n"/>
      <c r="I54" s="4016" t="n"/>
      <c r="J54" s="4016" t="n"/>
      <c r="K54" s="4016" t="n"/>
      <c r="L54" s="4016" t="n"/>
      <c r="M54" s="4016" t="n"/>
      <c r="N54" s="4016" t="n"/>
      <c r="O54" s="4016" t="n"/>
      <c r="P54" s="4016" t="n"/>
      <c r="Q54" s="4016" t="n"/>
      <c r="R54" s="3963" t="n"/>
      <c r="S54" s="3963" t="n"/>
      <c r="T54" s="3963" t="n"/>
      <c r="U54" s="3963" t="n"/>
      <c r="V54" s="3963" t="n"/>
      <c r="W54" s="3963" t="n"/>
      <c r="X54" s="3963" t="n"/>
      <c r="Y54" s="3963" t="n"/>
      <c r="Z54" s="3963" t="n"/>
      <c r="AA54" s="3963" t="n"/>
      <c r="AB54" s="3963" t="n"/>
    </row>
    <row customFormat="1" customHeight="1" ht="3" r="55" s="3958">
      <c r="A55" s="3959" t="n"/>
      <c r="B55" s="3951" t="n"/>
      <c r="C55" s="3951" t="n"/>
      <c r="D55" s="3951" t="n"/>
      <c r="E55" s="3951">
        <f>SUM(F55:Q55)</f>
        <v/>
      </c>
      <c r="F55" s="3951" t="n"/>
      <c r="G55" s="3951" t="n"/>
      <c r="H55" s="3951" t="n"/>
      <c r="I55" s="3951" t="n"/>
      <c r="J55" s="3951" t="n"/>
      <c r="K55" s="3951" t="n"/>
      <c r="L55" s="3951" t="n"/>
      <c r="M55" s="3951" t="n"/>
      <c r="N55" s="3951" t="n"/>
      <c r="O55" s="3951" t="n"/>
      <c r="P55" s="3951" t="n"/>
      <c r="Q55" s="3951" t="n"/>
      <c r="R55" s="3963" t="n"/>
      <c r="S55" s="3963" t="n"/>
      <c r="T55" s="3963" t="n"/>
      <c r="U55" s="3963" t="n"/>
      <c r="V55" s="3963" t="n"/>
      <c r="W55" s="3963" t="n"/>
      <c r="X55" s="3963" t="n"/>
      <c r="Y55" s="3963" t="n"/>
      <c r="Z55" s="3963" t="n"/>
      <c r="AA55" s="3963" t="n"/>
      <c r="AB55" s="3963" t="n"/>
    </row>
    <row customFormat="1" customHeight="1" ht="5.25" r="56" s="3958">
      <c r="A56" s="3959" t="n"/>
      <c r="B56" s="3951" t="n"/>
      <c r="C56" s="3951" t="n"/>
      <c r="D56" s="3951" t="n"/>
      <c r="E56" s="3951">
        <f>SUM(F56:Q56)</f>
        <v/>
      </c>
      <c r="F56" s="3951" t="n"/>
      <c r="G56" s="3951" t="n"/>
      <c r="H56" s="3951" t="n"/>
      <c r="I56" s="3951" t="n"/>
      <c r="J56" s="3951" t="n"/>
      <c r="K56" s="3951" t="n"/>
      <c r="L56" s="3951" t="n"/>
      <c r="M56" s="3951" t="n"/>
      <c r="N56" s="3951" t="n"/>
      <c r="O56" s="3951" t="n"/>
      <c r="P56" s="3951" t="n"/>
      <c r="Q56" s="3951" t="n"/>
      <c r="R56" s="3963" t="n"/>
      <c r="S56" s="3963" t="n"/>
      <c r="T56" s="3963" t="n"/>
      <c r="U56" s="3963" t="n"/>
      <c r="V56" s="3963" t="n"/>
      <c r="W56" s="3963" t="n"/>
      <c r="X56" s="3963" t="n"/>
      <c r="Y56" s="3963" t="n"/>
      <c r="Z56" s="3963" t="n"/>
      <c r="AA56" s="3963" t="n"/>
      <c r="AB56" s="3963" t="n"/>
    </row>
    <row customFormat="1" customHeight="1" ht="15.75" r="57" s="3958">
      <c r="A57" s="3959" t="n"/>
      <c r="B57" s="4017" t="inlineStr">
        <is>
          <t xml:space="preserve">   (E) FLUX MENSUEL         </t>
        </is>
      </c>
      <c r="C57" s="3992" t="n"/>
      <c r="D57" s="3993" t="n">
        <v>-9489.548563353565</v>
      </c>
      <c r="E57" s="3993" t="n">
        <v>10094.17355</v>
      </c>
      <c r="F57" s="3993" t="n">
        <v>5254.212513</v>
      </c>
      <c r="G57" s="3993" t="n">
        <v>1626.042038</v>
      </c>
      <c r="H57" s="3993" t="n">
        <v>-1795.972476</v>
      </c>
      <c r="I57" s="3993" t="n">
        <v>5009.891474999999</v>
      </c>
      <c r="J57" s="3993" t="n"/>
      <c r="K57" s="3993" t="n"/>
      <c r="L57" s="3993" t="n"/>
      <c r="M57" s="3993" t="n"/>
      <c r="N57" s="3993" t="n"/>
      <c r="O57" s="3993" t="n"/>
      <c r="P57" s="3993" t="n"/>
      <c r="Q57" s="3993" t="n"/>
      <c r="R57" s="3963" t="n"/>
      <c r="S57" s="3963" t="n"/>
      <c r="T57" s="3963" t="n"/>
      <c r="U57" s="3963" t="n"/>
      <c r="V57" s="3963" t="n"/>
      <c r="W57" s="3963" t="n"/>
      <c r="X57" s="3963" t="n"/>
      <c r="Y57" s="3963" t="n"/>
      <c r="Z57" s="3963" t="n"/>
      <c r="AA57" s="3963" t="n"/>
      <c r="AB57" s="3963" t="n"/>
    </row>
    <row customFormat="1" customHeight="1" ht="15.75" r="58" s="3958">
      <c r="A58" s="3995" t="n"/>
      <c r="B58" s="4018" t="n"/>
      <c r="C58" s="4019" t="inlineStr">
        <is>
          <t xml:space="preserve">        DECAISSEMENTS CUMULES</t>
        </is>
      </c>
      <c r="D58" s="3998" t="n">
        <v>-61643.26414972412</v>
      </c>
      <c r="E58" s="4010" t="n">
        <v>27312.922689</v>
      </c>
      <c r="F58" s="4010" t="n">
        <v>5254.212513</v>
      </c>
      <c r="G58" s="4010" t="n">
        <v>6880.254551</v>
      </c>
      <c r="H58" s="4010" t="n">
        <v>5084.282075</v>
      </c>
      <c r="I58" s="4010" t="n">
        <v>10094.17355</v>
      </c>
      <c r="J58" s="4010" t="n"/>
      <c r="K58" s="4010" t="n"/>
      <c r="L58" s="4010" t="n"/>
      <c r="M58" s="4010" t="n"/>
      <c r="N58" s="4010" t="n"/>
      <c r="O58" s="4010" t="n"/>
      <c r="P58" s="4010" t="n"/>
      <c r="Q58" s="4010" t="n"/>
      <c r="R58" s="3963" t="n"/>
      <c r="S58" s="3963" t="n"/>
      <c r="T58" s="3963" t="n"/>
      <c r="U58" s="3963" t="n"/>
      <c r="V58" s="3963" t="n"/>
      <c r="W58" s="3963" t="n"/>
      <c r="X58" s="3963" t="n"/>
      <c r="Y58" s="3963" t="n"/>
      <c r="Z58" s="3963" t="n"/>
      <c r="AA58" s="3963" t="n"/>
      <c r="AB58" s="3963" t="n"/>
    </row>
    <row customFormat="1" customHeight="1" ht="27.75" r="59" s="3951">
      <c r="E59" s="3951">
        <f>SUM(F59:Q59)</f>
        <v/>
      </c>
      <c r="R59" s="3963" t="n"/>
      <c r="S59" s="3963" t="n"/>
      <c r="T59" s="3963" t="n"/>
      <c r="U59" s="3963" t="n"/>
      <c r="V59" s="3963" t="n"/>
      <c r="W59" s="3963" t="n"/>
      <c r="X59" s="3963" t="n"/>
      <c r="Y59" s="3963" t="n"/>
      <c r="Z59" s="3963" t="n"/>
      <c r="AA59" s="3963" t="n"/>
      <c r="AB59" s="3963" t="n"/>
    </row>
    <row customFormat="1" customHeight="1" ht="17.25" r="60" s="3958">
      <c r="A60" s="4012" t="inlineStr">
        <is>
          <t>NET CASH FLOW</t>
        </is>
      </c>
      <c r="B60" s="4002" t="n"/>
      <c r="C60" s="4020" t="n"/>
      <c r="D60" s="4021" t="n"/>
      <c r="E60" s="4022">
        <f>SUM(F60:Q60)</f>
        <v/>
      </c>
      <c r="F60" s="4022" t="n"/>
      <c r="G60" s="4022" t="n"/>
      <c r="H60" s="4022" t="n"/>
      <c r="I60" s="4022" t="n"/>
      <c r="J60" s="4022" t="n"/>
      <c r="K60" s="4022" t="n"/>
      <c r="L60" s="4022" t="n"/>
      <c r="M60" s="4022" t="n"/>
      <c r="N60" s="4022" t="n"/>
      <c r="O60" s="4022" t="n"/>
      <c r="P60" s="4022" t="n"/>
      <c r="Q60" s="4022" t="n"/>
      <c r="R60" s="3963" t="n"/>
      <c r="S60" s="3963" t="n"/>
      <c r="T60" s="3963" t="n"/>
      <c r="U60" s="3963" t="n"/>
      <c r="V60" s="3963" t="n"/>
      <c r="W60" s="3963" t="n"/>
      <c r="X60" s="3963" t="n"/>
      <c r="Y60" s="3963" t="n"/>
      <c r="Z60" s="3963" t="n"/>
      <c r="AA60" s="3963" t="n"/>
      <c r="AB60" s="3963" t="n"/>
    </row>
    <row customFormat="1" customHeight="1" ht="30.75" r="61" s="3958">
      <c r="A61" s="3959" t="n"/>
      <c r="B61" s="4023" t="n"/>
      <c r="C61" s="4024" t="inlineStr">
        <is>
          <t>FLUX NET MENSUEL (C+D+E)</t>
        </is>
      </c>
      <c r="D61" s="4005" t="n">
        <v>-2278.892471822256</v>
      </c>
      <c r="E61" s="4005" t="n">
        <v>-2105.947710286054</v>
      </c>
      <c r="F61" s="4005" t="n">
        <v>-1925.889828074985</v>
      </c>
      <c r="G61" s="4005" t="n">
        <v>-1499.817162737952</v>
      </c>
      <c r="H61" s="4005" t="n">
        <v>-3608.010934187057</v>
      </c>
      <c r="I61" s="4005" t="n">
        <v>4927.77021471394</v>
      </c>
      <c r="J61" s="4005" t="n"/>
      <c r="K61" s="4005" t="n"/>
      <c r="L61" s="4005" t="n"/>
      <c r="M61" s="4005" t="n"/>
      <c r="N61" s="4005" t="n"/>
      <c r="O61" s="4005" t="n"/>
      <c r="P61" s="4005" t="n"/>
      <c r="Q61" s="4005" t="n"/>
      <c r="R61" s="3963" t="n"/>
      <c r="S61" s="3963" t="n"/>
      <c r="T61" s="3963" t="n"/>
      <c r="U61" s="3963" t="n"/>
      <c r="V61" s="3963" t="n"/>
      <c r="W61" s="3963" t="n"/>
      <c r="X61" s="3963" t="n"/>
      <c r="Y61" s="3963" t="n"/>
      <c r="Z61" s="3963" t="n"/>
      <c r="AA61" s="3963" t="n"/>
      <c r="AB61" s="3963" t="n"/>
    </row>
    <row customFormat="1" customHeight="1" ht="30.75" r="62" s="3958">
      <c r="A62" s="3959" t="n"/>
      <c r="B62" s="4023" t="n"/>
      <c r="C62" s="4024" t="inlineStr">
        <is>
          <t>FLUX NET CUMULE (C+D+E)</t>
        </is>
      </c>
      <c r="D62" s="4005" t="n">
        <v>-2278.892471822256</v>
      </c>
      <c r="E62" s="4005" t="n">
        <v>-2105.947710286054</v>
      </c>
      <c r="F62" s="4005" t="n">
        <v>-1925.889828074985</v>
      </c>
      <c r="G62" s="4005" t="n">
        <v>-1499.817162737952</v>
      </c>
      <c r="H62" s="4005" t="n">
        <v>-3608.010934187057</v>
      </c>
      <c r="I62" s="4005" t="n">
        <v>4927.77021471394</v>
      </c>
      <c r="J62" s="4005" t="n"/>
      <c r="K62" s="4005" t="n"/>
      <c r="L62" s="4005" t="n"/>
      <c r="M62" s="4005" t="n"/>
      <c r="N62" s="4005" t="n"/>
      <c r="O62" s="4005" t="n"/>
      <c r="P62" s="4005" t="n"/>
      <c r="Q62" s="4005" t="n"/>
      <c r="R62" s="3963" t="n"/>
      <c r="S62" s="3963" t="n"/>
      <c r="T62" s="3963" t="n"/>
      <c r="U62" s="3963" t="n"/>
      <c r="V62" s="3963" t="n"/>
      <c r="W62" s="3963" t="n"/>
      <c r="X62" s="3963" t="n"/>
      <c r="Y62" s="3963" t="n"/>
      <c r="Z62" s="3963" t="n"/>
      <c r="AA62" s="3963" t="n"/>
      <c r="AB62" s="3963" t="n"/>
    </row>
    <row customFormat="1" customHeight="1" ht="25.5" r="63" s="3958">
      <c r="A63" s="3959" t="n"/>
      <c r="B63" s="4023" t="n"/>
      <c r="C63" s="4025" t="n"/>
      <c r="D63" s="4005" t="n"/>
      <c r="E63" s="4005">
        <f>SUM(F63:Q63)</f>
        <v/>
      </c>
      <c r="F63" s="4005" t="n"/>
      <c r="G63" s="4005" t="n"/>
      <c r="H63" s="4005" t="n"/>
      <c r="I63" s="4005" t="n"/>
      <c r="J63" s="4005" t="n"/>
      <c r="K63" s="4005" t="n"/>
      <c r="L63" s="4005" t="n"/>
      <c r="M63" s="4005" t="n"/>
      <c r="N63" s="4005" t="n"/>
      <c r="O63" s="4005" t="n"/>
      <c r="P63" s="4005" t="n"/>
      <c r="Q63" s="4005" t="n"/>
      <c r="R63" s="3963" t="n"/>
      <c r="S63" s="3963" t="n"/>
      <c r="T63" s="3963" t="n"/>
      <c r="U63" s="3963" t="n"/>
      <c r="V63" s="3963" t="n"/>
      <c r="W63" s="3963" t="n"/>
      <c r="X63" s="3963" t="n"/>
      <c r="Y63" s="3963" t="n"/>
      <c r="Z63" s="3963" t="n"/>
      <c r="AA63" s="3963" t="n"/>
      <c r="AB63" s="3963" t="n"/>
    </row>
    <row customFormat="1" customHeight="1" ht="16.5" r="64" s="3958">
      <c r="A64" s="3995" t="n"/>
      <c r="B64" s="4026" t="n"/>
      <c r="C64" s="4027" t="n"/>
      <c r="D64" s="4027" t="n"/>
      <c r="E64" s="4009">
        <f>SUM(F64:Q64)</f>
        <v/>
      </c>
      <c r="F64" s="4009" t="n"/>
      <c r="G64" s="4009" t="n"/>
      <c r="H64" s="4009" t="n"/>
      <c r="I64" s="4009" t="n"/>
      <c r="J64" s="4009" t="n"/>
      <c r="K64" s="4009" t="n"/>
      <c r="L64" s="4009" t="n"/>
      <c r="M64" s="4009" t="n"/>
      <c r="N64" s="4009" t="n"/>
      <c r="O64" s="4009" t="n"/>
      <c r="P64" s="4009" t="n"/>
      <c r="Q64" s="4009" t="n"/>
      <c r="R64" s="3963" t="n"/>
      <c r="S64" s="3963" t="n"/>
      <c r="T64" s="3963" t="n"/>
      <c r="U64" s="3963" t="n"/>
      <c r="V64" s="3963" t="n"/>
      <c r="W64" s="3963" t="n"/>
      <c r="X64" s="3963" t="n"/>
      <c r="Y64" s="3963" t="n"/>
      <c r="Z64" s="3963" t="n"/>
      <c r="AA64" s="3963" t="n"/>
      <c r="AB64" s="3963" t="n"/>
    </row>
    <row customFormat="1" customHeight="1" ht="7.5" r="65" s="3972">
      <c r="R65" s="3963" t="n"/>
      <c r="S65" s="3963" t="n"/>
      <c r="T65" s="3963" t="n"/>
      <c r="U65" s="3963" t="n"/>
      <c r="V65" s="3963" t="n"/>
      <c r="W65" s="3963" t="n"/>
      <c r="X65" s="3963" t="n"/>
      <c r="Y65" s="3963" t="n"/>
      <c r="Z65" s="3963" t="n"/>
      <c r="AA65" s="3963" t="n"/>
      <c r="AB65" s="3963" t="n"/>
    </row>
    <row customFormat="1" customHeight="1" ht="17.25" r="66" s="3972">
      <c r="R66" s="3963" t="n"/>
      <c r="S66" s="3963" t="n"/>
      <c r="T66" s="3963" t="n"/>
      <c r="U66" s="3963" t="n"/>
      <c r="V66" s="3963" t="n"/>
      <c r="W66" s="3963" t="n"/>
      <c r="X66" s="3963" t="n"/>
      <c r="Y66" s="3963" t="n"/>
      <c r="Z66" s="3963" t="n"/>
      <c r="AA66" s="3963" t="n"/>
      <c r="AB66" s="3963" t="n"/>
    </row>
    <row customFormat="1" customHeight="1" ht="18" r="67" s="3958">
      <c r="A67" s="4012" t="inlineStr">
        <is>
          <t>DETTE NETTE</t>
        </is>
      </c>
      <c r="B67" s="4028" t="inlineStr">
        <is>
          <t xml:space="preserve"> </t>
        </is>
      </c>
      <c r="C67" s="4020" t="inlineStr">
        <is>
          <t>PORTEFEUILLE EN VALEUR DE PLACEMENT</t>
        </is>
      </c>
      <c r="D67" s="4020" t="n"/>
      <c r="E67" s="4029">
        <f>SUM(F67:Q67)</f>
        <v/>
      </c>
      <c r="F67" s="4022" t="n"/>
      <c r="G67" s="4022" t="n"/>
      <c r="H67" s="4022" t="n"/>
      <c r="I67" s="4022" t="n"/>
      <c r="J67" s="4022" t="n"/>
      <c r="K67" s="4022" t="n"/>
      <c r="L67" s="4022" t="n"/>
      <c r="M67" s="4022" t="n"/>
      <c r="N67" s="4022" t="n"/>
      <c r="O67" s="4022" t="n"/>
      <c r="P67" s="4022" t="n"/>
      <c r="Q67" s="4022" t="n"/>
      <c r="R67" s="3963" t="n"/>
      <c r="S67" s="3963" t="n"/>
      <c r="T67" s="3963" t="n"/>
      <c r="U67" s="3963" t="n"/>
      <c r="V67" s="3963" t="n"/>
      <c r="W67" s="3963" t="n"/>
      <c r="X67" s="3963" t="n"/>
      <c r="Y67" s="3963" t="n"/>
      <c r="Z67" s="3963" t="n"/>
      <c r="AA67" s="3963" t="n"/>
      <c r="AB67" s="3963" t="n"/>
    </row>
    <row customFormat="1" customHeight="1" ht="18" r="68" s="3958">
      <c r="A68" s="3959" t="n"/>
      <c r="B68" s="4030" t="n"/>
      <c r="C68" s="4024" t="inlineStr">
        <is>
          <t>COMPTES SEQUESTRES</t>
        </is>
      </c>
      <c r="D68" s="4024" t="n"/>
      <c r="E68" s="4031">
        <f>SUM(F68:Q68)</f>
        <v/>
      </c>
      <c r="F68" s="4005" t="n"/>
      <c r="G68" s="4005" t="n"/>
      <c r="H68" s="4005" t="n"/>
      <c r="I68" s="4005" t="n"/>
      <c r="J68" s="4005" t="n"/>
      <c r="K68" s="4005" t="n"/>
      <c r="L68" s="4005" t="n"/>
      <c r="M68" s="4005" t="n"/>
      <c r="N68" s="4005" t="n"/>
      <c r="O68" s="4005" t="n"/>
      <c r="P68" s="4005" t="n"/>
      <c r="Q68" s="4005" t="n"/>
      <c r="R68" s="3963" t="n"/>
      <c r="S68" s="3963" t="n"/>
      <c r="T68" s="3963" t="n"/>
      <c r="U68" s="3963" t="n"/>
      <c r="V68" s="3963" t="n"/>
      <c r="W68" s="3963" t="n"/>
      <c r="X68" s="3963" t="n"/>
      <c r="Y68" s="3963" t="n"/>
      <c r="Z68" s="3963" t="n"/>
      <c r="AA68" s="3963" t="n"/>
      <c r="AB68" s="3963" t="n"/>
    </row>
    <row customFormat="1" customHeight="1" ht="18" r="69" s="3958">
      <c r="A69" s="3959" t="n"/>
      <c r="B69" s="4030" t="n"/>
      <c r="C69" s="4024" t="inlineStr">
        <is>
          <t>DISPONIBILITES EN TRESORERIE (BQ+REGIES+..)</t>
        </is>
      </c>
      <c r="D69" s="4005" t="n">
        <v>8174.255629077741</v>
      </c>
      <c r="E69" s="4031" t="n">
        <v>6068.307918791686</v>
      </c>
      <c r="F69" s="4005" t="n">
        <v>6248.365801002755</v>
      </c>
      <c r="G69" s="4005" t="n">
        <v>4748.548638264803</v>
      </c>
      <c r="H69" s="4005" t="n">
        <v>1140.537704077747</v>
      </c>
      <c r="I69" s="4005" t="n">
        <v>6068.307918791686</v>
      </c>
      <c r="J69" s="4005" t="n"/>
      <c r="K69" s="4005" t="n"/>
      <c r="L69" s="4005" t="n"/>
      <c r="M69" s="4005" t="n"/>
      <c r="N69" s="4005" t="n"/>
      <c r="O69" s="4005" t="n"/>
      <c r="P69" s="4005" t="n"/>
      <c r="Q69" s="4005" t="n"/>
      <c r="R69" s="3963" t="n"/>
      <c r="S69" s="3963" t="n"/>
      <c r="T69" s="3963" t="n"/>
      <c r="U69" s="3963" t="n"/>
      <c r="V69" s="3963" t="n"/>
      <c r="W69" s="3963" t="n"/>
      <c r="X69" s="3963" t="n"/>
      <c r="Y69" s="3963" t="n"/>
      <c r="Z69" s="3963" t="n"/>
      <c r="AA69" s="3963" t="n"/>
      <c r="AB69" s="3963" t="n"/>
    </row>
    <row customFormat="1" customHeight="1" ht="19.5" r="70" s="3958">
      <c r="A70" s="3959" t="n"/>
      <c r="B70" s="4032" t="inlineStr">
        <is>
          <t xml:space="preserve"> </t>
        </is>
      </c>
      <c r="C70" s="4033" t="inlineStr">
        <is>
          <t xml:space="preserve">CASH &amp; CASH EQUIVALENT </t>
        </is>
      </c>
      <c r="D70" s="4033" t="n">
        <v>8174.255629077741</v>
      </c>
      <c r="E70" s="4034" t="n">
        <v>6068.307918791686</v>
      </c>
      <c r="F70" s="4034" t="n">
        <v>6248.365801002755</v>
      </c>
      <c r="G70" s="4034" t="n">
        <v>4748.548638264803</v>
      </c>
      <c r="H70" s="4034" t="n">
        <v>1140.537704077747</v>
      </c>
      <c r="I70" s="4034" t="n">
        <v>6068.307918791686</v>
      </c>
      <c r="J70" s="4034" t="n"/>
      <c r="K70" s="4034" t="n"/>
      <c r="L70" s="4034" t="n"/>
      <c r="M70" s="4034" t="n"/>
      <c r="N70" s="4034" t="n"/>
      <c r="O70" s="4034" t="n"/>
      <c r="P70" s="4034" t="n"/>
      <c r="Q70" s="4034" t="n"/>
      <c r="R70" s="3963" t="n"/>
      <c r="S70" s="3963" t="n"/>
      <c r="T70" s="3963" t="n"/>
      <c r="U70" s="3963" t="n"/>
      <c r="V70" s="3963" t="n"/>
      <c r="W70" s="3963" t="n"/>
      <c r="X70" s="3963" t="n"/>
      <c r="Y70" s="3963" t="n"/>
      <c r="Z70" s="3963" t="n"/>
      <c r="AA70" s="3963" t="n"/>
      <c r="AB70" s="3963" t="n"/>
    </row>
    <row customFormat="1" customHeight="1" ht="8.25" r="71" s="3958">
      <c r="A71" s="3959" t="n"/>
      <c r="B71" s="4030" t="n"/>
      <c r="C71" s="3951" t="n"/>
      <c r="D71" s="4035" t="n"/>
      <c r="E71" s="4035" t="n"/>
      <c r="F71" s="4035" t="n"/>
      <c r="G71" s="4035" t="n"/>
      <c r="H71" s="4035" t="n"/>
      <c r="I71" s="4035" t="n"/>
      <c r="J71" s="4035" t="n"/>
      <c r="K71" s="4035" t="n"/>
      <c r="L71" s="4035" t="n"/>
      <c r="M71" s="4035" t="n"/>
      <c r="N71" s="4035" t="n"/>
      <c r="O71" s="4035" t="n"/>
      <c r="P71" s="4035" t="n"/>
      <c r="Q71" s="4035" t="n"/>
      <c r="R71" s="3963" t="n"/>
      <c r="S71" s="3963" t="n"/>
      <c r="T71" s="3963" t="n"/>
      <c r="U71" s="3963" t="n"/>
      <c r="V71" s="3963" t="n"/>
      <c r="W71" s="3963" t="n"/>
      <c r="X71" s="3963" t="n"/>
      <c r="Y71" s="3963" t="n"/>
      <c r="Z71" s="3963" t="n"/>
      <c r="AA71" s="3963" t="n"/>
      <c r="AB71" s="3963" t="n"/>
    </row>
    <row customFormat="1" customHeight="1" ht="18" r="72" s="3958">
      <c r="A72" s="3959" t="n"/>
      <c r="B72" s="4028" t="inlineStr">
        <is>
          <t xml:space="preserve"> </t>
        </is>
      </c>
      <c r="C72" s="4020" t="inlineStr">
        <is>
          <t>EMPRUNTS BANCAIRES</t>
        </is>
      </c>
      <c r="D72" s="4036" t="n">
        <v>70400.129042</v>
      </c>
      <c r="E72" s="4029" t="n">
        <v>83368.318898</v>
      </c>
      <c r="F72" s="4022" t="n">
        <v>81131.04127399999</v>
      </c>
      <c r="G72" s="4022" t="n">
        <v>85324.826952</v>
      </c>
      <c r="H72" s="4022" t="n">
        <v>78201.94720497658</v>
      </c>
      <c r="I72" s="4022" t="n">
        <v>83368.318898</v>
      </c>
      <c r="J72" s="4022" t="n"/>
      <c r="K72" s="4022" t="n"/>
      <c r="L72" s="4022" t="n"/>
      <c r="M72" s="4022" t="n"/>
      <c r="N72" s="4022" t="n"/>
      <c r="O72" s="4022" t="n"/>
      <c r="P72" s="4022" t="n"/>
      <c r="Q72" s="4022" t="n"/>
      <c r="R72" s="3963" t="n"/>
      <c r="S72" s="3963" t="n"/>
      <c r="T72" s="3963" t="n"/>
      <c r="U72" s="3963" t="n"/>
      <c r="V72" s="3963" t="n"/>
      <c r="W72" s="3963" t="n"/>
      <c r="X72" s="3963" t="n"/>
      <c r="Y72" s="3963" t="n"/>
      <c r="Z72" s="3963" t="n"/>
      <c r="AA72" s="3963" t="n"/>
      <c r="AB72" s="3963" t="n"/>
    </row>
    <row customFormat="1" customHeight="1" ht="18" r="73" s="3958">
      <c r="A73" s="3959" t="n"/>
      <c r="B73" s="4030" t="n"/>
      <c r="C73" s="4024" t="inlineStr">
        <is>
          <t>CREDIT FOURNISSEURS</t>
        </is>
      </c>
      <c r="D73" s="4037" t="n"/>
      <c r="E73" s="4031">
        <f>Q73</f>
        <v/>
      </c>
      <c r="F73" s="4005" t="n"/>
      <c r="G73" s="4005" t="n"/>
      <c r="H73" s="4005" t="n"/>
      <c r="I73" s="4005" t="n"/>
      <c r="J73" s="4005" t="n"/>
      <c r="K73" s="4005" t="n"/>
      <c r="L73" s="4005" t="n"/>
      <c r="M73" s="4005" t="n"/>
      <c r="N73" s="4005" t="n"/>
      <c r="O73" s="4005" t="n"/>
      <c r="P73" s="4005" t="n"/>
      <c r="Q73" s="4005" t="n"/>
      <c r="R73" s="3963" t="n"/>
      <c r="S73" s="3963" t="n"/>
      <c r="T73" s="3963" t="n"/>
      <c r="U73" s="3963" t="n"/>
      <c r="V73" s="3963" t="n"/>
      <c r="W73" s="3963" t="n"/>
      <c r="X73" s="3963" t="n"/>
      <c r="Y73" s="3963" t="n"/>
      <c r="Z73" s="3963" t="n"/>
      <c r="AA73" s="3963" t="n"/>
      <c r="AB73" s="3963" t="n"/>
    </row>
    <row customFormat="1" customHeight="1" ht="18" r="74" s="3958">
      <c r="A74" s="3959" t="n"/>
      <c r="B74" s="4030" t="n"/>
      <c r="C74" s="4024" t="inlineStr">
        <is>
          <t>CREDIT SPOT</t>
        </is>
      </c>
      <c r="D74" s="4037" t="n">
        <v>747.448136077749</v>
      </c>
      <c r="E74" s="4031" t="n">
        <v>634.2939370917857</v>
      </c>
      <c r="F74" s="4005" t="n">
        <v>712.1976769380245</v>
      </c>
      <c r="G74" s="4005" t="n">
        <v>681.0803638238259</v>
      </c>
      <c r="H74" s="4005" t="n">
        <v>689.1316961011788</v>
      </c>
      <c r="I74" s="4005" t="n">
        <v>634.2939370917857</v>
      </c>
      <c r="J74" s="4005" t="n"/>
      <c r="K74" s="4005" t="n"/>
      <c r="L74" s="4005" t="n"/>
      <c r="M74" s="4005" t="n"/>
      <c r="N74" s="4005" t="n"/>
      <c r="O74" s="4005" t="n"/>
      <c r="P74" s="4005" t="n"/>
      <c r="Q74" s="4005" t="n"/>
      <c r="R74" s="3963" t="n"/>
      <c r="S74" s="3963" t="n"/>
      <c r="T74" s="3963" t="n"/>
      <c r="U74" s="3963" t="n"/>
      <c r="V74" s="3963" t="n"/>
      <c r="W74" s="3963" t="n"/>
      <c r="X74" s="3963" t="n"/>
      <c r="Y74" s="3963" t="n"/>
      <c r="Z74" s="3963" t="n"/>
      <c r="AA74" s="3963" t="n"/>
      <c r="AB74" s="3963" t="n"/>
    </row>
    <row customFormat="1" customHeight="1" ht="18" r="75" s="3958">
      <c r="A75" s="3959" t="n"/>
      <c r="B75" s="4030" t="n"/>
      <c r="C75" s="4024" t="inlineStr">
        <is>
          <t>AUTRES DETTES FINANCIERES</t>
        </is>
      </c>
      <c r="D75" s="4037" t="n"/>
      <c r="E75" s="4031">
        <f>Q75</f>
        <v/>
      </c>
      <c r="F75" s="4005" t="n"/>
      <c r="G75" s="4005" t="n"/>
      <c r="H75" s="4005" t="n"/>
      <c r="I75" s="4005" t="n"/>
      <c r="J75" s="4005" t="n"/>
      <c r="K75" s="4005" t="n"/>
      <c r="L75" s="4005" t="n"/>
      <c r="M75" s="4005" t="n"/>
      <c r="N75" s="4005" t="n"/>
      <c r="O75" s="4005" t="n"/>
      <c r="P75" s="4005" t="n"/>
      <c r="Q75" s="4005" t="n"/>
      <c r="R75" s="3963" t="n"/>
      <c r="S75" s="3963" t="n"/>
      <c r="T75" s="3963" t="n"/>
      <c r="U75" s="3963" t="n"/>
      <c r="V75" s="3963" t="n"/>
      <c r="W75" s="3963" t="n"/>
      <c r="X75" s="3963" t="n"/>
      <c r="Y75" s="3963" t="n"/>
      <c r="Z75" s="3963" t="n"/>
      <c r="AA75" s="3963" t="n"/>
      <c r="AB75" s="3963" t="n"/>
    </row>
    <row customFormat="1" customHeight="1" ht="18" r="76" s="3958">
      <c r="A76" s="3959" t="n"/>
      <c r="B76" s="4030" t="n"/>
      <c r="C76" s="4024" t="inlineStr">
        <is>
          <t>INTERETS COURUS NON ECHUS</t>
        </is>
      </c>
      <c r="D76" s="4037" t="n">
        <v>1088.678451</v>
      </c>
      <c r="E76" s="4031" t="n">
        <v>688.888233</v>
      </c>
      <c r="F76" s="4005" t="n">
        <v>1181.546626</v>
      </c>
      <c r="G76" s="4005" t="n">
        <v>371.653544</v>
      </c>
      <c r="H76" s="4005" t="n">
        <v>375.458803</v>
      </c>
      <c r="I76" s="4005" t="n">
        <v>688.888233</v>
      </c>
      <c r="J76" s="4005" t="n"/>
      <c r="K76" s="4005" t="n"/>
      <c r="L76" s="4005" t="n"/>
      <c r="M76" s="4005" t="n"/>
      <c r="N76" s="4005" t="n"/>
      <c r="O76" s="4005" t="n"/>
      <c r="P76" s="4005" t="n"/>
      <c r="Q76" s="4005" t="n"/>
      <c r="R76" s="3963" t="n"/>
      <c r="S76" s="3963" t="n"/>
      <c r="T76" s="3963" t="n"/>
      <c r="U76" s="3963" t="n"/>
      <c r="V76" s="3963" t="n"/>
      <c r="W76" s="3963" t="n"/>
      <c r="X76" s="3963" t="n"/>
      <c r="Y76" s="3963" t="n"/>
      <c r="Z76" s="3963" t="n"/>
      <c r="AA76" s="3963" t="n"/>
      <c r="AB76" s="3963" t="n"/>
    </row>
    <row customFormat="1" customHeight="1" ht="19.5" r="77" s="3958">
      <c r="A77" s="3995" t="n"/>
      <c r="B77" s="4032" t="inlineStr">
        <is>
          <t xml:space="preserve"> </t>
        </is>
      </c>
      <c r="C77" s="4033" t="inlineStr">
        <is>
          <t>DETTE BRUTE</t>
        </is>
      </c>
      <c r="D77" s="4034" t="n">
        <v>72236.25562907774</v>
      </c>
      <c r="E77" s="4034" t="n">
        <v>84691.50106809179</v>
      </c>
      <c r="F77" s="4034" t="n">
        <v>83024.78557693801</v>
      </c>
      <c r="G77" s="4034" t="n">
        <v>86377.56085982383</v>
      </c>
      <c r="H77" s="4034" t="n">
        <v>79266.53770407775</v>
      </c>
      <c r="I77" s="4034" t="n">
        <v>84691.50106809179</v>
      </c>
      <c r="J77" s="4034" t="n"/>
      <c r="K77" s="4034" t="n"/>
      <c r="L77" s="4034" t="n"/>
      <c r="M77" s="4034" t="n"/>
      <c r="N77" s="4034" t="n"/>
      <c r="O77" s="4034" t="n"/>
      <c r="P77" s="4034" t="n"/>
      <c r="Q77" s="4034" t="n"/>
      <c r="R77" s="3963" t="n"/>
      <c r="S77" s="3963" t="n"/>
      <c r="T77" s="3963" t="n"/>
      <c r="U77" s="3963" t="n"/>
      <c r="V77" s="3963" t="n"/>
      <c r="W77" s="3963" t="n"/>
      <c r="X77" s="3963" t="n"/>
      <c r="Y77" s="3963" t="n"/>
      <c r="Z77" s="3963" t="n"/>
      <c r="AA77" s="3963" t="n"/>
      <c r="AB77" s="3963" t="n"/>
    </row>
    <row customFormat="1" customHeight="1" hidden="1" ht="15" r="78" s="3972">
      <c r="D78" s="3972" t="n">
        <v>69627.53912099999</v>
      </c>
      <c r="E78" s="3972">
        <f>E70-E77</f>
        <v/>
      </c>
      <c r="R78" s="4038" t="n"/>
      <c r="S78" s="3958" t="n"/>
    </row>
    <row customFormat="1" customHeight="1" hidden="1" ht="15" r="79" s="2606">
      <c r="A79" s="3972" t="inlineStr">
        <is>
          <t>Convention de signe:</t>
        </is>
      </c>
      <c r="B79" s="3972" t="n"/>
      <c r="C79" s="3972" t="n"/>
      <c r="D79" s="3972" t="n"/>
      <c r="E79" s="3972">
        <f>E78-D78</f>
        <v/>
      </c>
      <c r="F79" s="3972" t="n"/>
      <c r="G79" s="3972" t="n"/>
      <c r="H79" s="3972" t="n"/>
      <c r="I79" s="3972" t="n"/>
      <c r="J79" s="3972" t="n"/>
      <c r="K79" s="3972" t="n"/>
      <c r="L79" s="3972" t="n"/>
      <c r="M79" s="3972" t="n"/>
      <c r="N79" s="3972" t="n"/>
      <c r="O79" s="3972" t="n"/>
      <c r="P79" s="3972" t="n"/>
      <c r="Q79" s="3972" t="n"/>
      <c r="R79" s="4038" t="n"/>
      <c r="S79" s="3958" t="n"/>
    </row>
    <row customFormat="1" customHeight="1" hidden="1" ht="15" r="80" s="2606">
      <c r="A80" s="3972" t="inlineStr">
        <is>
          <t>Cash reçu + / Cash payé -</t>
        </is>
      </c>
      <c r="B80" s="3972" t="n"/>
      <c r="C80" s="3972" t="n"/>
      <c r="D80" s="3972" t="n"/>
      <c r="E80" s="3972" t="n">
        <v>-105971.93436374</v>
      </c>
      <c r="F80" s="3972" t="n"/>
      <c r="G80" s="3972" t="n"/>
      <c r="H80" s="3972" t="n"/>
      <c r="I80" s="3972" t="n"/>
      <c r="J80" s="3972" t="n"/>
      <c r="K80" s="3972" t="n"/>
      <c r="L80" s="3972" t="n"/>
      <c r="M80" s="3972" t="n"/>
      <c r="N80" s="3972" t="n"/>
      <c r="O80" s="3972" t="n"/>
      <c r="P80" s="3972" t="n"/>
      <c r="Q80" s="3972" t="n"/>
      <c r="R80" s="4038" t="n"/>
      <c r="S80" s="3958" t="n"/>
    </row>
    <row customFormat="1" customHeight="1" hidden="1" ht="15" r="81" s="2606">
      <c r="A81" s="3972" t="inlineStr">
        <is>
          <t>Trésorerie positive (+), Dette brute (-)</t>
        </is>
      </c>
      <c r="B81" s="3972" t="n"/>
      <c r="C81" s="3972" t="n"/>
      <c r="D81" s="3972" t="n"/>
      <c r="E81" s="3972">
        <f>E78-E80</f>
        <v/>
      </c>
      <c r="F81" s="3972" t="n"/>
      <c r="G81" s="3972" t="n"/>
      <c r="H81" s="3972" t="n"/>
      <c r="I81" s="3972" t="n"/>
      <c r="J81" s="3972" t="n"/>
      <c r="K81" s="3972" t="n"/>
      <c r="L81" s="3972" t="n"/>
      <c r="M81" s="3972" t="n"/>
      <c r="N81" s="3972" t="n"/>
      <c r="O81" s="3972" t="n"/>
      <c r="P81" s="3972" t="n"/>
      <c r="Q81" s="3972" t="n"/>
      <c r="S81" s="3958" t="n"/>
    </row>
    <row customFormat="1" customHeight="1" hidden="1" ht="15" r="82" s="2606">
      <c r="A82" s="3972" t="n"/>
      <c r="B82" s="3972" t="n"/>
      <c r="C82" s="3972" t="n"/>
      <c r="D82" s="3972" t="n"/>
      <c r="E82" s="3972" t="n"/>
      <c r="F82" s="3972" t="n"/>
      <c r="G82" s="3972" t="n"/>
      <c r="H82" s="3972" t="n"/>
      <c r="I82" s="3972" t="n"/>
      <c r="J82" s="3972" t="n"/>
      <c r="K82" s="3972" t="n"/>
      <c r="L82" s="3972" t="n"/>
      <c r="M82" s="3972" t="n"/>
      <c r="N82" s="3972" t="n"/>
      <c r="O82" s="3972" t="n"/>
      <c r="P82" s="3972" t="n"/>
      <c r="Q82" s="3972" t="n"/>
      <c r="S82" s="3958" t="n"/>
    </row>
    <row customFormat="1" customHeight="1" hidden="1" ht="15" r="83" s="2606">
      <c r="A83" s="3972" t="n"/>
      <c r="B83" s="3972" t="n"/>
      <c r="C83" s="3972" t="n"/>
      <c r="D83" s="3972" t="n"/>
      <c r="E83" s="3972" t="n"/>
      <c r="F83" s="3972" t="n"/>
      <c r="G83" s="3972" t="n"/>
      <c r="H83" s="3972" t="n"/>
      <c r="I83" s="3972" t="n"/>
      <c r="J83" s="3972" t="n"/>
      <c r="K83" s="3972" t="n"/>
      <c r="L83" s="3972" t="n"/>
      <c r="M83" s="3972" t="n"/>
      <c r="N83" s="3972" t="n"/>
      <c r="O83" s="3972" t="n"/>
      <c r="P83" s="3972" t="n"/>
      <c r="Q83" s="3972" t="n"/>
      <c r="S83" s="3958" t="n"/>
    </row>
    <row customFormat="1" customHeight="1" hidden="1" ht="15" r="84" s="2606">
      <c r="A84" s="3972" t="inlineStr">
        <is>
          <t>Contrôle dette brute</t>
        </is>
      </c>
      <c r="B84" s="3972" t="n"/>
      <c r="C84" s="3972" t="n"/>
      <c r="D84" s="3972" t="n"/>
      <c r="E84" s="3972">
        <f>+D77-E49-E50-E51-E52-E77</f>
        <v/>
      </c>
      <c r="F84" s="3972" t="n"/>
      <c r="G84" s="3972" t="n"/>
      <c r="H84" s="3972" t="n"/>
      <c r="I84" s="3972" t="n"/>
      <c r="J84" s="3972" t="n"/>
      <c r="K84" s="3972" t="n"/>
      <c r="L84" s="3972" t="n"/>
      <c r="M84" s="3972" t="n"/>
      <c r="N84" s="3972" t="n"/>
      <c r="O84" s="3972" t="n"/>
      <c r="P84" s="3972" t="n"/>
      <c r="Q84" s="3972" t="n"/>
      <c r="S84" s="3958" t="n"/>
    </row>
    <row customFormat="1" customHeight="1" hidden="1" ht="15" r="85" s="2606">
      <c r="A85" s="3972" t="inlineStr">
        <is>
          <t>Flux dette cumulé</t>
        </is>
      </c>
      <c r="B85" s="3972" t="n"/>
      <c r="C85" s="3972" t="n"/>
      <c r="D85" s="3972" t="n"/>
      <c r="E85" s="3972">
        <f>+E49+E50+E51+E52</f>
        <v/>
      </c>
      <c r="F85" s="3972" t="n"/>
      <c r="G85" s="3972" t="n"/>
      <c r="H85" s="3972" t="n"/>
      <c r="I85" s="3972" t="n"/>
      <c r="J85" s="3972" t="n"/>
      <c r="K85" s="3972" t="n"/>
      <c r="L85" s="3972" t="n"/>
      <c r="M85" s="3972" t="n"/>
      <c r="N85" s="3972" t="n"/>
      <c r="O85" s="3972" t="n"/>
      <c r="P85" s="3972" t="n"/>
      <c r="Q85" s="3972" t="n"/>
      <c r="S85" s="3958" t="n"/>
    </row>
    <row customFormat="1" customHeight="1" hidden="1" ht="15" r="86" s="2606">
      <c r="A86" s="3972" t="inlineStr">
        <is>
          <t>Contrôle net cash flow</t>
        </is>
      </c>
      <c r="B86" s="3972" t="n"/>
      <c r="C86" s="3972" t="n"/>
      <c r="D86" s="3972" t="n"/>
      <c r="E86" s="3972">
        <f>+(E70-E77)-(D70-D77)-E62</f>
        <v/>
      </c>
      <c r="F86" s="3972" t="n"/>
      <c r="G86" s="3972" t="n"/>
      <c r="H86" s="3972" t="n"/>
      <c r="I86" s="3972" t="n"/>
      <c r="J86" s="3972" t="n"/>
      <c r="K86" s="3972" t="n"/>
      <c r="L86" s="3972" t="n"/>
      <c r="M86" s="3972" t="n"/>
      <c r="N86" s="3972" t="n"/>
      <c r="O86" s="3972" t="n"/>
      <c r="P86" s="3972" t="n"/>
      <c r="Q86" s="3972" t="n"/>
      <c r="S86" s="3958" t="n"/>
    </row>
    <row customFormat="1" customHeight="1" hidden="1" ht="15" r="87" s="2606">
      <c r="A87" s="3972" t="n"/>
      <c r="B87" s="3972" t="n"/>
      <c r="C87" s="3972" t="n"/>
      <c r="D87" s="3972" t="n"/>
      <c r="E87" s="3972" t="n"/>
      <c r="F87" s="3972" t="n"/>
      <c r="G87" s="3972" t="n"/>
      <c r="H87" s="3972" t="n"/>
      <c r="I87" s="3972" t="n"/>
      <c r="J87" s="3972" t="n"/>
      <c r="K87" s="3972" t="n"/>
      <c r="L87" s="3972" t="n"/>
      <c r="M87" s="3972" t="n"/>
      <c r="N87" s="3972" t="n"/>
      <c r="O87" s="3972" t="n"/>
      <c r="P87" s="3972" t="n"/>
      <c r="Q87" s="3972" t="n"/>
      <c r="S87" s="3958" t="n"/>
    </row>
    <row customFormat="1" customHeight="1" hidden="1" ht="15" r="88" s="2606">
      <c r="S88" s="3958" t="n"/>
    </row>
    <row customFormat="1" customHeight="1" hidden="1" ht="15" r="89" s="2606">
      <c r="S89" s="3958" t="n"/>
    </row>
    <row customFormat="1" customHeight="1" hidden="1" ht="15" r="90" s="2606">
      <c r="S90" s="3958" t="n"/>
    </row>
    <row customFormat="1" customHeight="1" hidden="1" ht="15" r="91" s="2606">
      <c r="S91" s="3958" t="n"/>
    </row>
    <row customFormat="1" customHeight="1" hidden="1" ht="15" r="92" s="2606">
      <c r="S92" s="3958" t="n"/>
    </row>
    <row customFormat="1" customHeight="1" hidden="1" ht="15" r="93" s="2606">
      <c r="S93" s="3958" t="n"/>
    </row>
    <row customHeight="1" hidden="1" ht="15" r="94">
      <c r="S94" s="3958" t="n"/>
    </row>
    <row customHeight="1" hidden="1" ht="15" r="95">
      <c r="S95" s="3958" t="n"/>
    </row>
    <row customHeight="1" hidden="1" ht="15" r="96">
      <c r="S96" s="3958" t="n"/>
    </row>
    <row customHeight="1" hidden="1" ht="15" r="97">
      <c r="S97" s="3958" t="n"/>
    </row>
    <row customHeight="1" hidden="1" ht="15" r="98">
      <c r="S98" s="3958" t="n"/>
    </row>
    <row customHeight="1" hidden="1" ht="15" r="99">
      <c r="E99" s="2606" t="inlineStr">
        <is>
          <t xml:space="preserve">Kpts </t>
        </is>
      </c>
      <c r="F99" s="2606" t="n"/>
      <c r="G99" s="2606" t="n"/>
      <c r="H99" s="2606" t="n"/>
      <c r="I99" s="2606" t="n"/>
      <c r="J99" s="2606" t="n"/>
      <c r="K99" s="2606" t="n"/>
      <c r="L99" s="2606" t="n"/>
      <c r="M99" s="2606" t="n"/>
      <c r="N99" s="2606" t="n"/>
      <c r="O99" s="2606" t="n"/>
      <c r="P99" s="2606" t="n"/>
      <c r="Q99" s="2606" t="n"/>
      <c r="S99" s="3958" t="n"/>
    </row>
    <row customHeight="1" hidden="1" ht="15" r="100">
      <c r="S100" s="3958" t="n"/>
    </row>
    <row customHeight="1" hidden="1" ht="15" r="101">
      <c r="E101" s="2606" t="inlineStr">
        <is>
          <t xml:space="preserve">Intérerts  rembourses </t>
        </is>
      </c>
      <c r="F101" s="2606" t="n"/>
      <c r="G101" s="2606" t="n"/>
      <c r="H101" s="2606" t="n"/>
      <c r="I101" s="2606" t="n"/>
      <c r="J101" s="2606" t="n"/>
      <c r="K101" s="2606" t="n"/>
      <c r="L101" s="2606" t="n"/>
      <c r="M101" s="2606" t="n"/>
      <c r="N101" s="2606" t="n"/>
      <c r="O101" s="2606" t="n"/>
      <c r="P101" s="2606" t="n"/>
      <c r="Q101" s="2606" t="n"/>
      <c r="S101" s="3958" t="n"/>
    </row>
    <row customHeight="1" hidden="1" ht="15" r="102">
      <c r="S102" s="3958" t="n"/>
    </row>
    <row customHeight="1" hidden="1" ht="15" r="103">
      <c r="E103" s="2606" t="inlineStr">
        <is>
          <t xml:space="preserve">Inter^tes dus </t>
        </is>
      </c>
      <c r="F103" s="2606" t="n"/>
      <c r="G103" s="2606" t="n"/>
      <c r="H103" s="2606" t="n"/>
      <c r="I103" s="2606" t="n"/>
      <c r="J103" s="2606" t="n"/>
      <c r="K103" s="2606" t="n"/>
      <c r="L103" s="2606" t="n"/>
      <c r="M103" s="2606" t="n"/>
      <c r="N103" s="2606" t="n"/>
      <c r="O103" s="2606" t="n"/>
      <c r="P103" s="2606" t="n"/>
      <c r="Q103" s="2606" t="n"/>
      <c r="S103" s="3958" t="n"/>
    </row>
    <row customHeight="1" hidden="1" ht="15" r="104">
      <c r="S104" s="3958" t="n"/>
    </row>
    <row customHeight="1" hidden="1" ht="15" r="105">
      <c r="E105" t="inlineStr">
        <is>
          <t xml:space="preserve"> Remb</t>
        </is>
      </c>
      <c r="S105" s="3958" t="n"/>
    </row>
    <row customHeight="1" hidden="1" ht="15" r="106">
      <c r="S106" s="3958" t="n"/>
    </row>
    <row customHeight="1" hidden="1" ht="15" r="107">
      <c r="E107" s="4039" t="inlineStr">
        <is>
          <t>Solde</t>
        </is>
      </c>
      <c r="F107" s="4039" t="n"/>
      <c r="G107" s="4039" t="n"/>
      <c r="H107" s="4039" t="n"/>
      <c r="I107" s="4039" t="n"/>
      <c r="J107" s="4039" t="n"/>
      <c r="K107" s="4039" t="n"/>
      <c r="L107" s="4039" t="n"/>
      <c r="M107" s="4039" t="n"/>
      <c r="N107" s="4039" t="n"/>
      <c r="O107" s="4039" t="n"/>
      <c r="P107" s="4039" t="n"/>
      <c r="Q107" s="4039" t="n"/>
      <c r="S107" s="3958" t="n"/>
    </row>
    <row customHeight="1" hidden="1" ht="15" r="108">
      <c r="S108" s="3958" t="n"/>
    </row>
    <row customHeight="1" hidden="1" ht="15" r="109">
      <c r="S109" s="3958" t="n"/>
    </row>
    <row customHeight="1" hidden="1" ht="15" r="110">
      <c r="E110" s="4040" t="inlineStr">
        <is>
          <t>Solde</t>
        </is>
      </c>
      <c r="F110" s="4040" t="n"/>
      <c r="G110" s="4040" t="n"/>
      <c r="H110" s="4040" t="n"/>
      <c r="I110" s="4040" t="n"/>
      <c r="J110" s="4040" t="n"/>
      <c r="K110" s="4040" t="n"/>
      <c r="L110" s="4040" t="n"/>
      <c r="M110" s="4040" t="n"/>
      <c r="N110" s="4040" t="n"/>
      <c r="O110" s="4040" t="n"/>
      <c r="P110" s="4040" t="n"/>
      <c r="Q110" s="4040" t="n"/>
      <c r="S110" s="3958" t="n"/>
    </row>
    <row customHeight="1" hidden="1" ht="15" r="111">
      <c r="E111" s="2606" t="n"/>
      <c r="F111" s="2606" t="n"/>
      <c r="G111" s="2606" t="n"/>
      <c r="H111" s="2606" t="n"/>
      <c r="I111" s="2606" t="n"/>
      <c r="J111" s="2606" t="n"/>
      <c r="K111" s="2606" t="n"/>
      <c r="L111" s="2606" t="n"/>
      <c r="M111" s="2606" t="n"/>
      <c r="N111" s="2606" t="n"/>
      <c r="O111" s="2606" t="n"/>
      <c r="P111" s="2606" t="n"/>
      <c r="Q111" s="2606" t="n"/>
      <c r="S111" s="3958" t="n"/>
    </row>
    <row customHeight="1" hidden="1" ht="15" r="112">
      <c r="S112" s="3958" t="n"/>
    </row>
    <row customHeight="1" hidden="1" ht="15" r="113">
      <c r="E113" t="inlineStr">
        <is>
          <t xml:space="preserve"> Remb</t>
        </is>
      </c>
      <c r="S113" s="3958" t="n"/>
    </row>
    <row customHeight="1" hidden="1" ht="15" r="114">
      <c r="S114" s="3958" t="n"/>
    </row>
    <row customHeight="1" hidden="1" ht="15" r="115">
      <c r="E115" s="4039" t="n"/>
      <c r="F115" s="4039" t="n"/>
      <c r="G115" s="4039" t="n"/>
      <c r="H115" s="4039" t="n"/>
      <c r="I115" s="4039" t="n"/>
      <c r="J115" s="4039" t="n"/>
      <c r="K115" s="4039" t="n"/>
      <c r="L115" s="4039" t="n"/>
      <c r="M115" s="4039" t="n"/>
      <c r="N115" s="4039" t="n"/>
      <c r="O115" s="4039" t="n"/>
      <c r="P115" s="4039" t="n"/>
      <c r="Q115" s="4039" t="n"/>
      <c r="S115" s="3958" t="n"/>
    </row>
    <row customHeight="1" hidden="1" ht="15" r="116">
      <c r="S116" s="3958" t="n"/>
    </row>
    <row customHeight="1" hidden="1" ht="15" r="117">
      <c r="S117" s="3958" t="n"/>
    </row>
    <row customHeight="1" hidden="1" ht="15" r="118">
      <c r="S118" s="3958" t="n"/>
    </row>
    <row customHeight="1" hidden="1" ht="15" r="119">
      <c r="E119" s="4040" t="inlineStr">
        <is>
          <t xml:space="preserve"> solde ECO</t>
        </is>
      </c>
      <c r="F119" s="4040" t="n"/>
      <c r="G119" s="4040" t="n"/>
      <c r="H119" s="4040" t="n"/>
      <c r="I119" s="4040" t="n"/>
      <c r="J119" s="4040" t="n"/>
      <c r="K119" s="4040" t="n"/>
      <c r="L119" s="4040" t="n"/>
      <c r="M119" s="4040" t="n"/>
      <c r="N119" s="4040" t="n"/>
      <c r="O119" s="4040" t="n"/>
      <c r="P119" s="4040" t="n"/>
      <c r="Q119" s="4040" t="n"/>
      <c r="S119" s="3958" t="n"/>
    </row>
    <row customHeight="1" hidden="1" ht="15" r="120">
      <c r="S120" s="3958" t="n"/>
    </row>
    <row customHeight="1" hidden="1" ht="15" r="121">
      <c r="E121" t="inlineStr">
        <is>
          <t xml:space="preserve"> Remb</t>
        </is>
      </c>
      <c r="S121" s="3958" t="n"/>
    </row>
    <row customHeight="1" hidden="1" ht="15" r="122">
      <c r="E122" s="4039" t="n"/>
      <c r="F122" s="4039" t="n"/>
      <c r="G122" s="4039" t="n"/>
      <c r="H122" s="4039" t="n"/>
      <c r="I122" s="4039" t="n"/>
      <c r="J122" s="4039" t="n"/>
      <c r="K122" s="4039" t="n"/>
      <c r="L122" s="4039" t="n"/>
      <c r="M122" s="4039" t="n"/>
      <c r="N122" s="4039" t="n"/>
      <c r="O122" s="4039" t="n"/>
      <c r="P122" s="4039" t="n"/>
      <c r="Q122" s="4039" t="n"/>
      <c r="S122" s="3958" t="n"/>
    </row>
    <row customHeight="1" hidden="1" ht="15" r="123">
      <c r="S123" s="3958" t="n"/>
    </row>
    <row customHeight="1" hidden="1" ht="15" r="124">
      <c r="S124" s="3958" t="n"/>
    </row>
    <row customHeight="1" hidden="1" ht="15" r="125">
      <c r="E125" s="180" t="inlineStr">
        <is>
          <t xml:space="preserve"> Nvt Emp</t>
        </is>
      </c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S125" s="3958" t="n"/>
    </row>
    <row customHeight="1" hidden="1" ht="15" r="126">
      <c r="S126" s="3958" t="n"/>
    </row>
    <row customHeight="1" hidden="1" ht="15" r="127">
      <c r="E127" s="2782" t="n"/>
      <c r="F127" s="2782" t="n"/>
      <c r="G127" s="2782" t="n"/>
      <c r="H127" s="2782" t="n"/>
      <c r="I127" s="2782" t="n"/>
      <c r="J127" s="2782" t="n"/>
      <c r="K127" s="2782" t="n"/>
      <c r="L127" s="2782" t="n"/>
      <c r="M127" s="2782" t="n"/>
      <c r="N127" s="2782" t="n"/>
      <c r="O127" s="2782" t="n"/>
      <c r="P127" s="2782" t="n"/>
      <c r="Q127" s="2782" t="n"/>
      <c r="S127" s="3958" t="n"/>
    </row>
    <row customHeight="1" hidden="1" ht="15" r="128">
      <c r="S128" s="3958" t="n"/>
    </row>
    <row customHeight="1" hidden="1" ht="15" r="129">
      <c r="S129" s="3958" t="n"/>
    </row>
    <row customHeight="1" hidden="1" ht="15" r="130">
      <c r="S130" s="3958" t="n"/>
    </row>
    <row customHeight="1" hidden="1" ht="15" r="131">
      <c r="S131" s="3958" t="n"/>
    </row>
    <row customHeight="1" hidden="1" ht="6.75" r="132">
      <c r="E132" s="2782" t="n"/>
      <c r="F132" s="2782" t="n"/>
      <c r="G132" s="2782" t="n"/>
      <c r="H132" s="2782" t="n"/>
      <c r="I132" s="2782" t="n"/>
      <c r="J132" s="2782" t="n"/>
      <c r="K132" s="2782" t="n"/>
      <c r="L132" s="2782" t="n"/>
      <c r="M132" s="2782" t="n"/>
      <c r="N132" s="2782" t="n"/>
      <c r="O132" s="2782" t="n"/>
      <c r="P132" s="2782" t="n"/>
      <c r="Q132" s="2782" t="n"/>
      <c r="S132" s="3958" t="n"/>
    </row>
    <row customHeight="1" ht="15" outlineLevel="1" r="133">
      <c r="E133" s="2606" t="n"/>
      <c r="F133" s="2606" t="n"/>
      <c r="G133" s="2606" t="n"/>
      <c r="H133" s="2606" t="n"/>
      <c r="I133" s="2606" t="n"/>
      <c r="J133" s="2606" t="n"/>
      <c r="K133" s="2606" t="n"/>
      <c r="L133" s="4041" t="n"/>
      <c r="M133" s="4041" t="n"/>
      <c r="N133" s="4041" t="n"/>
      <c r="O133" s="4041" t="n"/>
      <c r="P133" s="4041" t="n"/>
      <c r="Q133" s="2606" t="n"/>
      <c r="S133" s="3958" t="n"/>
    </row>
    <row outlineLevel="1" r="134">
      <c r="E134" s="183" t="n"/>
      <c r="F134" s="4042" t="n">
        <v>0</v>
      </c>
      <c r="G134" s="4042" t="n"/>
      <c r="H134" s="4042" t="n"/>
      <c r="I134" s="4042" t="n"/>
      <c r="J134" s="4042" t="n">
        <v>0.27361000000019</v>
      </c>
      <c r="K134" s="4042" t="n"/>
      <c r="L134" s="2606" t="n"/>
      <c r="M134" s="2606" t="n"/>
      <c r="N134" s="2606" t="n"/>
      <c r="O134" s="2606" t="n"/>
      <c r="P134" s="2606" t="n">
        <v>0</v>
      </c>
      <c r="Q134" s="2606" t="n"/>
    </row>
    <row outlineLevel="1" r="135">
      <c r="H135" s="2606" t="n"/>
      <c r="I135" s="2606" t="n"/>
      <c r="J135" s="2606" t="n"/>
      <c r="K135" s="2606" t="n"/>
      <c r="L135" s="2606" t="n"/>
      <c r="M135" s="2606" t="n"/>
      <c r="N135" s="2606" t="n"/>
      <c r="O135" s="2606" t="n"/>
      <c r="P135" s="2606" t="n"/>
      <c r="Q135" s="2782" t="n"/>
    </row>
    <row r="136">
      <c r="H136" s="2606" t="n"/>
      <c r="I136" s="2606" t="n"/>
      <c r="J136" s="2606" t="n"/>
      <c r="K136" s="2606" t="n"/>
    </row>
    <row r="137">
      <c r="H137" s="2606" t="n"/>
      <c r="I137" s="2606" t="n"/>
      <c r="J137" s="2606" t="n"/>
      <c r="K137" s="2606" t="n"/>
      <c r="L137" s="4043" t="n"/>
      <c r="M137" s="4043" t="n"/>
      <c r="N137" s="4043" t="n"/>
      <c r="O137" s="4043" t="n"/>
      <c r="P137" s="4043" t="n"/>
      <c r="Q137" s="4043" t="n"/>
    </row>
    <row r="138">
      <c r="E138" s="185" t="n"/>
      <c r="F138" s="185" t="n"/>
      <c r="G138" s="185" t="n"/>
      <c r="H138" s="2782" t="n"/>
      <c r="I138" s="2782" t="n"/>
      <c r="J138" s="2782" t="n"/>
      <c r="K138" s="2782" t="n"/>
      <c r="L138" s="2782" t="n"/>
      <c r="M138" s="2782" t="n"/>
      <c r="N138" s="2782" t="n"/>
      <c r="O138" s="2782" t="n"/>
      <c r="P138" s="2782" t="n"/>
      <c r="Q138" s="2782" t="n"/>
    </row>
    <row r="139">
      <c r="L139" s="2782" t="n"/>
      <c r="M139" s="2782" t="n"/>
      <c r="N139" s="2782" t="n"/>
      <c r="O139" s="2782" t="n"/>
      <c r="P139" s="2782" t="n"/>
      <c r="Q139" s="2782" t="n"/>
    </row>
    <row r="140">
      <c r="G140" s="2782" t="n"/>
    </row>
    <row r="141">
      <c r="H141" s="2782" t="n"/>
      <c r="I141" s="2782" t="n"/>
      <c r="J141" s="2782" t="n"/>
      <c r="K141" s="2782" t="n"/>
      <c r="L141" s="2782" t="n"/>
      <c r="M141" s="2782" t="n"/>
      <c r="N141" s="2782" t="n"/>
      <c r="O141" s="2782" t="n"/>
      <c r="P141" s="2782" t="n"/>
      <c r="Q141" s="2782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0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8" defaultColWidth="11.5" defaultRowHeight="12.75"/>
  <cols>
    <col customWidth="1" max="1" min="1" width="2.83333333333333"/>
    <col customWidth="1" max="2" min="2" width="44.5"/>
    <col customWidth="1" max="3" min="3" width="0.5"/>
    <col customWidth="1" max="12" min="4" width="9.33333333333333"/>
    <col customWidth="1" max="13" min="13" width="8.5"/>
    <col customWidth="1" max="14" min="14" width="8"/>
    <col customWidth="1" max="15" min="15" width="8.33333333333333"/>
    <col customWidth="1" max="16" min="16" width="3.16666666666667"/>
    <col customWidth="1" max="52" min="52" width="9.16666666666667"/>
  </cols>
  <sheetData>
    <row customHeight="1" ht="8.25" r="1"/>
    <row customHeight="1" ht="21" r="2">
      <c r="A2" s="35" t="inlineStr">
        <is>
          <t>Effectif et Sites BTS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</row>
    <row customFormat="1" customHeight="1" ht="18.75" r="4" s="32">
      <c r="D4" s="4044" t="n">
        <v>46023</v>
      </c>
      <c r="E4" s="4045" t="n">
        <v>46054</v>
      </c>
      <c r="F4" s="4045" t="n">
        <v>46082</v>
      </c>
      <c r="G4" s="4046" t="n">
        <v>46113</v>
      </c>
      <c r="H4" s="4045" t="n">
        <v>46143</v>
      </c>
      <c r="I4" s="4045" t="n">
        <v>46174</v>
      </c>
      <c r="J4" s="4045" t="n">
        <v>46204</v>
      </c>
      <c r="K4" s="4045" t="n">
        <v>46235</v>
      </c>
      <c r="L4" s="4045" t="n">
        <v>46266</v>
      </c>
      <c r="M4" s="4045" t="n">
        <v>46296</v>
      </c>
      <c r="N4" s="4045" t="n">
        <v>46327</v>
      </c>
      <c r="O4" s="4046" t="n">
        <v>46357</v>
      </c>
    </row>
    <row customHeight="1" ht="11.25" r="5">
      <c r="B5" s="38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</row>
    <row customFormat="1" customHeight="1" ht="26.25" r="6" s="33">
      <c r="A6" s="40" t="n"/>
      <c r="B6" s="41" t="inlineStr">
        <is>
          <t>Effectif</t>
        </is>
      </c>
      <c r="C6" s="42" t="n"/>
      <c r="D6" s="43" t="n">
        <v>175</v>
      </c>
      <c r="E6" s="58" t="n">
        <v>173</v>
      </c>
      <c r="F6" s="59" t="n"/>
      <c r="G6" s="58" t="n"/>
      <c r="H6" s="58" t="n"/>
      <c r="I6" s="58" t="n"/>
      <c r="J6" s="58" t="n"/>
      <c r="K6" s="58" t="n"/>
      <c r="L6" s="58" t="n"/>
      <c r="M6" s="68" t="n"/>
      <c r="N6" s="58" t="n"/>
      <c r="O6" s="58" t="n"/>
      <c r="P6" s="69" t="n"/>
      <c r="Q6" s="69" t="n"/>
    </row>
    <row customHeight="1" ht="3.75" r="7">
      <c r="D7" s="44" t="n"/>
      <c r="E7" s="60" t="n"/>
      <c r="F7" s="39" t="n"/>
      <c r="G7" s="60" t="n"/>
      <c r="H7" s="60" t="n"/>
      <c r="I7" s="60" t="n"/>
      <c r="J7" s="60" t="n"/>
      <c r="K7" s="60" t="n"/>
      <c r="L7" s="60" t="n"/>
      <c r="M7" s="70" t="n"/>
      <c r="N7" s="60" t="n"/>
      <c r="O7" s="60" t="n"/>
    </row>
    <row customHeight="1" ht="3" r="8">
      <c r="A8" s="45" t="n"/>
      <c r="B8" s="45" t="n"/>
      <c r="D8" s="44" t="n"/>
      <c r="E8" s="60" t="n"/>
      <c r="F8" s="39" t="n"/>
      <c r="G8" s="60" t="n"/>
      <c r="H8" s="60" t="n"/>
      <c r="I8" s="60" t="n"/>
      <c r="J8" s="60" t="n"/>
      <c r="K8" s="60" t="n"/>
      <c r="L8" s="60" t="n"/>
      <c r="M8" s="70" t="n"/>
      <c r="N8" s="60" t="n"/>
      <c r="O8" s="60" t="n"/>
    </row>
    <row customHeight="1" ht="18" r="9">
      <c r="A9" s="40" t="n"/>
      <c r="B9" s="41" t="inlineStr">
        <is>
          <t>Sites BTS mis en service (cumulé)</t>
        </is>
      </c>
      <c r="D9" s="46" t="n">
        <v>1354</v>
      </c>
      <c r="E9" s="61" t="n">
        <v>1354</v>
      </c>
      <c r="F9" s="62" t="n"/>
      <c r="G9" s="61" t="n"/>
      <c r="H9" s="61" t="n"/>
      <c r="I9" s="61" t="n"/>
      <c r="J9" s="61" t="n"/>
      <c r="K9" s="61" t="n"/>
      <c r="L9" s="61" t="n"/>
      <c r="M9" s="71" t="n"/>
      <c r="N9" s="61" t="n"/>
      <c r="O9" s="61" t="n"/>
    </row>
    <row customFormat="1" customHeight="1" ht="18" r="10" s="34">
      <c r="A10" s="47" t="n"/>
      <c r="B10" s="48" t="inlineStr">
        <is>
          <t>2G</t>
        </is>
      </c>
      <c r="D10" s="49" t="n">
        <v>1</v>
      </c>
      <c r="E10" s="63" t="n">
        <v>1354</v>
      </c>
      <c r="F10" s="64" t="n"/>
      <c r="G10" s="63" t="n"/>
      <c r="H10" s="63" t="n"/>
      <c r="I10" s="63" t="n"/>
      <c r="J10" s="63" t="n"/>
      <c r="K10" s="63" t="n"/>
      <c r="L10" s="63" t="n"/>
      <c r="M10" s="72" t="n"/>
      <c r="N10" s="63" t="n"/>
      <c r="O10" s="63" t="n"/>
      <c r="Q10" s="75" t="n"/>
    </row>
    <row customFormat="1" customHeight="1" ht="18" r="11" s="34">
      <c r="A11" s="50" t="n"/>
      <c r="B11" s="51" t="inlineStr">
        <is>
          <t>3G</t>
        </is>
      </c>
      <c r="D11" s="49" t="n">
        <v>1354</v>
      </c>
      <c r="E11" s="63" t="n">
        <v>1354</v>
      </c>
      <c r="F11" s="64" t="n"/>
      <c r="G11" s="63" t="n"/>
      <c r="H11" s="63" t="n"/>
      <c r="I11" s="63" t="n"/>
      <c r="J11" s="63" t="n"/>
      <c r="K11" s="63" t="n"/>
      <c r="L11" s="63" t="n"/>
      <c r="M11" s="72" t="n"/>
      <c r="N11" s="63" t="n"/>
      <c r="O11" s="63" t="n"/>
      <c r="Q11" s="75" t="n"/>
    </row>
    <row customFormat="1" customHeight="1" ht="18" r="12" s="34">
      <c r="A12" s="52" t="n"/>
      <c r="B12" s="53" t="inlineStr">
        <is>
          <t>4G</t>
        </is>
      </c>
      <c r="C12" s="54" t="n"/>
      <c r="D12" s="55" t="n">
        <v>135</v>
      </c>
      <c r="E12" s="65" t="n">
        <v>1354</v>
      </c>
      <c r="F12" s="66" t="n"/>
      <c r="G12" s="65" t="n"/>
      <c r="H12" s="65" t="n"/>
      <c r="I12" s="65" t="n"/>
      <c r="J12" s="65" t="n"/>
      <c r="K12" s="65" t="n"/>
      <c r="L12" s="65" t="n"/>
      <c r="M12" s="73" t="n"/>
      <c r="N12" s="65" t="n"/>
      <c r="O12" s="65" t="n"/>
      <c r="Q12" s="75" t="n"/>
    </row>
    <row customFormat="1" customHeight="1" ht="18" r="13" s="34">
      <c r="A13" s="52" t="n"/>
      <c r="B13" s="53" t="inlineStr">
        <is>
          <t>5G</t>
        </is>
      </c>
      <c r="C13" s="54" t="n"/>
      <c r="D13" s="55" t="n">
        <v>75</v>
      </c>
      <c r="E13" s="65" t="n">
        <v>75</v>
      </c>
      <c r="F13" s="66" t="n"/>
      <c r="G13" s="65" t="n"/>
      <c r="H13" s="65" t="n"/>
      <c r="I13" s="65" t="n"/>
      <c r="J13" s="65" t="n"/>
      <c r="K13" s="65" t="n"/>
      <c r="L13" s="65" t="n"/>
      <c r="M13" s="73" t="n"/>
      <c r="N13" s="65" t="n"/>
      <c r="O13" s="65" t="n"/>
      <c r="Q13" s="75" t="n"/>
    </row>
    <row r="15">
      <c r="O15" s="74" t="n"/>
    </row>
    <row customHeight="1" ht="30.75" r="25">
      <c r="G25" s="67" t="n"/>
      <c r="H25" s="67" t="n"/>
      <c r="I25" s="67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8" defaultColWidth="11.6666666666667" defaultRowHeight="12.75"/>
  <cols>
    <col customWidth="1" max="1" min="1" width="8.66666666666667"/>
    <col customWidth="1" max="2" min="2" width="32.5"/>
    <col customWidth="1" max="3" min="3" width="12"/>
    <col customWidth="1" max="4" min="4" style="4047" width="11.6666666666667"/>
    <col customWidth="1" max="5" min="5" style="4047" width="12"/>
    <col customWidth="1" max="8" min="6" style="4047" width="11.6666666666667"/>
    <col customWidth="1" max="9" min="9" style="4047" width="12"/>
    <col customWidth="1" max="10" min="10" style="4047" width="11.5"/>
    <col customWidth="1" max="12" min="11" style="4047" width="12"/>
    <col customWidth="1" max="13" min="13" style="4047" width="11.1666666666667"/>
    <col customWidth="1" max="14" min="14" style="4047" width="11.5"/>
    <col customWidth="1" max="15" min="15" style="3" width="11.5"/>
    <col customWidth="1" max="16" min="16" width="10.8333333333333"/>
    <col customWidth="1" hidden="1" max="17" min="17" width="17.6666666666667"/>
    <col customWidth="1" max="18" min="18" width="2.5"/>
    <col customWidth="1" max="19" min="19" style="2605" width="13.6666666666667"/>
  </cols>
  <sheetData>
    <row customHeight="1" ht="15.75" r="1">
      <c r="A1" s="5" t="n"/>
      <c r="B1" s="6" t="n"/>
      <c r="C1" s="4048" t="inlineStr">
        <is>
          <t>Impact JAN</t>
        </is>
      </c>
      <c r="D1" s="4049" t="inlineStr">
        <is>
          <t>Impact FEV</t>
        </is>
      </c>
      <c r="E1" s="4049" t="inlineStr">
        <is>
          <t>Impact MAR</t>
        </is>
      </c>
      <c r="F1" s="4049" t="inlineStr">
        <is>
          <t>IMPACT AVR</t>
        </is>
      </c>
      <c r="G1" s="4049" t="inlineStr">
        <is>
          <t>IMPACT MAI</t>
        </is>
      </c>
      <c r="H1" s="4049" t="inlineStr">
        <is>
          <t>IMPACT JUIN</t>
        </is>
      </c>
      <c r="I1" s="4049" t="inlineStr">
        <is>
          <t>IMPACT JUIL</t>
        </is>
      </c>
      <c r="J1" s="4049" t="inlineStr">
        <is>
          <t>IMPACT AUG</t>
        </is>
      </c>
      <c r="K1" s="4049" t="inlineStr">
        <is>
          <t>IMPACT SEP</t>
        </is>
      </c>
      <c r="L1" s="4049" t="inlineStr">
        <is>
          <t>IMPACT OCT</t>
        </is>
      </c>
      <c r="M1" s="4049" t="inlineStr">
        <is>
          <t>IMPACT NOV</t>
        </is>
      </c>
      <c r="N1" s="4049" t="inlineStr">
        <is>
          <t>IMPACT DEC</t>
        </is>
      </c>
      <c r="O1" s="23" t="inlineStr">
        <is>
          <t>CUMUL</t>
        </is>
      </c>
      <c r="P1" s="24" t="n"/>
      <c r="Q1" s="24" t="n"/>
      <c r="R1" s="4050" t="n"/>
    </row>
    <row customHeight="1" ht="15.75" r="2">
      <c r="A2" s="9" t="inlineStr">
        <is>
          <t>RC6142</t>
        </is>
      </c>
      <c r="B2" s="10" t="inlineStr">
        <is>
          <t>Loyers ( EBITDA)</t>
        </is>
      </c>
      <c r="C2" s="4051" t="n">
        <v>66038827</v>
      </c>
      <c r="D2" s="4051" t="n">
        <v>66442159</v>
      </c>
      <c r="E2" s="4051" t="n"/>
      <c r="F2" s="4051" t="n"/>
      <c r="G2" s="4051" t="n"/>
      <c r="H2" s="4051" t="n"/>
      <c r="I2" s="4051" t="n"/>
      <c r="J2" s="4051" t="n"/>
      <c r="K2" s="4051" t="n"/>
      <c r="L2" s="4051" t="n"/>
      <c r="M2" s="4051" t="n"/>
      <c r="N2" s="4051" t="n"/>
      <c r="O2" s="4052" t="n"/>
      <c r="P2" s="4053" t="n"/>
      <c r="Q2" s="4054" t="n"/>
      <c r="R2" s="4050" t="n"/>
    </row>
    <row customHeight="1" ht="15.75" r="3">
      <c r="A3" s="12" t="inlineStr">
        <is>
          <t>RC6151</t>
        </is>
      </c>
      <c r="B3" s="13" t="inlineStr">
        <is>
          <t>Dotations aux amortissements du droit d'utilisation</t>
        </is>
      </c>
      <c r="C3" s="4051" t="n">
        <v>-24548217</v>
      </c>
      <c r="D3" s="4051" t="n">
        <v>-24540568</v>
      </c>
      <c r="E3" s="4051" t="n"/>
      <c r="F3" s="4051" t="n"/>
      <c r="G3" s="4051" t="n"/>
      <c r="H3" s="4051" t="n"/>
      <c r="I3" s="4051" t="n"/>
      <c r="J3" s="4051" t="n"/>
      <c r="K3" s="4051" t="n"/>
      <c r="L3" s="4051" t="n"/>
      <c r="M3" s="4051" t="n"/>
      <c r="N3" s="4051" t="n"/>
      <c r="O3" s="4052" t="n"/>
      <c r="P3" s="4053" t="n"/>
      <c r="Q3" s="4054" t="n"/>
      <c r="R3" s="4050" t="n"/>
      <c r="S3" s="4055" t="n"/>
    </row>
    <row customHeight="1" ht="15.75" r="4">
      <c r="A4" s="12" t="inlineStr">
        <is>
          <t>RC6311</t>
        </is>
      </c>
      <c r="B4" s="13" t="inlineStr">
        <is>
          <t>Charges d'intérêts sur obligation locative</t>
        </is>
      </c>
      <c r="C4" s="4051" t="n">
        <v>-4193717</v>
      </c>
      <c r="D4" s="4051" t="n">
        <v>-4054874</v>
      </c>
      <c r="E4" s="4051" t="n"/>
      <c r="F4" s="4051" t="n"/>
      <c r="G4" s="4051" t="n"/>
      <c r="H4" s="4051" t="n"/>
      <c r="I4" s="4051" t="n"/>
      <c r="J4" s="4051" t="n"/>
      <c r="K4" s="4051" t="n"/>
      <c r="L4" s="4051" t="n"/>
      <c r="M4" s="4051" t="n"/>
      <c r="N4" s="4051" t="n"/>
      <c r="O4" s="4052" t="n"/>
      <c r="P4" s="4053" t="n"/>
      <c r="Q4" s="4054" t="n"/>
      <c r="R4" s="4050" t="n"/>
      <c r="S4" s="4055" t="n"/>
    </row>
    <row customHeight="1" ht="15.75" r="5">
      <c r="A5" s="14" t="n"/>
      <c r="B5" s="13" t="inlineStr">
        <is>
          <t>ID</t>
        </is>
      </c>
      <c r="C5" s="4056" t="n">
        <v>11189068</v>
      </c>
      <c r="D5" s="4056" t="n">
        <v>11354015</v>
      </c>
      <c r="E5" s="4056" t="n"/>
      <c r="F5" s="4056" t="n"/>
      <c r="G5" s="4056" t="n"/>
      <c r="H5" s="4056" t="n"/>
      <c r="I5" s="4056" t="n"/>
      <c r="J5" s="4056" t="n"/>
      <c r="K5" s="4056" t="n"/>
      <c r="L5" s="4056" t="n"/>
      <c r="M5" s="4056" t="n"/>
      <c r="N5" s="4056" t="n"/>
      <c r="O5" s="4052" t="n"/>
      <c r="P5" s="4053" t="n"/>
      <c r="Q5" s="4054" t="n"/>
      <c r="R5" s="4050" t="n"/>
    </row>
    <row customHeight="1" ht="15.75" r="6">
      <c r="A6" s="16" t="n"/>
      <c r="B6" s="16" t="n"/>
      <c r="C6" s="4057" t="n"/>
      <c r="D6" s="4058" t="n"/>
      <c r="E6" s="4058" t="n"/>
      <c r="F6" s="4058" t="n"/>
      <c r="G6" s="4058" t="n"/>
      <c r="H6" s="4058" t="n"/>
      <c r="I6" s="4058" t="n"/>
      <c r="J6" s="4058" t="n"/>
      <c r="K6" s="4058" t="n"/>
      <c r="L6" s="4058" t="n"/>
      <c r="M6" s="4058" t="n"/>
      <c r="N6" s="4058" t="n"/>
      <c r="O6" s="4059" t="n"/>
      <c r="P6" s="4053" t="n"/>
      <c r="Q6" s="4054" t="n"/>
      <c r="R6" s="4050" t="n"/>
    </row>
    <row customFormat="1" customHeight="1" ht="15.75" r="7" s="1">
      <c r="A7" s="9" t="inlineStr">
        <is>
          <t>PNC1605</t>
        </is>
      </c>
      <c r="B7" s="10" t="inlineStr">
        <is>
          <t>Obligation locative (+1 an)</t>
        </is>
      </c>
      <c r="C7" s="4060" t="n">
        <v>712197677</v>
      </c>
      <c r="D7" s="4061" t="n">
        <v>681080363</v>
      </c>
      <c r="E7" s="4061" t="n"/>
      <c r="F7" s="4061" t="n"/>
      <c r="G7" s="4061" t="n"/>
      <c r="H7" s="4061" t="n"/>
      <c r="I7" s="4061" t="n"/>
      <c r="J7" s="4061" t="n"/>
      <c r="K7" s="4061" t="n"/>
      <c r="L7" s="4061" t="n"/>
      <c r="M7" s="4061" t="n"/>
      <c r="N7" s="4061" t="n"/>
      <c r="O7" s="4060" t="n"/>
      <c r="P7" s="4053" t="n"/>
      <c r="Q7" s="4054" t="n"/>
      <c r="R7" s="4050" t="n"/>
      <c r="S7" s="2605" t="n"/>
    </row>
    <row customHeight="1" ht="15" r="10">
      <c r="A10" s="21" t="n"/>
      <c r="B10" s="3179" t="n"/>
      <c r="C10" s="3179" t="n"/>
      <c r="D10" s="3179" t="n"/>
      <c r="E10" s="3179" t="n"/>
      <c r="F10" s="3179" t="n"/>
      <c r="G10" s="3179" t="n"/>
      <c r="H10" s="3179" t="n"/>
      <c r="I10" s="3179" t="n"/>
      <c r="J10" s="3179" t="n"/>
      <c r="K10" s="3179" t="n"/>
      <c r="L10" s="3179" t="n"/>
      <c r="M10" s="3179" t="n"/>
      <c r="N10" s="3179" t="n"/>
      <c r="O10" s="3179" t="n"/>
      <c r="P10" s="4062" t="n"/>
      <c r="Q10" s="24" t="n"/>
      <c r="R10" s="4050" t="n"/>
      <c r="S10" s="4053" t="n"/>
    </row>
    <row customHeight="1" ht="15" r="11">
      <c r="B11" s="2605" t="n"/>
      <c r="C11" s="3179" t="n"/>
    </row>
    <row customHeight="1" ht="15" r="12">
      <c r="B12" s="2605" t="n"/>
      <c r="C12" s="3179" t="n"/>
    </row>
    <row customHeight="1" ht="15" r="13">
      <c r="B13" s="2605" t="n"/>
      <c r="C13" s="3179" t="n"/>
    </row>
    <row customHeight="1" ht="15" r="14">
      <c r="B14" s="2605" t="n"/>
      <c r="C14" s="3179" t="n"/>
    </row>
    <row customHeight="1" ht="15" r="15">
      <c r="B15" s="2605" t="n"/>
      <c r="C15" s="3179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terms:created xmlns:dcterms="http://purl.org/dc/terms/" xmlns:xsi="http://www.w3.org/2001/XMLSchema-instance" xsi:type="dcterms:W3CDTF">2011-09-28T14:10:00Z</dcterms:created>
  <dcterms:modified xmlns:dcterms="http://purl.org/dc/terms/" xmlns:xsi="http://www.w3.org/2001/XMLSchema-instance" xsi:type="dcterms:W3CDTF">2026-06-10T14:44:50Z</dcterms:modified>
  <cp:lastModifiedBy>akashdixitks45</cp:lastModifiedBy>
  <cp:revision>4</cp:revision>
</cp:coreProperties>
</file>

<file path=docProps/custom.xml><?xml version="1.0" encoding="utf-8"?>
<Properties xmlns="http://schemas.openxmlformats.org/officeDocument/2006/custom-properties">
  <property fmtid="{D5CDD505-2E9C-101B-9397-08002B2CF9AE}" name="ICV" pid="2">
    <vt:lpwstr xmlns:vt="http://schemas.openxmlformats.org/officeDocument/2006/docPropsVTypes"/>
  </property>
  <property fmtid="{D5CDD505-2E9C-101B-9397-08002B2CF9AE}" name="KSOProductBuildVer" pid="3">
    <vt:lpwstr xmlns:vt="http://schemas.openxmlformats.org/officeDocument/2006/docPropsVTypes">1033-11.1.0.11723</vt:lpwstr>
  </property>
</Properties>
</file>